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4A78448D-14BA-3E40-9739-36A166BCB1C7}" xr6:coauthVersionLast="47" xr6:coauthVersionMax="47" xr10:uidLastSave="{00000000-0000-0000-0000-000000000000}"/>
  <bookViews>
    <workbookView xWindow="47780" yWindow="-2980" windowWidth="44800" windowHeight="24700" tabRatio="500" xr2:uid="{00000000-000D-0000-FFFF-FFFF00000000}"/>
  </bookViews>
  <sheets>
    <sheet name="new" sheetId="12" r:id="rId1"/>
    <sheet name="Sheet1" sheetId="13" r:id="rId2"/>
    <sheet name="old" sheetId="11" r:id="rId3"/>
  </sheets>
  <definedNames>
    <definedName name="_xlnm._FilterDatabase" localSheetId="2" hidden="1">old!$A$1:$CP$126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51" i="12" l="1"/>
  <c r="BL151" i="12"/>
  <c r="BA151" i="12"/>
  <c r="CL150" i="12"/>
  <c r="BL150" i="12"/>
  <c r="BS150" i="12" s="1"/>
  <c r="CM150" i="12" s="1"/>
  <c r="BA150" i="12"/>
  <c r="CL149" i="12"/>
  <c r="BL149" i="12"/>
  <c r="BS149" i="12" s="1"/>
  <c r="CM149" i="12" s="1"/>
  <c r="BA149" i="12"/>
  <c r="CL148" i="12"/>
  <c r="BL148" i="12"/>
  <c r="BA148" i="12"/>
  <c r="CL147" i="12"/>
  <c r="BL147" i="12"/>
  <c r="BA147" i="12"/>
  <c r="CL146" i="12"/>
  <c r="BL146" i="12"/>
  <c r="BS146" i="12" s="1"/>
  <c r="CM146" i="12" s="1"/>
  <c r="BA146" i="12"/>
  <c r="CL145" i="12"/>
  <c r="BL145" i="12"/>
  <c r="BS145" i="12" s="1"/>
  <c r="CM145" i="12" s="1"/>
  <c r="BA145" i="12"/>
  <c r="CL144" i="12"/>
  <c r="BL144" i="12"/>
  <c r="BS144" i="12" s="1"/>
  <c r="CM144" i="12" s="1"/>
  <c r="BA144" i="12"/>
  <c r="CL143" i="12"/>
  <c r="BL143" i="12"/>
  <c r="BS143" i="12" s="1"/>
  <c r="CM143" i="12" s="1"/>
  <c r="BA143" i="12"/>
  <c r="CL142" i="12"/>
  <c r="BL142" i="12"/>
  <c r="BA142" i="12"/>
  <c r="CL141" i="12"/>
  <c r="BL141" i="12"/>
  <c r="BA141" i="12"/>
  <c r="CL140" i="12"/>
  <c r="BL140" i="12"/>
  <c r="BS140" i="12" s="1"/>
  <c r="CM140" i="12" s="1"/>
  <c r="BA140" i="12"/>
  <c r="CL139" i="12"/>
  <c r="BL139" i="12"/>
  <c r="BA139" i="12"/>
  <c r="CL138" i="12"/>
  <c r="BL138" i="12"/>
  <c r="BS138" i="12" s="1"/>
  <c r="CM138" i="12" s="1"/>
  <c r="BA138" i="12"/>
  <c r="CL137" i="12"/>
  <c r="BL137" i="12"/>
  <c r="BS137" i="12" s="1"/>
  <c r="CM137" i="12" s="1"/>
  <c r="BA137" i="12"/>
  <c r="CL136" i="12"/>
  <c r="BL136" i="12"/>
  <c r="BA136" i="12"/>
  <c r="CL135" i="12"/>
  <c r="BL135" i="12"/>
  <c r="BS135" i="12" s="1"/>
  <c r="CM135" i="12" s="1"/>
  <c r="BA135" i="12"/>
  <c r="CL134" i="12"/>
  <c r="BL134" i="12"/>
  <c r="BS134" i="12" s="1"/>
  <c r="CM134" i="12" s="1"/>
  <c r="BA134" i="12"/>
  <c r="CL133" i="12"/>
  <c r="BL133" i="12"/>
  <c r="BS133" i="12" s="1"/>
  <c r="CM133" i="12" s="1"/>
  <c r="BA133" i="12"/>
  <c r="CL132" i="12"/>
  <c r="BL132" i="12"/>
  <c r="BA132" i="12"/>
  <c r="CL131" i="12"/>
  <c r="BL131" i="12"/>
  <c r="BA131" i="12"/>
  <c r="CL130" i="12"/>
  <c r="BL130" i="12"/>
  <c r="BS130" i="12" s="1"/>
  <c r="CM130" i="12" s="1"/>
  <c r="BA130" i="12"/>
  <c r="CL129" i="12"/>
  <c r="BL129" i="12"/>
  <c r="BS129" i="12" s="1"/>
  <c r="CM129" i="12" s="1"/>
  <c r="BA129" i="12"/>
  <c r="CL128" i="12"/>
  <c r="BL128" i="12"/>
  <c r="BA128" i="12"/>
  <c r="CL127" i="12"/>
  <c r="BL127" i="12"/>
  <c r="BA127" i="12"/>
  <c r="CL126" i="12"/>
  <c r="BL126" i="12"/>
  <c r="BS126" i="12" s="1"/>
  <c r="CM126" i="12" s="1"/>
  <c r="BA126" i="12"/>
  <c r="CL125" i="12"/>
  <c r="BL125" i="12"/>
  <c r="BS125" i="12" s="1"/>
  <c r="CM125" i="12" s="1"/>
  <c r="BA125" i="12"/>
  <c r="CL124" i="12"/>
  <c r="BL124" i="12"/>
  <c r="BA124" i="12"/>
  <c r="CL123" i="12"/>
  <c r="BL123" i="12"/>
  <c r="BS123" i="12" s="1"/>
  <c r="CM123" i="12" s="1"/>
  <c r="BA123" i="12"/>
  <c r="CL122" i="12"/>
  <c r="BL122" i="12"/>
  <c r="BS122" i="12" s="1"/>
  <c r="CM122" i="12" s="1"/>
  <c r="BA122" i="12"/>
  <c r="CL121" i="12"/>
  <c r="BL121" i="12"/>
  <c r="BS121" i="12" s="1"/>
  <c r="CM121" i="12" s="1"/>
  <c r="BA121" i="12"/>
  <c r="CL120" i="12"/>
  <c r="BL120" i="12"/>
  <c r="BS120" i="12" s="1"/>
  <c r="CM120" i="12" s="1"/>
  <c r="BA120" i="12"/>
  <c r="CL119" i="12"/>
  <c r="BL119" i="12"/>
  <c r="BS119" i="12" s="1"/>
  <c r="CM119" i="12" s="1"/>
  <c r="BA119" i="12"/>
  <c r="CL118" i="12"/>
  <c r="BL118" i="12"/>
  <c r="BS118" i="12" s="1"/>
  <c r="CM118" i="12" s="1"/>
  <c r="BA118" i="12"/>
  <c r="CL117" i="12"/>
  <c r="BL117" i="12"/>
  <c r="BS117" i="12" s="1"/>
  <c r="CM117" i="12" s="1"/>
  <c r="BA117" i="12"/>
  <c r="CL116" i="12"/>
  <c r="BL116" i="12"/>
  <c r="BS116" i="12" s="1"/>
  <c r="CM116" i="12" s="1"/>
  <c r="BA116" i="12"/>
  <c r="CL115" i="12"/>
  <c r="BL115" i="12"/>
  <c r="BS115" i="12" s="1"/>
  <c r="CM115" i="12" s="1"/>
  <c r="BA115" i="12"/>
  <c r="CL114" i="12"/>
  <c r="BL114" i="12"/>
  <c r="BA114" i="12"/>
  <c r="CL113" i="12"/>
  <c r="BL113" i="12"/>
  <c r="BS113" i="12" s="1"/>
  <c r="CM113" i="12" s="1"/>
  <c r="BA113" i="12"/>
  <c r="CL112" i="12"/>
  <c r="BL112" i="12"/>
  <c r="BS112" i="12" s="1"/>
  <c r="CM112" i="12" s="1"/>
  <c r="BA112" i="12"/>
  <c r="CL111" i="12"/>
  <c r="BL111" i="12"/>
  <c r="BA111" i="12"/>
  <c r="CL110" i="12"/>
  <c r="BL110" i="12"/>
  <c r="BS110" i="12" s="1"/>
  <c r="CM110" i="12" s="1"/>
  <c r="BA110" i="12"/>
  <c r="CL109" i="12"/>
  <c r="BL109" i="12"/>
  <c r="BS109" i="12" s="1"/>
  <c r="CM109" i="12" s="1"/>
  <c r="BA109" i="12"/>
  <c r="CL108" i="12"/>
  <c r="BL108" i="12"/>
  <c r="BA108" i="12"/>
  <c r="CL107" i="12"/>
  <c r="BL107" i="12"/>
  <c r="BA107" i="12"/>
  <c r="CL106" i="12"/>
  <c r="BL106" i="12"/>
  <c r="BS106" i="12" s="1"/>
  <c r="CM106" i="12" s="1"/>
  <c r="BA106" i="12"/>
  <c r="CL105" i="12"/>
  <c r="BL105" i="12"/>
  <c r="BS105" i="12" s="1"/>
  <c r="CM105" i="12" s="1"/>
  <c r="BA105" i="12"/>
  <c r="CL104" i="12"/>
  <c r="BL104" i="12"/>
  <c r="BA104" i="12"/>
  <c r="CL103" i="12"/>
  <c r="BL103" i="12"/>
  <c r="BA103" i="12"/>
  <c r="CL102" i="12"/>
  <c r="BL102" i="12"/>
  <c r="BS102" i="12" s="1"/>
  <c r="CM102" i="12" s="1"/>
  <c r="BA102" i="12"/>
  <c r="CL101" i="12"/>
  <c r="BL101" i="12"/>
  <c r="BS101" i="12" s="1"/>
  <c r="CM101" i="12" s="1"/>
  <c r="BA101" i="12"/>
  <c r="CL100" i="12"/>
  <c r="BL100" i="12"/>
  <c r="BA100" i="12"/>
  <c r="CL99" i="12"/>
  <c r="BL99" i="12"/>
  <c r="BA99" i="12"/>
  <c r="CL98" i="12"/>
  <c r="BL98" i="12"/>
  <c r="BS98" i="12" s="1"/>
  <c r="CM98" i="12" s="1"/>
  <c r="BA98" i="12"/>
  <c r="CL97" i="12"/>
  <c r="BL97" i="12"/>
  <c r="BS97" i="12" s="1"/>
  <c r="CM97" i="12" s="1"/>
  <c r="BA97" i="12"/>
  <c r="CL96" i="12"/>
  <c r="BL96" i="12"/>
  <c r="BS96" i="12" s="1"/>
  <c r="CM96" i="12" s="1"/>
  <c r="BA96" i="12"/>
  <c r="CL95" i="12"/>
  <c r="BL95" i="12"/>
  <c r="BS95" i="12" s="1"/>
  <c r="CM95" i="12" s="1"/>
  <c r="BA95" i="12"/>
  <c r="CL94" i="12"/>
  <c r="BL94" i="12"/>
  <c r="BS94" i="12" s="1"/>
  <c r="CM94" i="12" s="1"/>
  <c r="BA94" i="12"/>
  <c r="CL93" i="12"/>
  <c r="BL93" i="12"/>
  <c r="BA93" i="12"/>
  <c r="CL92" i="12"/>
  <c r="BL92" i="12"/>
  <c r="BS92" i="12" s="1"/>
  <c r="CM92" i="12" s="1"/>
  <c r="BA92" i="12"/>
  <c r="CL91" i="12"/>
  <c r="BL91" i="12"/>
  <c r="BS91" i="12" s="1"/>
  <c r="CM91" i="12" s="1"/>
  <c r="BA91" i="12"/>
  <c r="CL90" i="12"/>
  <c r="BL90" i="12"/>
  <c r="BS90" i="12" s="1"/>
  <c r="CM90" i="12" s="1"/>
  <c r="BA90" i="12"/>
  <c r="CL89" i="12"/>
  <c r="BL89" i="12"/>
  <c r="BA89" i="12"/>
  <c r="CL88" i="12"/>
  <c r="BL88" i="12"/>
  <c r="BS88" i="12" s="1"/>
  <c r="CM88" i="12" s="1"/>
  <c r="BA88" i="12"/>
  <c r="CL87" i="12"/>
  <c r="BL87" i="12"/>
  <c r="BS87" i="12" s="1"/>
  <c r="CM87" i="12" s="1"/>
  <c r="BA87" i="12"/>
  <c r="CL86" i="12"/>
  <c r="BL86" i="12"/>
  <c r="BS86" i="12" s="1"/>
  <c r="CM86" i="12" s="1"/>
  <c r="BA86" i="12"/>
  <c r="CL85" i="12"/>
  <c r="BL85" i="12"/>
  <c r="BA85" i="12"/>
  <c r="CL84" i="12"/>
  <c r="BL84" i="12"/>
  <c r="BS84" i="12" s="1"/>
  <c r="CM84" i="12" s="1"/>
  <c r="BA84" i="12"/>
  <c r="CL83" i="12"/>
  <c r="BL83" i="12"/>
  <c r="BS83" i="12" s="1"/>
  <c r="CM83" i="12" s="1"/>
  <c r="BA83" i="12"/>
  <c r="CL82" i="12"/>
  <c r="BL82" i="12"/>
  <c r="BS82" i="12" s="1"/>
  <c r="CM82" i="12" s="1"/>
  <c r="BA82" i="12"/>
  <c r="CL81" i="12"/>
  <c r="BL81" i="12"/>
  <c r="BA81" i="12"/>
  <c r="CL80" i="12"/>
  <c r="BL80" i="12"/>
  <c r="BS80" i="12" s="1"/>
  <c r="CM80" i="12" s="1"/>
  <c r="BA80" i="12"/>
  <c r="CL79" i="12"/>
  <c r="BL79" i="12"/>
  <c r="BS79" i="12" s="1"/>
  <c r="CM79" i="12" s="1"/>
  <c r="BA79" i="12"/>
  <c r="CL78" i="12"/>
  <c r="BL78" i="12"/>
  <c r="BS78" i="12" s="1"/>
  <c r="CM78" i="12" s="1"/>
  <c r="BA78" i="12"/>
  <c r="CL77" i="12"/>
  <c r="BL77" i="12"/>
  <c r="BA77" i="12"/>
  <c r="CL76" i="12"/>
  <c r="BL76" i="12"/>
  <c r="BS76" i="12" s="1"/>
  <c r="CM76" i="12" s="1"/>
  <c r="BA76" i="12"/>
  <c r="CL75" i="12"/>
  <c r="BL75" i="12"/>
  <c r="BS75" i="12" s="1"/>
  <c r="CM75" i="12" s="1"/>
  <c r="BA75" i="12"/>
  <c r="CL74" i="12"/>
  <c r="BL74" i="12"/>
  <c r="BS74" i="12" s="1"/>
  <c r="CM74" i="12" s="1"/>
  <c r="BA74" i="12"/>
  <c r="CL73" i="12"/>
  <c r="BL73" i="12"/>
  <c r="BS73" i="12" s="1"/>
  <c r="CM73" i="12" s="1"/>
  <c r="BA73" i="12"/>
  <c r="CL72" i="12"/>
  <c r="BL72" i="12"/>
  <c r="BS72" i="12" s="1"/>
  <c r="CM72" i="12" s="1"/>
  <c r="BA72" i="12"/>
  <c r="CL71" i="12"/>
  <c r="BL71" i="12"/>
  <c r="BS71" i="12" s="1"/>
  <c r="CM71" i="12" s="1"/>
  <c r="BA71" i="12"/>
  <c r="CL70" i="12"/>
  <c r="BL70" i="12"/>
  <c r="BS70" i="12" s="1"/>
  <c r="CM70" i="12" s="1"/>
  <c r="BA70" i="12"/>
  <c r="CL69" i="12"/>
  <c r="BL69" i="12"/>
  <c r="BS69" i="12" s="1"/>
  <c r="CM69" i="12" s="1"/>
  <c r="BA69" i="12"/>
  <c r="CL68" i="12"/>
  <c r="BL68" i="12"/>
  <c r="BS68" i="12" s="1"/>
  <c r="CM68" i="12" s="1"/>
  <c r="BA68" i="12"/>
  <c r="CL67" i="12"/>
  <c r="BL67" i="12"/>
  <c r="BS67" i="12" s="1"/>
  <c r="CM67" i="12" s="1"/>
  <c r="BA67" i="12"/>
  <c r="CL66" i="12"/>
  <c r="BL66" i="12"/>
  <c r="BS66" i="12" s="1"/>
  <c r="CM66" i="12" s="1"/>
  <c r="BA66" i="12"/>
  <c r="CL65" i="12"/>
  <c r="BL65" i="12"/>
  <c r="BS65" i="12" s="1"/>
  <c r="CM65" i="12" s="1"/>
  <c r="BA65" i="12"/>
  <c r="CL64" i="12"/>
  <c r="BL64" i="12"/>
  <c r="BS64" i="12" s="1"/>
  <c r="CM64" i="12" s="1"/>
  <c r="BA64" i="12"/>
  <c r="CL63" i="12"/>
  <c r="BL63" i="12"/>
  <c r="BS63" i="12" s="1"/>
  <c r="CM63" i="12" s="1"/>
  <c r="BA63" i="12"/>
  <c r="CL62" i="12"/>
  <c r="BL62" i="12"/>
  <c r="BS62" i="12" s="1"/>
  <c r="CM62" i="12" s="1"/>
  <c r="BA62" i="12"/>
  <c r="CL61" i="12"/>
  <c r="BL61" i="12"/>
  <c r="BA61" i="12"/>
  <c r="CL60" i="12"/>
  <c r="BL60" i="12"/>
  <c r="BS60" i="12" s="1"/>
  <c r="CM60" i="12" s="1"/>
  <c r="BA60" i="12"/>
  <c r="CL59" i="12"/>
  <c r="BL59" i="12"/>
  <c r="BS59" i="12" s="1"/>
  <c r="CM59" i="12" s="1"/>
  <c r="BA59" i="12"/>
  <c r="CL58" i="12"/>
  <c r="BL58" i="12"/>
  <c r="BS58" i="12" s="1"/>
  <c r="CM58" i="12" s="1"/>
  <c r="BA58" i="12"/>
  <c r="CL57" i="12"/>
  <c r="BL57" i="12"/>
  <c r="BA57" i="12"/>
  <c r="CL56" i="12"/>
  <c r="BL56" i="12"/>
  <c r="BS56" i="12" s="1"/>
  <c r="CM56" i="12" s="1"/>
  <c r="BA56" i="12"/>
  <c r="CL55" i="12"/>
  <c r="BL55" i="12"/>
  <c r="BS55" i="12" s="1"/>
  <c r="CM55" i="12" s="1"/>
  <c r="BA55" i="12"/>
  <c r="CL54" i="12"/>
  <c r="BL54" i="12"/>
  <c r="BS54" i="12" s="1"/>
  <c r="CM54" i="12" s="1"/>
  <c r="BA54" i="12"/>
  <c r="CL53" i="12"/>
  <c r="BL53" i="12"/>
  <c r="BA53" i="12"/>
  <c r="CL52" i="12"/>
  <c r="BL52" i="12"/>
  <c r="BS52" i="12" s="1"/>
  <c r="CM52" i="12" s="1"/>
  <c r="BA52" i="12"/>
  <c r="CL51" i="12"/>
  <c r="BL51" i="12"/>
  <c r="BS51" i="12" s="1"/>
  <c r="CM51" i="12" s="1"/>
  <c r="BA51" i="12"/>
  <c r="CL50" i="12"/>
  <c r="BL50" i="12"/>
  <c r="BS50" i="12" s="1"/>
  <c r="CM50" i="12" s="1"/>
  <c r="BA50" i="12"/>
  <c r="CL49" i="12"/>
  <c r="BL49" i="12"/>
  <c r="BS49" i="12" s="1"/>
  <c r="CM49" i="12" s="1"/>
  <c r="BA49" i="12"/>
  <c r="CL48" i="12"/>
  <c r="BL48" i="12"/>
  <c r="BS48" i="12" s="1"/>
  <c r="CM48" i="12" s="1"/>
  <c r="BA48" i="12"/>
  <c r="CL47" i="12"/>
  <c r="BL47" i="12"/>
  <c r="BS47" i="12" s="1"/>
  <c r="CM47" i="12" s="1"/>
  <c r="BA47" i="12"/>
  <c r="CL46" i="12"/>
  <c r="BL46" i="12"/>
  <c r="BS46" i="12" s="1"/>
  <c r="CM46" i="12" s="1"/>
  <c r="BA46" i="12"/>
  <c r="CL45" i="12"/>
  <c r="BL45" i="12"/>
  <c r="BA45" i="12"/>
  <c r="CL44" i="12"/>
  <c r="BL44" i="12"/>
  <c r="BA44" i="12"/>
  <c r="CL43" i="12"/>
  <c r="BL43" i="12"/>
  <c r="BS43" i="12" s="1"/>
  <c r="CM43" i="12" s="1"/>
  <c r="BA43" i="12"/>
  <c r="CL42" i="12"/>
  <c r="BL42" i="12"/>
  <c r="BS42" i="12" s="1"/>
  <c r="CM42" i="12" s="1"/>
  <c r="BA42" i="12"/>
  <c r="CL41" i="12"/>
  <c r="BL41" i="12"/>
  <c r="BA41" i="12"/>
  <c r="CL40" i="12"/>
  <c r="BL40" i="12"/>
  <c r="BA40" i="12"/>
  <c r="CL39" i="12"/>
  <c r="BL39" i="12"/>
  <c r="BS39" i="12" s="1"/>
  <c r="CM39" i="12" s="1"/>
  <c r="BA39" i="12"/>
  <c r="CL38" i="12"/>
  <c r="BL38" i="12"/>
  <c r="BS38" i="12" s="1"/>
  <c r="CM38" i="12" s="1"/>
  <c r="BA38" i="12"/>
  <c r="CL37" i="12"/>
  <c r="BL37" i="12"/>
  <c r="BS37" i="12" s="1"/>
  <c r="CM37" i="12" s="1"/>
  <c r="BA37" i="12"/>
  <c r="CL36" i="12"/>
  <c r="BL36" i="12"/>
  <c r="BS36" i="12" s="1"/>
  <c r="CM36" i="12" s="1"/>
  <c r="BA36" i="12"/>
  <c r="CL35" i="12"/>
  <c r="BL35" i="12"/>
  <c r="BA35" i="12"/>
  <c r="CL34" i="12"/>
  <c r="BL34" i="12"/>
  <c r="BS34" i="12" s="1"/>
  <c r="CM34" i="12" s="1"/>
  <c r="BA34" i="12"/>
  <c r="CL33" i="12"/>
  <c r="BL33" i="12"/>
  <c r="BA33" i="12"/>
  <c r="CL32" i="12"/>
  <c r="BL32" i="12"/>
  <c r="BS32" i="12" s="1"/>
  <c r="CM32" i="12" s="1"/>
  <c r="BA32" i="12"/>
  <c r="CL31" i="12"/>
  <c r="BL31" i="12"/>
  <c r="BA31" i="12"/>
  <c r="CL30" i="12"/>
  <c r="BL30" i="12"/>
  <c r="BS30" i="12" s="1"/>
  <c r="CM30" i="12" s="1"/>
  <c r="BA30" i="12"/>
  <c r="CL29" i="12"/>
  <c r="BL29" i="12"/>
  <c r="BS29" i="12" s="1"/>
  <c r="CM29" i="12" s="1"/>
  <c r="BA29" i="12"/>
  <c r="CL28" i="12"/>
  <c r="BL28" i="12"/>
  <c r="BA28" i="12"/>
  <c r="CL27" i="12"/>
  <c r="BL27" i="12"/>
  <c r="BS27" i="12" s="1"/>
  <c r="CM27" i="12" s="1"/>
  <c r="BA27" i="12"/>
  <c r="CL26" i="12"/>
  <c r="BL26" i="12"/>
  <c r="BS26" i="12" s="1"/>
  <c r="CM26" i="12" s="1"/>
  <c r="BA26" i="12"/>
  <c r="CL25" i="12"/>
  <c r="BL25" i="12"/>
  <c r="BA25" i="12"/>
  <c r="CL24" i="12"/>
  <c r="BL24" i="12"/>
  <c r="BS24" i="12" s="1"/>
  <c r="CM24" i="12" s="1"/>
  <c r="BA24" i="12"/>
  <c r="CL23" i="12"/>
  <c r="BL23" i="12"/>
  <c r="BS23" i="12" s="1"/>
  <c r="CM23" i="12" s="1"/>
  <c r="BA23" i="12"/>
  <c r="CL22" i="12"/>
  <c r="BL22" i="12"/>
  <c r="BS22" i="12" s="1"/>
  <c r="CM22" i="12" s="1"/>
  <c r="BA22" i="12"/>
  <c r="CL21" i="12"/>
  <c r="BL21" i="12"/>
  <c r="BA21" i="12"/>
  <c r="CL20" i="12"/>
  <c r="BL20" i="12"/>
  <c r="BS20" i="12" s="1"/>
  <c r="CM20" i="12" s="1"/>
  <c r="BA20" i="12"/>
  <c r="CL19" i="12"/>
  <c r="BL19" i="12"/>
  <c r="BS19" i="12" s="1"/>
  <c r="CM19" i="12" s="1"/>
  <c r="BA19" i="12"/>
  <c r="CL18" i="12"/>
  <c r="BL18" i="12"/>
  <c r="BS18" i="12" s="1"/>
  <c r="CM18" i="12" s="1"/>
  <c r="BA18" i="12"/>
  <c r="CL17" i="12"/>
  <c r="BL17" i="12"/>
  <c r="BA17" i="12"/>
  <c r="CL16" i="12"/>
  <c r="BL16" i="12"/>
  <c r="BS16" i="12" s="1"/>
  <c r="CM16" i="12" s="1"/>
  <c r="BA16" i="12"/>
  <c r="CL15" i="12"/>
  <c r="BL15" i="12"/>
  <c r="BS15" i="12" s="1"/>
  <c r="CM15" i="12" s="1"/>
  <c r="BA15" i="12"/>
  <c r="CL14" i="12"/>
  <c r="BL14" i="12"/>
  <c r="BS14" i="12" s="1"/>
  <c r="CM14" i="12" s="1"/>
  <c r="BA14" i="12"/>
  <c r="CL13" i="12"/>
  <c r="BL13" i="12"/>
  <c r="BS13" i="12" s="1"/>
  <c r="CM13" i="12" s="1"/>
  <c r="BA13" i="12"/>
  <c r="CL12" i="12"/>
  <c r="BL12" i="12"/>
  <c r="BS12" i="12" s="1"/>
  <c r="CM12" i="12" s="1"/>
  <c r="BA12" i="12"/>
  <c r="CL11" i="12"/>
  <c r="BL11" i="12"/>
  <c r="BS11" i="12" s="1"/>
  <c r="CM11" i="12" s="1"/>
  <c r="BA11" i="12"/>
  <c r="CL10" i="12"/>
  <c r="BL10" i="12"/>
  <c r="BS10" i="12" s="1"/>
  <c r="CM10" i="12" s="1"/>
  <c r="BA10" i="12"/>
  <c r="CL9" i="12"/>
  <c r="BL9" i="12"/>
  <c r="BA9" i="12"/>
  <c r="CL8" i="12"/>
  <c r="BL8" i="12"/>
  <c r="BS8" i="12" s="1"/>
  <c r="CM8" i="12" s="1"/>
  <c r="BA8" i="12"/>
  <c r="CL7" i="12"/>
  <c r="BL7" i="12"/>
  <c r="BS7" i="12" s="1"/>
  <c r="CM7" i="12" s="1"/>
  <c r="BA7" i="12"/>
  <c r="CL6" i="12"/>
  <c r="BL6" i="12"/>
  <c r="BA6" i="12"/>
  <c r="CL5" i="12"/>
  <c r="BL5" i="12"/>
  <c r="BA5" i="12"/>
  <c r="CL4" i="12"/>
  <c r="BL4" i="12"/>
  <c r="BS4" i="12" s="1"/>
  <c r="CM4" i="12" s="1"/>
  <c r="BA4" i="12"/>
  <c r="CL3" i="12"/>
  <c r="BL3" i="12"/>
  <c r="BS3" i="12" s="1"/>
  <c r="CM3" i="12" s="1"/>
  <c r="BA3" i="12"/>
  <c r="AK151" i="12"/>
  <c r="AJ151" i="12"/>
  <c r="AG151" i="12"/>
  <c r="AF151" i="12"/>
  <c r="Y151" i="12"/>
  <c r="X151" i="12"/>
  <c r="U151" i="12"/>
  <c r="W151" i="12" s="1"/>
  <c r="AK150" i="12"/>
  <c r="AJ150" i="12"/>
  <c r="AG150" i="12"/>
  <c r="AF150" i="12"/>
  <c r="Y150" i="12"/>
  <c r="X150" i="12"/>
  <c r="U150" i="12"/>
  <c r="W150" i="12" s="1"/>
  <c r="AK149" i="12"/>
  <c r="AJ149" i="12"/>
  <c r="AG149" i="12"/>
  <c r="AF149" i="12"/>
  <c r="Y149" i="12"/>
  <c r="X149" i="12"/>
  <c r="U149" i="12"/>
  <c r="W149" i="12" s="1"/>
  <c r="AK148" i="12"/>
  <c r="AJ148" i="12"/>
  <c r="AG148" i="12"/>
  <c r="AF148" i="12"/>
  <c r="Y148" i="12"/>
  <c r="X148" i="12"/>
  <c r="U148" i="12"/>
  <c r="W148" i="12" s="1"/>
  <c r="AK147" i="12"/>
  <c r="AJ147" i="12"/>
  <c r="AG147" i="12"/>
  <c r="AF147" i="12"/>
  <c r="Y147" i="12"/>
  <c r="X147" i="12"/>
  <c r="U147" i="12"/>
  <c r="W147" i="12" s="1"/>
  <c r="AK146" i="12"/>
  <c r="AJ146" i="12"/>
  <c r="AG146" i="12"/>
  <c r="AF146" i="12"/>
  <c r="Y146" i="12"/>
  <c r="X146" i="12"/>
  <c r="U146" i="12"/>
  <c r="W146" i="12" s="1"/>
  <c r="AK145" i="12"/>
  <c r="AJ145" i="12"/>
  <c r="AG145" i="12"/>
  <c r="AF145" i="12"/>
  <c r="AH145" i="12" s="1"/>
  <c r="Y145" i="12"/>
  <c r="X145" i="12"/>
  <c r="W145" i="12"/>
  <c r="U145" i="12"/>
  <c r="AK144" i="12"/>
  <c r="AJ144" i="12"/>
  <c r="AG144" i="12"/>
  <c r="AF144" i="12"/>
  <c r="AH144" i="12" s="1"/>
  <c r="Y144" i="12"/>
  <c r="X144" i="12"/>
  <c r="W144" i="12"/>
  <c r="U144" i="12"/>
  <c r="AK143" i="12"/>
  <c r="AJ143" i="12"/>
  <c r="AG143" i="12"/>
  <c r="AF143" i="12"/>
  <c r="Y143" i="12"/>
  <c r="X143" i="12"/>
  <c r="U143" i="12"/>
  <c r="W143" i="12" s="1"/>
  <c r="AK142" i="12"/>
  <c r="AJ142" i="12"/>
  <c r="AG142" i="12"/>
  <c r="AF142" i="12"/>
  <c r="Y142" i="12"/>
  <c r="X142" i="12"/>
  <c r="U142" i="12"/>
  <c r="W142" i="12" s="1"/>
  <c r="AK141" i="12"/>
  <c r="AJ141" i="12"/>
  <c r="AG141" i="12"/>
  <c r="AF141" i="12"/>
  <c r="Y141" i="12"/>
  <c r="X141" i="12"/>
  <c r="U141" i="12"/>
  <c r="W141" i="12" s="1"/>
  <c r="AK140" i="12"/>
  <c r="AJ140" i="12"/>
  <c r="AG140" i="12"/>
  <c r="AF140" i="12"/>
  <c r="Y140" i="12"/>
  <c r="X140" i="12"/>
  <c r="U140" i="12"/>
  <c r="W140" i="12" s="1"/>
  <c r="AK139" i="12"/>
  <c r="AJ139" i="12"/>
  <c r="AG139" i="12"/>
  <c r="AF139" i="12"/>
  <c r="Y139" i="12"/>
  <c r="X139" i="12"/>
  <c r="U139" i="12"/>
  <c r="W139" i="12" s="1"/>
  <c r="AK138" i="12"/>
  <c r="AJ138" i="12"/>
  <c r="AG138" i="12"/>
  <c r="AF138" i="12"/>
  <c r="Y138" i="12"/>
  <c r="X138" i="12"/>
  <c r="U138" i="12"/>
  <c r="W138" i="12" s="1"/>
  <c r="AK137" i="12"/>
  <c r="AJ137" i="12"/>
  <c r="AG137" i="12"/>
  <c r="AF137" i="12"/>
  <c r="Y137" i="12"/>
  <c r="X137" i="12"/>
  <c r="U137" i="12"/>
  <c r="W137" i="12" s="1"/>
  <c r="AK136" i="12"/>
  <c r="AJ136" i="12"/>
  <c r="AG136" i="12"/>
  <c r="AF136" i="12"/>
  <c r="Y136" i="12"/>
  <c r="X136" i="12"/>
  <c r="U136" i="12"/>
  <c r="W136" i="12" s="1"/>
  <c r="AK135" i="12"/>
  <c r="AJ135" i="12"/>
  <c r="AG135" i="12"/>
  <c r="AF135" i="12"/>
  <c r="Y135" i="12"/>
  <c r="X135" i="12"/>
  <c r="U135" i="12"/>
  <c r="W135" i="12" s="1"/>
  <c r="AK134" i="12"/>
  <c r="AJ134" i="12"/>
  <c r="AG134" i="12"/>
  <c r="AF134" i="12"/>
  <c r="Y134" i="12"/>
  <c r="X134" i="12"/>
  <c r="U134" i="12"/>
  <c r="W134" i="12" s="1"/>
  <c r="AK133" i="12"/>
  <c r="AJ133" i="12"/>
  <c r="AG133" i="12"/>
  <c r="AF133" i="12"/>
  <c r="Y133" i="12"/>
  <c r="X133" i="12"/>
  <c r="U133" i="12"/>
  <c r="W133" i="12" s="1"/>
  <c r="AK132" i="12"/>
  <c r="AJ132" i="12"/>
  <c r="AL132" i="12" s="1"/>
  <c r="AG132" i="12"/>
  <c r="AF132" i="12"/>
  <c r="Y132" i="12"/>
  <c r="X132" i="12"/>
  <c r="U132" i="12"/>
  <c r="W132" i="12" s="1"/>
  <c r="AK131" i="12"/>
  <c r="AJ131" i="12"/>
  <c r="AG131" i="12"/>
  <c r="AF131" i="12"/>
  <c r="Y131" i="12"/>
  <c r="X131" i="12"/>
  <c r="U131" i="12"/>
  <c r="W131" i="12" s="1"/>
  <c r="AK130" i="12"/>
  <c r="AJ130" i="12"/>
  <c r="AG130" i="12"/>
  <c r="AF130" i="12"/>
  <c r="Y130" i="12"/>
  <c r="X130" i="12"/>
  <c r="U130" i="12"/>
  <c r="W130" i="12" s="1"/>
  <c r="AK129" i="12"/>
  <c r="AJ129" i="12"/>
  <c r="AG129" i="12"/>
  <c r="AF129" i="12"/>
  <c r="Y129" i="12"/>
  <c r="X129" i="12"/>
  <c r="U129" i="12"/>
  <c r="W129" i="12" s="1"/>
  <c r="AK128" i="12"/>
  <c r="AJ128" i="12"/>
  <c r="AG128" i="12"/>
  <c r="AF128" i="12"/>
  <c r="Y128" i="12"/>
  <c r="X128" i="12"/>
  <c r="U128" i="12"/>
  <c r="W128" i="12" s="1"/>
  <c r="AK127" i="12"/>
  <c r="AJ127" i="12"/>
  <c r="AG127" i="12"/>
  <c r="AF127" i="12"/>
  <c r="Y127" i="12"/>
  <c r="X127" i="12"/>
  <c r="U127" i="12"/>
  <c r="W127" i="12" s="1"/>
  <c r="AK126" i="12"/>
  <c r="AJ126" i="12"/>
  <c r="AL126" i="12" s="1"/>
  <c r="AG126" i="12"/>
  <c r="AF126" i="12"/>
  <c r="Y126" i="12"/>
  <c r="X126" i="12"/>
  <c r="U126" i="12"/>
  <c r="W126" i="12" s="1"/>
  <c r="AK125" i="12"/>
  <c r="AJ125" i="12"/>
  <c r="AG125" i="12"/>
  <c r="AF125" i="12"/>
  <c r="Y125" i="12"/>
  <c r="X125" i="12"/>
  <c r="U125" i="12"/>
  <c r="W125" i="12" s="1"/>
  <c r="AK124" i="12"/>
  <c r="AJ124" i="12"/>
  <c r="AG124" i="12"/>
  <c r="AF124" i="12"/>
  <c r="AH124" i="12" s="1"/>
  <c r="Y124" i="12"/>
  <c r="X124" i="12"/>
  <c r="U124" i="12"/>
  <c r="W124" i="12" s="1"/>
  <c r="AK123" i="12"/>
  <c r="AJ123" i="12"/>
  <c r="AG123" i="12"/>
  <c r="AF123" i="12"/>
  <c r="Y123" i="12"/>
  <c r="X123" i="12"/>
  <c r="U123" i="12"/>
  <c r="W123" i="12" s="1"/>
  <c r="AK122" i="12"/>
  <c r="AJ122" i="12"/>
  <c r="AG122" i="12"/>
  <c r="AF122" i="12"/>
  <c r="Y122" i="12"/>
  <c r="X122" i="12"/>
  <c r="U122" i="12"/>
  <c r="W122" i="12" s="1"/>
  <c r="AK121" i="12"/>
  <c r="AJ121" i="12"/>
  <c r="AG121" i="12"/>
  <c r="AF121" i="12"/>
  <c r="Y121" i="12"/>
  <c r="X121" i="12"/>
  <c r="U121" i="12"/>
  <c r="W121" i="12" s="1"/>
  <c r="AK120" i="12"/>
  <c r="AJ120" i="12"/>
  <c r="AG120" i="12"/>
  <c r="AF120" i="12"/>
  <c r="Y120" i="12"/>
  <c r="X120" i="12"/>
  <c r="U120" i="12"/>
  <c r="W120" i="12" s="1"/>
  <c r="AK119" i="12"/>
  <c r="AJ119" i="12"/>
  <c r="AG119" i="12"/>
  <c r="AF119" i="12"/>
  <c r="Y119" i="12"/>
  <c r="X119" i="12"/>
  <c r="U119" i="12"/>
  <c r="W119" i="12" s="1"/>
  <c r="AK118" i="12"/>
  <c r="AJ118" i="12"/>
  <c r="AG118" i="12"/>
  <c r="AF118" i="12"/>
  <c r="Y118" i="12"/>
  <c r="X118" i="12"/>
  <c r="U118" i="12"/>
  <c r="W118" i="12" s="1"/>
  <c r="AK117" i="12"/>
  <c r="AJ117" i="12"/>
  <c r="AG117" i="12"/>
  <c r="AF117" i="12"/>
  <c r="Y117" i="12"/>
  <c r="X117" i="12"/>
  <c r="U117" i="12"/>
  <c r="W117" i="12" s="1"/>
  <c r="AK116" i="12"/>
  <c r="AJ116" i="12"/>
  <c r="AG116" i="12"/>
  <c r="AF116" i="12"/>
  <c r="Y116" i="12"/>
  <c r="X116" i="12"/>
  <c r="U116" i="12"/>
  <c r="W116" i="12" s="1"/>
  <c r="AK115" i="12"/>
  <c r="AJ115" i="12"/>
  <c r="AG115" i="12"/>
  <c r="AF115" i="12"/>
  <c r="Y115" i="12"/>
  <c r="X115" i="12"/>
  <c r="U115" i="12"/>
  <c r="W115" i="12" s="1"/>
  <c r="AK114" i="12"/>
  <c r="AJ114" i="12"/>
  <c r="AG114" i="12"/>
  <c r="AF114" i="12"/>
  <c r="Y114" i="12"/>
  <c r="X114" i="12"/>
  <c r="U114" i="12"/>
  <c r="W114" i="12" s="1"/>
  <c r="AK113" i="12"/>
  <c r="AJ113" i="12"/>
  <c r="AG113" i="12"/>
  <c r="AF113" i="12"/>
  <c r="Y113" i="12"/>
  <c r="X113" i="12"/>
  <c r="U113" i="12"/>
  <c r="W113" i="12" s="1"/>
  <c r="AK112" i="12"/>
  <c r="AJ112" i="12"/>
  <c r="AG112" i="12"/>
  <c r="AF112" i="12"/>
  <c r="Y112" i="12"/>
  <c r="X112" i="12"/>
  <c r="U112" i="12"/>
  <c r="W112" i="12" s="1"/>
  <c r="AK111" i="12"/>
  <c r="AJ111" i="12"/>
  <c r="AG111" i="12"/>
  <c r="AF111" i="12"/>
  <c r="Y111" i="12"/>
  <c r="X111" i="12"/>
  <c r="U111" i="12"/>
  <c r="W111" i="12" s="1"/>
  <c r="AK110" i="12"/>
  <c r="AJ110" i="12"/>
  <c r="AG110" i="12"/>
  <c r="AF110" i="12"/>
  <c r="Y110" i="12"/>
  <c r="X110" i="12"/>
  <c r="U110" i="12"/>
  <c r="W110" i="12" s="1"/>
  <c r="AK109" i="12"/>
  <c r="AJ109" i="12"/>
  <c r="AG109" i="12"/>
  <c r="AF109" i="12"/>
  <c r="Y109" i="12"/>
  <c r="X109" i="12"/>
  <c r="U109" i="12"/>
  <c r="W109" i="12" s="1"/>
  <c r="AK108" i="12"/>
  <c r="AJ108" i="12"/>
  <c r="AG108" i="12"/>
  <c r="AF108" i="12"/>
  <c r="Y108" i="12"/>
  <c r="X108" i="12"/>
  <c r="U108" i="12"/>
  <c r="W108" i="12" s="1"/>
  <c r="AK107" i="12"/>
  <c r="AJ107" i="12"/>
  <c r="AG107" i="12"/>
  <c r="AF107" i="12"/>
  <c r="Y107" i="12"/>
  <c r="X107" i="12"/>
  <c r="U107" i="12"/>
  <c r="W107" i="12" s="1"/>
  <c r="AK106" i="12"/>
  <c r="AJ106" i="12"/>
  <c r="AG106" i="12"/>
  <c r="AF106" i="12"/>
  <c r="Y106" i="12"/>
  <c r="X106" i="12"/>
  <c r="U106" i="12"/>
  <c r="W106" i="12" s="1"/>
  <c r="AK105" i="12"/>
  <c r="AJ105" i="12"/>
  <c r="AG105" i="12"/>
  <c r="AF105" i="12"/>
  <c r="Y105" i="12"/>
  <c r="X105" i="12"/>
  <c r="U105" i="12"/>
  <c r="W105" i="12" s="1"/>
  <c r="AK104" i="12"/>
  <c r="AJ104" i="12"/>
  <c r="AG104" i="12"/>
  <c r="AF104" i="12"/>
  <c r="Y104" i="12"/>
  <c r="X104" i="12"/>
  <c r="U104" i="12"/>
  <c r="W104" i="12" s="1"/>
  <c r="AK103" i="12"/>
  <c r="AJ103" i="12"/>
  <c r="AG103" i="12"/>
  <c r="AF103" i="12"/>
  <c r="Y103" i="12"/>
  <c r="X103" i="12"/>
  <c r="U103" i="12"/>
  <c r="W103" i="12" s="1"/>
  <c r="AK102" i="12"/>
  <c r="AJ102" i="12"/>
  <c r="AG102" i="12"/>
  <c r="AF102" i="12"/>
  <c r="Y102" i="12"/>
  <c r="X102" i="12"/>
  <c r="U102" i="12"/>
  <c r="W102" i="12" s="1"/>
  <c r="AK101" i="12"/>
  <c r="AJ101" i="12"/>
  <c r="AG101" i="12"/>
  <c r="AF101" i="12"/>
  <c r="Y101" i="12"/>
  <c r="X101" i="12"/>
  <c r="U101" i="12"/>
  <c r="W101" i="12" s="1"/>
  <c r="AK100" i="12"/>
  <c r="AJ100" i="12"/>
  <c r="AG100" i="12"/>
  <c r="AF100" i="12"/>
  <c r="Y100" i="12"/>
  <c r="X100" i="12"/>
  <c r="U100" i="12"/>
  <c r="W100" i="12" s="1"/>
  <c r="AK99" i="12"/>
  <c r="AJ99" i="12"/>
  <c r="AG99" i="12"/>
  <c r="AF99" i="12"/>
  <c r="Y99" i="12"/>
  <c r="X99" i="12"/>
  <c r="U99" i="12"/>
  <c r="W99" i="12" s="1"/>
  <c r="AK98" i="12"/>
  <c r="AJ98" i="12"/>
  <c r="AG98" i="12"/>
  <c r="AF98" i="12"/>
  <c r="Y98" i="12"/>
  <c r="X98" i="12"/>
  <c r="U98" i="12"/>
  <c r="W98" i="12" s="1"/>
  <c r="AK97" i="12"/>
  <c r="AJ97" i="12"/>
  <c r="AG97" i="12"/>
  <c r="AF97" i="12"/>
  <c r="Y97" i="12"/>
  <c r="X97" i="12"/>
  <c r="U97" i="12"/>
  <c r="W97" i="12" s="1"/>
  <c r="AK96" i="12"/>
  <c r="AJ96" i="12"/>
  <c r="AG96" i="12"/>
  <c r="AF96" i="12"/>
  <c r="Y96" i="12"/>
  <c r="X96" i="12"/>
  <c r="U96" i="12"/>
  <c r="W96" i="12" s="1"/>
  <c r="AK95" i="12"/>
  <c r="AJ95" i="12"/>
  <c r="AG95" i="12"/>
  <c r="AF95" i="12"/>
  <c r="Y95" i="12"/>
  <c r="X95" i="12"/>
  <c r="U95" i="12"/>
  <c r="W95" i="12" s="1"/>
  <c r="AK94" i="12"/>
  <c r="AJ94" i="12"/>
  <c r="AG94" i="12"/>
  <c r="AF94" i="12"/>
  <c r="Y94" i="12"/>
  <c r="X94" i="12"/>
  <c r="U94" i="12"/>
  <c r="W94" i="12" s="1"/>
  <c r="AK93" i="12"/>
  <c r="AJ93" i="12"/>
  <c r="AG93" i="12"/>
  <c r="AF93" i="12"/>
  <c r="Y93" i="12"/>
  <c r="X93" i="12"/>
  <c r="U93" i="12"/>
  <c r="W93" i="12" s="1"/>
  <c r="AK92" i="12"/>
  <c r="AJ92" i="12"/>
  <c r="AG92" i="12"/>
  <c r="AF92" i="12"/>
  <c r="Y92" i="12"/>
  <c r="X92" i="12"/>
  <c r="U92" i="12"/>
  <c r="W92" i="12" s="1"/>
  <c r="AK91" i="12"/>
  <c r="AJ91" i="12"/>
  <c r="AG91" i="12"/>
  <c r="AF91" i="12"/>
  <c r="Y91" i="12"/>
  <c r="X91" i="12"/>
  <c r="U91" i="12"/>
  <c r="W91" i="12" s="1"/>
  <c r="AK90" i="12"/>
  <c r="AJ90" i="12"/>
  <c r="AG90" i="12"/>
  <c r="AF90" i="12"/>
  <c r="Y90" i="12"/>
  <c r="X90" i="12"/>
  <c r="U90" i="12"/>
  <c r="W90" i="12" s="1"/>
  <c r="AK89" i="12"/>
  <c r="AJ89" i="12"/>
  <c r="AG89" i="12"/>
  <c r="AF89" i="12"/>
  <c r="Y89" i="12"/>
  <c r="X89" i="12"/>
  <c r="U89" i="12"/>
  <c r="W89" i="12" s="1"/>
  <c r="AK88" i="12"/>
  <c r="AJ88" i="12"/>
  <c r="AL88" i="12" s="1"/>
  <c r="AG88" i="12"/>
  <c r="AF88" i="12"/>
  <c r="Y88" i="12"/>
  <c r="X88" i="12"/>
  <c r="U88" i="12"/>
  <c r="W88" i="12" s="1"/>
  <c r="AK87" i="12"/>
  <c r="AJ87" i="12"/>
  <c r="AG87" i="12"/>
  <c r="AF87" i="12"/>
  <c r="Y87" i="12"/>
  <c r="X87" i="12"/>
  <c r="U87" i="12"/>
  <c r="W87" i="12" s="1"/>
  <c r="AK86" i="12"/>
  <c r="AJ86" i="12"/>
  <c r="AG86" i="12"/>
  <c r="AF86" i="12"/>
  <c r="Y86" i="12"/>
  <c r="X86" i="12"/>
  <c r="U86" i="12"/>
  <c r="W86" i="12" s="1"/>
  <c r="AK85" i="12"/>
  <c r="AJ85" i="12"/>
  <c r="AG85" i="12"/>
  <c r="AF85" i="12"/>
  <c r="AH85" i="12" s="1"/>
  <c r="Y85" i="12"/>
  <c r="X85" i="12"/>
  <c r="U85" i="12"/>
  <c r="W85" i="12" s="1"/>
  <c r="AK84" i="12"/>
  <c r="AJ84" i="12"/>
  <c r="AG84" i="12"/>
  <c r="AF84" i="12"/>
  <c r="Y84" i="12"/>
  <c r="X84" i="12"/>
  <c r="U84" i="12"/>
  <c r="W84" i="12" s="1"/>
  <c r="AK83" i="12"/>
  <c r="AJ83" i="12"/>
  <c r="AG83" i="12"/>
  <c r="AF83" i="12"/>
  <c r="Y83" i="12"/>
  <c r="X83" i="12"/>
  <c r="U83" i="12"/>
  <c r="W83" i="12" s="1"/>
  <c r="AK82" i="12"/>
  <c r="AJ82" i="12"/>
  <c r="AG82" i="12"/>
  <c r="AF82" i="12"/>
  <c r="Y82" i="12"/>
  <c r="X82" i="12"/>
  <c r="U82" i="12"/>
  <c r="W82" i="12" s="1"/>
  <c r="AK81" i="12"/>
  <c r="AJ81" i="12"/>
  <c r="AG81" i="12"/>
  <c r="AF81" i="12"/>
  <c r="Y81" i="12"/>
  <c r="X81" i="12"/>
  <c r="U81" i="12"/>
  <c r="W81" i="12" s="1"/>
  <c r="AK80" i="12"/>
  <c r="AJ80" i="12"/>
  <c r="AG80" i="12"/>
  <c r="AF80" i="12"/>
  <c r="Y80" i="12"/>
  <c r="X80" i="12"/>
  <c r="U80" i="12"/>
  <c r="W80" i="12" s="1"/>
  <c r="AK79" i="12"/>
  <c r="AJ79" i="12"/>
  <c r="AG79" i="12"/>
  <c r="AF79" i="12"/>
  <c r="Y79" i="12"/>
  <c r="X79" i="12"/>
  <c r="U79" i="12"/>
  <c r="W79" i="12" s="1"/>
  <c r="AK78" i="12"/>
  <c r="AJ78" i="12"/>
  <c r="AG78" i="12"/>
  <c r="AF78" i="12"/>
  <c r="Y78" i="12"/>
  <c r="X78" i="12"/>
  <c r="U78" i="12"/>
  <c r="W78" i="12" s="1"/>
  <c r="AK77" i="12"/>
  <c r="AJ77" i="12"/>
  <c r="AG77" i="12"/>
  <c r="AF77" i="12"/>
  <c r="Y77" i="12"/>
  <c r="X77" i="12"/>
  <c r="U77" i="12"/>
  <c r="W77" i="12" s="1"/>
  <c r="AK76" i="12"/>
  <c r="AJ76" i="12"/>
  <c r="AG76" i="12"/>
  <c r="AF76" i="12"/>
  <c r="Y76" i="12"/>
  <c r="X76" i="12"/>
  <c r="U76" i="12"/>
  <c r="W76" i="12" s="1"/>
  <c r="AK75" i="12"/>
  <c r="AJ75" i="12"/>
  <c r="AG75" i="12"/>
  <c r="AF75" i="12"/>
  <c r="Y75" i="12"/>
  <c r="X75" i="12"/>
  <c r="U75" i="12"/>
  <c r="W75" i="12" s="1"/>
  <c r="AK74" i="12"/>
  <c r="AJ74" i="12"/>
  <c r="AG74" i="12"/>
  <c r="AF74" i="12"/>
  <c r="Y74" i="12"/>
  <c r="X74" i="12"/>
  <c r="U74" i="12"/>
  <c r="W74" i="12" s="1"/>
  <c r="AK73" i="12"/>
  <c r="AJ73" i="12"/>
  <c r="AG73" i="12"/>
  <c r="AF73" i="12"/>
  <c r="Y73" i="12"/>
  <c r="X73" i="12"/>
  <c r="U73" i="12"/>
  <c r="W73" i="12" s="1"/>
  <c r="AK72" i="12"/>
  <c r="AJ72" i="12"/>
  <c r="AG72" i="12"/>
  <c r="AF72" i="12"/>
  <c r="Y72" i="12"/>
  <c r="X72" i="12"/>
  <c r="U72" i="12"/>
  <c r="W72" i="12" s="1"/>
  <c r="AK71" i="12"/>
  <c r="AJ71" i="12"/>
  <c r="AG71" i="12"/>
  <c r="AF71" i="12"/>
  <c r="Y71" i="12"/>
  <c r="X71" i="12"/>
  <c r="U71" i="12"/>
  <c r="W71" i="12" s="1"/>
  <c r="AK70" i="12"/>
  <c r="AJ70" i="12"/>
  <c r="AL70" i="12" s="1"/>
  <c r="AG70" i="12"/>
  <c r="AF70" i="12"/>
  <c r="Y70" i="12"/>
  <c r="X70" i="12"/>
  <c r="U70" i="12"/>
  <c r="W70" i="12" s="1"/>
  <c r="AK69" i="12"/>
  <c r="AJ69" i="12"/>
  <c r="AG69" i="12"/>
  <c r="AF69" i="12"/>
  <c r="Y69" i="12"/>
  <c r="X69" i="12"/>
  <c r="U69" i="12"/>
  <c r="W69" i="12" s="1"/>
  <c r="AK68" i="12"/>
  <c r="AJ68" i="12"/>
  <c r="AG68" i="12"/>
  <c r="AF68" i="12"/>
  <c r="Y68" i="12"/>
  <c r="X68" i="12"/>
  <c r="U68" i="12"/>
  <c r="W68" i="12" s="1"/>
  <c r="AK67" i="12"/>
  <c r="AJ67" i="12"/>
  <c r="AG67" i="12"/>
  <c r="AF67" i="12"/>
  <c r="Y67" i="12"/>
  <c r="X67" i="12"/>
  <c r="U67" i="12"/>
  <c r="W67" i="12" s="1"/>
  <c r="AK66" i="12"/>
  <c r="AJ66" i="12"/>
  <c r="AG66" i="12"/>
  <c r="AF66" i="12"/>
  <c r="Y66" i="12"/>
  <c r="X66" i="12"/>
  <c r="U66" i="12"/>
  <c r="W66" i="12" s="1"/>
  <c r="AK65" i="12"/>
  <c r="AJ65" i="12"/>
  <c r="AG65" i="12"/>
  <c r="AF65" i="12"/>
  <c r="Y65" i="12"/>
  <c r="X65" i="12"/>
  <c r="U65" i="12"/>
  <c r="W65" i="12" s="1"/>
  <c r="AK64" i="12"/>
  <c r="AJ64" i="12"/>
  <c r="AG64" i="12"/>
  <c r="AF64" i="12"/>
  <c r="Y64" i="12"/>
  <c r="X64" i="12"/>
  <c r="U64" i="12"/>
  <c r="W64" i="12" s="1"/>
  <c r="AK63" i="12"/>
  <c r="AJ63" i="12"/>
  <c r="AL63" i="12" s="1"/>
  <c r="AG63" i="12"/>
  <c r="AF63" i="12"/>
  <c r="Y63" i="12"/>
  <c r="X63" i="12"/>
  <c r="U63" i="12"/>
  <c r="W63" i="12" s="1"/>
  <c r="AK62" i="12"/>
  <c r="AJ62" i="12"/>
  <c r="AG62" i="12"/>
  <c r="AF62" i="12"/>
  <c r="Y62" i="12"/>
  <c r="X62" i="12"/>
  <c r="U62" i="12"/>
  <c r="W62" i="12" s="1"/>
  <c r="AK61" i="12"/>
  <c r="AJ61" i="12"/>
  <c r="AG61" i="12"/>
  <c r="AF61" i="12"/>
  <c r="Y61" i="12"/>
  <c r="X61" i="12"/>
  <c r="U61" i="12"/>
  <c r="W61" i="12" s="1"/>
  <c r="AK60" i="12"/>
  <c r="AJ60" i="12"/>
  <c r="AG60" i="12"/>
  <c r="AF60" i="12"/>
  <c r="Y60" i="12"/>
  <c r="X60" i="12"/>
  <c r="U60" i="12"/>
  <c r="W60" i="12" s="1"/>
  <c r="AK59" i="12"/>
  <c r="AJ59" i="12"/>
  <c r="AG59" i="12"/>
  <c r="AF59" i="12"/>
  <c r="Y59" i="12"/>
  <c r="X59" i="12"/>
  <c r="U59" i="12"/>
  <c r="W59" i="12" s="1"/>
  <c r="AK58" i="12"/>
  <c r="AJ58" i="12"/>
  <c r="AG58" i="12"/>
  <c r="AF58" i="12"/>
  <c r="Y58" i="12"/>
  <c r="X58" i="12"/>
  <c r="U58" i="12"/>
  <c r="W58" i="12" s="1"/>
  <c r="AK57" i="12"/>
  <c r="AJ57" i="12"/>
  <c r="AG57" i="12"/>
  <c r="AF57" i="12"/>
  <c r="Y57" i="12"/>
  <c r="X57" i="12"/>
  <c r="U57" i="12"/>
  <c r="W57" i="12" s="1"/>
  <c r="AK56" i="12"/>
  <c r="AJ56" i="12"/>
  <c r="AG56" i="12"/>
  <c r="AF56" i="12"/>
  <c r="Y56" i="12"/>
  <c r="X56" i="12"/>
  <c r="U56" i="12"/>
  <c r="W56" i="12" s="1"/>
  <c r="AK55" i="12"/>
  <c r="AJ55" i="12"/>
  <c r="AG55" i="12"/>
  <c r="AF55" i="12"/>
  <c r="Y55" i="12"/>
  <c r="X55" i="12"/>
  <c r="U55" i="12"/>
  <c r="W55" i="12" s="1"/>
  <c r="AK54" i="12"/>
  <c r="AJ54" i="12"/>
  <c r="AL54" i="12" s="1"/>
  <c r="AG54" i="12"/>
  <c r="AF54" i="12"/>
  <c r="Y54" i="12"/>
  <c r="X54" i="12"/>
  <c r="U54" i="12"/>
  <c r="W54" i="12" s="1"/>
  <c r="AK53" i="12"/>
  <c r="AJ53" i="12"/>
  <c r="AG53" i="12"/>
  <c r="AF53" i="12"/>
  <c r="Y53" i="12"/>
  <c r="X53" i="12"/>
  <c r="U53" i="12"/>
  <c r="W53" i="12" s="1"/>
  <c r="AK52" i="12"/>
  <c r="AJ52" i="12"/>
  <c r="AG52" i="12"/>
  <c r="AF52" i="12"/>
  <c r="Y52" i="12"/>
  <c r="X52" i="12"/>
  <c r="U52" i="12"/>
  <c r="W52" i="12" s="1"/>
  <c r="AK51" i="12"/>
  <c r="AJ51" i="12"/>
  <c r="AG51" i="12"/>
  <c r="AF51" i="12"/>
  <c r="Y51" i="12"/>
  <c r="X51" i="12"/>
  <c r="U51" i="12"/>
  <c r="W51" i="12" s="1"/>
  <c r="AK50" i="12"/>
  <c r="AJ50" i="12"/>
  <c r="AG50" i="12"/>
  <c r="AF50" i="12"/>
  <c r="Y50" i="12"/>
  <c r="X50" i="12"/>
  <c r="U50" i="12"/>
  <c r="W50" i="12" s="1"/>
  <c r="AK49" i="12"/>
  <c r="AJ49" i="12"/>
  <c r="AG49" i="12"/>
  <c r="AF49" i="12"/>
  <c r="Y49" i="12"/>
  <c r="X49" i="12"/>
  <c r="U49" i="12"/>
  <c r="W49" i="12" s="1"/>
  <c r="AK48" i="12"/>
  <c r="AJ48" i="12"/>
  <c r="AG48" i="12"/>
  <c r="AF48" i="12"/>
  <c r="Y48" i="12"/>
  <c r="X48" i="12"/>
  <c r="U48" i="12"/>
  <c r="W48" i="12" s="1"/>
  <c r="AK47" i="12"/>
  <c r="AJ47" i="12"/>
  <c r="AG47" i="12"/>
  <c r="AF47" i="12"/>
  <c r="Y47" i="12"/>
  <c r="X47" i="12"/>
  <c r="U47" i="12"/>
  <c r="W47" i="12" s="1"/>
  <c r="AK46" i="12"/>
  <c r="AJ46" i="12"/>
  <c r="AG46" i="12"/>
  <c r="AF46" i="12"/>
  <c r="Y46" i="12"/>
  <c r="X46" i="12"/>
  <c r="U46" i="12"/>
  <c r="W46" i="12" s="1"/>
  <c r="AK45" i="12"/>
  <c r="AJ45" i="12"/>
  <c r="AG45" i="12"/>
  <c r="AF45" i="12"/>
  <c r="Y45" i="12"/>
  <c r="X45" i="12"/>
  <c r="U45" i="12"/>
  <c r="W45" i="12" s="1"/>
  <c r="AK44" i="12"/>
  <c r="AJ44" i="12"/>
  <c r="AG44" i="12"/>
  <c r="AF44" i="12"/>
  <c r="Y44" i="12"/>
  <c r="X44" i="12"/>
  <c r="U44" i="12"/>
  <c r="W44" i="12" s="1"/>
  <c r="AK43" i="12"/>
  <c r="AJ43" i="12"/>
  <c r="AG43" i="12"/>
  <c r="AF43" i="12"/>
  <c r="Y43" i="12"/>
  <c r="X43" i="12"/>
  <c r="U43" i="12"/>
  <c r="W43" i="12" s="1"/>
  <c r="AK42" i="12"/>
  <c r="AJ42" i="12"/>
  <c r="AG42" i="12"/>
  <c r="AF42" i="12"/>
  <c r="Y42" i="12"/>
  <c r="X42" i="12"/>
  <c r="U42" i="12"/>
  <c r="W42" i="12" s="1"/>
  <c r="AK41" i="12"/>
  <c r="AJ41" i="12"/>
  <c r="AG41" i="12"/>
  <c r="AF41" i="12"/>
  <c r="Y41" i="12"/>
  <c r="X41" i="12"/>
  <c r="U41" i="12"/>
  <c r="W41" i="12" s="1"/>
  <c r="AK40" i="12"/>
  <c r="AJ40" i="12"/>
  <c r="AG40" i="12"/>
  <c r="AF40" i="12"/>
  <c r="Y40" i="12"/>
  <c r="X40" i="12"/>
  <c r="U40" i="12"/>
  <c r="W40" i="12" s="1"/>
  <c r="AK39" i="12"/>
  <c r="AJ39" i="12"/>
  <c r="AG39" i="12"/>
  <c r="AF39" i="12"/>
  <c r="Y39" i="12"/>
  <c r="X39" i="12"/>
  <c r="U39" i="12"/>
  <c r="W39" i="12" s="1"/>
  <c r="AK38" i="12"/>
  <c r="AJ38" i="12"/>
  <c r="AG38" i="12"/>
  <c r="AF38" i="12"/>
  <c r="Y38" i="12"/>
  <c r="X38" i="12"/>
  <c r="U38" i="12"/>
  <c r="W38" i="12" s="1"/>
  <c r="AK37" i="12"/>
  <c r="AJ37" i="12"/>
  <c r="AG37" i="12"/>
  <c r="AF37" i="12"/>
  <c r="Y37" i="12"/>
  <c r="X37" i="12"/>
  <c r="U37" i="12"/>
  <c r="W37" i="12" s="1"/>
  <c r="AK36" i="12"/>
  <c r="AJ36" i="12"/>
  <c r="AG36" i="12"/>
  <c r="AF36" i="12"/>
  <c r="Y36" i="12"/>
  <c r="X36" i="12"/>
  <c r="U36" i="12"/>
  <c r="W36" i="12" s="1"/>
  <c r="AK35" i="12"/>
  <c r="AJ35" i="12"/>
  <c r="AG35" i="12"/>
  <c r="AF35" i="12"/>
  <c r="Y35" i="12"/>
  <c r="X35" i="12"/>
  <c r="U35" i="12"/>
  <c r="W35" i="12" s="1"/>
  <c r="AK34" i="12"/>
  <c r="AJ34" i="12"/>
  <c r="AG34" i="12"/>
  <c r="AF34" i="12"/>
  <c r="Y34" i="12"/>
  <c r="X34" i="12"/>
  <c r="U34" i="12"/>
  <c r="W34" i="12" s="1"/>
  <c r="AK33" i="12"/>
  <c r="AJ33" i="12"/>
  <c r="AG33" i="12"/>
  <c r="AF33" i="12"/>
  <c r="Y33" i="12"/>
  <c r="X33" i="12"/>
  <c r="U33" i="12"/>
  <c r="W33" i="12" s="1"/>
  <c r="AK32" i="12"/>
  <c r="AJ32" i="12"/>
  <c r="AL32" i="12" s="1"/>
  <c r="AG32" i="12"/>
  <c r="AF32" i="12"/>
  <c r="Y32" i="12"/>
  <c r="X32" i="12"/>
  <c r="U32" i="12"/>
  <c r="W32" i="12" s="1"/>
  <c r="AK31" i="12"/>
  <c r="AJ31" i="12"/>
  <c r="AG31" i="12"/>
  <c r="AF31" i="12"/>
  <c r="Y31" i="12"/>
  <c r="X31" i="12"/>
  <c r="U31" i="12"/>
  <c r="W31" i="12" s="1"/>
  <c r="AK30" i="12"/>
  <c r="AJ30" i="12"/>
  <c r="AG30" i="12"/>
  <c r="AF30" i="12"/>
  <c r="Y30" i="12"/>
  <c r="X30" i="12"/>
  <c r="U30" i="12"/>
  <c r="W30" i="12" s="1"/>
  <c r="AK29" i="12"/>
  <c r="AJ29" i="12"/>
  <c r="AG29" i="12"/>
  <c r="AF29" i="12"/>
  <c r="Y29" i="12"/>
  <c r="X29" i="12"/>
  <c r="U29" i="12"/>
  <c r="W29" i="12" s="1"/>
  <c r="AK28" i="12"/>
  <c r="AJ28" i="12"/>
  <c r="AG28" i="12"/>
  <c r="AF28" i="12"/>
  <c r="Y28" i="12"/>
  <c r="X28" i="12"/>
  <c r="U28" i="12"/>
  <c r="W28" i="12" s="1"/>
  <c r="AK27" i="12"/>
  <c r="AJ27" i="12"/>
  <c r="AG27" i="12"/>
  <c r="AF27" i="12"/>
  <c r="Y27" i="12"/>
  <c r="X27" i="12"/>
  <c r="U27" i="12"/>
  <c r="W27" i="12" s="1"/>
  <c r="AK26" i="12"/>
  <c r="AJ26" i="12"/>
  <c r="AG26" i="12"/>
  <c r="AF26" i="12"/>
  <c r="Y26" i="12"/>
  <c r="X26" i="12"/>
  <c r="U26" i="12"/>
  <c r="W26" i="12" s="1"/>
  <c r="AK25" i="12"/>
  <c r="AJ25" i="12"/>
  <c r="AG25" i="12"/>
  <c r="AF25" i="12"/>
  <c r="Y25" i="12"/>
  <c r="X25" i="12"/>
  <c r="U25" i="12"/>
  <c r="W25" i="12" s="1"/>
  <c r="AK24" i="12"/>
  <c r="AJ24" i="12"/>
  <c r="AG24" i="12"/>
  <c r="AF24" i="12"/>
  <c r="Y24" i="12"/>
  <c r="X24" i="12"/>
  <c r="U24" i="12"/>
  <c r="W24" i="12" s="1"/>
  <c r="AK23" i="12"/>
  <c r="AJ23" i="12"/>
  <c r="AG23" i="12"/>
  <c r="AF23" i="12"/>
  <c r="Y23" i="12"/>
  <c r="X23" i="12"/>
  <c r="U23" i="12"/>
  <c r="W23" i="12" s="1"/>
  <c r="AK22" i="12"/>
  <c r="AJ22" i="12"/>
  <c r="AG22" i="12"/>
  <c r="AF22" i="12"/>
  <c r="Y22" i="12"/>
  <c r="X22" i="12"/>
  <c r="U22" i="12"/>
  <c r="W22" i="12" s="1"/>
  <c r="AK21" i="12"/>
  <c r="AJ21" i="12"/>
  <c r="AG21" i="12"/>
  <c r="AF21" i="12"/>
  <c r="Y21" i="12"/>
  <c r="X21" i="12"/>
  <c r="U21" i="12"/>
  <c r="W21" i="12" s="1"/>
  <c r="AK20" i="12"/>
  <c r="AJ20" i="12"/>
  <c r="AG20" i="12"/>
  <c r="AF20" i="12"/>
  <c r="Y20" i="12"/>
  <c r="X20" i="12"/>
  <c r="U20" i="12"/>
  <c r="W20" i="12" s="1"/>
  <c r="AK19" i="12"/>
  <c r="AJ19" i="12"/>
  <c r="AG19" i="12"/>
  <c r="AF19" i="12"/>
  <c r="Y19" i="12"/>
  <c r="X19" i="12"/>
  <c r="U19" i="12"/>
  <c r="W19" i="12" s="1"/>
  <c r="AK18" i="12"/>
  <c r="AJ18" i="12"/>
  <c r="AG18" i="12"/>
  <c r="AF18" i="12"/>
  <c r="Y18" i="12"/>
  <c r="X18" i="12"/>
  <c r="U18" i="12"/>
  <c r="W18" i="12" s="1"/>
  <c r="AK17" i="12"/>
  <c r="AJ17" i="12"/>
  <c r="AG17" i="12"/>
  <c r="AF17" i="12"/>
  <c r="Y17" i="12"/>
  <c r="X17" i="12"/>
  <c r="U17" i="12"/>
  <c r="W17" i="12" s="1"/>
  <c r="AK16" i="12"/>
  <c r="AJ16" i="12"/>
  <c r="AL16" i="12" s="1"/>
  <c r="AG16" i="12"/>
  <c r="AF16" i="12"/>
  <c r="Y16" i="12"/>
  <c r="X16" i="12"/>
  <c r="U16" i="12"/>
  <c r="W16" i="12" s="1"/>
  <c r="AK15" i="12"/>
  <c r="AJ15" i="12"/>
  <c r="AG15" i="12"/>
  <c r="AF15" i="12"/>
  <c r="Y15" i="12"/>
  <c r="X15" i="12"/>
  <c r="U15" i="12"/>
  <c r="W15" i="12" s="1"/>
  <c r="AK14" i="12"/>
  <c r="AJ14" i="12"/>
  <c r="AG14" i="12"/>
  <c r="AF14" i="12"/>
  <c r="Y14" i="12"/>
  <c r="X14" i="12"/>
  <c r="U14" i="12"/>
  <c r="W14" i="12" s="1"/>
  <c r="AK13" i="12"/>
  <c r="AJ13" i="12"/>
  <c r="AG13" i="12"/>
  <c r="AF13" i="12"/>
  <c r="Y13" i="12"/>
  <c r="X13" i="12"/>
  <c r="U13" i="12"/>
  <c r="W13" i="12" s="1"/>
  <c r="AK12" i="12"/>
  <c r="AJ12" i="12"/>
  <c r="AL12" i="12" s="1"/>
  <c r="AG12" i="12"/>
  <c r="AF12" i="12"/>
  <c r="AH12" i="12" s="1"/>
  <c r="Y12" i="12"/>
  <c r="X12" i="12"/>
  <c r="U12" i="12"/>
  <c r="W12" i="12" s="1"/>
  <c r="AK11" i="12"/>
  <c r="AJ11" i="12"/>
  <c r="AG11" i="12"/>
  <c r="AF11" i="12"/>
  <c r="Y11" i="12"/>
  <c r="X11" i="12"/>
  <c r="U11" i="12"/>
  <c r="W11" i="12" s="1"/>
  <c r="AK10" i="12"/>
  <c r="AJ10" i="12"/>
  <c r="AL10" i="12" s="1"/>
  <c r="AG10" i="12"/>
  <c r="AF10" i="12"/>
  <c r="Y10" i="12"/>
  <c r="X10" i="12"/>
  <c r="U10" i="12"/>
  <c r="W10" i="12" s="1"/>
  <c r="AK9" i="12"/>
  <c r="AJ9" i="12"/>
  <c r="AG9" i="12"/>
  <c r="AF9" i="12"/>
  <c r="Y9" i="12"/>
  <c r="X9" i="12"/>
  <c r="U9" i="12"/>
  <c r="W9" i="12" s="1"/>
  <c r="AK8" i="12"/>
  <c r="AJ8" i="12"/>
  <c r="AG8" i="12"/>
  <c r="AF8" i="12"/>
  <c r="Y8" i="12"/>
  <c r="X8" i="12"/>
  <c r="U8" i="12"/>
  <c r="W8" i="12" s="1"/>
  <c r="AK7" i="12"/>
  <c r="AJ7" i="12"/>
  <c r="AG7" i="12"/>
  <c r="AF7" i="12"/>
  <c r="Y7" i="12"/>
  <c r="X7" i="12"/>
  <c r="U7" i="12"/>
  <c r="W7" i="12" s="1"/>
  <c r="AK6" i="12"/>
  <c r="AJ6" i="12"/>
  <c r="AG6" i="12"/>
  <c r="AF6" i="12"/>
  <c r="Y6" i="12"/>
  <c r="X6" i="12"/>
  <c r="U6" i="12"/>
  <c r="W6" i="12" s="1"/>
  <c r="AK5" i="12"/>
  <c r="AJ5" i="12"/>
  <c r="AG5" i="12"/>
  <c r="AF5" i="12"/>
  <c r="Y5" i="12"/>
  <c r="X5" i="12"/>
  <c r="U5" i="12"/>
  <c r="W5" i="12" s="1"/>
  <c r="AK4" i="12"/>
  <c r="AJ4" i="12"/>
  <c r="AG4" i="12"/>
  <c r="AF4" i="12"/>
  <c r="AH4" i="12" s="1"/>
  <c r="Y4" i="12"/>
  <c r="X4" i="12"/>
  <c r="U4" i="12"/>
  <c r="W4" i="12" s="1"/>
  <c r="AK3" i="12"/>
  <c r="AJ3" i="12"/>
  <c r="AG3" i="12"/>
  <c r="AF3" i="12"/>
  <c r="Y3" i="12"/>
  <c r="X3" i="12"/>
  <c r="U3" i="12"/>
  <c r="W3" i="12" s="1"/>
  <c r="B152" i="12"/>
  <c r="T147" i="12"/>
  <c r="V147" i="12" s="1"/>
  <c r="T139" i="12"/>
  <c r="V139" i="12" s="1"/>
  <c r="T91" i="12"/>
  <c r="V91" i="12" s="1"/>
  <c r="T86" i="12"/>
  <c r="V86" i="12" s="1"/>
  <c r="T49" i="12"/>
  <c r="V49" i="12" s="1"/>
  <c r="T37" i="12"/>
  <c r="V37" i="12" s="1"/>
  <c r="T19" i="12"/>
  <c r="V19" i="12" s="1"/>
  <c r="T129" i="12"/>
  <c r="V129" i="12" s="1"/>
  <c r="T93" i="12"/>
  <c r="V93" i="12" s="1"/>
  <c r="T151" i="12"/>
  <c r="V151" i="12" s="1"/>
  <c r="T150" i="12"/>
  <c r="V150" i="12" s="1"/>
  <c r="T149" i="12"/>
  <c r="V149" i="12" s="1"/>
  <c r="T148" i="12"/>
  <c r="V148" i="12" s="1"/>
  <c r="T146" i="12"/>
  <c r="V146" i="12" s="1"/>
  <c r="T145" i="12"/>
  <c r="V145" i="12" s="1"/>
  <c r="T144" i="12"/>
  <c r="V144" i="12" s="1"/>
  <c r="T143" i="12"/>
  <c r="V143" i="12" s="1"/>
  <c r="T142" i="12"/>
  <c r="V142" i="12" s="1"/>
  <c r="T141" i="12"/>
  <c r="V141" i="12" s="1"/>
  <c r="T140" i="12"/>
  <c r="V140" i="12" s="1"/>
  <c r="T138" i="12"/>
  <c r="V138" i="12" s="1"/>
  <c r="T137" i="12"/>
  <c r="V137" i="12" s="1"/>
  <c r="T136" i="12"/>
  <c r="V136" i="12" s="1"/>
  <c r="T135" i="12"/>
  <c r="V135" i="12" s="1"/>
  <c r="T134" i="12"/>
  <c r="V134" i="12" s="1"/>
  <c r="T133" i="12"/>
  <c r="V133" i="12" s="1"/>
  <c r="T132" i="12"/>
  <c r="V132" i="12" s="1"/>
  <c r="T131" i="12"/>
  <c r="V131" i="12" s="1"/>
  <c r="T130" i="12"/>
  <c r="V130" i="12" s="1"/>
  <c r="T128" i="12"/>
  <c r="V128" i="12" s="1"/>
  <c r="T127" i="12"/>
  <c r="V127" i="12" s="1"/>
  <c r="T126" i="12"/>
  <c r="V126" i="12" s="1"/>
  <c r="T125" i="12"/>
  <c r="V125" i="12" s="1"/>
  <c r="T124" i="12"/>
  <c r="V124" i="12" s="1"/>
  <c r="T123" i="12"/>
  <c r="V123" i="12" s="1"/>
  <c r="T122" i="12"/>
  <c r="V122" i="12" s="1"/>
  <c r="T121" i="12"/>
  <c r="V121" i="12" s="1"/>
  <c r="T120" i="12"/>
  <c r="V120" i="12" s="1"/>
  <c r="T119" i="12"/>
  <c r="V119" i="12" s="1"/>
  <c r="T118" i="12"/>
  <c r="V118" i="12" s="1"/>
  <c r="T117" i="12"/>
  <c r="V117" i="12" s="1"/>
  <c r="T116" i="12"/>
  <c r="V116" i="12" s="1"/>
  <c r="T115" i="12"/>
  <c r="V115" i="12" s="1"/>
  <c r="T114" i="12"/>
  <c r="V114" i="12" s="1"/>
  <c r="T113" i="12"/>
  <c r="V113" i="12" s="1"/>
  <c r="T112" i="12"/>
  <c r="V112" i="12" s="1"/>
  <c r="T111" i="12"/>
  <c r="V111" i="12" s="1"/>
  <c r="T110" i="12"/>
  <c r="V110" i="12" s="1"/>
  <c r="T109" i="12"/>
  <c r="V109" i="12" s="1"/>
  <c r="T108" i="12"/>
  <c r="V108" i="12" s="1"/>
  <c r="T107" i="12"/>
  <c r="V107" i="12" s="1"/>
  <c r="T106" i="12"/>
  <c r="V106" i="12" s="1"/>
  <c r="T105" i="12"/>
  <c r="V105" i="12" s="1"/>
  <c r="T104" i="12"/>
  <c r="V104" i="12" s="1"/>
  <c r="T103" i="12"/>
  <c r="V103" i="12" s="1"/>
  <c r="T102" i="12"/>
  <c r="V102" i="12" s="1"/>
  <c r="T101" i="12"/>
  <c r="V101" i="12" s="1"/>
  <c r="T100" i="12"/>
  <c r="V100" i="12" s="1"/>
  <c r="T99" i="12"/>
  <c r="V99" i="12" s="1"/>
  <c r="T98" i="12"/>
  <c r="V98" i="12" s="1"/>
  <c r="T97" i="12"/>
  <c r="V97" i="12" s="1"/>
  <c r="T96" i="12"/>
  <c r="V96" i="12" s="1"/>
  <c r="T95" i="12"/>
  <c r="V95" i="12" s="1"/>
  <c r="T94" i="12"/>
  <c r="V94" i="12" s="1"/>
  <c r="T92" i="12"/>
  <c r="V92" i="12" s="1"/>
  <c r="T90" i="12"/>
  <c r="V90" i="12" s="1"/>
  <c r="T89" i="12"/>
  <c r="V89" i="12" s="1"/>
  <c r="T88" i="12"/>
  <c r="V88" i="12" s="1"/>
  <c r="T87" i="12"/>
  <c r="V87" i="12" s="1"/>
  <c r="T85" i="12"/>
  <c r="V85" i="12" s="1"/>
  <c r="T84" i="12"/>
  <c r="V84" i="12" s="1"/>
  <c r="T83" i="12"/>
  <c r="V83" i="12" s="1"/>
  <c r="T82" i="12"/>
  <c r="V82" i="12" s="1"/>
  <c r="T81" i="12"/>
  <c r="V81" i="12" s="1"/>
  <c r="T80" i="12"/>
  <c r="V80" i="12" s="1"/>
  <c r="T79" i="12"/>
  <c r="V79" i="12" s="1"/>
  <c r="T78" i="12"/>
  <c r="V78" i="12" s="1"/>
  <c r="T77" i="12"/>
  <c r="V77" i="12" s="1"/>
  <c r="T76" i="12"/>
  <c r="V76" i="12" s="1"/>
  <c r="T75" i="12"/>
  <c r="V75" i="12" s="1"/>
  <c r="T74" i="12"/>
  <c r="V74" i="12" s="1"/>
  <c r="T73" i="12"/>
  <c r="V73" i="12" s="1"/>
  <c r="T72" i="12"/>
  <c r="V72" i="12" s="1"/>
  <c r="T71" i="12"/>
  <c r="V71" i="12" s="1"/>
  <c r="T70" i="12"/>
  <c r="V70" i="12" s="1"/>
  <c r="T69" i="12"/>
  <c r="V69" i="12" s="1"/>
  <c r="T68" i="12"/>
  <c r="V68" i="12" s="1"/>
  <c r="T67" i="12"/>
  <c r="V67" i="12" s="1"/>
  <c r="T66" i="12"/>
  <c r="V66" i="12" s="1"/>
  <c r="T65" i="12"/>
  <c r="V65" i="12" s="1"/>
  <c r="T64" i="12"/>
  <c r="V64" i="12" s="1"/>
  <c r="T63" i="12"/>
  <c r="V63" i="12" s="1"/>
  <c r="T62" i="12"/>
  <c r="V62" i="12" s="1"/>
  <c r="T61" i="12"/>
  <c r="V61" i="12" s="1"/>
  <c r="T60" i="12"/>
  <c r="V60" i="12" s="1"/>
  <c r="T59" i="12"/>
  <c r="V59" i="12" s="1"/>
  <c r="T58" i="12"/>
  <c r="V58" i="12" s="1"/>
  <c r="T57" i="12"/>
  <c r="V57" i="12" s="1"/>
  <c r="T56" i="12"/>
  <c r="V56" i="12" s="1"/>
  <c r="T55" i="12"/>
  <c r="V55" i="12" s="1"/>
  <c r="T54" i="12"/>
  <c r="V54" i="12" s="1"/>
  <c r="T53" i="12"/>
  <c r="V53" i="12" s="1"/>
  <c r="T52" i="12"/>
  <c r="V52" i="12" s="1"/>
  <c r="T51" i="12"/>
  <c r="V51" i="12" s="1"/>
  <c r="T50" i="12"/>
  <c r="V50" i="12" s="1"/>
  <c r="T48" i="12"/>
  <c r="V48" i="12" s="1"/>
  <c r="T47" i="12"/>
  <c r="V47" i="12" s="1"/>
  <c r="T46" i="12"/>
  <c r="V46" i="12" s="1"/>
  <c r="T45" i="12"/>
  <c r="V45" i="12" s="1"/>
  <c r="T44" i="12"/>
  <c r="V44" i="12" s="1"/>
  <c r="T43" i="12"/>
  <c r="V43" i="12" s="1"/>
  <c r="T42" i="12"/>
  <c r="V42" i="12" s="1"/>
  <c r="T41" i="12"/>
  <c r="V41" i="12" s="1"/>
  <c r="T40" i="12"/>
  <c r="V40" i="12" s="1"/>
  <c r="T39" i="12"/>
  <c r="V39" i="12" s="1"/>
  <c r="T38" i="12"/>
  <c r="V38" i="12" s="1"/>
  <c r="T36" i="12"/>
  <c r="V36" i="12" s="1"/>
  <c r="T35" i="12"/>
  <c r="V35" i="12" s="1"/>
  <c r="T34" i="12"/>
  <c r="V34" i="12" s="1"/>
  <c r="T33" i="12"/>
  <c r="V33" i="12" s="1"/>
  <c r="T32" i="12"/>
  <c r="V32" i="12" s="1"/>
  <c r="T31" i="12"/>
  <c r="V31" i="12" s="1"/>
  <c r="T30" i="12"/>
  <c r="V30" i="12" s="1"/>
  <c r="T29" i="12"/>
  <c r="V29" i="12" s="1"/>
  <c r="T28" i="12"/>
  <c r="V28" i="12" s="1"/>
  <c r="T27" i="12"/>
  <c r="V27" i="12" s="1"/>
  <c r="T26" i="12"/>
  <c r="V26" i="12" s="1"/>
  <c r="T25" i="12"/>
  <c r="V25" i="12" s="1"/>
  <c r="T24" i="12"/>
  <c r="V24" i="12" s="1"/>
  <c r="T23" i="12"/>
  <c r="V23" i="12" s="1"/>
  <c r="T22" i="12"/>
  <c r="V22" i="12" s="1"/>
  <c r="T21" i="12"/>
  <c r="V21" i="12" s="1"/>
  <c r="T20" i="12"/>
  <c r="V20" i="12" s="1"/>
  <c r="T18" i="12"/>
  <c r="V18" i="12" s="1"/>
  <c r="T17" i="12"/>
  <c r="V17" i="12" s="1"/>
  <c r="T16" i="12"/>
  <c r="V16" i="12" s="1"/>
  <c r="T15" i="12"/>
  <c r="V15" i="12" s="1"/>
  <c r="T14" i="12"/>
  <c r="V14" i="12" s="1"/>
  <c r="T13" i="12"/>
  <c r="V13" i="12" s="1"/>
  <c r="T12" i="12"/>
  <c r="V12" i="12" s="1"/>
  <c r="T11" i="12"/>
  <c r="V11" i="12" s="1"/>
  <c r="T10" i="12"/>
  <c r="V10" i="12" s="1"/>
  <c r="T9" i="12"/>
  <c r="V9" i="12" s="1"/>
  <c r="T8" i="12"/>
  <c r="V8" i="12" s="1"/>
  <c r="T7" i="12"/>
  <c r="V7" i="12" s="1"/>
  <c r="T6" i="12"/>
  <c r="V6" i="12" s="1"/>
  <c r="T5" i="12"/>
  <c r="V5" i="12" s="1"/>
  <c r="T4" i="12"/>
  <c r="V4" i="12" s="1"/>
  <c r="T3" i="12"/>
  <c r="V3" i="12" s="1"/>
  <c r="CL2" i="12"/>
  <c r="C162" i="12"/>
  <c r="BB152" i="12"/>
  <c r="BK155" i="12"/>
  <c r="BY127" i="11"/>
  <c r="T7" i="11"/>
  <c r="C161" i="12"/>
  <c r="D160" i="12"/>
  <c r="D159" i="12"/>
  <c r="F159" i="12" s="1"/>
  <c r="D158" i="12"/>
  <c r="D157" i="12"/>
  <c r="L153" i="12"/>
  <c r="E153" i="12"/>
  <c r="CD152" i="12"/>
  <c r="CD154" i="12" s="1"/>
  <c r="CD155" i="12" s="1"/>
  <c r="BJ152" i="12"/>
  <c r="BI152" i="12"/>
  <c r="L152" i="12"/>
  <c r="E152" i="12"/>
  <c r="D152" i="12"/>
  <c r="C152" i="12"/>
  <c r="BL2" i="12"/>
  <c r="BS2" i="12" s="1"/>
  <c r="CM2" i="12" s="1"/>
  <c r="BA2" i="12"/>
  <c r="AK2" i="12"/>
  <c r="AJ2" i="12"/>
  <c r="AG2" i="12"/>
  <c r="AF2" i="12"/>
  <c r="Y2" i="12"/>
  <c r="X2" i="12"/>
  <c r="U2" i="12"/>
  <c r="W2" i="12" s="1"/>
  <c r="T2" i="12"/>
  <c r="V2" i="12" s="1"/>
  <c r="CP126" i="1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4" i="11"/>
  <c r="CP3" i="11"/>
  <c r="BN126" i="11"/>
  <c r="BW126" i="11" s="1"/>
  <c r="CQ126" i="11" s="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N120" i="11"/>
  <c r="BN119" i="11"/>
  <c r="BW119" i="11" s="1"/>
  <c r="CQ119" i="11" s="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N113" i="11"/>
  <c r="BW113" i="11" s="1"/>
  <c r="CQ113" i="11" s="1"/>
  <c r="BN112" i="11"/>
  <c r="BN111" i="11"/>
  <c r="BW111" i="11" s="1"/>
  <c r="CQ111" i="11" s="1"/>
  <c r="BN110" i="11"/>
  <c r="BW110" i="11" s="1"/>
  <c r="CQ110" i="11" s="1"/>
  <c r="BN109" i="11"/>
  <c r="BN108" i="11"/>
  <c r="BW108" i="11" s="1"/>
  <c r="CQ108" i="11" s="1"/>
  <c r="BN107" i="11"/>
  <c r="BW107" i="11" s="1"/>
  <c r="CQ107" i="11" s="1"/>
  <c r="BN106" i="11"/>
  <c r="BN105" i="11"/>
  <c r="BN104" i="11"/>
  <c r="BN103" i="11"/>
  <c r="BW103" i="11" s="1"/>
  <c r="CQ103" i="11" s="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N95" i="11"/>
  <c r="BW95" i="11" s="1"/>
  <c r="CQ95" i="11" s="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N88" i="11"/>
  <c r="BN87" i="11"/>
  <c r="BW87" i="11" s="1"/>
  <c r="CQ87" i="11" s="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N81" i="11"/>
  <c r="BW81" i="11" s="1"/>
  <c r="CQ81" i="11" s="1"/>
  <c r="BN80" i="11"/>
  <c r="BN79" i="11"/>
  <c r="BW79" i="11" s="1"/>
  <c r="CQ79" i="11" s="1"/>
  <c r="BN78" i="11"/>
  <c r="BW78" i="11" s="1"/>
  <c r="CQ78" i="11" s="1"/>
  <c r="BN77" i="11"/>
  <c r="BN76" i="11"/>
  <c r="BW76" i="11" s="1"/>
  <c r="CQ76" i="11" s="1"/>
  <c r="BN75" i="11"/>
  <c r="BW75" i="11" s="1"/>
  <c r="CQ75" i="11" s="1"/>
  <c r="BN74" i="11"/>
  <c r="BW74" i="11" s="1"/>
  <c r="CQ74" i="11" s="1"/>
  <c r="BN73" i="11"/>
  <c r="BN72" i="11"/>
  <c r="BN71" i="11"/>
  <c r="BW71" i="11" s="1"/>
  <c r="CQ71" i="11" s="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N63" i="11"/>
  <c r="BW63" i="11" s="1"/>
  <c r="CQ63" i="11" s="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N54" i="11"/>
  <c r="BW54" i="11" s="1"/>
  <c r="CQ54" i="11" s="1"/>
  <c r="BN53" i="11"/>
  <c r="BW53" i="11" s="1"/>
  <c r="CQ53" i="11" s="1"/>
  <c r="BN52" i="11"/>
  <c r="BN51" i="11"/>
  <c r="BW51" i="11" s="1"/>
  <c r="CQ51" i="11" s="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N45" i="11"/>
  <c r="BW45" i="11" s="1"/>
  <c r="CQ45" i="11" s="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N37" i="11"/>
  <c r="BW37" i="11" s="1"/>
  <c r="CQ37" i="11" s="1"/>
  <c r="BN36" i="11"/>
  <c r="BW36" i="11" s="1"/>
  <c r="CQ36" i="11" s="1"/>
  <c r="BN35" i="11"/>
  <c r="BW35" i="11" s="1"/>
  <c r="CQ35" i="11" s="1"/>
  <c r="BN34" i="11"/>
  <c r="BN33" i="11"/>
  <c r="BW33" i="11" s="1"/>
  <c r="CQ33" i="11" s="1"/>
  <c r="BN32" i="11"/>
  <c r="BW32" i="11" s="1"/>
  <c r="CQ32" i="11" s="1"/>
  <c r="BN31" i="11"/>
  <c r="BW31" i="11" s="1"/>
  <c r="CQ31" i="11" s="1"/>
  <c r="BN30" i="11"/>
  <c r="BN29" i="11"/>
  <c r="BW29" i="11" s="1"/>
  <c r="CQ29" i="11" s="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N19" i="11"/>
  <c r="BW19" i="11" s="1"/>
  <c r="CQ19" i="11" s="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N14" i="11"/>
  <c r="BW14" i="11" s="1"/>
  <c r="CQ14" i="11" s="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N6" i="11"/>
  <c r="BW6" i="11" s="1"/>
  <c r="CQ6" i="11" s="1"/>
  <c r="BN4" i="11"/>
  <c r="BN3" i="11"/>
  <c r="BA126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4" i="11"/>
  <c r="BA3" i="11"/>
  <c r="AK126" i="11"/>
  <c r="AJ126" i="11"/>
  <c r="AG126" i="11"/>
  <c r="AF126" i="11"/>
  <c r="Y126" i="11"/>
  <c r="X126" i="11"/>
  <c r="U126" i="11"/>
  <c r="W126" i="11" s="1"/>
  <c r="T126" i="11"/>
  <c r="V126" i="11" s="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H119" i="11" s="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H117" i="11" s="1"/>
  <c r="AF117" i="11"/>
  <c r="Y117" i="11"/>
  <c r="X117" i="11"/>
  <c r="U117" i="11"/>
  <c r="W117" i="11" s="1"/>
  <c r="T117" i="11"/>
  <c r="V117" i="11" s="1"/>
  <c r="AK116" i="11"/>
  <c r="AJ116" i="11"/>
  <c r="AH116" i="11"/>
  <c r="AG116" i="11"/>
  <c r="AF116" i="11"/>
  <c r="Y116" i="11"/>
  <c r="X116" i="11"/>
  <c r="U116" i="11"/>
  <c r="W116" i="11" s="1"/>
  <c r="T116" i="11"/>
  <c r="V116" i="11" s="1"/>
  <c r="AK115" i="11"/>
  <c r="AJ115" i="11"/>
  <c r="AL115" i="11" s="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L112" i="11" s="1"/>
  <c r="AG112" i="11"/>
  <c r="AH112" i="11" s="1"/>
  <c r="AF112" i="11"/>
  <c r="Y112" i="11"/>
  <c r="X112" i="11"/>
  <c r="U112" i="11"/>
  <c r="W112" i="11" s="1"/>
  <c r="T112" i="11"/>
  <c r="V112" i="11" s="1"/>
  <c r="AK111" i="11"/>
  <c r="AJ111" i="1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L110" i="11" s="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H108" i="11" s="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L103" i="11" s="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L99" i="11" s="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L96" i="11" s="1"/>
  <c r="AG96" i="11"/>
  <c r="AH96" i="11" s="1"/>
  <c r="AF96" i="11"/>
  <c r="Y96" i="11"/>
  <c r="X96" i="11"/>
  <c r="U96" i="11"/>
  <c r="W96" i="11" s="1"/>
  <c r="T96" i="11"/>
  <c r="V96" i="11" s="1"/>
  <c r="AK95" i="11"/>
  <c r="AJ95" i="1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V7" i="11"/>
  <c r="AK6" i="11"/>
  <c r="AJ6" i="11"/>
  <c r="AG6" i="11"/>
  <c r="AF6" i="11"/>
  <c r="Y6" i="11"/>
  <c r="X6" i="11"/>
  <c r="U6" i="11"/>
  <c r="W6" i="11" s="1"/>
  <c r="T6" i="11"/>
  <c r="V6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7" i="11"/>
  <c r="T2" i="11"/>
  <c r="V2" i="11" s="1"/>
  <c r="C136" i="11"/>
  <c r="BB127" i="11"/>
  <c r="BK127" i="11"/>
  <c r="BL127" i="11"/>
  <c r="BM127" i="11"/>
  <c r="CP2" i="11"/>
  <c r="C127" i="11"/>
  <c r="D127" i="11"/>
  <c r="E127" i="11"/>
  <c r="L127" i="11"/>
  <c r="CH127" i="11"/>
  <c r="CH129" i="11" s="1"/>
  <c r="CH130" i="11" s="1"/>
  <c r="BN2" i="11"/>
  <c r="BW2" i="11" s="1"/>
  <c r="CQ2" i="11" s="1"/>
  <c r="AG2" i="11"/>
  <c r="AF2" i="11"/>
  <c r="Y2" i="11"/>
  <c r="X2" i="11"/>
  <c r="BA2" i="11"/>
  <c r="U2" i="11"/>
  <c r="W2" i="11" s="1"/>
  <c r="D135" i="11"/>
  <c r="E128" i="11"/>
  <c r="L128" i="11"/>
  <c r="AL3" i="12" l="1"/>
  <c r="AL35" i="12"/>
  <c r="AL43" i="12"/>
  <c r="AL51" i="12"/>
  <c r="AL59" i="12"/>
  <c r="AL56" i="12"/>
  <c r="AH3" i="12"/>
  <c r="AL13" i="12"/>
  <c r="AL133" i="12"/>
  <c r="AL141" i="12"/>
  <c r="AH149" i="12"/>
  <c r="AL151" i="12"/>
  <c r="AH5" i="12"/>
  <c r="AH6" i="12"/>
  <c r="AL17" i="12"/>
  <c r="AL25" i="12"/>
  <c r="AL41" i="12"/>
  <c r="AH79" i="12"/>
  <c r="AL81" i="12"/>
  <c r="AH112" i="12"/>
  <c r="AL48" i="12"/>
  <c r="AL80" i="12"/>
  <c r="AL105" i="12"/>
  <c r="AH128" i="12"/>
  <c r="AL130" i="12"/>
  <c r="AL148" i="12"/>
  <c r="AH109" i="12"/>
  <c r="AL146" i="12"/>
  <c r="AH9" i="12"/>
  <c r="AH10" i="12"/>
  <c r="AL11" i="12"/>
  <c r="AL28" i="12"/>
  <c r="AL52" i="12"/>
  <c r="AL76" i="12"/>
  <c r="AL84" i="12"/>
  <c r="AL93" i="12"/>
  <c r="AL101" i="12"/>
  <c r="AH107" i="12"/>
  <c r="AH115" i="12"/>
  <c r="AH140" i="12"/>
  <c r="AL26" i="12"/>
  <c r="AL58" i="12"/>
  <c r="AL115" i="12"/>
  <c r="AH129" i="12"/>
  <c r="AL131" i="12"/>
  <c r="AH138" i="12"/>
  <c r="AH148" i="12"/>
  <c r="AL110" i="12"/>
  <c r="AH134" i="12"/>
  <c r="AH7" i="12"/>
  <c r="AL9" i="12"/>
  <c r="AL22" i="12"/>
  <c r="AL31" i="12"/>
  <c r="AL47" i="12"/>
  <c r="AH63" i="12"/>
  <c r="AL65" i="12"/>
  <c r="AL74" i="12"/>
  <c r="AL83" i="12"/>
  <c r="AH90" i="12"/>
  <c r="AL92" i="12"/>
  <c r="AH106" i="12"/>
  <c r="AL108" i="12"/>
  <c r="AL109" i="12"/>
  <c r="AL117" i="12"/>
  <c r="AL142" i="12"/>
  <c r="AL91" i="12"/>
  <c r="AH105" i="12"/>
  <c r="AH150" i="12"/>
  <c r="AL38" i="12"/>
  <c r="AL36" i="12"/>
  <c r="AL44" i="12"/>
  <c r="AL122" i="12"/>
  <c r="AL46" i="12"/>
  <c r="AL89" i="12"/>
  <c r="AL96" i="12"/>
  <c r="AL97" i="12"/>
  <c r="AH102" i="12"/>
  <c r="AH110" i="12"/>
  <c r="AL112" i="12"/>
  <c r="AH119" i="12"/>
  <c r="AL121" i="12"/>
  <c r="AL129" i="12"/>
  <c r="AH136" i="12"/>
  <c r="AL138" i="12"/>
  <c r="AH11" i="12"/>
  <c r="AL42" i="12"/>
  <c r="AL50" i="12"/>
  <c r="AL60" i="12"/>
  <c r="AL68" i="12"/>
  <c r="AH93" i="12"/>
  <c r="AL103" i="12"/>
  <c r="AH118" i="12"/>
  <c r="AH135" i="12"/>
  <c r="AL137" i="12"/>
  <c r="AH143" i="12"/>
  <c r="AL18" i="12"/>
  <c r="AL19" i="12"/>
  <c r="AL20" i="12"/>
  <c r="AL24" i="12"/>
  <c r="AL33" i="12"/>
  <c r="AL66" i="12"/>
  <c r="AL75" i="12"/>
  <c r="AH94" i="12"/>
  <c r="AH103" i="12"/>
  <c r="AH104" i="12"/>
  <c r="AL107" i="12"/>
  <c r="AH114" i="12"/>
  <c r="AH116" i="12"/>
  <c r="AL119" i="12"/>
  <c r="AH127" i="12"/>
  <c r="AH139" i="12"/>
  <c r="AH141" i="12"/>
  <c r="AL143" i="12"/>
  <c r="AL145" i="12"/>
  <c r="AL64" i="12"/>
  <c r="AH71" i="12"/>
  <c r="AL82" i="12"/>
  <c r="AH91" i="12"/>
  <c r="AH92" i="12"/>
  <c r="AL95" i="12"/>
  <c r="AL116" i="12"/>
  <c r="AL127" i="12"/>
  <c r="AH101" i="12"/>
  <c r="AL114" i="12"/>
  <c r="AL15" i="12"/>
  <c r="AL30" i="12"/>
  <c r="AL72" i="12"/>
  <c r="AH123" i="12"/>
  <c r="AL5" i="12"/>
  <c r="AL7" i="12"/>
  <c r="AL27" i="12"/>
  <c r="AL40" i="12"/>
  <c r="AL49" i="12"/>
  <c r="AL62" i="12"/>
  <c r="AL79" i="12"/>
  <c r="AH86" i="12"/>
  <c r="AL90" i="12"/>
  <c r="AH99" i="12"/>
  <c r="AL100" i="12"/>
  <c r="AH108" i="12"/>
  <c r="AL111" i="12"/>
  <c r="AH120" i="12"/>
  <c r="AL124" i="12"/>
  <c r="AH131" i="12"/>
  <c r="AL136" i="12"/>
  <c r="AH147" i="12"/>
  <c r="AH8" i="12"/>
  <c r="AL4" i="12"/>
  <c r="AL34" i="12"/>
  <c r="AL67" i="12"/>
  <c r="AL78" i="12"/>
  <c r="AH84" i="12"/>
  <c r="AL86" i="12"/>
  <c r="AH95" i="12"/>
  <c r="AH97" i="12"/>
  <c r="AL98" i="12"/>
  <c r="AL99" i="12"/>
  <c r="AL134" i="12"/>
  <c r="AL57" i="12"/>
  <c r="AL73" i="12"/>
  <c r="AL87" i="12"/>
  <c r="AH125" i="12"/>
  <c r="AH132" i="12"/>
  <c r="AL8" i="12"/>
  <c r="AL14" i="12"/>
  <c r="AL29" i="12"/>
  <c r="AL45" i="12"/>
  <c r="AL61" i="12"/>
  <c r="AL77" i="12"/>
  <c r="AH98" i="12"/>
  <c r="AH113" i="12"/>
  <c r="AL125" i="12"/>
  <c r="AH137" i="12"/>
  <c r="AH67" i="12"/>
  <c r="AH83" i="12"/>
  <c r="AL21" i="12"/>
  <c r="AL37" i="12"/>
  <c r="AL53" i="12"/>
  <c r="AL69" i="12"/>
  <c r="AL85" i="12"/>
  <c r="AH87" i="12"/>
  <c r="AL6" i="12"/>
  <c r="AH13" i="12"/>
  <c r="AL23" i="12"/>
  <c r="AL39" i="12"/>
  <c r="AL55" i="12"/>
  <c r="AL71" i="12"/>
  <c r="AH75" i="12"/>
  <c r="AH88" i="12"/>
  <c r="AH89" i="12"/>
  <c r="AL94" i="12"/>
  <c r="AH96" i="12"/>
  <c r="AL106" i="12"/>
  <c r="AL118" i="12"/>
  <c r="AL120" i="12"/>
  <c r="AH126" i="12"/>
  <c r="AH100" i="12"/>
  <c r="AL104" i="12"/>
  <c r="AH111" i="12"/>
  <c r="AH117" i="12"/>
  <c r="AL123" i="12"/>
  <c r="AL128" i="12"/>
  <c r="AH130" i="12"/>
  <c r="AL139" i="12"/>
  <c r="AL144" i="12"/>
  <c r="AH146" i="12"/>
  <c r="AL135" i="12"/>
  <c r="AL140" i="12"/>
  <c r="AH142" i="12"/>
  <c r="AL147" i="12"/>
  <c r="AL102" i="12"/>
  <c r="AL113" i="12"/>
  <c r="AH121" i="12"/>
  <c r="AH122" i="12"/>
  <c r="AH133" i="12"/>
  <c r="AH151" i="12"/>
  <c r="AL149" i="12"/>
  <c r="AL150" i="12"/>
  <c r="BS5" i="12"/>
  <c r="CM5" i="12" s="1"/>
  <c r="BS6" i="12"/>
  <c r="CM6" i="12" s="1"/>
  <c r="BS9" i="12"/>
  <c r="CM9" i="12" s="1"/>
  <c r="BS21" i="12"/>
  <c r="CM21" i="12" s="1"/>
  <c r="BS31" i="12"/>
  <c r="CM31" i="12" s="1"/>
  <c r="BS53" i="12"/>
  <c r="CM53" i="12" s="1"/>
  <c r="BS44" i="12"/>
  <c r="CM44" i="12" s="1"/>
  <c r="BS57" i="12"/>
  <c r="CM57" i="12" s="1"/>
  <c r="BS25" i="12"/>
  <c r="CM25" i="12" s="1"/>
  <c r="BS28" i="12"/>
  <c r="CM28" i="12" s="1"/>
  <c r="BS33" i="12"/>
  <c r="CM33" i="12" s="1"/>
  <c r="BS41" i="12"/>
  <c r="CM41" i="12" s="1"/>
  <c r="BS61" i="12"/>
  <c r="CM61" i="12" s="1"/>
  <c r="BS17" i="12"/>
  <c r="CM17" i="12" s="1"/>
  <c r="BS40" i="12"/>
  <c r="CM40" i="12" s="1"/>
  <c r="BS45" i="12"/>
  <c r="CM45" i="12" s="1"/>
  <c r="BS35" i="12"/>
  <c r="CM35" i="12" s="1"/>
  <c r="BS99" i="12"/>
  <c r="CM99" i="12" s="1"/>
  <c r="BS104" i="12"/>
  <c r="CM104" i="12" s="1"/>
  <c r="BS93" i="12"/>
  <c r="CM93" i="12" s="1"/>
  <c r="BS81" i="12"/>
  <c r="CM81" i="12" s="1"/>
  <c r="BS85" i="12"/>
  <c r="CM85" i="12" s="1"/>
  <c r="BS89" i="12"/>
  <c r="CM89" i="12" s="1"/>
  <c r="BS100" i="12"/>
  <c r="CM100" i="12" s="1"/>
  <c r="BS77" i="12"/>
  <c r="CM77" i="12" s="1"/>
  <c r="BS108" i="12"/>
  <c r="CM108" i="12" s="1"/>
  <c r="BS114" i="12"/>
  <c r="CM114" i="12" s="1"/>
  <c r="BS103" i="12"/>
  <c r="CM103" i="12" s="1"/>
  <c r="BS107" i="12"/>
  <c r="CM107" i="12" s="1"/>
  <c r="BS111" i="12"/>
  <c r="CM111" i="12" s="1"/>
  <c r="BS127" i="12"/>
  <c r="CM127" i="12" s="1"/>
  <c r="BS124" i="12"/>
  <c r="CM124" i="12" s="1"/>
  <c r="BS132" i="12"/>
  <c r="CM132" i="12" s="1"/>
  <c r="BS128" i="12"/>
  <c r="CM128" i="12" s="1"/>
  <c r="BS148" i="12"/>
  <c r="CM148" i="12" s="1"/>
  <c r="BS131" i="12"/>
  <c r="CM131" i="12" s="1"/>
  <c r="BS142" i="12"/>
  <c r="CM142" i="12" s="1"/>
  <c r="BS147" i="12"/>
  <c r="CM147" i="12" s="1"/>
  <c r="BS136" i="12"/>
  <c r="CM136" i="12" s="1"/>
  <c r="BS139" i="12"/>
  <c r="CM139" i="12" s="1"/>
  <c r="BS141" i="12"/>
  <c r="CM141" i="12" s="1"/>
  <c r="BS151" i="12"/>
  <c r="CM151" i="12" s="1"/>
  <c r="AH17" i="12"/>
  <c r="AH21" i="12"/>
  <c r="AH25" i="12"/>
  <c r="AH29" i="12"/>
  <c r="AH33" i="12"/>
  <c r="AH37" i="12"/>
  <c r="AH41" i="12"/>
  <c r="AH45" i="12"/>
  <c r="AH49" i="12"/>
  <c r="AH53" i="12"/>
  <c r="AH57" i="12"/>
  <c r="AH61" i="12"/>
  <c r="AH65" i="12"/>
  <c r="AH69" i="12"/>
  <c r="AH73" i="12"/>
  <c r="AH77" i="12"/>
  <c r="AH81" i="12"/>
  <c r="AH16" i="12"/>
  <c r="AH20" i="12"/>
  <c r="AH24" i="12"/>
  <c r="AH28" i="12"/>
  <c r="AH32" i="12"/>
  <c r="AH36" i="12"/>
  <c r="AH40" i="12"/>
  <c r="AH44" i="12"/>
  <c r="AH48" i="12"/>
  <c r="AH52" i="12"/>
  <c r="AH56" i="12"/>
  <c r="AH60" i="12"/>
  <c r="AH64" i="12"/>
  <c r="AH68" i="12"/>
  <c r="AH72" i="12"/>
  <c r="AH76" i="12"/>
  <c r="AH80" i="12"/>
  <c r="AH15" i="12"/>
  <c r="AH19" i="12"/>
  <c r="AH23" i="12"/>
  <c r="AH27" i="12"/>
  <c r="AH31" i="12"/>
  <c r="AH35" i="12"/>
  <c r="AH39" i="12"/>
  <c r="AH43" i="12"/>
  <c r="AH47" i="12"/>
  <c r="AH51" i="12"/>
  <c r="AH55" i="12"/>
  <c r="AH59" i="12"/>
  <c r="AH14" i="12"/>
  <c r="AH18" i="12"/>
  <c r="AH22" i="12"/>
  <c r="AH26" i="12"/>
  <c r="AH30" i="12"/>
  <c r="AH34" i="12"/>
  <c r="AH38" i="12"/>
  <c r="AH42" i="12"/>
  <c r="AH46" i="12"/>
  <c r="AH50" i="12"/>
  <c r="AH54" i="12"/>
  <c r="AH58" i="12"/>
  <c r="AH62" i="12"/>
  <c r="AH66" i="12"/>
  <c r="AH70" i="12"/>
  <c r="AH74" i="12"/>
  <c r="AH78" i="12"/>
  <c r="AH82" i="12"/>
  <c r="BK152" i="12"/>
  <c r="BU152" i="12"/>
  <c r="F160" i="12"/>
  <c r="AH71" i="11"/>
  <c r="AH92" i="11"/>
  <c r="AL76" i="11"/>
  <c r="AL91" i="11"/>
  <c r="AH3" i="11"/>
  <c r="AH6" i="11"/>
  <c r="AH45" i="11"/>
  <c r="AH48" i="11"/>
  <c r="AH60" i="11"/>
  <c r="AH34" i="11"/>
  <c r="AL19" i="11"/>
  <c r="AL23" i="11"/>
  <c r="AL24" i="11"/>
  <c r="AL26" i="11"/>
  <c r="AH65" i="11"/>
  <c r="F158" i="12"/>
  <c r="D161" i="12"/>
  <c r="F161" i="12" s="1"/>
  <c r="F157" i="12"/>
  <c r="AL2" i="12"/>
  <c r="AH2" i="12"/>
  <c r="X152" i="12"/>
  <c r="BL152" i="12"/>
  <c r="AL45" i="11"/>
  <c r="AH80" i="11"/>
  <c r="AH87" i="11"/>
  <c r="AL4" i="11"/>
  <c r="AH13" i="11"/>
  <c r="AH15" i="11"/>
  <c r="AH16" i="11"/>
  <c r="AH26" i="11"/>
  <c r="AH27" i="11"/>
  <c r="AH29" i="11"/>
  <c r="AH37" i="11"/>
  <c r="AL82" i="11"/>
  <c r="AL83" i="11"/>
  <c r="AH61" i="11"/>
  <c r="AH63" i="11"/>
  <c r="AL116" i="11"/>
  <c r="AL119" i="11"/>
  <c r="AL120" i="11"/>
  <c r="AL125" i="11"/>
  <c r="AH73" i="11"/>
  <c r="AH74" i="11"/>
  <c r="AH75" i="11"/>
  <c r="AL47" i="11"/>
  <c r="AL13" i="11"/>
  <c r="AH38" i="11"/>
  <c r="AH42" i="11"/>
  <c r="AL71" i="11"/>
  <c r="AL72" i="11"/>
  <c r="AH76" i="11"/>
  <c r="AH77" i="11"/>
  <c r="AH78" i="11"/>
  <c r="AH79" i="11"/>
  <c r="AL105" i="11"/>
  <c r="AL107" i="11"/>
  <c r="AH82" i="11"/>
  <c r="AH83" i="11"/>
  <c r="AH121" i="11"/>
  <c r="AH122" i="11"/>
  <c r="AH123" i="11"/>
  <c r="AL39" i="11"/>
  <c r="AH49" i="11"/>
  <c r="AH8" i="11"/>
  <c r="AH10" i="11"/>
  <c r="AL49" i="11"/>
  <c r="AL52" i="11"/>
  <c r="AL53" i="11"/>
  <c r="AL55" i="11"/>
  <c r="AL58" i="11"/>
  <c r="AL59" i="11"/>
  <c r="AH64" i="11"/>
  <c r="AL80" i="11"/>
  <c r="AL121" i="11"/>
  <c r="AL123" i="11"/>
  <c r="AL60" i="11"/>
  <c r="AH68" i="11"/>
  <c r="AL87" i="11"/>
  <c r="AH98" i="11"/>
  <c r="AH99" i="11"/>
  <c r="AH100" i="11"/>
  <c r="AL63" i="11"/>
  <c r="AL64" i="11"/>
  <c r="AL14" i="11"/>
  <c r="AL17" i="11"/>
  <c r="AL46" i="11"/>
  <c r="AH50" i="11"/>
  <c r="AH62" i="11"/>
  <c r="AH70" i="11"/>
  <c r="AL90" i="11"/>
  <c r="AL101" i="11"/>
  <c r="AL102" i="11"/>
  <c r="AH105" i="11"/>
  <c r="AH106" i="11"/>
  <c r="AH107" i="11"/>
  <c r="AL117" i="11"/>
  <c r="AL126" i="11"/>
  <c r="AH81" i="11"/>
  <c r="AH58" i="11"/>
  <c r="AH59" i="11"/>
  <c r="AH84" i="11"/>
  <c r="AL92" i="11"/>
  <c r="AL104" i="11"/>
  <c r="AL22" i="11"/>
  <c r="AL34" i="11"/>
  <c r="AH85" i="11"/>
  <c r="AL93" i="11"/>
  <c r="AH12" i="11"/>
  <c r="AH30" i="11"/>
  <c r="AL38" i="11"/>
  <c r="AL40" i="11"/>
  <c r="AL41" i="11"/>
  <c r="AL42" i="11"/>
  <c r="AL57" i="11"/>
  <c r="AL84" i="11"/>
  <c r="AL85" i="11"/>
  <c r="AH89" i="11"/>
  <c r="AL98" i="11"/>
  <c r="AL114" i="11"/>
  <c r="AH124" i="11"/>
  <c r="AH35" i="11"/>
  <c r="AH55" i="11"/>
  <c r="AH33" i="11"/>
  <c r="AH56" i="11"/>
  <c r="AH41" i="11"/>
  <c r="AL12" i="11"/>
  <c r="AH14" i="11"/>
  <c r="AH18" i="11"/>
  <c r="AH19" i="11"/>
  <c r="AH20" i="11"/>
  <c r="AH21" i="11"/>
  <c r="AH22" i="11"/>
  <c r="AL30" i="11"/>
  <c r="AL33" i="11"/>
  <c r="AH46" i="11"/>
  <c r="AL66" i="11"/>
  <c r="AL67" i="11"/>
  <c r="AL73" i="11"/>
  <c r="AL75" i="11"/>
  <c r="AL77" i="11"/>
  <c r="AL88" i="11"/>
  <c r="AH103" i="11"/>
  <c r="AL3" i="11"/>
  <c r="AH4" i="11"/>
  <c r="AL8" i="11"/>
  <c r="AH9" i="11"/>
  <c r="AL31" i="11"/>
  <c r="AL37" i="11"/>
  <c r="AL56" i="11"/>
  <c r="AH57" i="11"/>
  <c r="AH24" i="11"/>
  <c r="AH28" i="11"/>
  <c r="AL44" i="11"/>
  <c r="AL50" i="11"/>
  <c r="AL81" i="11"/>
  <c r="AL10" i="11"/>
  <c r="AL11" i="11"/>
  <c r="AL15" i="11"/>
  <c r="AL20" i="11"/>
  <c r="AL29" i="11"/>
  <c r="AH31" i="11"/>
  <c r="AH32" i="11"/>
  <c r="AL35" i="11"/>
  <c r="AH54" i="11"/>
  <c r="AL9" i="11"/>
  <c r="AL18" i="11"/>
  <c r="AL6" i="11"/>
  <c r="AL36" i="11"/>
  <c r="AH25" i="11"/>
  <c r="AH11" i="11"/>
  <c r="AH17" i="11"/>
  <c r="AH7" i="11"/>
  <c r="AL7" i="11"/>
  <c r="AL21" i="11"/>
  <c r="AL89" i="11"/>
  <c r="AL61" i="11"/>
  <c r="AL65" i="11"/>
  <c r="AH72" i="11"/>
  <c r="AL95" i="11"/>
  <c r="AL100" i="11"/>
  <c r="AH101" i="11"/>
  <c r="AH102" i="11"/>
  <c r="AL106" i="11"/>
  <c r="AL111" i="11"/>
  <c r="AH118" i="11"/>
  <c r="AL122" i="11"/>
  <c r="AH88" i="11"/>
  <c r="AH113" i="11"/>
  <c r="AH114" i="11"/>
  <c r="AH115" i="11"/>
  <c r="AL118" i="11"/>
  <c r="AL68" i="11"/>
  <c r="AH69" i="11"/>
  <c r="AL25" i="11"/>
  <c r="AL28" i="11"/>
  <c r="AH40" i="11"/>
  <c r="AH43" i="11"/>
  <c r="AH44" i="11"/>
  <c r="AH51" i="11"/>
  <c r="AH52" i="11"/>
  <c r="AL69" i="11"/>
  <c r="AH93" i="11"/>
  <c r="AH94" i="11"/>
  <c r="AL108" i="11"/>
  <c r="AH109" i="11"/>
  <c r="AH110" i="11"/>
  <c r="AL124" i="11"/>
  <c r="AH125" i="11"/>
  <c r="AH126" i="11"/>
  <c r="AL48" i="11"/>
  <c r="AL51" i="11"/>
  <c r="AH53" i="11"/>
  <c r="AH67" i="11"/>
  <c r="AL70" i="11"/>
  <c r="AL74" i="11"/>
  <c r="AL79" i="11"/>
  <c r="AH86" i="11"/>
  <c r="AH90" i="11"/>
  <c r="AH91" i="11"/>
  <c r="AL97" i="11"/>
  <c r="AH104" i="11"/>
  <c r="AL109" i="11"/>
  <c r="AL113" i="11"/>
  <c r="AH120" i="11"/>
  <c r="BW114" i="11"/>
  <c r="CQ114" i="11" s="1"/>
  <c r="BW7" i="11"/>
  <c r="CQ7" i="11" s="1"/>
  <c r="BW15" i="11"/>
  <c r="CQ15" i="11" s="1"/>
  <c r="BW46" i="11"/>
  <c r="CQ46" i="11" s="1"/>
  <c r="BW3" i="11"/>
  <c r="CQ3" i="11" s="1"/>
  <c r="BW20" i="11"/>
  <c r="CQ20" i="11" s="1"/>
  <c r="BW34" i="11"/>
  <c r="CQ34" i="11" s="1"/>
  <c r="BW73" i="11"/>
  <c r="CQ73" i="11" s="1"/>
  <c r="BW109" i="11"/>
  <c r="CQ109" i="11" s="1"/>
  <c r="BW121" i="11"/>
  <c r="CQ121" i="11" s="1"/>
  <c r="BW30" i="11"/>
  <c r="CQ30" i="11" s="1"/>
  <c r="BW38" i="11"/>
  <c r="CQ38" i="11" s="1"/>
  <c r="BW82" i="11"/>
  <c r="CQ82" i="11" s="1"/>
  <c r="BW4" i="11"/>
  <c r="CQ4" i="11" s="1"/>
  <c r="BW77" i="11"/>
  <c r="CQ77" i="11" s="1"/>
  <c r="BW89" i="11"/>
  <c r="CQ89" i="11" s="1"/>
  <c r="BW55" i="11"/>
  <c r="CQ55" i="11" s="1"/>
  <c r="BW106" i="11"/>
  <c r="CQ106" i="11" s="1"/>
  <c r="BW105" i="11"/>
  <c r="CQ105" i="11" s="1"/>
  <c r="BW64" i="11"/>
  <c r="CQ64" i="11" s="1"/>
  <c r="BW52" i="11"/>
  <c r="CQ52" i="11" s="1"/>
  <c r="BW72" i="11"/>
  <c r="CQ72" i="11" s="1"/>
  <c r="BW80" i="11"/>
  <c r="CQ80" i="11" s="1"/>
  <c r="BW88" i="11"/>
  <c r="CQ88" i="11" s="1"/>
  <c r="BW96" i="11"/>
  <c r="CQ96" i="11" s="1"/>
  <c r="BW104" i="11"/>
  <c r="CQ104" i="11" s="1"/>
  <c r="BW112" i="11"/>
  <c r="CQ112" i="11" s="1"/>
  <c r="BW120" i="11"/>
  <c r="CQ120" i="11" s="1"/>
  <c r="AL16" i="11"/>
  <c r="AL27" i="11"/>
  <c r="AH47" i="11"/>
  <c r="AH23" i="11"/>
  <c r="AL32" i="11"/>
  <c r="AL43" i="11"/>
  <c r="AH36" i="11"/>
  <c r="AH39" i="11"/>
  <c r="AH66" i="11"/>
  <c r="AL54" i="11"/>
  <c r="AL62" i="11"/>
  <c r="AL94" i="11"/>
  <c r="AL86" i="11"/>
  <c r="AH97" i="11"/>
  <c r="AL78" i="11"/>
  <c r="F135" i="11"/>
  <c r="AK2" i="11"/>
  <c r="AJ2" i="11"/>
  <c r="AH2" i="11"/>
  <c r="D134" i="11"/>
  <c r="F134" i="11" s="1"/>
  <c r="AH152" i="12" l="1"/>
  <c r="AI72" i="12" s="1"/>
  <c r="AL152" i="12"/>
  <c r="BS152" i="12"/>
  <c r="AL2" i="11"/>
  <c r="BW127" i="11"/>
  <c r="D132" i="11"/>
  <c r="D133" i="11"/>
  <c r="AI48" i="12" l="1"/>
  <c r="AI50" i="12"/>
  <c r="AI16" i="12"/>
  <c r="AI21" i="12"/>
  <c r="Z21" i="12" s="1"/>
  <c r="AI40" i="12"/>
  <c r="AI24" i="12"/>
  <c r="Z24" i="12" s="1"/>
  <c r="AI31" i="12"/>
  <c r="Z31" i="12" s="1"/>
  <c r="AI45" i="12"/>
  <c r="Z45" i="12" s="1"/>
  <c r="AI29" i="12"/>
  <c r="AI53" i="12"/>
  <c r="Z53" i="12" s="1"/>
  <c r="AI56" i="12"/>
  <c r="Z56" i="12" s="1"/>
  <c r="AI77" i="12"/>
  <c r="Z77" i="12" s="1"/>
  <c r="AI61" i="12"/>
  <c r="Z61" i="12" s="1"/>
  <c r="AI15" i="12"/>
  <c r="Z15" i="12" s="1"/>
  <c r="AI19" i="12"/>
  <c r="Z19" i="12" s="1"/>
  <c r="AI60" i="12"/>
  <c r="Z60" i="12" s="1"/>
  <c r="AI17" i="12"/>
  <c r="AI51" i="12"/>
  <c r="AI42" i="12"/>
  <c r="Z42" i="12" s="1"/>
  <c r="AI66" i="12"/>
  <c r="AI65" i="12"/>
  <c r="AI20" i="12"/>
  <c r="Z20" i="12" s="1"/>
  <c r="AI22" i="12"/>
  <c r="Z22" i="12" s="1"/>
  <c r="AI32" i="12"/>
  <c r="Z32" i="12" s="1"/>
  <c r="AI49" i="12"/>
  <c r="Z49" i="12" s="1"/>
  <c r="AI69" i="12"/>
  <c r="Z69" i="12" s="1"/>
  <c r="AI55" i="12"/>
  <c r="AI23" i="12"/>
  <c r="Z23" i="12" s="1"/>
  <c r="AI34" i="12"/>
  <c r="Z34" i="12" s="1"/>
  <c r="AI70" i="12"/>
  <c r="Z70" i="12" s="1"/>
  <c r="AI81" i="12"/>
  <c r="Z81" i="12" s="1"/>
  <c r="AI73" i="12"/>
  <c r="Z73" i="12" s="1"/>
  <c r="AI27" i="12"/>
  <c r="Z27" i="12" s="1"/>
  <c r="AI37" i="12"/>
  <c r="Z37" i="12" s="1"/>
  <c r="AI36" i="12"/>
  <c r="Z36" i="12" s="1"/>
  <c r="Z72" i="12"/>
  <c r="Z65" i="12"/>
  <c r="Z29" i="12"/>
  <c r="Z16" i="12"/>
  <c r="Z48" i="12"/>
  <c r="Z40" i="12"/>
  <c r="AI80" i="12"/>
  <c r="AI33" i="12"/>
  <c r="AI43" i="12"/>
  <c r="AI18" i="12"/>
  <c r="AI28" i="12"/>
  <c r="AI44" i="12"/>
  <c r="AI59" i="12"/>
  <c r="Z17" i="12"/>
  <c r="Z55" i="12"/>
  <c r="AI39" i="12"/>
  <c r="AI68" i="12"/>
  <c r="AI30" i="12"/>
  <c r="AI25" i="12"/>
  <c r="AI38" i="12"/>
  <c r="AI76" i="12"/>
  <c r="AI41" i="12"/>
  <c r="Z50" i="12"/>
  <c r="Z51" i="12"/>
  <c r="Z66" i="12"/>
  <c r="AI58" i="12"/>
  <c r="AI46" i="12"/>
  <c r="AI62" i="12"/>
  <c r="AI57" i="12"/>
  <c r="AI64" i="12"/>
  <c r="AI35" i="12"/>
  <c r="AM10" i="12"/>
  <c r="AM12" i="12"/>
  <c r="AM35" i="12"/>
  <c r="AM50" i="12"/>
  <c r="AM93" i="12"/>
  <c r="AM36" i="12"/>
  <c r="AM57" i="12"/>
  <c r="AM43" i="12"/>
  <c r="AM74" i="12"/>
  <c r="AM28" i="12"/>
  <c r="AM97" i="12"/>
  <c r="AM125" i="12"/>
  <c r="AM122" i="12"/>
  <c r="AM138" i="12"/>
  <c r="AM64" i="12"/>
  <c r="AM11" i="12"/>
  <c r="AM69" i="12"/>
  <c r="AM55" i="12"/>
  <c r="AM20" i="12"/>
  <c r="AM86" i="12"/>
  <c r="AM33" i="12"/>
  <c r="AM23" i="12"/>
  <c r="AM49" i="12"/>
  <c r="AM92" i="12"/>
  <c r="AM96" i="12"/>
  <c r="AM136" i="12"/>
  <c r="AM133" i="12"/>
  <c r="AM67" i="12"/>
  <c r="AM82" i="12"/>
  <c r="AM68" i="12"/>
  <c r="AM87" i="12"/>
  <c r="AM90" i="12"/>
  <c r="AM108" i="12"/>
  <c r="AM24" i="12"/>
  <c r="AM38" i="12"/>
  <c r="AM47" i="12"/>
  <c r="AM100" i="12"/>
  <c r="AM118" i="12"/>
  <c r="AM126" i="12"/>
  <c r="AM25" i="12"/>
  <c r="AM85" i="12"/>
  <c r="AM41" i="12"/>
  <c r="AM60" i="12"/>
  <c r="AM78" i="12"/>
  <c r="AM130" i="12"/>
  <c r="AM3" i="12"/>
  <c r="AM48" i="12"/>
  <c r="AM7" i="12"/>
  <c r="AM53" i="12"/>
  <c r="AM4" i="12"/>
  <c r="AM39" i="12"/>
  <c r="AM94" i="12"/>
  <c r="AM70" i="12"/>
  <c r="AM56" i="12"/>
  <c r="AM77" i="12"/>
  <c r="AM76" i="12"/>
  <c r="AM29" i="12"/>
  <c r="AM113" i="12"/>
  <c r="AM98" i="12"/>
  <c r="AM114" i="12"/>
  <c r="AM135" i="12"/>
  <c r="AM123" i="12"/>
  <c r="AM132" i="12"/>
  <c r="AM142" i="12"/>
  <c r="AM109" i="12"/>
  <c r="AM121" i="12"/>
  <c r="AM101" i="12"/>
  <c r="AM149" i="12"/>
  <c r="AM17" i="12"/>
  <c r="AM72" i="12"/>
  <c r="AM62" i="12"/>
  <c r="AM137" i="12"/>
  <c r="AM16" i="12"/>
  <c r="AM26" i="12"/>
  <c r="AM148" i="12"/>
  <c r="AM80" i="12"/>
  <c r="AM58" i="12"/>
  <c r="AM103" i="12"/>
  <c r="AM116" i="12"/>
  <c r="AM145" i="12"/>
  <c r="AM6" i="12"/>
  <c r="AM51" i="12"/>
  <c r="AM9" i="12"/>
  <c r="AM66" i="12"/>
  <c r="AM52" i="12"/>
  <c r="AM73" i="12"/>
  <c r="AM59" i="12"/>
  <c r="AM32" i="12"/>
  <c r="AM22" i="12"/>
  <c r="AM79" i="12"/>
  <c r="AM46" i="12"/>
  <c r="AM89" i="12"/>
  <c r="AM117" i="12"/>
  <c r="AM115" i="12"/>
  <c r="AM140" i="12"/>
  <c r="AM147" i="12"/>
  <c r="AM131" i="12"/>
  <c r="AM127" i="12"/>
  <c r="AM146" i="12"/>
  <c r="AM143" i="12"/>
  <c r="AM13" i="12"/>
  <c r="AM21" i="12"/>
  <c r="AM44" i="12"/>
  <c r="AM95" i="12"/>
  <c r="AM105" i="12"/>
  <c r="AM150" i="12"/>
  <c r="AM18" i="12"/>
  <c r="AM71" i="12"/>
  <c r="AM45" i="12"/>
  <c r="AM65" i="12"/>
  <c r="AM106" i="12"/>
  <c r="AM141" i="12"/>
  <c r="AM27" i="12"/>
  <c r="AM139" i="12"/>
  <c r="AM34" i="12"/>
  <c r="AM83" i="12"/>
  <c r="AM37" i="12"/>
  <c r="AM31" i="12"/>
  <c r="AM54" i="12"/>
  <c r="AM40" i="12"/>
  <c r="AM88" i="12"/>
  <c r="AM61" i="12"/>
  <c r="AM63" i="12"/>
  <c r="AM15" i="12"/>
  <c r="AM81" i="12"/>
  <c r="AM102" i="12"/>
  <c r="AM91" i="12"/>
  <c r="AM107" i="12"/>
  <c r="AM144" i="12"/>
  <c r="AM112" i="12"/>
  <c r="AM129" i="12"/>
  <c r="AM120" i="12"/>
  <c r="AM128" i="12"/>
  <c r="AM134" i="12"/>
  <c r="AM151" i="12"/>
  <c r="AM124" i="12"/>
  <c r="AM8" i="12"/>
  <c r="AM42" i="12"/>
  <c r="AM110" i="12"/>
  <c r="AM14" i="12"/>
  <c r="AM84" i="12"/>
  <c r="AM75" i="12"/>
  <c r="AM104" i="12"/>
  <c r="AM99" i="12"/>
  <c r="AM111" i="12"/>
  <c r="AM19" i="12"/>
  <c r="AM30" i="12"/>
  <c r="AM5" i="12"/>
  <c r="AM119" i="12"/>
  <c r="AI148" i="12"/>
  <c r="AI144" i="12"/>
  <c r="AI140" i="12"/>
  <c r="AI136" i="12"/>
  <c r="AI132" i="12"/>
  <c r="AI128" i="12"/>
  <c r="AI124" i="12"/>
  <c r="AI116" i="12"/>
  <c r="AI3" i="12"/>
  <c r="AI6" i="12"/>
  <c r="AI95" i="12"/>
  <c r="AI89" i="12"/>
  <c r="AI90" i="12"/>
  <c r="AI67" i="12"/>
  <c r="AI84" i="12"/>
  <c r="AI97" i="12"/>
  <c r="AI103" i="12"/>
  <c r="AI109" i="12"/>
  <c r="AI146" i="12"/>
  <c r="AI113" i="12"/>
  <c r="AI131" i="12"/>
  <c r="AI121" i="12"/>
  <c r="AI129" i="12"/>
  <c r="AI13" i="12"/>
  <c r="AI11" i="12"/>
  <c r="AI10" i="12"/>
  <c r="AI63" i="12"/>
  <c r="AI83" i="12"/>
  <c r="AI12" i="12"/>
  <c r="AI102" i="12"/>
  <c r="AI143" i="12"/>
  <c r="AI5" i="12"/>
  <c r="AI107" i="12"/>
  <c r="AI98" i="12"/>
  <c r="AI141" i="12"/>
  <c r="AI151" i="12"/>
  <c r="AI7" i="12"/>
  <c r="AI91" i="12"/>
  <c r="AI85" i="12"/>
  <c r="AI93" i="12"/>
  <c r="AI86" i="12"/>
  <c r="AI108" i="12"/>
  <c r="AI115" i="12"/>
  <c r="AI137" i="12"/>
  <c r="AI127" i="12"/>
  <c r="AI139" i="12"/>
  <c r="AI104" i="12"/>
  <c r="AI122" i="12"/>
  <c r="AI126" i="12"/>
  <c r="AI138" i="12"/>
  <c r="AI71" i="12"/>
  <c r="AI92" i="12"/>
  <c r="AI75" i="12"/>
  <c r="AI105" i="12"/>
  <c r="AI101" i="12"/>
  <c r="AI9" i="12"/>
  <c r="AI8" i="12"/>
  <c r="AI96" i="12"/>
  <c r="AI106" i="12"/>
  <c r="AI94" i="12"/>
  <c r="AI120" i="12"/>
  <c r="AI99" i="12"/>
  <c r="AI134" i="12"/>
  <c r="AI145" i="12"/>
  <c r="AI142" i="12"/>
  <c r="AI100" i="12"/>
  <c r="AI125" i="12"/>
  <c r="AI130" i="12"/>
  <c r="AI110" i="12"/>
  <c r="AI150" i="12"/>
  <c r="AI4" i="12"/>
  <c r="AI87" i="12"/>
  <c r="AI88" i="12"/>
  <c r="AI111" i="12"/>
  <c r="AI119" i="12"/>
  <c r="AI112" i="12"/>
  <c r="AI117" i="12"/>
  <c r="AI114" i="12"/>
  <c r="AI133" i="12"/>
  <c r="AI123" i="12"/>
  <c r="AI147" i="12"/>
  <c r="AI135" i="12"/>
  <c r="AI149" i="12"/>
  <c r="AI79" i="12"/>
  <c r="AI118" i="12"/>
  <c r="AI26" i="12"/>
  <c r="AI74" i="12"/>
  <c r="AI52" i="12"/>
  <c r="AI78" i="12"/>
  <c r="AI47" i="12"/>
  <c r="AI14" i="12"/>
  <c r="AI54" i="12"/>
  <c r="AI82" i="12"/>
  <c r="AI2" i="12"/>
  <c r="AM2" i="12"/>
  <c r="F132" i="11"/>
  <c r="AL127" i="11"/>
  <c r="F133" i="11"/>
  <c r="X127" i="11"/>
  <c r="D136" i="11"/>
  <c r="F136" i="11" s="1"/>
  <c r="AH127" i="11"/>
  <c r="BN127" i="11"/>
  <c r="Z133" i="12" l="1"/>
  <c r="Z101" i="12"/>
  <c r="AS101" i="12" s="1"/>
  <c r="Z104" i="12"/>
  <c r="Z84" i="12"/>
  <c r="AB151" i="12"/>
  <c r="AB140" i="12"/>
  <c r="AR140" i="12" s="1"/>
  <c r="AB48" i="12"/>
  <c r="AS48" i="12"/>
  <c r="AB57" i="12"/>
  <c r="Z114" i="12"/>
  <c r="Z121" i="12"/>
  <c r="AB102" i="12"/>
  <c r="AB73" i="12"/>
  <c r="AS73" i="12"/>
  <c r="AB72" i="12"/>
  <c r="AS72" i="12"/>
  <c r="AB68" i="12"/>
  <c r="Z110" i="12"/>
  <c r="Z7" i="12"/>
  <c r="AB119" i="12"/>
  <c r="AB37" i="12"/>
  <c r="AS37" i="12"/>
  <c r="AB52" i="12"/>
  <c r="AR52" i="12" s="1"/>
  <c r="AB135" i="12"/>
  <c r="AR135" i="12" s="1"/>
  <c r="AB100" i="12"/>
  <c r="Z54" i="12"/>
  <c r="Z94" i="12"/>
  <c r="AS94" i="12" s="1"/>
  <c r="Z83" i="12"/>
  <c r="Z89" i="12"/>
  <c r="AB15" i="12"/>
  <c r="AS15" i="12"/>
  <c r="AB66" i="12"/>
  <c r="AS66" i="12"/>
  <c r="AB94" i="12"/>
  <c r="AR94" i="12" s="1"/>
  <c r="AB86" i="12"/>
  <c r="Z52" i="12"/>
  <c r="AS52" i="12" s="1"/>
  <c r="Z123" i="12"/>
  <c r="Z87" i="12"/>
  <c r="AS87" i="12" s="1"/>
  <c r="Z145" i="12"/>
  <c r="AS145" i="12" s="1"/>
  <c r="Z9" i="12"/>
  <c r="AS9" i="12" s="1"/>
  <c r="Z122" i="12"/>
  <c r="AS122" i="12" s="1"/>
  <c r="Z93" i="12"/>
  <c r="Z5" i="12"/>
  <c r="AS5" i="12" s="1"/>
  <c r="Z13" i="12"/>
  <c r="AS13" i="12" s="1"/>
  <c r="Z97" i="12"/>
  <c r="AS97" i="12" s="1"/>
  <c r="Z116" i="12"/>
  <c r="AS116" i="12" s="1"/>
  <c r="AB99" i="12"/>
  <c r="AB124" i="12"/>
  <c r="AB107" i="12"/>
  <c r="AB40" i="12"/>
  <c r="AR40" i="12" s="1"/>
  <c r="AS40" i="12"/>
  <c r="AB141" i="12"/>
  <c r="AR141" i="12" s="1"/>
  <c r="AB95" i="12"/>
  <c r="AR95" i="12" s="1"/>
  <c r="AB147" i="12"/>
  <c r="AR147" i="12" s="1"/>
  <c r="AB32" i="12"/>
  <c r="AS32" i="12"/>
  <c r="AB145" i="12"/>
  <c r="AR145" i="12" s="1"/>
  <c r="AB137" i="12"/>
  <c r="AB142" i="12"/>
  <c r="AB76" i="12"/>
  <c r="AB7" i="12"/>
  <c r="AR7" i="12" s="1"/>
  <c r="AS7" i="12"/>
  <c r="AB25" i="12"/>
  <c r="AR25" i="12" s="1"/>
  <c r="AB90" i="12"/>
  <c r="AB92" i="12"/>
  <c r="AB11" i="12"/>
  <c r="AB43" i="12"/>
  <c r="Z46" i="12"/>
  <c r="Z38" i="12"/>
  <c r="AS38" i="12" s="1"/>
  <c r="AB44" i="12"/>
  <c r="AR44" i="12" s="1"/>
  <c r="AB49" i="12"/>
  <c r="AS49" i="12"/>
  <c r="Z58" i="12"/>
  <c r="Z25" i="12"/>
  <c r="AS25" i="12" s="1"/>
  <c r="Z59" i="12"/>
  <c r="Z67" i="12"/>
  <c r="AS67" i="12" s="1"/>
  <c r="AB118" i="12"/>
  <c r="AR118" i="12" s="1"/>
  <c r="Z30" i="12"/>
  <c r="AS30" i="12" s="1"/>
  <c r="Z44" i="12"/>
  <c r="Z12" i="12"/>
  <c r="AS12" i="12" s="1"/>
  <c r="AB130" i="12"/>
  <c r="AB93" i="12"/>
  <c r="AR93" i="12" s="1"/>
  <c r="Z68" i="12"/>
  <c r="AA68" i="12" s="1"/>
  <c r="AT68" i="12" s="1"/>
  <c r="AR68" i="12"/>
  <c r="Z28" i="12"/>
  <c r="AS28" i="12" s="1"/>
  <c r="AB120" i="12"/>
  <c r="Z39" i="12"/>
  <c r="AS39" i="12" s="1"/>
  <c r="Z18" i="12"/>
  <c r="AS18" i="12" s="1"/>
  <c r="Z134" i="12"/>
  <c r="Z129" i="12"/>
  <c r="AB104" i="12"/>
  <c r="AR104" i="12" s="1"/>
  <c r="AS104" i="12"/>
  <c r="AB54" i="12"/>
  <c r="AR54" i="12" s="1"/>
  <c r="AB116" i="12"/>
  <c r="AR116" i="12" s="1"/>
  <c r="AB77" i="12"/>
  <c r="AS77" i="12"/>
  <c r="AB126" i="12"/>
  <c r="AR126" i="12" s="1"/>
  <c r="Z150" i="12"/>
  <c r="Z91" i="12"/>
  <c r="AS91" i="12" s="1"/>
  <c r="AB65" i="12"/>
  <c r="AS65" i="12"/>
  <c r="AB103" i="12"/>
  <c r="AB3" i="12"/>
  <c r="AR3" i="12" s="1"/>
  <c r="AB36" i="12"/>
  <c r="AR36" i="12" s="1"/>
  <c r="AS36" i="12"/>
  <c r="Z117" i="12"/>
  <c r="AS117" i="12" s="1"/>
  <c r="Z75" i="12"/>
  <c r="AS75" i="12" s="1"/>
  <c r="Z90" i="12"/>
  <c r="AA90" i="12" s="1"/>
  <c r="AT90" i="12" s="1"/>
  <c r="AR90" i="12"/>
  <c r="AB81" i="12"/>
  <c r="AS81" i="12"/>
  <c r="AB117" i="12"/>
  <c r="AR117" i="12" s="1"/>
  <c r="AB70" i="12"/>
  <c r="AS70" i="12"/>
  <c r="AB122" i="12"/>
  <c r="AR122" i="12" s="1"/>
  <c r="Z112" i="12"/>
  <c r="AS112" i="12" s="1"/>
  <c r="Z137" i="12"/>
  <c r="AR137" i="12"/>
  <c r="AB5" i="12"/>
  <c r="AR5" i="12" s="1"/>
  <c r="AB71" i="12"/>
  <c r="AR71" i="12" s="1"/>
  <c r="AB149" i="12"/>
  <c r="AB47" i="12"/>
  <c r="AR47" i="12" s="1"/>
  <c r="AB50" i="12"/>
  <c r="AS50" i="12"/>
  <c r="Z119" i="12"/>
  <c r="AR119" i="12"/>
  <c r="Z141" i="12"/>
  <c r="AS141" i="12" s="1"/>
  <c r="Z140" i="12"/>
  <c r="AB129" i="12"/>
  <c r="AA129" i="12" s="1"/>
  <c r="AT129" i="12" s="1"/>
  <c r="AS129" i="12"/>
  <c r="AB34" i="12"/>
  <c r="AS34" i="12"/>
  <c r="AB146" i="12"/>
  <c r="AR146" i="12" s="1"/>
  <c r="AB46" i="12"/>
  <c r="AR46" i="12" s="1"/>
  <c r="AB9" i="12"/>
  <c r="AR9" i="12" s="1"/>
  <c r="AB148" i="12"/>
  <c r="AB101" i="12"/>
  <c r="AR101" i="12" s="1"/>
  <c r="AB98" i="12"/>
  <c r="AB39" i="12"/>
  <c r="AB60" i="12"/>
  <c r="AS60" i="12"/>
  <c r="AB38" i="12"/>
  <c r="AB133" i="12"/>
  <c r="AR133" i="12" s="1"/>
  <c r="AS133" i="12"/>
  <c r="AB20" i="12"/>
  <c r="AS20" i="12"/>
  <c r="AB97" i="12"/>
  <c r="AR97" i="12" s="1"/>
  <c r="AB35" i="12"/>
  <c r="AR35" i="12" s="1"/>
  <c r="Z64" i="12"/>
  <c r="Z43" i="12"/>
  <c r="AR43" i="12"/>
  <c r="Z4" i="12"/>
  <c r="Z143" i="12"/>
  <c r="AS143" i="12" s="1"/>
  <c r="Z124" i="12"/>
  <c r="AR124" i="12"/>
  <c r="AB91" i="12"/>
  <c r="AR91" i="12" s="1"/>
  <c r="AB59" i="12"/>
  <c r="AR59" i="12" s="1"/>
  <c r="AS59" i="12"/>
  <c r="AB132" i="12"/>
  <c r="AB87" i="12"/>
  <c r="AR87" i="12" s="1"/>
  <c r="Z26" i="12"/>
  <c r="AS26" i="12" s="1"/>
  <c r="Z105" i="12"/>
  <c r="AS105" i="12" s="1"/>
  <c r="Z139" i="12"/>
  <c r="AS139" i="12" s="1"/>
  <c r="Z128" i="12"/>
  <c r="AB134" i="12"/>
  <c r="AR134" i="12" s="1"/>
  <c r="AS134" i="12"/>
  <c r="AB115" i="12"/>
  <c r="AR115" i="12" s="1"/>
  <c r="AB56" i="12"/>
  <c r="AS56" i="12"/>
  <c r="AB23" i="12"/>
  <c r="AS23" i="12"/>
  <c r="Z82" i="12"/>
  <c r="Z120" i="12"/>
  <c r="AS120" i="12" s="1"/>
  <c r="AR120" i="12"/>
  <c r="Z131" i="12"/>
  <c r="AS131" i="12" s="1"/>
  <c r="AB128" i="12"/>
  <c r="AR128" i="12" s="1"/>
  <c r="AB13" i="12"/>
  <c r="AR13" i="12" s="1"/>
  <c r="AB17" i="12"/>
  <c r="AS17" i="12"/>
  <c r="AB82" i="12"/>
  <c r="AR82" i="12" s="1"/>
  <c r="AS82" i="12"/>
  <c r="Z79" i="12"/>
  <c r="AS79" i="12" s="1"/>
  <c r="Z92" i="12"/>
  <c r="AA92" i="12" s="1"/>
  <c r="AT92" i="12" s="1"/>
  <c r="AR92" i="12"/>
  <c r="Z113" i="12"/>
  <c r="AS113" i="12" s="1"/>
  <c r="AB14" i="12"/>
  <c r="AB143" i="12"/>
  <c r="AR143" i="12" s="1"/>
  <c r="AB80" i="12"/>
  <c r="AR80" i="12" s="1"/>
  <c r="AS80" i="12"/>
  <c r="AB78" i="12"/>
  <c r="AR78" i="12" s="1"/>
  <c r="AB125" i="12"/>
  <c r="AR125" i="12" s="1"/>
  <c r="Z14" i="12"/>
  <c r="AS14" i="12" s="1"/>
  <c r="AR14" i="12"/>
  <c r="Z149" i="12"/>
  <c r="AR149" i="12"/>
  <c r="Z125" i="12"/>
  <c r="AS125" i="12" s="1"/>
  <c r="Z106" i="12"/>
  <c r="AS106" i="12" s="1"/>
  <c r="Z71" i="12"/>
  <c r="AS71" i="12" s="1"/>
  <c r="Z115" i="12"/>
  <c r="Z63" i="12"/>
  <c r="AA63" i="12" s="1"/>
  <c r="AT63" i="12" s="1"/>
  <c r="Z146" i="12"/>
  <c r="AS146" i="12" s="1"/>
  <c r="Z95" i="12"/>
  <c r="AB30" i="12"/>
  <c r="AB110" i="12"/>
  <c r="AR110" i="12" s="1"/>
  <c r="AS110" i="12"/>
  <c r="AB63" i="12"/>
  <c r="AR63" i="12" s="1"/>
  <c r="AB18" i="12"/>
  <c r="AA18" i="12" s="1"/>
  <c r="AT18" i="12" s="1"/>
  <c r="Z47" i="12"/>
  <c r="Z135" i="12"/>
  <c r="Z111" i="12"/>
  <c r="AS111" i="12" s="1"/>
  <c r="Z100" i="12"/>
  <c r="AA100" i="12" s="1"/>
  <c r="AT100" i="12" s="1"/>
  <c r="AR100" i="12"/>
  <c r="Z96" i="12"/>
  <c r="Z138" i="12"/>
  <c r="AS138" i="12" s="1"/>
  <c r="Z108" i="12"/>
  <c r="Z98" i="12"/>
  <c r="AR98" i="12"/>
  <c r="Z10" i="12"/>
  <c r="Z109" i="12"/>
  <c r="Z6" i="12"/>
  <c r="Z144" i="12"/>
  <c r="AS144" i="12" s="1"/>
  <c r="AB19" i="12"/>
  <c r="AS19" i="12"/>
  <c r="AB42" i="12"/>
  <c r="AS42" i="12"/>
  <c r="AB112" i="12"/>
  <c r="AR112" i="12" s="1"/>
  <c r="AB61" i="12"/>
  <c r="AS61" i="12"/>
  <c r="AB139" i="12"/>
  <c r="AR139" i="12" s="1"/>
  <c r="AB150" i="12"/>
  <c r="AR150" i="12" s="1"/>
  <c r="AB127" i="12"/>
  <c r="AR127" i="12" s="1"/>
  <c r="AB79" i="12"/>
  <c r="AR79" i="12" s="1"/>
  <c r="AB51" i="12"/>
  <c r="AR51" i="12" s="1"/>
  <c r="AS51" i="12"/>
  <c r="AB26" i="12"/>
  <c r="AR26" i="12" s="1"/>
  <c r="AB121" i="12"/>
  <c r="AR121" i="12" s="1"/>
  <c r="AS121" i="12"/>
  <c r="AB113" i="12"/>
  <c r="AR113" i="12" s="1"/>
  <c r="AB4" i="12"/>
  <c r="AR4" i="12" s="1"/>
  <c r="AS4" i="12"/>
  <c r="AB41" i="12"/>
  <c r="AR41" i="12" s="1"/>
  <c r="AB24" i="12"/>
  <c r="AS24" i="12"/>
  <c r="AB136" i="12"/>
  <c r="AR136" i="12" s="1"/>
  <c r="AB55" i="12"/>
  <c r="AS55" i="12"/>
  <c r="AB28" i="12"/>
  <c r="AB12" i="12"/>
  <c r="AR12" i="12" s="1"/>
  <c r="Z57" i="12"/>
  <c r="AA57" i="12" s="1"/>
  <c r="AT57" i="12" s="1"/>
  <c r="AR57" i="12"/>
  <c r="Z41" i="12"/>
  <c r="Z33" i="12"/>
  <c r="Z74" i="12"/>
  <c r="AS74" i="12" s="1"/>
  <c r="Z85" i="12"/>
  <c r="AB106" i="12"/>
  <c r="AR106" i="12" s="1"/>
  <c r="AB62" i="12"/>
  <c r="AB64" i="12"/>
  <c r="AR64" i="12" s="1"/>
  <c r="AS64" i="12"/>
  <c r="Z99" i="12"/>
  <c r="AR99" i="12"/>
  <c r="Z102" i="12"/>
  <c r="AA102" i="12" s="1"/>
  <c r="AT102" i="12" s="1"/>
  <c r="AR102" i="12"/>
  <c r="AB75" i="12"/>
  <c r="AR75" i="12" s="1"/>
  <c r="AB31" i="12"/>
  <c r="AS31" i="12"/>
  <c r="AB21" i="12"/>
  <c r="AR21" i="12" s="1"/>
  <c r="AS21" i="12"/>
  <c r="AB123" i="12"/>
  <c r="AR123" i="12" s="1"/>
  <c r="AS123" i="12"/>
  <c r="AB138" i="12"/>
  <c r="AR138" i="12" s="1"/>
  <c r="Z118" i="12"/>
  <c r="AS118" i="12" s="1"/>
  <c r="Z127" i="12"/>
  <c r="AS127" i="12" s="1"/>
  <c r="Z132" i="12"/>
  <c r="AR132" i="12"/>
  <c r="AB84" i="12"/>
  <c r="AR84" i="12" s="1"/>
  <c r="AS84" i="12"/>
  <c r="AB45" i="12"/>
  <c r="AS45" i="12"/>
  <c r="AB58" i="12"/>
  <c r="AA58" i="12" s="1"/>
  <c r="AT58" i="12" s="1"/>
  <c r="AS58" i="12"/>
  <c r="AB33" i="12"/>
  <c r="AR33" i="12" s="1"/>
  <c r="Z130" i="12"/>
  <c r="AR130" i="12"/>
  <c r="Z151" i="12"/>
  <c r="AS151" i="12" s="1"/>
  <c r="AR151" i="12"/>
  <c r="Z136" i="12"/>
  <c r="AS136" i="12" s="1"/>
  <c r="AB83" i="12"/>
  <c r="AR83" i="12" s="1"/>
  <c r="AS83" i="12"/>
  <c r="AB89" i="12"/>
  <c r="AR89" i="12" s="1"/>
  <c r="AS89" i="12"/>
  <c r="AB114" i="12"/>
  <c r="AR114" i="12" s="1"/>
  <c r="AS114" i="12"/>
  <c r="AB67" i="12"/>
  <c r="AR67" i="12" s="1"/>
  <c r="Z35" i="12"/>
  <c r="AS35" i="12" s="1"/>
  <c r="Z78" i="12"/>
  <c r="Z147" i="12"/>
  <c r="AA147" i="12" s="1"/>
  <c r="AT147" i="12" s="1"/>
  <c r="Z88" i="12"/>
  <c r="Z142" i="12"/>
  <c r="AA142" i="12" s="1"/>
  <c r="AT142" i="12" s="1"/>
  <c r="AR142" i="12"/>
  <c r="Z8" i="12"/>
  <c r="Z126" i="12"/>
  <c r="Z86" i="12"/>
  <c r="AA86" i="12" s="1"/>
  <c r="AT86" i="12" s="1"/>
  <c r="AR86" i="12"/>
  <c r="Z107" i="12"/>
  <c r="AA107" i="12" s="1"/>
  <c r="AT107" i="12" s="1"/>
  <c r="AR107" i="12"/>
  <c r="Z11" i="12"/>
  <c r="AA11" i="12" s="1"/>
  <c r="AT11" i="12" s="1"/>
  <c r="AR11" i="12"/>
  <c r="Z103" i="12"/>
  <c r="AR103" i="12"/>
  <c r="Z3" i="12"/>
  <c r="AS3" i="12" s="1"/>
  <c r="Z148" i="12"/>
  <c r="AA148" i="12" s="1"/>
  <c r="AT148" i="12" s="1"/>
  <c r="AR148" i="12"/>
  <c r="AB111" i="12"/>
  <c r="AR111" i="12" s="1"/>
  <c r="AB8" i="12"/>
  <c r="AR8" i="12" s="1"/>
  <c r="AB144" i="12"/>
  <c r="AR144" i="12" s="1"/>
  <c r="AB88" i="12"/>
  <c r="AR88" i="12" s="1"/>
  <c r="AB27" i="12"/>
  <c r="AS27" i="12"/>
  <c r="AB105" i="12"/>
  <c r="AB131" i="12"/>
  <c r="AR131" i="12" s="1"/>
  <c r="AB22" i="12"/>
  <c r="AS22" i="12"/>
  <c r="AB6" i="12"/>
  <c r="AR6" i="12" s="1"/>
  <c r="AB16" i="12"/>
  <c r="AS16" i="12"/>
  <c r="AB109" i="12"/>
  <c r="AR109" i="12" s="1"/>
  <c r="AS109" i="12"/>
  <c r="AB29" i="12"/>
  <c r="AS29" i="12"/>
  <c r="AB53" i="12"/>
  <c r="AS53" i="12"/>
  <c r="AB85" i="12"/>
  <c r="AR85" i="12" s="1"/>
  <c r="AS85" i="12"/>
  <c r="AB108" i="12"/>
  <c r="AR108" i="12" s="1"/>
  <c r="AB96" i="12"/>
  <c r="AR96" i="12" s="1"/>
  <c r="AS96" i="12"/>
  <c r="AB69" i="12"/>
  <c r="AS69" i="12"/>
  <c r="AB74" i="12"/>
  <c r="AR74" i="12" s="1"/>
  <c r="AB10" i="12"/>
  <c r="AR10" i="12" s="1"/>
  <c r="AS10" i="12"/>
  <c r="Z62" i="12"/>
  <c r="AR62" i="12"/>
  <c r="Z76" i="12"/>
  <c r="AS76" i="12" s="1"/>
  <c r="AR76" i="12"/>
  <c r="Z80" i="12"/>
  <c r="AA5" i="12"/>
  <c r="AT5" i="12" s="1"/>
  <c r="AA71" i="12"/>
  <c r="AT71" i="12" s="1"/>
  <c r="AA121" i="12"/>
  <c r="AT121" i="12" s="1"/>
  <c r="AA67" i="12"/>
  <c r="AT67" i="12" s="1"/>
  <c r="AA94" i="12"/>
  <c r="AT94" i="12" s="1"/>
  <c r="AB2" i="12"/>
  <c r="AR2" i="12" s="1"/>
  <c r="Z2" i="12"/>
  <c r="AS2" i="12" s="1"/>
  <c r="AI95" i="11"/>
  <c r="AI63" i="11"/>
  <c r="AI86" i="11"/>
  <c r="AI71" i="11"/>
  <c r="AI64" i="11"/>
  <c r="AI91" i="11"/>
  <c r="AI59" i="11"/>
  <c r="AI87" i="11"/>
  <c r="AI70" i="11"/>
  <c r="AI26" i="11"/>
  <c r="AI25" i="11"/>
  <c r="AI45" i="11"/>
  <c r="AI42" i="11"/>
  <c r="AI41" i="11"/>
  <c r="AI28" i="11"/>
  <c r="AI17" i="11"/>
  <c r="AI78" i="11"/>
  <c r="AI99" i="11"/>
  <c r="AI75" i="11"/>
  <c r="AI79" i="11"/>
  <c r="AI19" i="11"/>
  <c r="AI60" i="11"/>
  <c r="AI115" i="11"/>
  <c r="AI89" i="11"/>
  <c r="AI90" i="11"/>
  <c r="AI104" i="11"/>
  <c r="AI93" i="11"/>
  <c r="AI56" i="11"/>
  <c r="AI54" i="11"/>
  <c r="AI74" i="11"/>
  <c r="AI77" i="11"/>
  <c r="AI125" i="11"/>
  <c r="AI116" i="11"/>
  <c r="AI38" i="11"/>
  <c r="AI67" i="11"/>
  <c r="AI57" i="11"/>
  <c r="AI98" i="11"/>
  <c r="AI3" i="11"/>
  <c r="AI119" i="11"/>
  <c r="AI100" i="11"/>
  <c r="AI110" i="11"/>
  <c r="AI123" i="11"/>
  <c r="AI73" i="11"/>
  <c r="AI35" i="11"/>
  <c r="AI118" i="11"/>
  <c r="AI106" i="11"/>
  <c r="AI33" i="11"/>
  <c r="AI16" i="11"/>
  <c r="AI113" i="11"/>
  <c r="AI12" i="11"/>
  <c r="AI20" i="11"/>
  <c r="AI24" i="11"/>
  <c r="AI83" i="11"/>
  <c r="AI4" i="11"/>
  <c r="AI29" i="11"/>
  <c r="AI49" i="11"/>
  <c r="AI46" i="11"/>
  <c r="AI40" i="11"/>
  <c r="AI94" i="11"/>
  <c r="AI111" i="11"/>
  <c r="AI22" i="11"/>
  <c r="AI103" i="11"/>
  <c r="AI121" i="11"/>
  <c r="AI9" i="11"/>
  <c r="AI72" i="11"/>
  <c r="AI32" i="11"/>
  <c r="AI109" i="11"/>
  <c r="AI122" i="11"/>
  <c r="AI65" i="11"/>
  <c r="AI105" i="11"/>
  <c r="AI31" i="11"/>
  <c r="AI80" i="11"/>
  <c r="AI108" i="11"/>
  <c r="AI21" i="11"/>
  <c r="AI50" i="11"/>
  <c r="AI52" i="11"/>
  <c r="AI101" i="11"/>
  <c r="AI69" i="11"/>
  <c r="AI68" i="11"/>
  <c r="AI37" i="11"/>
  <c r="AI30" i="11"/>
  <c r="AI102" i="11"/>
  <c r="AI14" i="11"/>
  <c r="AI34" i="11"/>
  <c r="AI7" i="11"/>
  <c r="AI11" i="11"/>
  <c r="AI43" i="11"/>
  <c r="AI85" i="11"/>
  <c r="AI84" i="11"/>
  <c r="AI126" i="11"/>
  <c r="AI44" i="11"/>
  <c r="AI48" i="11"/>
  <c r="AI62" i="11"/>
  <c r="AI92" i="11"/>
  <c r="AI124" i="11"/>
  <c r="AI120" i="11"/>
  <c r="AI15" i="11"/>
  <c r="AI10" i="11"/>
  <c r="AI8" i="11"/>
  <c r="AI51" i="11"/>
  <c r="AI112" i="11"/>
  <c r="AI58" i="11"/>
  <c r="AI61" i="11"/>
  <c r="AI81" i="11"/>
  <c r="AI107" i="11"/>
  <c r="AI88" i="11"/>
  <c r="AI53" i="11"/>
  <c r="AI18" i="11"/>
  <c r="AI6" i="11"/>
  <c r="AI13" i="11"/>
  <c r="AI27" i="11"/>
  <c r="AI96" i="11"/>
  <c r="AI55" i="11"/>
  <c r="AI117" i="11"/>
  <c r="AI76" i="11"/>
  <c r="AI114" i="11"/>
  <c r="AI82" i="11"/>
  <c r="AI97" i="11"/>
  <c r="AI39" i="11"/>
  <c r="AI36" i="11"/>
  <c r="AI47" i="11"/>
  <c r="AI66" i="11"/>
  <c r="AI23" i="11"/>
  <c r="AM56" i="11"/>
  <c r="AM92" i="11"/>
  <c r="AM74" i="11"/>
  <c r="AM60" i="11"/>
  <c r="AM49" i="11"/>
  <c r="AM67" i="11"/>
  <c r="AM95" i="11"/>
  <c r="AM63" i="11"/>
  <c r="AM90" i="11"/>
  <c r="AM58" i="11"/>
  <c r="AM38" i="11"/>
  <c r="AM21" i="11"/>
  <c r="AM22" i="11"/>
  <c r="AM37" i="11"/>
  <c r="AM3" i="11"/>
  <c r="AM4" i="11"/>
  <c r="AM14" i="11"/>
  <c r="AM34" i="11"/>
  <c r="AM44" i="11"/>
  <c r="AM36" i="11"/>
  <c r="AM55" i="11"/>
  <c r="AM53" i="11"/>
  <c r="AM104" i="11"/>
  <c r="AM70" i="11"/>
  <c r="AM124" i="11"/>
  <c r="AM115" i="11"/>
  <c r="AM81" i="11"/>
  <c r="AM12" i="11"/>
  <c r="AM106" i="11"/>
  <c r="AM73" i="11"/>
  <c r="AM103" i="11"/>
  <c r="AM96" i="11"/>
  <c r="AM111" i="11"/>
  <c r="AM123" i="11"/>
  <c r="AM108" i="11"/>
  <c r="AM31" i="11"/>
  <c r="AM91" i="11"/>
  <c r="AM39" i="11"/>
  <c r="AM79" i="11"/>
  <c r="AM23" i="11"/>
  <c r="AM116" i="11"/>
  <c r="AM102" i="11"/>
  <c r="AM84" i="11"/>
  <c r="AM71" i="11"/>
  <c r="AM107" i="11"/>
  <c r="AM125" i="11"/>
  <c r="AM45" i="11"/>
  <c r="AM41" i="11"/>
  <c r="AM47" i="11"/>
  <c r="AM77" i="11"/>
  <c r="AM51" i="11"/>
  <c r="AM76" i="11"/>
  <c r="AM68" i="11"/>
  <c r="AM13" i="11"/>
  <c r="AM6" i="11"/>
  <c r="AM25" i="11"/>
  <c r="AM82" i="11"/>
  <c r="AM83" i="11"/>
  <c r="AM118" i="11"/>
  <c r="AM109" i="11"/>
  <c r="AM88" i="11"/>
  <c r="AM113" i="11"/>
  <c r="AM66" i="11"/>
  <c r="AM101" i="11"/>
  <c r="AM97" i="11"/>
  <c r="AM30" i="11"/>
  <c r="AM15" i="11"/>
  <c r="AM46" i="11"/>
  <c r="AM100" i="11"/>
  <c r="AM112" i="11"/>
  <c r="AM89" i="11"/>
  <c r="AM126" i="11"/>
  <c r="AM24" i="11"/>
  <c r="AM59" i="11"/>
  <c r="AM85" i="11"/>
  <c r="AM117" i="11"/>
  <c r="AM93" i="11"/>
  <c r="AM121" i="11"/>
  <c r="AM8" i="11"/>
  <c r="AM61" i="11"/>
  <c r="AM87" i="11"/>
  <c r="AM19" i="11"/>
  <c r="AM98" i="11"/>
  <c r="AM52" i="11"/>
  <c r="AM10" i="11"/>
  <c r="AM7" i="11"/>
  <c r="AM48" i="11"/>
  <c r="AM72" i="11"/>
  <c r="AM26" i="11"/>
  <c r="AM105" i="11"/>
  <c r="AM57" i="11"/>
  <c r="AM29" i="11"/>
  <c r="AM28" i="11"/>
  <c r="AM75" i="11"/>
  <c r="AM9" i="11"/>
  <c r="AM40" i="11"/>
  <c r="AM20" i="11"/>
  <c r="AM120" i="11"/>
  <c r="AM65" i="11"/>
  <c r="AM114" i="11"/>
  <c r="AM64" i="11"/>
  <c r="AM18" i="11"/>
  <c r="AM35" i="11"/>
  <c r="AM69" i="11"/>
  <c r="AM33" i="11"/>
  <c r="AM11" i="11"/>
  <c r="AM17" i="11"/>
  <c r="AM42" i="11"/>
  <c r="AM50" i="11"/>
  <c r="AM122" i="11"/>
  <c r="AM119" i="11"/>
  <c r="AM99" i="11"/>
  <c r="AM80" i="11"/>
  <c r="AM110" i="11"/>
  <c r="AM78" i="11"/>
  <c r="AM62" i="11"/>
  <c r="AM27" i="11"/>
  <c r="AM16" i="11"/>
  <c r="AM43" i="11"/>
  <c r="AM54" i="11"/>
  <c r="AM86" i="11"/>
  <c r="AM94" i="11"/>
  <c r="AM32" i="11"/>
  <c r="AM2" i="11"/>
  <c r="AI2" i="11"/>
  <c r="Z2" i="11" s="1"/>
  <c r="AA124" i="12" l="1"/>
  <c r="AT124" i="12" s="1"/>
  <c r="AA146" i="12"/>
  <c r="AT146" i="12" s="1"/>
  <c r="AA105" i="12"/>
  <c r="AT105" i="12" s="1"/>
  <c r="AA97" i="12"/>
  <c r="AT97" i="12" s="1"/>
  <c r="AA83" i="12"/>
  <c r="AT83" i="12" s="1"/>
  <c r="AA28" i="12"/>
  <c r="AT28" i="12" s="1"/>
  <c r="AA98" i="12"/>
  <c r="AT98" i="12" s="1"/>
  <c r="AA135" i="12"/>
  <c r="AT135" i="12" s="1"/>
  <c r="AA62" i="12"/>
  <c r="AT62" i="12" s="1"/>
  <c r="AA99" i="12"/>
  <c r="AT99" i="12" s="1"/>
  <c r="AA95" i="12"/>
  <c r="AT95" i="12" s="1"/>
  <c r="AA140" i="12"/>
  <c r="AT140" i="12" s="1"/>
  <c r="AA12" i="12"/>
  <c r="AT12" i="12" s="1"/>
  <c r="AA41" i="12"/>
  <c r="AT41" i="12" s="1"/>
  <c r="AA47" i="12"/>
  <c r="AT47" i="12" s="1"/>
  <c r="AA125" i="12"/>
  <c r="AT125" i="12" s="1"/>
  <c r="AA149" i="12"/>
  <c r="AT149" i="12" s="1"/>
  <c r="AA151" i="12"/>
  <c r="AT151" i="12" s="1"/>
  <c r="AA132" i="12"/>
  <c r="AT132" i="12" s="1"/>
  <c r="AA9" i="12"/>
  <c r="AT9" i="12" s="1"/>
  <c r="AA119" i="12"/>
  <c r="AT119" i="12" s="1"/>
  <c r="AA150" i="12"/>
  <c r="AT150" i="12" s="1"/>
  <c r="AA52" i="12"/>
  <c r="AT52" i="12" s="1"/>
  <c r="AS47" i="12"/>
  <c r="AA78" i="12"/>
  <c r="AT78" i="12" s="1"/>
  <c r="AA93" i="12"/>
  <c r="AT93" i="12" s="1"/>
  <c r="AA38" i="12"/>
  <c r="AT38" i="12" s="1"/>
  <c r="AA75" i="12"/>
  <c r="AT75" i="12" s="1"/>
  <c r="AA113" i="12"/>
  <c r="AT113" i="12" s="1"/>
  <c r="AA101" i="12"/>
  <c r="AT101" i="12" s="1"/>
  <c r="AA103" i="12"/>
  <c r="AT103" i="12" s="1"/>
  <c r="AA126" i="12"/>
  <c r="AT126" i="12" s="1"/>
  <c r="AA33" i="12"/>
  <c r="AT33" i="12" s="1"/>
  <c r="AS63" i="12"/>
  <c r="AA143" i="12"/>
  <c r="AT143" i="12" s="1"/>
  <c r="AA8" i="12"/>
  <c r="AT8" i="12" s="1"/>
  <c r="AA137" i="12"/>
  <c r="AT137" i="12" s="1"/>
  <c r="AS92" i="12"/>
  <c r="AA76" i="12"/>
  <c r="AT76" i="12" s="1"/>
  <c r="AA116" i="12"/>
  <c r="AT116" i="12" s="1"/>
  <c r="AS119" i="12"/>
  <c r="AA4" i="12"/>
  <c r="AT4" i="12" s="1"/>
  <c r="AA127" i="12"/>
  <c r="AT127" i="12" s="1"/>
  <c r="AA120" i="12"/>
  <c r="AT120" i="12" s="1"/>
  <c r="AS150" i="12"/>
  <c r="AA115" i="12"/>
  <c r="AT115" i="12" s="1"/>
  <c r="AA43" i="12"/>
  <c r="AT43" i="12" s="1"/>
  <c r="AA39" i="12"/>
  <c r="AT39" i="12" s="1"/>
  <c r="AS93" i="12"/>
  <c r="AA131" i="12"/>
  <c r="AT131" i="12" s="1"/>
  <c r="AA110" i="12"/>
  <c r="AT110" i="12" s="1"/>
  <c r="AA108" i="12"/>
  <c r="AT108" i="12" s="1"/>
  <c r="AA14" i="12"/>
  <c r="AT14" i="12" s="1"/>
  <c r="AA82" i="12"/>
  <c r="AT82" i="12" s="1"/>
  <c r="AA128" i="12"/>
  <c r="AT128" i="12" s="1"/>
  <c r="AS98" i="12"/>
  <c r="AA30" i="12"/>
  <c r="AT30" i="12" s="1"/>
  <c r="AA141" i="12"/>
  <c r="AT141" i="12" s="1"/>
  <c r="AS115" i="12"/>
  <c r="AA139" i="12"/>
  <c r="AT139" i="12" s="1"/>
  <c r="AA109" i="12"/>
  <c r="AT109" i="12" s="1"/>
  <c r="AA89" i="12"/>
  <c r="AT89" i="12" s="1"/>
  <c r="AA114" i="12"/>
  <c r="AT114" i="12" s="1"/>
  <c r="AA133" i="12"/>
  <c r="AT133" i="12" s="1"/>
  <c r="AA29" i="12"/>
  <c r="AT29" i="12" s="1"/>
  <c r="AR29" i="12"/>
  <c r="AA144" i="12"/>
  <c r="AT144" i="12" s="1"/>
  <c r="AS78" i="12"/>
  <c r="AA35" i="12"/>
  <c r="AT35" i="12" s="1"/>
  <c r="AS149" i="12"/>
  <c r="AA134" i="12"/>
  <c r="AT134" i="12" s="1"/>
  <c r="AR28" i="12"/>
  <c r="AA25" i="12"/>
  <c r="AT25" i="12" s="1"/>
  <c r="AS11" i="12"/>
  <c r="AS99" i="12"/>
  <c r="AA13" i="12"/>
  <c r="AT13" i="12" s="1"/>
  <c r="AS135" i="12"/>
  <c r="AA37" i="12"/>
  <c r="AT37" i="12" s="1"/>
  <c r="AR37" i="12"/>
  <c r="AS68" i="12"/>
  <c r="AA73" i="12"/>
  <c r="AT73" i="12" s="1"/>
  <c r="AR73" i="12"/>
  <c r="AR56" i="12"/>
  <c r="AA56" i="12"/>
  <c r="AT56" i="12" s="1"/>
  <c r="AS148" i="12"/>
  <c r="AA70" i="12"/>
  <c r="AT70" i="12" s="1"/>
  <c r="AR70" i="12"/>
  <c r="AR65" i="12"/>
  <c r="AA65" i="12"/>
  <c r="AT65" i="12" s="1"/>
  <c r="AR18" i="12"/>
  <c r="AR58" i="12"/>
  <c r="AR38" i="12"/>
  <c r="AS95" i="12"/>
  <c r="AS86" i="12"/>
  <c r="AA66" i="12"/>
  <c r="AT66" i="12" s="1"/>
  <c r="AR66" i="12"/>
  <c r="AS102" i="12"/>
  <c r="AS57" i="12"/>
  <c r="AA6" i="12"/>
  <c r="AT6" i="12" s="1"/>
  <c r="AS142" i="12"/>
  <c r="AA145" i="12"/>
  <c r="AT145" i="12" s="1"/>
  <c r="AA50" i="12"/>
  <c r="AT50" i="12" s="1"/>
  <c r="AR50" i="12"/>
  <c r="AA91" i="12"/>
  <c r="AT91" i="12" s="1"/>
  <c r="AA77" i="12"/>
  <c r="AT77" i="12" s="1"/>
  <c r="AR77" i="12"/>
  <c r="AR39" i="12"/>
  <c r="AS107" i="12"/>
  <c r="AA46" i="12"/>
  <c r="AT46" i="12" s="1"/>
  <c r="AA87" i="12"/>
  <c r="AT87" i="12" s="1"/>
  <c r="AA15" i="12"/>
  <c r="AT15" i="12" s="1"/>
  <c r="AR15" i="12"/>
  <c r="AA54" i="12"/>
  <c r="AT54" i="12" s="1"/>
  <c r="AA40" i="12"/>
  <c r="AT40" i="12" s="1"/>
  <c r="AA31" i="12"/>
  <c r="AT31" i="12" s="1"/>
  <c r="AR31" i="12"/>
  <c r="AA26" i="12"/>
  <c r="AT26" i="12" s="1"/>
  <c r="AA112" i="12"/>
  <c r="AT112" i="12" s="1"/>
  <c r="AS108" i="12"/>
  <c r="AA53" i="12"/>
  <c r="AT53" i="12" s="1"/>
  <c r="AR53" i="12"/>
  <c r="AA27" i="12"/>
  <c r="AT27" i="12" s="1"/>
  <c r="AR27" i="12"/>
  <c r="AA3" i="12"/>
  <c r="AT3" i="12" s="1"/>
  <c r="AA88" i="12"/>
  <c r="AT88" i="12" s="1"/>
  <c r="AA130" i="12"/>
  <c r="AT130" i="12" s="1"/>
  <c r="AA85" i="12"/>
  <c r="AT85" i="12" s="1"/>
  <c r="AS41" i="12"/>
  <c r="AA61" i="12"/>
  <c r="AT61" i="12" s="1"/>
  <c r="AR61" i="12"/>
  <c r="AA80" i="12"/>
  <c r="AT80" i="12" s="1"/>
  <c r="AA64" i="12"/>
  <c r="AT64" i="12" s="1"/>
  <c r="AA117" i="12"/>
  <c r="AT117" i="12" s="1"/>
  <c r="AS103" i="12"/>
  <c r="AR129" i="12"/>
  <c r="AA44" i="12"/>
  <c r="AT44" i="12" s="1"/>
  <c r="AA49" i="12"/>
  <c r="AT49" i="12" s="1"/>
  <c r="AR49" i="12"/>
  <c r="AS43" i="12"/>
  <c r="AS137" i="12"/>
  <c r="AA32" i="12"/>
  <c r="AT32" i="12" s="1"/>
  <c r="AR32" i="12"/>
  <c r="AS124" i="12"/>
  <c r="AS100" i="12"/>
  <c r="AA7" i="12"/>
  <c r="AT7" i="12" s="1"/>
  <c r="AR72" i="12"/>
  <c r="AA72" i="12"/>
  <c r="AT72" i="12" s="1"/>
  <c r="AR48" i="12"/>
  <c r="AA48" i="12"/>
  <c r="AT48" i="12" s="1"/>
  <c r="AA84" i="12"/>
  <c r="AT84" i="12" s="1"/>
  <c r="AA21" i="12"/>
  <c r="AT21" i="12" s="1"/>
  <c r="AA111" i="12"/>
  <c r="AT111" i="12" s="1"/>
  <c r="AS128" i="12"/>
  <c r="AA22" i="12"/>
  <c r="AT22" i="12" s="1"/>
  <c r="AR22" i="12"/>
  <c r="AA24" i="12"/>
  <c r="AT24" i="12" s="1"/>
  <c r="AR24" i="12"/>
  <c r="AR105" i="12"/>
  <c r="AA79" i="12"/>
  <c r="AT79" i="12" s="1"/>
  <c r="AR16" i="12"/>
  <c r="AA16" i="12"/>
  <c r="AT16" i="12" s="1"/>
  <c r="AS88" i="12"/>
  <c r="AS33" i="12"/>
  <c r="AA45" i="12"/>
  <c r="AT45" i="12" s="1"/>
  <c r="AR45" i="12"/>
  <c r="AA55" i="12"/>
  <c r="AT55" i="12" s="1"/>
  <c r="AR55" i="12"/>
  <c r="AA19" i="12"/>
  <c r="AT19" i="12" s="1"/>
  <c r="AR19" i="12"/>
  <c r="AA10" i="12"/>
  <c r="AT10" i="12" s="1"/>
  <c r="AA96" i="12"/>
  <c r="AT96" i="12" s="1"/>
  <c r="AA106" i="12"/>
  <c r="AT106" i="12" s="1"/>
  <c r="AR23" i="12"/>
  <c r="AA23" i="12"/>
  <c r="AT23" i="12" s="1"/>
  <c r="AA20" i="12"/>
  <c r="AT20" i="12" s="1"/>
  <c r="AR20" i="12"/>
  <c r="AS126" i="12"/>
  <c r="AR30" i="12"/>
  <c r="AA59" i="12"/>
  <c r="AT59" i="12" s="1"/>
  <c r="AS44" i="12"/>
  <c r="AS90" i="12"/>
  <c r="AS147" i="12"/>
  <c r="AA122" i="12"/>
  <c r="AT122" i="12" s="1"/>
  <c r="AA123" i="12"/>
  <c r="AT123" i="12" s="1"/>
  <c r="AS140" i="12"/>
  <c r="AA36" i="12"/>
  <c r="AT36" i="12" s="1"/>
  <c r="AA69" i="12"/>
  <c r="AT69" i="12" s="1"/>
  <c r="AR69" i="12"/>
  <c r="AA42" i="12"/>
  <c r="AT42" i="12" s="1"/>
  <c r="AR42" i="12"/>
  <c r="AS8" i="12"/>
  <c r="AA138" i="12"/>
  <c r="AT138" i="12" s="1"/>
  <c r="AS132" i="12"/>
  <c r="AA136" i="12"/>
  <c r="AT136" i="12" s="1"/>
  <c r="AS6" i="12"/>
  <c r="AA118" i="12"/>
  <c r="AT118" i="12" s="1"/>
  <c r="AS62" i="12"/>
  <c r="AA74" i="12"/>
  <c r="AT74" i="12" s="1"/>
  <c r="AA17" i="12"/>
  <c r="AT17" i="12" s="1"/>
  <c r="AR17" i="12"/>
  <c r="AA60" i="12"/>
  <c r="AT60" i="12" s="1"/>
  <c r="AR60" i="12"/>
  <c r="AS46" i="12"/>
  <c r="AA34" i="12"/>
  <c r="AT34" i="12" s="1"/>
  <c r="AR34" i="12"/>
  <c r="AA81" i="12"/>
  <c r="AT81" i="12" s="1"/>
  <c r="AR81" i="12"/>
  <c r="AS54" i="12"/>
  <c r="AS130" i="12"/>
  <c r="AA104" i="12"/>
  <c r="AT104" i="12" s="1"/>
  <c r="AA51" i="12"/>
  <c r="AT51" i="12" s="1"/>
  <c r="AA2" i="12"/>
  <c r="AT2" i="12" s="1"/>
  <c r="AB18" i="11"/>
  <c r="AR18" i="11" s="1"/>
  <c r="AB28" i="11"/>
  <c r="AB88" i="11"/>
  <c r="AR88" i="11" s="1"/>
  <c r="AB107" i="11"/>
  <c r="AR107" i="11" s="1"/>
  <c r="AB49" i="11"/>
  <c r="AR49" i="11" s="1"/>
  <c r="Z85" i="11"/>
  <c r="AS85" i="11" s="1"/>
  <c r="Z49" i="11"/>
  <c r="Z89" i="11"/>
  <c r="AS89" i="11" s="1"/>
  <c r="AB42" i="11"/>
  <c r="AR42" i="11" s="1"/>
  <c r="AB117" i="11"/>
  <c r="AR117" i="11" s="1"/>
  <c r="AB71" i="11"/>
  <c r="AR71" i="11" s="1"/>
  <c r="AB21" i="11"/>
  <c r="AR21" i="11" s="1"/>
  <c r="Z61" i="11"/>
  <c r="AS61" i="11" s="1"/>
  <c r="Z121" i="11"/>
  <c r="Z115" i="11"/>
  <c r="AS115" i="11" s="1"/>
  <c r="AB32" i="11"/>
  <c r="AR32" i="11" s="1"/>
  <c r="AB98" i="11"/>
  <c r="AR98" i="11" s="1"/>
  <c r="AB84" i="11"/>
  <c r="AB38" i="11"/>
  <c r="Z58" i="11"/>
  <c r="AS58" i="11" s="1"/>
  <c r="Z11" i="11"/>
  <c r="Z4" i="11"/>
  <c r="AS4" i="11" s="1"/>
  <c r="Z60" i="11"/>
  <c r="AS60" i="11" s="1"/>
  <c r="AB120" i="11"/>
  <c r="AR120" i="11" s="1"/>
  <c r="AB59" i="11"/>
  <c r="AR59" i="11" s="1"/>
  <c r="AB123" i="11"/>
  <c r="AR123" i="11" s="1"/>
  <c r="AB75" i="11"/>
  <c r="AR75" i="11" s="1"/>
  <c r="AB27" i="11"/>
  <c r="AR27" i="11" s="1"/>
  <c r="AB10" i="11"/>
  <c r="AR10" i="11" s="1"/>
  <c r="AB68" i="11"/>
  <c r="AR68" i="11" s="1"/>
  <c r="AB55" i="11"/>
  <c r="AR55" i="11" s="1"/>
  <c r="Z36" i="11"/>
  <c r="AS36" i="11" s="1"/>
  <c r="Z120" i="11"/>
  <c r="AS120" i="11" s="1"/>
  <c r="Z9" i="11"/>
  <c r="Z125" i="11"/>
  <c r="AS125" i="11" s="1"/>
  <c r="AB52" i="11"/>
  <c r="AR52" i="11" s="1"/>
  <c r="AB76" i="11"/>
  <c r="AR76" i="11" s="1"/>
  <c r="AB36" i="11"/>
  <c r="AR36" i="11" s="1"/>
  <c r="Z39" i="11"/>
  <c r="AS39" i="11"/>
  <c r="Z43" i="11"/>
  <c r="Z29" i="11"/>
  <c r="AS29" i="11" s="1"/>
  <c r="Z77" i="11"/>
  <c r="AB17" i="11"/>
  <c r="AR17" i="11" s="1"/>
  <c r="AB85" i="11"/>
  <c r="AR85" i="11" s="1"/>
  <c r="AB51" i="11"/>
  <c r="AR51" i="11" s="1"/>
  <c r="AB44" i="11"/>
  <c r="AR44" i="11" s="1"/>
  <c r="Z13" i="11"/>
  <c r="Z69" i="11"/>
  <c r="AS69" i="11" s="1"/>
  <c r="Z106" i="11"/>
  <c r="AS106" i="11" s="1"/>
  <c r="Z41" i="11"/>
  <c r="AS41" i="11" s="1"/>
  <c r="AB94" i="11"/>
  <c r="AR94" i="11" s="1"/>
  <c r="AB19" i="11"/>
  <c r="AR19" i="11" s="1"/>
  <c r="AB102" i="11"/>
  <c r="AR102" i="11" s="1"/>
  <c r="AB58" i="11"/>
  <c r="AR58" i="11" s="1"/>
  <c r="Z6" i="11"/>
  <c r="AS6" i="11" s="1"/>
  <c r="Z62" i="11"/>
  <c r="Z101" i="11"/>
  <c r="AS101" i="11" s="1"/>
  <c r="Z65" i="11"/>
  <c r="AS65" i="11" s="1"/>
  <c r="Z22" i="11"/>
  <c r="AS22" i="11" s="1"/>
  <c r="Z118" i="11"/>
  <c r="AS118" i="11" s="1"/>
  <c r="Z98" i="11"/>
  <c r="AS98" i="11" s="1"/>
  <c r="Z54" i="11"/>
  <c r="AS54" i="11" s="1"/>
  <c r="Z19" i="11"/>
  <c r="AS19" i="11" s="1"/>
  <c r="Z42" i="11"/>
  <c r="AS42" i="11" s="1"/>
  <c r="Z64" i="11"/>
  <c r="AS64" i="11" s="1"/>
  <c r="AB122" i="11"/>
  <c r="AR122" i="11" s="1"/>
  <c r="AB50" i="11"/>
  <c r="AR50" i="11" s="1"/>
  <c r="AB100" i="11"/>
  <c r="AR100" i="11" s="1"/>
  <c r="AB91" i="11"/>
  <c r="AR91" i="11" s="1"/>
  <c r="AB22" i="11"/>
  <c r="AR22" i="11" s="1"/>
  <c r="Z81" i="11"/>
  <c r="Z80" i="11"/>
  <c r="AS80" i="11" s="1"/>
  <c r="Z100" i="11"/>
  <c r="AS100" i="11"/>
  <c r="Z17" i="11"/>
  <c r="AB114" i="11"/>
  <c r="AR114" i="11" s="1"/>
  <c r="AB46" i="11"/>
  <c r="AR46" i="11" s="1"/>
  <c r="AB31" i="11"/>
  <c r="AR31" i="11" s="1"/>
  <c r="AB60" i="11"/>
  <c r="AR60" i="11" s="1"/>
  <c r="Z124" i="11"/>
  <c r="AS124" i="11" s="1"/>
  <c r="Z31" i="11"/>
  <c r="Z33" i="11"/>
  <c r="AS33" i="11" s="1"/>
  <c r="Z59" i="11"/>
  <c r="AS59" i="11" s="1"/>
  <c r="AB78" i="11"/>
  <c r="AR78" i="11" s="1"/>
  <c r="AB65" i="11"/>
  <c r="AB15" i="11"/>
  <c r="AR15" i="11" s="1"/>
  <c r="AB108" i="11"/>
  <c r="AB74" i="11"/>
  <c r="AR74" i="11" s="1"/>
  <c r="Z92" i="11"/>
  <c r="Z103" i="11"/>
  <c r="AS103" i="11" s="1"/>
  <c r="Z74" i="11"/>
  <c r="AS74" i="11" s="1"/>
  <c r="AB110" i="11"/>
  <c r="AR110" i="11" s="1"/>
  <c r="AB30" i="11"/>
  <c r="AR30" i="11" s="1"/>
  <c r="AB34" i="11"/>
  <c r="AR34" i="11" s="1"/>
  <c r="AB16" i="11"/>
  <c r="AR16" i="11" s="1"/>
  <c r="AB7" i="11"/>
  <c r="AR7" i="11" s="1"/>
  <c r="AB64" i="11"/>
  <c r="AR64" i="11" s="1"/>
  <c r="AB93" i="11"/>
  <c r="AR93" i="11" s="1"/>
  <c r="AB106" i="11"/>
  <c r="Z96" i="11"/>
  <c r="AS96" i="11" s="1"/>
  <c r="Z37" i="11"/>
  <c r="AS37" i="11"/>
  <c r="Z16" i="11"/>
  <c r="AA16" i="11" s="1"/>
  <c r="AT16" i="11" s="1"/>
  <c r="Z87" i="11"/>
  <c r="AB62" i="11"/>
  <c r="AR62" i="11" s="1"/>
  <c r="AB29" i="11"/>
  <c r="AB109" i="11"/>
  <c r="AR109" i="11" s="1"/>
  <c r="AB12" i="11"/>
  <c r="AR12" i="11" s="1"/>
  <c r="Z27" i="11"/>
  <c r="AS27" i="11" s="1"/>
  <c r="Z68" i="11"/>
  <c r="AS68" i="11" s="1"/>
  <c r="Z119" i="11"/>
  <c r="AS119" i="11" s="1"/>
  <c r="Z28" i="11"/>
  <c r="AA28" i="11" s="1"/>
  <c r="AT28" i="11" s="1"/>
  <c r="AR28" i="11"/>
  <c r="AB57" i="11"/>
  <c r="AR57" i="11" s="1"/>
  <c r="AB118" i="11"/>
  <c r="AR118" i="11" s="1"/>
  <c r="AB81" i="11"/>
  <c r="AR81" i="11" s="1"/>
  <c r="Z97" i="11"/>
  <c r="Z105" i="11"/>
  <c r="AS105" i="11" s="1"/>
  <c r="Z3" i="11"/>
  <c r="AS3" i="11" s="1"/>
  <c r="Z91" i="11"/>
  <c r="AB11" i="11"/>
  <c r="AR11" i="11" s="1"/>
  <c r="AB105" i="11"/>
  <c r="AR105" i="11" s="1"/>
  <c r="AB83" i="11"/>
  <c r="AR83" i="11" s="1"/>
  <c r="AB77" i="11"/>
  <c r="AR77" i="11" s="1"/>
  <c r="AB115" i="11"/>
  <c r="AR115" i="11" s="1"/>
  <c r="AB92" i="11"/>
  <c r="AR92" i="11" s="1"/>
  <c r="Z82" i="11"/>
  <c r="AS82" i="11" s="1"/>
  <c r="Z112" i="11"/>
  <c r="AS112" i="11" s="1"/>
  <c r="Z7" i="11"/>
  <c r="AS7" i="11" s="1"/>
  <c r="Z83" i="11"/>
  <c r="AS83" i="11" s="1"/>
  <c r="AB121" i="11"/>
  <c r="AR121" i="11" s="1"/>
  <c r="AB112" i="11"/>
  <c r="AR112" i="11" s="1"/>
  <c r="AB113" i="11"/>
  <c r="AB13" i="11"/>
  <c r="AR13" i="11" s="1"/>
  <c r="AB125" i="11"/>
  <c r="AR125" i="11" s="1"/>
  <c r="AB39" i="11"/>
  <c r="AR39" i="11" s="1"/>
  <c r="AB73" i="11"/>
  <c r="AR73" i="11" s="1"/>
  <c r="AB53" i="11"/>
  <c r="AR53" i="11" s="1"/>
  <c r="AB37" i="11"/>
  <c r="AR37" i="11" s="1"/>
  <c r="AB67" i="11"/>
  <c r="AR67" i="11" s="1"/>
  <c r="Z47" i="11"/>
  <c r="AS47" i="11" s="1"/>
  <c r="Z55" i="11"/>
  <c r="AS55" i="11" s="1"/>
  <c r="Z107" i="11"/>
  <c r="AS107" i="11" s="1"/>
  <c r="Z15" i="11"/>
  <c r="AS15" i="11" s="1"/>
  <c r="Z84" i="11"/>
  <c r="AS84" i="11" s="1"/>
  <c r="Z30" i="11"/>
  <c r="Z108" i="11"/>
  <c r="AS108" i="11" s="1"/>
  <c r="Z72" i="11"/>
  <c r="AS72" i="11" s="1"/>
  <c r="Z46" i="11"/>
  <c r="Z113" i="11"/>
  <c r="AS113" i="11" s="1"/>
  <c r="Z110" i="11"/>
  <c r="AS110" i="11" s="1"/>
  <c r="Z116" i="11"/>
  <c r="AS116" i="11" s="1"/>
  <c r="Z90" i="11"/>
  <c r="AA90" i="11" s="1"/>
  <c r="AT90" i="11" s="1"/>
  <c r="Z78" i="11"/>
  <c r="AS78" i="11"/>
  <c r="Z70" i="11"/>
  <c r="Z95" i="11"/>
  <c r="AS95" i="11" s="1"/>
  <c r="AB80" i="11"/>
  <c r="AR80" i="11" s="1"/>
  <c r="AB87" i="11"/>
  <c r="AR87" i="11" s="1"/>
  <c r="AB97" i="11"/>
  <c r="AR97" i="11" s="1"/>
  <c r="AB82" i="11"/>
  <c r="AR82" i="11" s="1"/>
  <c r="AB47" i="11"/>
  <c r="AR47" i="11" s="1"/>
  <c r="AB116" i="11"/>
  <c r="AR116" i="11" s="1"/>
  <c r="AB111" i="11"/>
  <c r="AR111" i="11" s="1"/>
  <c r="AB124" i="11"/>
  <c r="AR124" i="11" s="1"/>
  <c r="AB14" i="11"/>
  <c r="AR14" i="11" s="1"/>
  <c r="AB90" i="11"/>
  <c r="AR90" i="11" s="1"/>
  <c r="AB56" i="11"/>
  <c r="AR56" i="11" s="1"/>
  <c r="Z114" i="11"/>
  <c r="Z18" i="11"/>
  <c r="AS18" i="11" s="1"/>
  <c r="Z51" i="11"/>
  <c r="Z48" i="11"/>
  <c r="AS48" i="11" s="1"/>
  <c r="Z34" i="11"/>
  <c r="AS34" i="11" s="1"/>
  <c r="Z52" i="11"/>
  <c r="AS52" i="11" s="1"/>
  <c r="Z122" i="11"/>
  <c r="Z111" i="11"/>
  <c r="AS111" i="11" s="1"/>
  <c r="Z24" i="11"/>
  <c r="AS24" i="11" s="1"/>
  <c r="Z35" i="11"/>
  <c r="AS35" i="11" s="1"/>
  <c r="Z57" i="11"/>
  <c r="AS57" i="11" s="1"/>
  <c r="Z56" i="11"/>
  <c r="AS56" i="11" s="1"/>
  <c r="Z79" i="11"/>
  <c r="AS79" i="11" s="1"/>
  <c r="Z45" i="11"/>
  <c r="AS45" i="11" s="1"/>
  <c r="Z71" i="11"/>
  <c r="AS71" i="11" s="1"/>
  <c r="AB33" i="11"/>
  <c r="AR33" i="11" s="1"/>
  <c r="AB54" i="11"/>
  <c r="AR54" i="11" s="1"/>
  <c r="AB72" i="11"/>
  <c r="AR72" i="11" s="1"/>
  <c r="AB41" i="11"/>
  <c r="AR41" i="11" s="1"/>
  <c r="AB63" i="11"/>
  <c r="AR63" i="11" s="1"/>
  <c r="Z8" i="11"/>
  <c r="AS8" i="11" s="1"/>
  <c r="Z50" i="11"/>
  <c r="AS50" i="11" s="1"/>
  <c r="Z94" i="11"/>
  <c r="Z73" i="11"/>
  <c r="AS73" i="11" s="1"/>
  <c r="Z67" i="11"/>
  <c r="AS67" i="11" s="1"/>
  <c r="Z93" i="11"/>
  <c r="Z75" i="11"/>
  <c r="Z25" i="11"/>
  <c r="Z86" i="11"/>
  <c r="AS86" i="11" s="1"/>
  <c r="AB86" i="11"/>
  <c r="AR86" i="11" s="1"/>
  <c r="AB20" i="11"/>
  <c r="AB26" i="11"/>
  <c r="AR26" i="11" s="1"/>
  <c r="AB24" i="11"/>
  <c r="AR24" i="11" s="1"/>
  <c r="AB99" i="11"/>
  <c r="AR99" i="11" s="1"/>
  <c r="AB69" i="11"/>
  <c r="AR69" i="11" s="1"/>
  <c r="AB40" i="11"/>
  <c r="AR40" i="11" s="1"/>
  <c r="AB61" i="11"/>
  <c r="AR61" i="11" s="1"/>
  <c r="AB126" i="11"/>
  <c r="AR126" i="11" s="1"/>
  <c r="AB101" i="11"/>
  <c r="AR101" i="11" s="1"/>
  <c r="AB25" i="11"/>
  <c r="AR25" i="11" s="1"/>
  <c r="AB23" i="11"/>
  <c r="AR23" i="11" s="1"/>
  <c r="AB96" i="11"/>
  <c r="AR96" i="11" s="1"/>
  <c r="AB70" i="11"/>
  <c r="AR70" i="11" s="1"/>
  <c r="AB4" i="11"/>
  <c r="AR4" i="11" s="1"/>
  <c r="Z23" i="11"/>
  <c r="AS23" i="11"/>
  <c r="Z76" i="11"/>
  <c r="AS76" i="11" s="1"/>
  <c r="Z53" i="11"/>
  <c r="AS53" i="11" s="1"/>
  <c r="Z44" i="11"/>
  <c r="Z14" i="11"/>
  <c r="AS14" i="11" s="1"/>
  <c r="Z109" i="11"/>
  <c r="Z20" i="11"/>
  <c r="AR20" i="11"/>
  <c r="AB43" i="11"/>
  <c r="AR43" i="11" s="1"/>
  <c r="AB119" i="11"/>
  <c r="AR119" i="11" s="1"/>
  <c r="AB35" i="11"/>
  <c r="AR35" i="11" s="1"/>
  <c r="AB9" i="11"/>
  <c r="AR9" i="11" s="1"/>
  <c r="AB48" i="11"/>
  <c r="AR48" i="11" s="1"/>
  <c r="AB8" i="11"/>
  <c r="AR8" i="11" s="1"/>
  <c r="AB89" i="11"/>
  <c r="AR89" i="11" s="1"/>
  <c r="AB66" i="11"/>
  <c r="AR66" i="11" s="1"/>
  <c r="AB6" i="11"/>
  <c r="AR6" i="11" s="1"/>
  <c r="AB45" i="11"/>
  <c r="AR45" i="11" s="1"/>
  <c r="AB79" i="11"/>
  <c r="AR79" i="11" s="1"/>
  <c r="AB103" i="11"/>
  <c r="AR103" i="11" s="1"/>
  <c r="AB104" i="11"/>
  <c r="AR104" i="11" s="1"/>
  <c r="AB3" i="11"/>
  <c r="AR3" i="11" s="1"/>
  <c r="AB95" i="11"/>
  <c r="AR95" i="11" s="1"/>
  <c r="Z66" i="11"/>
  <c r="AS66" i="11" s="1"/>
  <c r="Z117" i="11"/>
  <c r="AS117" i="11" s="1"/>
  <c r="Z88" i="11"/>
  <c r="AA88" i="11" s="1"/>
  <c r="AT88" i="11" s="1"/>
  <c r="Z10" i="11"/>
  <c r="AA10" i="11" s="1"/>
  <c r="AT10" i="11" s="1"/>
  <c r="Z126" i="11"/>
  <c r="AS126" i="11" s="1"/>
  <c r="Z102" i="11"/>
  <c r="AA102" i="11" s="1"/>
  <c r="AT102" i="11" s="1"/>
  <c r="Z21" i="11"/>
  <c r="AS21" i="11" s="1"/>
  <c r="Z32" i="11"/>
  <c r="AS32" i="11"/>
  <c r="Z40" i="11"/>
  <c r="AS40" i="11" s="1"/>
  <c r="Z12" i="11"/>
  <c r="AS12" i="11" s="1"/>
  <c r="Z123" i="11"/>
  <c r="Z38" i="11"/>
  <c r="AA38" i="11" s="1"/>
  <c r="AT38" i="11" s="1"/>
  <c r="AR38" i="11"/>
  <c r="Z104" i="11"/>
  <c r="Z99" i="11"/>
  <c r="AS99" i="11" s="1"/>
  <c r="Z26" i="11"/>
  <c r="Z63" i="11"/>
  <c r="AS63" i="11" s="1"/>
  <c r="AA7" i="11"/>
  <c r="AT7" i="11" s="1"/>
  <c r="AA19" i="11"/>
  <c r="AT19" i="11" s="1"/>
  <c r="AB2" i="11"/>
  <c r="AR2" i="11" s="1"/>
  <c r="AS2" i="11"/>
  <c r="AR152" i="12" l="1"/>
  <c r="AS38" i="11"/>
  <c r="AA30" i="11"/>
  <c r="AT30" i="11" s="1"/>
  <c r="AA60" i="11"/>
  <c r="AT60" i="11" s="1"/>
  <c r="AA31" i="11"/>
  <c r="AT31" i="11" s="1"/>
  <c r="AS10" i="11"/>
  <c r="AA94" i="11"/>
  <c r="AT94" i="11" s="1"/>
  <c r="AA17" i="11"/>
  <c r="AT17" i="11" s="1"/>
  <c r="AA15" i="11"/>
  <c r="AT15" i="11" s="1"/>
  <c r="AA25" i="11"/>
  <c r="AT25" i="11" s="1"/>
  <c r="AA104" i="11"/>
  <c r="AT104" i="11" s="1"/>
  <c r="AA79" i="11"/>
  <c r="AT79" i="11" s="1"/>
  <c r="AA44" i="11"/>
  <c r="AT44" i="11" s="1"/>
  <c r="AA57" i="11"/>
  <c r="AT57" i="11" s="1"/>
  <c r="AA32" i="11"/>
  <c r="AT32" i="11" s="1"/>
  <c r="AS152" i="12"/>
  <c r="AT152" i="12"/>
  <c r="AA56" i="11"/>
  <c r="AT56" i="11" s="1"/>
  <c r="AA74" i="11"/>
  <c r="AT74" i="11" s="1"/>
  <c r="AA4" i="11"/>
  <c r="AT4" i="11" s="1"/>
  <c r="AA54" i="11"/>
  <c r="AT54" i="11" s="1"/>
  <c r="AA101" i="11"/>
  <c r="AT101" i="11" s="1"/>
  <c r="AA109" i="11"/>
  <c r="AT109" i="11" s="1"/>
  <c r="AA114" i="11"/>
  <c r="AT114" i="11" s="1"/>
  <c r="AA91" i="11"/>
  <c r="AT91" i="11" s="1"/>
  <c r="AS28" i="11"/>
  <c r="AA29" i="11"/>
  <c r="AT29" i="11" s="1"/>
  <c r="AA110" i="11"/>
  <c r="AT110" i="11" s="1"/>
  <c r="AA123" i="11"/>
  <c r="AT123" i="11" s="1"/>
  <c r="AA93" i="11"/>
  <c r="AT93" i="11" s="1"/>
  <c r="AA95" i="11"/>
  <c r="AT95" i="11" s="1"/>
  <c r="AA37" i="11"/>
  <c r="AT37" i="11" s="1"/>
  <c r="AA64" i="11"/>
  <c r="AT64" i="11" s="1"/>
  <c r="AA26" i="11"/>
  <c r="AT26" i="11" s="1"/>
  <c r="AA53" i="11"/>
  <c r="AT53" i="11" s="1"/>
  <c r="AA13" i="11"/>
  <c r="AT13" i="11" s="1"/>
  <c r="AA116" i="11"/>
  <c r="AT116" i="11" s="1"/>
  <c r="AS114" i="11"/>
  <c r="AA108" i="11"/>
  <c r="AT108" i="11" s="1"/>
  <c r="AS31" i="11"/>
  <c r="AA84" i="11"/>
  <c r="AT84" i="11" s="1"/>
  <c r="AA70" i="11"/>
  <c r="AT70" i="11" s="1"/>
  <c r="AA12" i="11"/>
  <c r="AT12" i="11" s="1"/>
  <c r="AA48" i="11"/>
  <c r="AT48" i="11" s="1"/>
  <c r="AA46" i="11"/>
  <c r="AT46" i="11" s="1"/>
  <c r="AA65" i="11"/>
  <c r="AT65" i="11" s="1"/>
  <c r="AA62" i="11"/>
  <c r="AT62" i="11" s="1"/>
  <c r="AA18" i="11"/>
  <c r="AT18" i="11" s="1"/>
  <c r="AA40" i="11"/>
  <c r="AT40" i="11" s="1"/>
  <c r="AA111" i="11"/>
  <c r="AT111" i="11" s="1"/>
  <c r="AS90" i="11"/>
  <c r="AA77" i="11"/>
  <c r="AT77" i="11" s="1"/>
  <c r="AA6" i="11"/>
  <c r="AT6" i="11" s="1"/>
  <c r="AS25" i="11"/>
  <c r="AS94" i="11"/>
  <c r="AA51" i="11"/>
  <c r="AT51" i="11" s="1"/>
  <c r="AA87" i="11"/>
  <c r="AT87" i="11" s="1"/>
  <c r="AA69" i="11"/>
  <c r="AT69" i="11" s="1"/>
  <c r="AR84" i="11"/>
  <c r="AA85" i="11"/>
  <c r="AT85" i="11" s="1"/>
  <c r="AA45" i="11"/>
  <c r="AT45" i="11" s="1"/>
  <c r="AA97" i="11"/>
  <c r="AT97" i="11" s="1"/>
  <c r="AA21" i="11"/>
  <c r="AT21" i="11" s="1"/>
  <c r="AA42" i="11"/>
  <c r="AT42" i="11" s="1"/>
  <c r="AA41" i="11"/>
  <c r="AT41" i="11" s="1"/>
  <c r="AS26" i="11"/>
  <c r="AA126" i="11"/>
  <c r="AT126" i="11" s="1"/>
  <c r="AS44" i="11"/>
  <c r="AA23" i="11"/>
  <c r="AT23" i="11" s="1"/>
  <c r="AS93" i="11"/>
  <c r="AA122" i="11"/>
  <c r="AT122" i="11" s="1"/>
  <c r="AS51" i="11"/>
  <c r="AS70" i="11"/>
  <c r="AA72" i="11"/>
  <c r="AT72" i="11" s="1"/>
  <c r="AA113" i="11"/>
  <c r="AT113" i="11" s="1"/>
  <c r="AS91" i="11"/>
  <c r="AA100" i="11"/>
  <c r="AT100" i="11" s="1"/>
  <c r="AR65" i="11"/>
  <c r="AA43" i="11"/>
  <c r="AT43" i="11" s="1"/>
  <c r="AA9" i="11"/>
  <c r="AT9" i="11" s="1"/>
  <c r="AA58" i="11"/>
  <c r="AT58" i="11" s="1"/>
  <c r="AA121" i="11"/>
  <c r="AT121" i="11" s="1"/>
  <c r="AA34" i="11"/>
  <c r="AT34" i="11" s="1"/>
  <c r="AA66" i="11"/>
  <c r="AT66" i="11" s="1"/>
  <c r="AA20" i="11"/>
  <c r="AT20" i="11" s="1"/>
  <c r="AA118" i="11"/>
  <c r="AT118" i="11" s="1"/>
  <c r="AS109" i="11"/>
  <c r="AA52" i="11"/>
  <c r="AT52" i="11" s="1"/>
  <c r="AA78" i="11"/>
  <c r="AT78" i="11" s="1"/>
  <c r="AS87" i="11"/>
  <c r="AA59" i="11"/>
  <c r="AT59" i="11" s="1"/>
  <c r="AA98" i="11"/>
  <c r="AT98" i="11" s="1"/>
  <c r="AS77" i="11"/>
  <c r="AA27" i="11"/>
  <c r="AT27" i="11" s="1"/>
  <c r="AA63" i="11"/>
  <c r="AT63" i="11" s="1"/>
  <c r="AS104" i="11"/>
  <c r="AS88" i="11"/>
  <c r="AA24" i="11"/>
  <c r="AT24" i="11" s="1"/>
  <c r="AS30" i="11"/>
  <c r="AA3" i="11"/>
  <c r="AT3" i="11" s="1"/>
  <c r="AA106" i="11"/>
  <c r="AT106" i="11" s="1"/>
  <c r="AA81" i="11"/>
  <c r="AT81" i="11" s="1"/>
  <c r="AS62" i="11"/>
  <c r="AA120" i="11"/>
  <c r="AT120" i="11" s="1"/>
  <c r="AA49" i="11"/>
  <c r="AT49" i="11" s="1"/>
  <c r="AR106" i="11"/>
  <c r="AA75" i="11"/>
  <c r="AT75" i="11" s="1"/>
  <c r="AA76" i="11"/>
  <c r="AT76" i="11" s="1"/>
  <c r="AA86" i="11"/>
  <c r="AT86" i="11" s="1"/>
  <c r="AA61" i="11"/>
  <c r="AT61" i="11" s="1"/>
  <c r="AA117" i="11"/>
  <c r="AT117" i="11" s="1"/>
  <c r="AA22" i="11"/>
  <c r="AT22" i="11" s="1"/>
  <c r="AA68" i="11"/>
  <c r="AT68" i="11" s="1"/>
  <c r="AS123" i="11"/>
  <c r="AS102" i="11"/>
  <c r="AS20" i="11"/>
  <c r="AS75" i="11"/>
  <c r="AA67" i="11"/>
  <c r="AT67" i="11" s="1"/>
  <c r="AS122" i="11"/>
  <c r="AS46" i="11"/>
  <c r="AS16" i="11"/>
  <c r="AA92" i="11"/>
  <c r="AT92" i="11" s="1"/>
  <c r="AA33" i="11"/>
  <c r="AT33" i="11" s="1"/>
  <c r="AS17" i="11"/>
  <c r="AS81" i="11"/>
  <c r="AS13" i="11"/>
  <c r="AS43" i="11"/>
  <c r="AS9" i="11"/>
  <c r="AA11" i="11"/>
  <c r="AT11" i="11" s="1"/>
  <c r="AS49" i="11"/>
  <c r="AA73" i="11"/>
  <c r="AT73" i="11" s="1"/>
  <c r="AA55" i="11"/>
  <c r="AT55" i="11" s="1"/>
  <c r="AA112" i="11"/>
  <c r="AT112" i="11" s="1"/>
  <c r="AR113" i="11"/>
  <c r="AR108" i="11"/>
  <c r="AA119" i="11"/>
  <c r="AT119" i="11" s="1"/>
  <c r="AA103" i="11"/>
  <c r="AT103" i="11" s="1"/>
  <c r="AR29" i="11"/>
  <c r="AA39" i="11"/>
  <c r="AT39" i="11" s="1"/>
  <c r="AA107" i="11"/>
  <c r="AT107" i="11" s="1"/>
  <c r="AA35" i="11"/>
  <c r="AT35" i="11" s="1"/>
  <c r="AA47" i="11"/>
  <c r="AT47" i="11" s="1"/>
  <c r="AA105" i="11"/>
  <c r="AT105" i="11" s="1"/>
  <c r="AA124" i="11"/>
  <c r="AT124" i="11" s="1"/>
  <c r="AA125" i="11"/>
  <c r="AT125" i="11" s="1"/>
  <c r="AA115" i="11"/>
  <c r="AT115" i="11" s="1"/>
  <c r="AA99" i="11"/>
  <c r="AT99" i="11" s="1"/>
  <c r="AA8" i="11"/>
  <c r="AT8" i="11" s="1"/>
  <c r="AA50" i="11"/>
  <c r="AT50" i="11" s="1"/>
  <c r="AA71" i="11"/>
  <c r="AT71" i="11" s="1"/>
  <c r="AA83" i="11"/>
  <c r="AT83" i="11" s="1"/>
  <c r="AA82" i="11"/>
  <c r="AT82" i="11" s="1"/>
  <c r="AA14" i="11"/>
  <c r="AT14" i="11" s="1"/>
  <c r="AS97" i="11"/>
  <c r="AA96" i="11"/>
  <c r="AT96" i="11" s="1"/>
  <c r="AS92" i="11"/>
  <c r="AA80" i="11"/>
  <c r="AT80" i="11" s="1"/>
  <c r="AA36" i="11"/>
  <c r="AT36" i="11" s="1"/>
  <c r="AS11" i="11"/>
  <c r="AS121" i="11"/>
  <c r="AA89" i="11"/>
  <c r="AT89" i="11" s="1"/>
  <c r="AA2" i="11"/>
  <c r="AT2" i="11" s="1"/>
  <c r="AV139" i="12" l="1"/>
  <c r="AV136" i="12"/>
  <c r="AV142" i="12"/>
  <c r="AV145" i="12"/>
  <c r="AV149" i="12"/>
  <c r="AV147" i="12"/>
  <c r="AV141" i="12"/>
  <c r="AV132" i="12"/>
  <c r="AV144" i="12"/>
  <c r="AV135" i="12"/>
  <c r="AV134" i="12"/>
  <c r="AV131" i="12"/>
  <c r="AV127" i="12"/>
  <c r="AV123" i="12"/>
  <c r="AV148" i="12"/>
  <c r="AV137" i="12"/>
  <c r="AV140" i="12"/>
  <c r="AV151" i="12"/>
  <c r="AV133" i="12"/>
  <c r="AV124" i="12"/>
  <c r="AV146" i="12"/>
  <c r="AV128" i="12"/>
  <c r="AV118" i="12"/>
  <c r="AV130" i="12"/>
  <c r="AV125" i="12"/>
  <c r="AV122" i="12"/>
  <c r="AV119" i="12"/>
  <c r="AV126" i="12"/>
  <c r="AV120" i="12"/>
  <c r="AV114" i="12"/>
  <c r="AV112" i="12"/>
  <c r="AV108" i="12"/>
  <c r="AV104" i="12"/>
  <c r="AV100" i="12"/>
  <c r="AV96" i="12"/>
  <c r="AV92" i="12"/>
  <c r="AV88" i="12"/>
  <c r="AV150" i="12"/>
  <c r="AV111" i="12"/>
  <c r="AV107" i="12"/>
  <c r="AV103" i="12"/>
  <c r="AV99" i="12"/>
  <c r="AV129" i="12"/>
  <c r="AV113" i="12"/>
  <c r="AV102" i="12"/>
  <c r="AV89" i="12"/>
  <c r="AV86" i="12"/>
  <c r="AV82" i="12"/>
  <c r="AV78" i="12"/>
  <c r="AV74" i="12"/>
  <c r="AV70" i="12"/>
  <c r="AV66" i="12"/>
  <c r="AV62" i="12"/>
  <c r="AV58" i="12"/>
  <c r="AV54" i="12"/>
  <c r="AV109" i="12"/>
  <c r="AV98" i="12"/>
  <c r="AV93" i="12"/>
  <c r="AV138" i="12"/>
  <c r="AV105" i="12"/>
  <c r="AV90" i="12"/>
  <c r="AV85" i="12"/>
  <c r="AV81" i="12"/>
  <c r="AV77" i="12"/>
  <c r="AV117" i="12"/>
  <c r="AV143" i="12"/>
  <c r="AV115" i="12"/>
  <c r="AV121" i="12"/>
  <c r="AV116" i="12"/>
  <c r="AV106" i="12"/>
  <c r="AV110" i="12"/>
  <c r="AV101" i="12"/>
  <c r="AV76" i="12"/>
  <c r="AV73" i="12"/>
  <c r="AV67" i="12"/>
  <c r="AV95" i="12"/>
  <c r="AV79" i="12"/>
  <c r="AV71" i="12"/>
  <c r="AV97" i="12"/>
  <c r="AV94" i="12"/>
  <c r="AV87" i="12"/>
  <c r="AV80" i="12"/>
  <c r="AV68" i="12"/>
  <c r="AV64" i="12"/>
  <c r="AV60" i="12"/>
  <c r="AV57" i="12"/>
  <c r="AV52" i="12"/>
  <c r="AV48" i="12"/>
  <c r="AV44" i="12"/>
  <c r="AV40" i="12"/>
  <c r="AV36" i="12"/>
  <c r="AV63" i="12"/>
  <c r="AV84" i="12"/>
  <c r="AV83" i="12"/>
  <c r="AV91" i="12"/>
  <c r="AV56" i="12"/>
  <c r="AV53" i="12"/>
  <c r="AV49" i="12"/>
  <c r="AV45" i="12"/>
  <c r="AV41" i="12"/>
  <c r="AV69" i="12"/>
  <c r="AV50" i="12"/>
  <c r="AV39" i="12"/>
  <c r="AV31" i="12"/>
  <c r="AV28" i="12"/>
  <c r="AV22" i="12"/>
  <c r="AV18" i="12"/>
  <c r="AV14" i="12"/>
  <c r="AV10" i="12"/>
  <c r="AV6" i="12"/>
  <c r="AV75" i="12"/>
  <c r="AV46" i="12"/>
  <c r="AV35" i="12"/>
  <c r="AV25" i="12"/>
  <c r="AV72" i="12"/>
  <c r="AV65" i="12"/>
  <c r="AV61" i="12"/>
  <c r="AV42" i="12"/>
  <c r="AV37" i="12"/>
  <c r="AV23" i="12"/>
  <c r="AV21" i="12"/>
  <c r="AV17" i="12"/>
  <c r="AV43" i="12"/>
  <c r="AV33" i="12"/>
  <c r="AV51" i="12"/>
  <c r="AV38" i="12"/>
  <c r="AV19" i="12"/>
  <c r="AV29" i="12"/>
  <c r="AV26" i="12"/>
  <c r="AV15" i="12"/>
  <c r="AV59" i="12"/>
  <c r="AV34" i="12"/>
  <c r="AV30" i="12"/>
  <c r="AV27" i="12"/>
  <c r="AV3" i="12"/>
  <c r="AV24" i="12"/>
  <c r="AV55" i="12"/>
  <c r="AV20" i="12"/>
  <c r="AV47" i="12"/>
  <c r="AV32" i="12"/>
  <c r="AV16" i="12"/>
  <c r="AV13" i="12"/>
  <c r="AV7" i="12"/>
  <c r="AV9" i="12"/>
  <c r="AV8" i="12"/>
  <c r="AV12" i="12"/>
  <c r="AV5" i="12"/>
  <c r="AV4" i="12"/>
  <c r="AV11" i="12"/>
  <c r="AW149" i="12"/>
  <c r="AW148" i="12"/>
  <c r="AW144" i="12"/>
  <c r="AW140" i="12"/>
  <c r="AW136" i="12"/>
  <c r="AW151" i="12"/>
  <c r="AW142" i="12"/>
  <c r="AW145" i="12"/>
  <c r="AW150" i="12"/>
  <c r="AW143" i="12"/>
  <c r="AW139" i="12"/>
  <c r="AW141" i="12"/>
  <c r="AW137" i="12"/>
  <c r="AW146" i="12"/>
  <c r="AW138" i="12"/>
  <c r="AW135" i="12"/>
  <c r="AW134" i="12"/>
  <c r="AW128" i="12"/>
  <c r="AW118" i="12"/>
  <c r="AW114" i="12"/>
  <c r="AW130" i="12"/>
  <c r="AW125" i="12"/>
  <c r="AW122" i="12"/>
  <c r="AW147" i="12"/>
  <c r="AW126" i="12"/>
  <c r="AW121" i="12"/>
  <c r="AW117" i="12"/>
  <c r="AW133" i="12"/>
  <c r="AW132" i="12"/>
  <c r="AW131" i="12"/>
  <c r="AW124" i="12"/>
  <c r="AW123" i="12"/>
  <c r="AW119" i="12"/>
  <c r="AW111" i="12"/>
  <c r="AW107" i="12"/>
  <c r="AW103" i="12"/>
  <c r="AW99" i="12"/>
  <c r="AW127" i="12"/>
  <c r="AW120" i="12"/>
  <c r="AW112" i="12"/>
  <c r="AW108" i="12"/>
  <c r="AW104" i="12"/>
  <c r="AW100" i="12"/>
  <c r="AW96" i="12"/>
  <c r="AW109" i="12"/>
  <c r="AW98" i="12"/>
  <c r="AW93" i="12"/>
  <c r="AW129" i="12"/>
  <c r="AW105" i="12"/>
  <c r="AW90" i="12"/>
  <c r="AW85" i="12"/>
  <c r="AW81" i="12"/>
  <c r="AW77" i="12"/>
  <c r="AW73" i="12"/>
  <c r="AW101" i="12"/>
  <c r="AW94" i="12"/>
  <c r="AW91" i="12"/>
  <c r="AW115" i="12"/>
  <c r="AW116" i="12"/>
  <c r="AW113" i="12"/>
  <c r="AW102" i="12"/>
  <c r="AW89" i="12"/>
  <c r="AW86" i="12"/>
  <c r="AW82" i="12"/>
  <c r="AW78" i="12"/>
  <c r="AW95" i="12"/>
  <c r="AW79" i="12"/>
  <c r="AW71" i="12"/>
  <c r="AW64" i="12"/>
  <c r="AW61" i="12"/>
  <c r="AW97" i="12"/>
  <c r="AW74" i="12"/>
  <c r="AW75" i="12"/>
  <c r="AW72" i="12"/>
  <c r="AW106" i="12"/>
  <c r="AW83" i="12"/>
  <c r="AW70" i="12"/>
  <c r="AW92" i="12"/>
  <c r="AW52" i="12"/>
  <c r="AW48" i="12"/>
  <c r="AW44" i="12"/>
  <c r="AW40" i="12"/>
  <c r="AW36" i="12"/>
  <c r="AW32" i="12"/>
  <c r="AW28" i="12"/>
  <c r="AW24" i="12"/>
  <c r="AW63" i="12"/>
  <c r="AW84" i="12"/>
  <c r="AW67" i="12"/>
  <c r="AW54" i="12"/>
  <c r="AW51" i="12"/>
  <c r="AW47" i="12"/>
  <c r="AW43" i="12"/>
  <c r="AW39" i="12"/>
  <c r="AW88" i="12"/>
  <c r="AW80" i="12"/>
  <c r="AW110" i="12"/>
  <c r="AW87" i="12"/>
  <c r="AW68" i="12"/>
  <c r="AW60" i="12"/>
  <c r="AW57" i="12"/>
  <c r="AW53" i="12"/>
  <c r="AW46" i="12"/>
  <c r="AW35" i="12"/>
  <c r="AW25" i="12"/>
  <c r="AW65" i="12"/>
  <c r="AW49" i="12"/>
  <c r="AW42" i="12"/>
  <c r="AW37" i="12"/>
  <c r="AW23" i="12"/>
  <c r="AW21" i="12"/>
  <c r="AW17" i="12"/>
  <c r="AW45" i="12"/>
  <c r="AW38" i="12"/>
  <c r="AW26" i="12"/>
  <c r="AW69" i="12"/>
  <c r="AW50" i="12"/>
  <c r="AW31" i="12"/>
  <c r="AW22" i="12"/>
  <c r="AW18" i="12"/>
  <c r="AW14" i="12"/>
  <c r="AW58" i="12"/>
  <c r="AW33" i="12"/>
  <c r="AW29" i="12"/>
  <c r="AW15" i="12"/>
  <c r="AW6" i="12"/>
  <c r="AW66" i="12"/>
  <c r="AW62" i="12"/>
  <c r="AW59" i="12"/>
  <c r="AW34" i="12"/>
  <c r="AW30" i="12"/>
  <c r="AW27" i="12"/>
  <c r="AW10" i="12"/>
  <c r="AW3" i="12"/>
  <c r="AW7" i="12"/>
  <c r="AW55" i="12"/>
  <c r="AW56" i="12"/>
  <c r="AW20" i="12"/>
  <c r="AW16" i="12"/>
  <c r="AW12" i="12"/>
  <c r="AW41" i="12"/>
  <c r="AW13" i="12"/>
  <c r="AW76" i="12"/>
  <c r="AW19" i="12"/>
  <c r="AW9" i="12"/>
  <c r="AW8" i="12"/>
  <c r="AW5" i="12"/>
  <c r="AW4" i="12"/>
  <c r="AW11" i="12"/>
  <c r="AU150" i="12"/>
  <c r="AU149" i="12"/>
  <c r="AU145" i="12"/>
  <c r="AU141" i="12"/>
  <c r="AU137" i="12"/>
  <c r="AU147" i="12"/>
  <c r="AU139" i="12"/>
  <c r="AU136" i="12"/>
  <c r="AU142" i="12"/>
  <c r="AU151" i="12"/>
  <c r="AU148" i="12"/>
  <c r="AU144" i="12"/>
  <c r="AU138" i="12"/>
  <c r="AU140" i="12"/>
  <c r="AU130" i="12"/>
  <c r="AU135" i="12"/>
  <c r="AU134" i="12"/>
  <c r="AU143" i="12"/>
  <c r="AU133" i="12"/>
  <c r="AU132" i="12"/>
  <c r="AU131" i="12"/>
  <c r="AU119" i="12"/>
  <c r="AU115" i="12"/>
  <c r="AU124" i="12"/>
  <c r="AU146" i="12"/>
  <c r="AU128" i="12"/>
  <c r="AU118" i="12"/>
  <c r="AU127" i="12"/>
  <c r="AU129" i="12"/>
  <c r="AU125" i="12"/>
  <c r="AU122" i="12"/>
  <c r="AU126" i="12"/>
  <c r="AU120" i="12"/>
  <c r="AU114" i="12"/>
  <c r="AU112" i="12"/>
  <c r="AU108" i="12"/>
  <c r="AU104" i="12"/>
  <c r="AU100" i="12"/>
  <c r="AU123" i="12"/>
  <c r="AU121" i="12"/>
  <c r="AU117" i="12"/>
  <c r="AU116" i="12"/>
  <c r="AU113" i="12"/>
  <c r="AU109" i="12"/>
  <c r="AU105" i="12"/>
  <c r="AU101" i="12"/>
  <c r="AU97" i="12"/>
  <c r="AU106" i="12"/>
  <c r="AU99" i="12"/>
  <c r="AU96" i="12"/>
  <c r="AU102" i="12"/>
  <c r="AU89" i="12"/>
  <c r="AU86" i="12"/>
  <c r="AU82" i="12"/>
  <c r="AU78" i="12"/>
  <c r="AU74" i="12"/>
  <c r="AU98" i="12"/>
  <c r="AU93" i="12"/>
  <c r="AU110" i="12"/>
  <c r="AU103" i="12"/>
  <c r="AU92" i="12"/>
  <c r="AU87" i="12"/>
  <c r="AU83" i="12"/>
  <c r="AU79" i="12"/>
  <c r="AU75" i="12"/>
  <c r="AU63" i="12"/>
  <c r="AU76" i="12"/>
  <c r="AU73" i="12"/>
  <c r="AU95" i="12"/>
  <c r="AU71" i="12"/>
  <c r="AU111" i="12"/>
  <c r="AU77" i="12"/>
  <c r="AU91" i="12"/>
  <c r="AU90" i="12"/>
  <c r="AU56" i="12"/>
  <c r="AU53" i="12"/>
  <c r="AU49" i="12"/>
  <c r="AU45" i="12"/>
  <c r="AU41" i="12"/>
  <c r="AU37" i="12"/>
  <c r="AU33" i="12"/>
  <c r="AU29" i="12"/>
  <c r="AU25" i="12"/>
  <c r="AU70" i="12"/>
  <c r="AU68" i="12"/>
  <c r="AU64" i="12"/>
  <c r="AU60" i="12"/>
  <c r="AU57" i="12"/>
  <c r="AU52" i="12"/>
  <c r="AU48" i="12"/>
  <c r="AU44" i="12"/>
  <c r="AU40" i="12"/>
  <c r="AU85" i="12"/>
  <c r="AU81" i="12"/>
  <c r="AU94" i="12"/>
  <c r="AU88" i="12"/>
  <c r="AU84" i="12"/>
  <c r="AU80" i="12"/>
  <c r="AU107" i="12"/>
  <c r="AU72" i="12"/>
  <c r="AU59" i="12"/>
  <c r="AU43" i="12"/>
  <c r="AU69" i="12"/>
  <c r="AU50" i="12"/>
  <c r="AU39" i="12"/>
  <c r="AU31" i="12"/>
  <c r="AU28" i="12"/>
  <c r="AU22" i="12"/>
  <c r="AU18" i="12"/>
  <c r="AU14" i="12"/>
  <c r="AU67" i="12"/>
  <c r="AU46" i="12"/>
  <c r="AU36" i="12"/>
  <c r="AU35" i="12"/>
  <c r="AU62" i="12"/>
  <c r="AU47" i="12"/>
  <c r="AU30" i="12"/>
  <c r="AU19" i="12"/>
  <c r="AU15" i="12"/>
  <c r="AU42" i="12"/>
  <c r="AU13" i="12"/>
  <c r="AU65" i="12"/>
  <c r="AU58" i="12"/>
  <c r="AU51" i="12"/>
  <c r="AU38" i="12"/>
  <c r="AU6" i="12"/>
  <c r="AU66" i="12"/>
  <c r="AU26" i="12"/>
  <c r="AU23" i="12"/>
  <c r="AU10" i="12"/>
  <c r="AU34" i="12"/>
  <c r="AU27" i="12"/>
  <c r="AU24" i="12"/>
  <c r="AU21" i="12"/>
  <c r="AU55" i="12"/>
  <c r="AU54" i="12"/>
  <c r="AU17" i="12"/>
  <c r="AU61" i="12"/>
  <c r="AU20" i="12"/>
  <c r="AU32" i="12"/>
  <c r="AU16" i="12"/>
  <c r="AU12" i="12"/>
  <c r="AU9" i="12"/>
  <c r="AU11" i="12"/>
  <c r="AU7" i="12"/>
  <c r="AU8" i="12"/>
  <c r="AU3" i="12"/>
  <c r="AU5" i="12"/>
  <c r="AU4" i="12"/>
  <c r="AU2" i="12"/>
  <c r="AV2" i="12"/>
  <c r="AW2" i="12"/>
  <c r="AS127" i="11"/>
  <c r="AT127" i="11"/>
  <c r="AR127" i="11"/>
  <c r="AU152" i="12" l="1"/>
  <c r="AX38" i="12" s="1"/>
  <c r="BC38" i="12" s="1"/>
  <c r="AV152" i="12"/>
  <c r="AY89" i="12" s="1"/>
  <c r="BM89" i="12" s="1"/>
  <c r="AW152" i="12"/>
  <c r="AZ148" i="12" s="1"/>
  <c r="AW124" i="11"/>
  <c r="AW120" i="11"/>
  <c r="AW116" i="11"/>
  <c r="AW112" i="11"/>
  <c r="AW108" i="11"/>
  <c r="AW104" i="11"/>
  <c r="AW100" i="11"/>
  <c r="AW96" i="11"/>
  <c r="AW92" i="11"/>
  <c r="AW88" i="11"/>
  <c r="AW84" i="11"/>
  <c r="AW80" i="11"/>
  <c r="AW76" i="11"/>
  <c r="AW72" i="11"/>
  <c r="AW68" i="11"/>
  <c r="AW64" i="11"/>
  <c r="AW60" i="11"/>
  <c r="AW56" i="11"/>
  <c r="AW52" i="11"/>
  <c r="AW48" i="11"/>
  <c r="AW44" i="11"/>
  <c r="AW40" i="11"/>
  <c r="AW36" i="11"/>
  <c r="AW32" i="11"/>
  <c r="AW28" i="1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3" i="11"/>
  <c r="AW19" i="11"/>
  <c r="AW15" i="11"/>
  <c r="AW126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16" i="11"/>
  <c r="AW21" i="11"/>
  <c r="AW14" i="11"/>
  <c r="AW10" i="11"/>
  <c r="AW6" i="11"/>
  <c r="AW125" i="11"/>
  <c r="AW117" i="11"/>
  <c r="AW109" i="11"/>
  <c r="AW101" i="11"/>
  <c r="AW93" i="11"/>
  <c r="AW85" i="11"/>
  <c r="AW77" i="11"/>
  <c r="AW69" i="11"/>
  <c r="AW61" i="11"/>
  <c r="AW53" i="11"/>
  <c r="AW45" i="11"/>
  <c r="AW37" i="11"/>
  <c r="AW29" i="11"/>
  <c r="AW26" i="11"/>
  <c r="AW121" i="11"/>
  <c r="AW113" i="11"/>
  <c r="AW105" i="11"/>
  <c r="AW97" i="11"/>
  <c r="AW89" i="11"/>
  <c r="AW81" i="11"/>
  <c r="AW73" i="11"/>
  <c r="AW65" i="11"/>
  <c r="AW57" i="11"/>
  <c r="AW49" i="11"/>
  <c r="AW41" i="11"/>
  <c r="AW33" i="11"/>
  <c r="AW24" i="11"/>
  <c r="AW17" i="11"/>
  <c r="AW22" i="11"/>
  <c r="AW13" i="11"/>
  <c r="AW4" i="11"/>
  <c r="AW20" i="11"/>
  <c r="AW9" i="11"/>
  <c r="AW18" i="11"/>
  <c r="AW12" i="11"/>
  <c r="AW11" i="11"/>
  <c r="AW3" i="11"/>
  <c r="AW25" i="11"/>
  <c r="AW8" i="11"/>
  <c r="AW7" i="11"/>
  <c r="AU125" i="11"/>
  <c r="AU121" i="11"/>
  <c r="AU117" i="11"/>
  <c r="AU113" i="11"/>
  <c r="AU109" i="11"/>
  <c r="AU105" i="11"/>
  <c r="AU101" i="11"/>
  <c r="AU97" i="11"/>
  <c r="AU93" i="11"/>
  <c r="AU89" i="11"/>
  <c r="AU85" i="11"/>
  <c r="AU81" i="11"/>
  <c r="AU77" i="11"/>
  <c r="AU73" i="11"/>
  <c r="AU69" i="11"/>
  <c r="AU65" i="11"/>
  <c r="AU61" i="11"/>
  <c r="AU57" i="11"/>
  <c r="AU53" i="11"/>
  <c r="AU49" i="11"/>
  <c r="AU45" i="11"/>
  <c r="AU41" i="11"/>
  <c r="AU37" i="11"/>
  <c r="AU33" i="11"/>
  <c r="AU29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24" i="11"/>
  <c r="AU20" i="11"/>
  <c r="AU16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3" i="11"/>
  <c r="AU17" i="11"/>
  <c r="AU126" i="11"/>
  <c r="AU118" i="11"/>
  <c r="AU110" i="11"/>
  <c r="AU102" i="11"/>
  <c r="AU94" i="11"/>
  <c r="AU86" i="11"/>
  <c r="AU78" i="11"/>
  <c r="AU70" i="11"/>
  <c r="AU62" i="11"/>
  <c r="AU54" i="11"/>
  <c r="AU46" i="11"/>
  <c r="AU22" i="11"/>
  <c r="AU11" i="11"/>
  <c r="AU7" i="11"/>
  <c r="AU15" i="11"/>
  <c r="AU25" i="11"/>
  <c r="AU18" i="11"/>
  <c r="AU122" i="11"/>
  <c r="AU58" i="11"/>
  <c r="AU98" i="11"/>
  <c r="AU38" i="11"/>
  <c r="AU19" i="11"/>
  <c r="AU14" i="11"/>
  <c r="AU6" i="11"/>
  <c r="AU90" i="11"/>
  <c r="AU42" i="11"/>
  <c r="AU26" i="11"/>
  <c r="AU114" i="11"/>
  <c r="AU50" i="11"/>
  <c r="AU106" i="11"/>
  <c r="AU13" i="11"/>
  <c r="AU12" i="11"/>
  <c r="AU4" i="11"/>
  <c r="AU3" i="11"/>
  <c r="AU74" i="11"/>
  <c r="AU27" i="11"/>
  <c r="AU21" i="11"/>
  <c r="AU9" i="11"/>
  <c r="AU8" i="11"/>
  <c r="AU66" i="11"/>
  <c r="AU34" i="11"/>
  <c r="AU30" i="11"/>
  <c r="AU10" i="11"/>
  <c r="AU82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123" i="11"/>
  <c r="AV115" i="11"/>
  <c r="AV107" i="11"/>
  <c r="AV99" i="11"/>
  <c r="AV91" i="11"/>
  <c r="AV83" i="11"/>
  <c r="AV75" i="11"/>
  <c r="AV67" i="11"/>
  <c r="AV59" i="11"/>
  <c r="AV51" i="11"/>
  <c r="AV43" i="11"/>
  <c r="AV35" i="11"/>
  <c r="AV22" i="11"/>
  <c r="AV11" i="11"/>
  <c r="AV7" i="11"/>
  <c r="AV117" i="11"/>
  <c r="AV109" i="11"/>
  <c r="AV101" i="11"/>
  <c r="AV93" i="11"/>
  <c r="AV85" i="11"/>
  <c r="AV77" i="11"/>
  <c r="AV69" i="11"/>
  <c r="AV61" i="11"/>
  <c r="AV53" i="11"/>
  <c r="AV16" i="11"/>
  <c r="AV15" i="11"/>
  <c r="AV126" i="11"/>
  <c r="AV118" i="11"/>
  <c r="AV110" i="11"/>
  <c r="AV102" i="11"/>
  <c r="AV94" i="11"/>
  <c r="AV86" i="11"/>
  <c r="AV78" i="11"/>
  <c r="AV70" i="11"/>
  <c r="AV62" i="11"/>
  <c r="AV54" i="11"/>
  <c r="AV46" i="11"/>
  <c r="AV38" i="11"/>
  <c r="AV30" i="11"/>
  <c r="AV27" i="11"/>
  <c r="AV21" i="11"/>
  <c r="AV14" i="11"/>
  <c r="AV10" i="11"/>
  <c r="AV6" i="11"/>
  <c r="AV125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12" i="11"/>
  <c r="AV8" i="11"/>
  <c r="AV3" i="11"/>
  <c r="AV121" i="11"/>
  <c r="AV113" i="11"/>
  <c r="AV71" i="11"/>
  <c r="AV49" i="11"/>
  <c r="AV37" i="11"/>
  <c r="AV111" i="11"/>
  <c r="AV89" i="11"/>
  <c r="AV41" i="11"/>
  <c r="AV26" i="11"/>
  <c r="AV25" i="11"/>
  <c r="AV24" i="11"/>
  <c r="AV103" i="11"/>
  <c r="AV81" i="11"/>
  <c r="AV47" i="11"/>
  <c r="AV29" i="11"/>
  <c r="AV20" i="11"/>
  <c r="AV105" i="11"/>
  <c r="AV63" i="11"/>
  <c r="AV28" i="11"/>
  <c r="AV13" i="11"/>
  <c r="AV4" i="11"/>
  <c r="AV119" i="11"/>
  <c r="AV97" i="11"/>
  <c r="AV55" i="11"/>
  <c r="AV31" i="11"/>
  <c r="AV23" i="11"/>
  <c r="AV19" i="11"/>
  <c r="AV18" i="11"/>
  <c r="AV17" i="11"/>
  <c r="AV87" i="11"/>
  <c r="AV65" i="11"/>
  <c r="AV39" i="11"/>
  <c r="AV33" i="11"/>
  <c r="AV79" i="11"/>
  <c r="AV57" i="11"/>
  <c r="AV95" i="11"/>
  <c r="AV73" i="11"/>
  <c r="AV45" i="11"/>
  <c r="AV9" i="11"/>
  <c r="AW2" i="11"/>
  <c r="AU2" i="11"/>
  <c r="AV2" i="11"/>
  <c r="AX24" i="12" l="1"/>
  <c r="BC24" i="12" s="1"/>
  <c r="AX109" i="12"/>
  <c r="BC109" i="12" s="1"/>
  <c r="AX33" i="12"/>
  <c r="BC33" i="12" s="1"/>
  <c r="AX36" i="12"/>
  <c r="BC36" i="12" s="1"/>
  <c r="BH36" i="12" s="1"/>
  <c r="AY125" i="12"/>
  <c r="BM125" i="12" s="1"/>
  <c r="AY131" i="12"/>
  <c r="BM131" i="12" s="1"/>
  <c r="BR131" i="12" s="1"/>
  <c r="AY80" i="12"/>
  <c r="BM80" i="12" s="1"/>
  <c r="BR80" i="12" s="1"/>
  <c r="AX92" i="12"/>
  <c r="BC92" i="12" s="1"/>
  <c r="BD92" i="12" s="1"/>
  <c r="AX96" i="12"/>
  <c r="BC96" i="12" s="1"/>
  <c r="AX115" i="12"/>
  <c r="BC115" i="12" s="1"/>
  <c r="AY62" i="12"/>
  <c r="BM62" i="12" s="1"/>
  <c r="AX8" i="12"/>
  <c r="BC8" i="12" s="1"/>
  <c r="BD8" i="12" s="1"/>
  <c r="AX4" i="12"/>
  <c r="BC4" i="12" s="1"/>
  <c r="BD4" i="12" s="1"/>
  <c r="AX44" i="12"/>
  <c r="BC44" i="12" s="1"/>
  <c r="AY91" i="12"/>
  <c r="BM91" i="12" s="1"/>
  <c r="BR91" i="12" s="1"/>
  <c r="AY76" i="12"/>
  <c r="BM76" i="12" s="1"/>
  <c r="BR76" i="12" s="1"/>
  <c r="AX30" i="12"/>
  <c r="BC30" i="12" s="1"/>
  <c r="AX123" i="12"/>
  <c r="BC123" i="12" s="1"/>
  <c r="AX110" i="12"/>
  <c r="BC110" i="12" s="1"/>
  <c r="AY88" i="12"/>
  <c r="BM88" i="12" s="1"/>
  <c r="BN88" i="12" s="1"/>
  <c r="AY72" i="12"/>
  <c r="BM72" i="12" s="1"/>
  <c r="AX72" i="12"/>
  <c r="BC72" i="12" s="1"/>
  <c r="BH72" i="12" s="1"/>
  <c r="AX124" i="12"/>
  <c r="BC124" i="12" s="1"/>
  <c r="BD124" i="12" s="1"/>
  <c r="AY143" i="12"/>
  <c r="BM143" i="12" s="1"/>
  <c r="BR143" i="12" s="1"/>
  <c r="AX149" i="12"/>
  <c r="BC149" i="12" s="1"/>
  <c r="AX23" i="12"/>
  <c r="BC23" i="12" s="1"/>
  <c r="AX97" i="12"/>
  <c r="BC97" i="12" s="1"/>
  <c r="AX127" i="12"/>
  <c r="BC127" i="12" s="1"/>
  <c r="BH127" i="12" s="1"/>
  <c r="AY123" i="12"/>
  <c r="BM123" i="12" s="1"/>
  <c r="BN123" i="12" s="1"/>
  <c r="AX98" i="12"/>
  <c r="BC98" i="12" s="1"/>
  <c r="BH98" i="12" s="1"/>
  <c r="AX82" i="12"/>
  <c r="BC82" i="12" s="1"/>
  <c r="BH82" i="12" s="1"/>
  <c r="AX143" i="12"/>
  <c r="BC143" i="12" s="1"/>
  <c r="BD143" i="12" s="1"/>
  <c r="AX133" i="12"/>
  <c r="BC133" i="12" s="1"/>
  <c r="AX135" i="12"/>
  <c r="BC135" i="12" s="1"/>
  <c r="AX103" i="12"/>
  <c r="BC103" i="12" s="1"/>
  <c r="AY57" i="12"/>
  <c r="BM57" i="12" s="1"/>
  <c r="BN57" i="12" s="1"/>
  <c r="AX91" i="12"/>
  <c r="BC91" i="12" s="1"/>
  <c r="AX145" i="12"/>
  <c r="BC145" i="12" s="1"/>
  <c r="BD145" i="12" s="1"/>
  <c r="AZ140" i="12"/>
  <c r="CE140" i="12" s="1"/>
  <c r="CF140" i="12" s="1"/>
  <c r="CG140" i="12" s="1"/>
  <c r="AZ83" i="12"/>
  <c r="CE83" i="12" s="1"/>
  <c r="CF83" i="12" s="1"/>
  <c r="CG83" i="12" s="1"/>
  <c r="AZ15" i="12"/>
  <c r="AZ19" i="12"/>
  <c r="AZ14" i="12"/>
  <c r="AZ95" i="12"/>
  <c r="AZ130" i="12"/>
  <c r="AZ43" i="12"/>
  <c r="BV43" i="12" s="1"/>
  <c r="BW43" i="12" s="1"/>
  <c r="AY45" i="12"/>
  <c r="BM45" i="12" s="1"/>
  <c r="BN45" i="12" s="1"/>
  <c r="AZ92" i="12"/>
  <c r="BV92" i="12" s="1"/>
  <c r="BW92" i="12" s="1"/>
  <c r="AZ46" i="12"/>
  <c r="AZ91" i="12"/>
  <c r="AY56" i="12"/>
  <c r="BM56" i="12" s="1"/>
  <c r="BN56" i="12" s="1"/>
  <c r="AZ106" i="12"/>
  <c r="BV106" i="12" s="1"/>
  <c r="BW106" i="12" s="1"/>
  <c r="AZ124" i="12"/>
  <c r="CE124" i="12" s="1"/>
  <c r="CF124" i="12" s="1"/>
  <c r="CG124" i="12" s="1"/>
  <c r="AX70" i="12"/>
  <c r="BC70" i="12" s="1"/>
  <c r="BH70" i="12" s="1"/>
  <c r="AY117" i="12"/>
  <c r="BM117" i="12" s="1"/>
  <c r="BR117" i="12" s="1"/>
  <c r="AZ141" i="12"/>
  <c r="CE141" i="12" s="1"/>
  <c r="CF141" i="12" s="1"/>
  <c r="CG141" i="12" s="1"/>
  <c r="AZ47" i="12"/>
  <c r="AX122" i="12"/>
  <c r="BC122" i="12" s="1"/>
  <c r="AZ11" i="12"/>
  <c r="AX17" i="12"/>
  <c r="BC17" i="12" s="1"/>
  <c r="AY149" i="12"/>
  <c r="BM149" i="12" s="1"/>
  <c r="BN149" i="12" s="1"/>
  <c r="AX118" i="12"/>
  <c r="BC118" i="12" s="1"/>
  <c r="BD118" i="12" s="1"/>
  <c r="AZ9" i="12"/>
  <c r="BV9" i="12" s="1"/>
  <c r="BW9" i="12" s="1"/>
  <c r="AZ87" i="12"/>
  <c r="CE87" i="12" s="1"/>
  <c r="CF87" i="12" s="1"/>
  <c r="CG87" i="12" s="1"/>
  <c r="AY73" i="12"/>
  <c r="BM73" i="12" s="1"/>
  <c r="AZ132" i="12"/>
  <c r="AZ57" i="12"/>
  <c r="AY145" i="12"/>
  <c r="BM145" i="12" s="1"/>
  <c r="BN145" i="12" s="1"/>
  <c r="AY120" i="12"/>
  <c r="BM120" i="12" s="1"/>
  <c r="BN120" i="12" s="1"/>
  <c r="AY58" i="12"/>
  <c r="BM58" i="12" s="1"/>
  <c r="BR58" i="12" s="1"/>
  <c r="AX73" i="12"/>
  <c r="BC73" i="12" s="1"/>
  <c r="BD73" i="12" s="1"/>
  <c r="AX68" i="12"/>
  <c r="BC68" i="12" s="1"/>
  <c r="BH68" i="12" s="1"/>
  <c r="AY18" i="12"/>
  <c r="BM18" i="12" s="1"/>
  <c r="AZ24" i="12"/>
  <c r="AX75" i="12"/>
  <c r="BC75" i="12" s="1"/>
  <c r="AZ7" i="12"/>
  <c r="CE7" i="12" s="1"/>
  <c r="CF7" i="12" s="1"/>
  <c r="CG7" i="12" s="1"/>
  <c r="AX102" i="12"/>
  <c r="BC102" i="12" s="1"/>
  <c r="AX27" i="12"/>
  <c r="BC27" i="12" s="1"/>
  <c r="BD27" i="12" s="1"/>
  <c r="AY141" i="12"/>
  <c r="BM141" i="12" s="1"/>
  <c r="BN141" i="12" s="1"/>
  <c r="AY31" i="12"/>
  <c r="BM31" i="12" s="1"/>
  <c r="BN31" i="12" s="1"/>
  <c r="AZ36" i="12"/>
  <c r="AX87" i="12"/>
  <c r="BC87" i="12" s="1"/>
  <c r="AZ86" i="12"/>
  <c r="AX112" i="12"/>
  <c r="BC112" i="12" s="1"/>
  <c r="BD112" i="12" s="1"/>
  <c r="AX47" i="12"/>
  <c r="BC47" i="12" s="1"/>
  <c r="AZ39" i="12"/>
  <c r="CE39" i="12" s="1"/>
  <c r="CF39" i="12" s="1"/>
  <c r="CG39" i="12" s="1"/>
  <c r="AY118" i="12"/>
  <c r="BM118" i="12" s="1"/>
  <c r="BR118" i="12" s="1"/>
  <c r="AY86" i="12"/>
  <c r="BM86" i="12" s="1"/>
  <c r="BN86" i="12" s="1"/>
  <c r="AY46" i="12"/>
  <c r="BM46" i="12" s="1"/>
  <c r="AZ51" i="12"/>
  <c r="AX71" i="12"/>
  <c r="BC71" i="12" s="1"/>
  <c r="BH71" i="12" s="1"/>
  <c r="AZ88" i="12"/>
  <c r="BV88" i="12" s="1"/>
  <c r="BW88" i="12" s="1"/>
  <c r="AX76" i="12"/>
  <c r="BC76" i="12" s="1"/>
  <c r="AX5" i="12"/>
  <c r="BC5" i="12" s="1"/>
  <c r="BD5" i="12" s="1"/>
  <c r="AY150" i="12"/>
  <c r="BM150" i="12" s="1"/>
  <c r="BN150" i="12" s="1"/>
  <c r="AY43" i="12"/>
  <c r="BM43" i="12" s="1"/>
  <c r="BN43" i="12" s="1"/>
  <c r="AZ53" i="12"/>
  <c r="AX58" i="12"/>
  <c r="BC58" i="12" s="1"/>
  <c r="AY54" i="12"/>
  <c r="BM54" i="12" s="1"/>
  <c r="AY7" i="12"/>
  <c r="BM7" i="12" s="1"/>
  <c r="BN7" i="12" s="1"/>
  <c r="AY23" i="12"/>
  <c r="BM23" i="12" s="1"/>
  <c r="AZ68" i="12"/>
  <c r="CE68" i="12" s="1"/>
  <c r="CF68" i="12" s="1"/>
  <c r="CG68" i="12" s="1"/>
  <c r="AX45" i="12"/>
  <c r="BC45" i="12" s="1"/>
  <c r="BH45" i="12" s="1"/>
  <c r="AZ66" i="12"/>
  <c r="CE66" i="12" s="1"/>
  <c r="CF66" i="12" s="1"/>
  <c r="CG66" i="12" s="1"/>
  <c r="AX107" i="12"/>
  <c r="BC107" i="12" s="1"/>
  <c r="AY111" i="12"/>
  <c r="BM111" i="12" s="1"/>
  <c r="AZ96" i="12"/>
  <c r="AZ75" i="12"/>
  <c r="CE75" i="12" s="1"/>
  <c r="CF75" i="12" s="1"/>
  <c r="CG75" i="12" s="1"/>
  <c r="AZ13" i="12"/>
  <c r="BV13" i="12" s="1"/>
  <c r="BW13" i="12" s="1"/>
  <c r="AY124" i="12"/>
  <c r="BM124" i="12" s="1"/>
  <c r="AY27" i="12"/>
  <c r="BM27" i="12" s="1"/>
  <c r="BN27" i="12" s="1"/>
  <c r="AZ72" i="12"/>
  <c r="CE72" i="12" s="1"/>
  <c r="CF72" i="12" s="1"/>
  <c r="CG72" i="12" s="1"/>
  <c r="AY108" i="12"/>
  <c r="BM108" i="12" s="1"/>
  <c r="AZ139" i="12"/>
  <c r="BV139" i="12" s="1"/>
  <c r="BW139" i="12" s="1"/>
  <c r="AZ16" i="12"/>
  <c r="CE16" i="12" s="1"/>
  <c r="CF16" i="12" s="1"/>
  <c r="CG16" i="12" s="1"/>
  <c r="AX19" i="12"/>
  <c r="BC19" i="12" s="1"/>
  <c r="BD19" i="12" s="1"/>
  <c r="AY127" i="12"/>
  <c r="BM127" i="12" s="1"/>
  <c r="AY38" i="12"/>
  <c r="BM38" i="12" s="1"/>
  <c r="BR38" i="12" s="1"/>
  <c r="AZ40" i="12"/>
  <c r="BV40" i="12" s="1"/>
  <c r="BW40" i="12" s="1"/>
  <c r="AZ133" i="12"/>
  <c r="BV133" i="12" s="1"/>
  <c r="BW133" i="12" s="1"/>
  <c r="AZ142" i="12"/>
  <c r="AY87" i="12"/>
  <c r="BM87" i="12" s="1"/>
  <c r="AY17" i="12"/>
  <c r="BM17" i="12" s="1"/>
  <c r="AZ50" i="12"/>
  <c r="BV50" i="12" s="1"/>
  <c r="BW50" i="12" s="1"/>
  <c r="AZ123" i="12"/>
  <c r="CE123" i="12" s="1"/>
  <c r="CF123" i="12" s="1"/>
  <c r="CG123" i="12" s="1"/>
  <c r="AX37" i="12"/>
  <c r="BC37" i="12" s="1"/>
  <c r="BH37" i="12" s="1"/>
  <c r="AY139" i="12"/>
  <c r="BM139" i="12" s="1"/>
  <c r="BN139" i="12" s="1"/>
  <c r="AY26" i="12"/>
  <c r="BM26" i="12" s="1"/>
  <c r="BN26" i="12" s="1"/>
  <c r="AZ81" i="12"/>
  <c r="AZ29" i="12"/>
  <c r="AX94" i="12"/>
  <c r="BC94" i="12" s="1"/>
  <c r="BD94" i="12" s="1"/>
  <c r="AX57" i="12"/>
  <c r="BC57" i="12" s="1"/>
  <c r="BH57" i="12" s="1"/>
  <c r="AZ101" i="12"/>
  <c r="BV101" i="12" s="1"/>
  <c r="BW101" i="12" s="1"/>
  <c r="AZ129" i="12"/>
  <c r="BV129" i="12" s="1"/>
  <c r="BW129" i="12" s="1"/>
  <c r="AY42" i="12"/>
  <c r="BM42" i="12" s="1"/>
  <c r="BR42" i="12" s="1"/>
  <c r="AX51" i="12"/>
  <c r="BC51" i="12" s="1"/>
  <c r="BD51" i="12" s="1"/>
  <c r="AY135" i="12"/>
  <c r="BM135" i="12" s="1"/>
  <c r="AY20" i="12"/>
  <c r="BM20" i="12" s="1"/>
  <c r="AZ102" i="12"/>
  <c r="BV102" i="12" s="1"/>
  <c r="BW102" i="12" s="1"/>
  <c r="AZ41" i="12"/>
  <c r="CE41" i="12" s="1"/>
  <c r="CF41" i="12" s="1"/>
  <c r="CG41" i="12" s="1"/>
  <c r="AZ21" i="12"/>
  <c r="CE21" i="12" s="1"/>
  <c r="CF21" i="12" s="1"/>
  <c r="CG21" i="12" s="1"/>
  <c r="AZ84" i="12"/>
  <c r="BV84" i="12" s="1"/>
  <c r="BW84" i="12" s="1"/>
  <c r="AZ110" i="12"/>
  <c r="CE110" i="12" s="1"/>
  <c r="CF110" i="12" s="1"/>
  <c r="CG110" i="12" s="1"/>
  <c r="AZ115" i="12"/>
  <c r="BV115" i="12" s="1"/>
  <c r="BW115" i="12" s="1"/>
  <c r="AY129" i="12"/>
  <c r="BM129" i="12" s="1"/>
  <c r="AZ125" i="12"/>
  <c r="AX150" i="12"/>
  <c r="BC150" i="12" s="1"/>
  <c r="BH150" i="12" s="1"/>
  <c r="AY92" i="12"/>
  <c r="BM92" i="12" s="1"/>
  <c r="BN92" i="12" s="1"/>
  <c r="AY60" i="12"/>
  <c r="BM60" i="12" s="1"/>
  <c r="BN60" i="12" s="1"/>
  <c r="AZ150" i="12"/>
  <c r="CE150" i="12" s="1"/>
  <c r="CF150" i="12" s="1"/>
  <c r="CG150" i="12" s="1"/>
  <c r="AZ65" i="12"/>
  <c r="BV65" i="12" s="1"/>
  <c r="BW65" i="12" s="1"/>
  <c r="AY107" i="12"/>
  <c r="BM107" i="12" s="1"/>
  <c r="BN107" i="12" s="1"/>
  <c r="AZ118" i="12"/>
  <c r="AZ5" i="12"/>
  <c r="AX6" i="12"/>
  <c r="BC6" i="12" s="1"/>
  <c r="BH6" i="12" s="1"/>
  <c r="AY90" i="12"/>
  <c r="BM90" i="12" s="1"/>
  <c r="BR90" i="12" s="1"/>
  <c r="AZ134" i="12"/>
  <c r="CE134" i="12" s="1"/>
  <c r="CF134" i="12" s="1"/>
  <c r="CG134" i="12" s="1"/>
  <c r="AZ58" i="12"/>
  <c r="CE58" i="12" s="1"/>
  <c r="CF58" i="12" s="1"/>
  <c r="CG58" i="12" s="1"/>
  <c r="AZ60" i="12"/>
  <c r="CE60" i="12" s="1"/>
  <c r="CF60" i="12" s="1"/>
  <c r="CG60" i="12" s="1"/>
  <c r="AZ99" i="12"/>
  <c r="BV99" i="12" s="1"/>
  <c r="BW99" i="12" s="1"/>
  <c r="AZ42" i="12"/>
  <c r="AY84" i="12"/>
  <c r="BM84" i="12" s="1"/>
  <c r="BN84" i="12" s="1"/>
  <c r="AY6" i="12"/>
  <c r="BM6" i="12" s="1"/>
  <c r="AY61" i="12"/>
  <c r="BM61" i="12" s="1"/>
  <c r="BN61" i="12" s="1"/>
  <c r="AY144" i="12"/>
  <c r="BM144" i="12" s="1"/>
  <c r="BR144" i="12" s="1"/>
  <c r="AY55" i="12"/>
  <c r="BM55" i="12" s="1"/>
  <c r="BR55" i="12" s="1"/>
  <c r="AZ113" i="12"/>
  <c r="BV113" i="12" s="1"/>
  <c r="BW113" i="12" s="1"/>
  <c r="AZ27" i="12"/>
  <c r="CE27" i="12" s="1"/>
  <c r="CF27" i="12" s="1"/>
  <c r="CG27" i="12" s="1"/>
  <c r="AX69" i="12"/>
  <c r="BC69" i="12" s="1"/>
  <c r="AX50" i="12"/>
  <c r="BC50" i="12" s="1"/>
  <c r="AZ63" i="12"/>
  <c r="AZ48" i="12"/>
  <c r="BV48" i="12" s="1"/>
  <c r="BW48" i="12" s="1"/>
  <c r="AZ149" i="12"/>
  <c r="CE149" i="12" s="1"/>
  <c r="CF149" i="12" s="1"/>
  <c r="CG149" i="12" s="1"/>
  <c r="AZ128" i="12"/>
  <c r="CE128" i="12" s="1"/>
  <c r="CF128" i="12" s="1"/>
  <c r="CG128" i="12" s="1"/>
  <c r="AY151" i="12"/>
  <c r="BM151" i="12" s="1"/>
  <c r="BN151" i="12" s="1"/>
  <c r="AY12" i="12"/>
  <c r="BM12" i="12" s="1"/>
  <c r="BN12" i="12" s="1"/>
  <c r="AZ64" i="12"/>
  <c r="AX88" i="12"/>
  <c r="BC88" i="12" s="1"/>
  <c r="AZ76" i="12"/>
  <c r="BV76" i="12" s="1"/>
  <c r="BW76" i="12" s="1"/>
  <c r="AZ18" i="12"/>
  <c r="CE18" i="12" s="1"/>
  <c r="CF18" i="12" s="1"/>
  <c r="CG18" i="12" s="1"/>
  <c r="AZ59" i="12"/>
  <c r="BV59" i="12" s="1"/>
  <c r="BW59" i="12" s="1"/>
  <c r="AZ54" i="12"/>
  <c r="CE54" i="12" s="1"/>
  <c r="CF54" i="12" s="1"/>
  <c r="CG54" i="12" s="1"/>
  <c r="AY70" i="12"/>
  <c r="BM70" i="12" s="1"/>
  <c r="BN70" i="12" s="1"/>
  <c r="AZ131" i="12"/>
  <c r="BV131" i="12" s="1"/>
  <c r="BW131" i="12" s="1"/>
  <c r="AX142" i="12"/>
  <c r="BC142" i="12" s="1"/>
  <c r="AY105" i="12"/>
  <c r="BM105" i="12" s="1"/>
  <c r="BR105" i="12" s="1"/>
  <c r="AY51" i="12"/>
  <c r="BM51" i="12" s="1"/>
  <c r="AZ108" i="12"/>
  <c r="BV108" i="12" s="1"/>
  <c r="BW108" i="12" s="1"/>
  <c r="AZ20" i="12"/>
  <c r="CE20" i="12" s="1"/>
  <c r="CF20" i="12" s="1"/>
  <c r="CG20" i="12" s="1"/>
  <c r="AY82" i="12"/>
  <c r="BM82" i="12" s="1"/>
  <c r="BN82" i="12" s="1"/>
  <c r="AZ117" i="12"/>
  <c r="CE117" i="12" s="1"/>
  <c r="CF117" i="12" s="1"/>
  <c r="CG117" i="12" s="1"/>
  <c r="AX147" i="12"/>
  <c r="BC147" i="12" s="1"/>
  <c r="BH147" i="12" s="1"/>
  <c r="AX21" i="12"/>
  <c r="BC21" i="12" s="1"/>
  <c r="AY69" i="12"/>
  <c r="BM69" i="12" s="1"/>
  <c r="AZ105" i="12"/>
  <c r="CE105" i="12" s="1"/>
  <c r="CF105" i="12" s="1"/>
  <c r="CG105" i="12" s="1"/>
  <c r="AX137" i="12"/>
  <c r="BC137" i="12" s="1"/>
  <c r="BD137" i="12" s="1"/>
  <c r="AZ34" i="12"/>
  <c r="CE34" i="12" s="1"/>
  <c r="CF34" i="12" s="1"/>
  <c r="CG34" i="12" s="1"/>
  <c r="AZ37" i="12"/>
  <c r="CE37" i="12" s="1"/>
  <c r="CF37" i="12" s="1"/>
  <c r="CG37" i="12" s="1"/>
  <c r="AZ103" i="12"/>
  <c r="CE103" i="12" s="1"/>
  <c r="CF103" i="12" s="1"/>
  <c r="CG103" i="12" s="1"/>
  <c r="AY66" i="12"/>
  <c r="BM66" i="12" s="1"/>
  <c r="BN66" i="12" s="1"/>
  <c r="AZ109" i="12"/>
  <c r="AZ120" i="12"/>
  <c r="AY3" i="12"/>
  <c r="BM3" i="12" s="1"/>
  <c r="BN3" i="12" s="1"/>
  <c r="AY44" i="12"/>
  <c r="BM44" i="12" s="1"/>
  <c r="BN44" i="12" s="1"/>
  <c r="AZ69" i="12"/>
  <c r="CE69" i="12" s="1"/>
  <c r="CF69" i="12" s="1"/>
  <c r="CG69" i="12" s="1"/>
  <c r="AX60" i="12"/>
  <c r="BC60" i="12" s="1"/>
  <c r="BD60" i="12" s="1"/>
  <c r="AZ122" i="12"/>
  <c r="BV122" i="12" s="1"/>
  <c r="BW122" i="12" s="1"/>
  <c r="AY106" i="12"/>
  <c r="BM106" i="12" s="1"/>
  <c r="BR106" i="12" s="1"/>
  <c r="AX40" i="12"/>
  <c r="BC40" i="12" s="1"/>
  <c r="AY136" i="12"/>
  <c r="BM136" i="12" s="1"/>
  <c r="AY15" i="12"/>
  <c r="BM15" i="12" s="1"/>
  <c r="BR15" i="12" s="1"/>
  <c r="AZ77" i="12"/>
  <c r="CE77" i="12" s="1"/>
  <c r="CF77" i="12" s="1"/>
  <c r="CG77" i="12" s="1"/>
  <c r="AZ10" i="12"/>
  <c r="CE10" i="12" s="1"/>
  <c r="CF10" i="12" s="1"/>
  <c r="CG10" i="12" s="1"/>
  <c r="AZ52" i="12"/>
  <c r="BV52" i="12" s="1"/>
  <c r="BW52" i="12" s="1"/>
  <c r="AZ82" i="12"/>
  <c r="BV82" i="12" s="1"/>
  <c r="BW82" i="12" s="1"/>
  <c r="AZ121" i="12"/>
  <c r="BV121" i="12" s="1"/>
  <c r="BW121" i="12" s="1"/>
  <c r="AY96" i="12"/>
  <c r="BM96" i="12" s="1"/>
  <c r="AZ146" i="12"/>
  <c r="CE146" i="12" s="1"/>
  <c r="CF146" i="12" s="1"/>
  <c r="CG146" i="12" s="1"/>
  <c r="AY102" i="12"/>
  <c r="BM102" i="12" s="1"/>
  <c r="BR102" i="12" s="1"/>
  <c r="AY140" i="12"/>
  <c r="BM140" i="12" s="1"/>
  <c r="AY8" i="12"/>
  <c r="BM8" i="12" s="1"/>
  <c r="BN8" i="12" s="1"/>
  <c r="AZ71" i="12"/>
  <c r="CE71" i="12" s="1"/>
  <c r="CF71" i="12" s="1"/>
  <c r="CG71" i="12" s="1"/>
  <c r="AZ12" i="12"/>
  <c r="BV12" i="12" s="1"/>
  <c r="BW12" i="12" s="1"/>
  <c r="AX67" i="12"/>
  <c r="BC67" i="12" s="1"/>
  <c r="BH67" i="12" s="1"/>
  <c r="AX46" i="12"/>
  <c r="BC46" i="12" s="1"/>
  <c r="AZ22" i="12"/>
  <c r="CE22" i="12" s="1"/>
  <c r="CF22" i="12" s="1"/>
  <c r="CG22" i="12" s="1"/>
  <c r="AZ17" i="12"/>
  <c r="AZ119" i="12"/>
  <c r="CE119" i="12" s="1"/>
  <c r="CF119" i="12" s="1"/>
  <c r="CG119" i="12" s="1"/>
  <c r="AZ111" i="12"/>
  <c r="CE111" i="12" s="1"/>
  <c r="CF111" i="12" s="1"/>
  <c r="CG111" i="12" s="1"/>
  <c r="AY93" i="12"/>
  <c r="BM93" i="12" s="1"/>
  <c r="BN93" i="12" s="1"/>
  <c r="AZ136" i="12"/>
  <c r="CE136" i="12" s="1"/>
  <c r="CF136" i="12" s="1"/>
  <c r="CG136" i="12" s="1"/>
  <c r="AZ28" i="12"/>
  <c r="BV28" i="12" s="1"/>
  <c r="BW28" i="12" s="1"/>
  <c r="AX26" i="12"/>
  <c r="BC26" i="12" s="1"/>
  <c r="AX35" i="12"/>
  <c r="BC35" i="12" s="1"/>
  <c r="BD35" i="12" s="1"/>
  <c r="AX148" i="12"/>
  <c r="BC148" i="12" s="1"/>
  <c r="AX144" i="12"/>
  <c r="BC144" i="12" s="1"/>
  <c r="BH144" i="12" s="1"/>
  <c r="AZ8" i="12"/>
  <c r="CE8" i="12" s="1"/>
  <c r="CF8" i="12" s="1"/>
  <c r="CG8" i="12" s="1"/>
  <c r="AY138" i="12"/>
  <c r="BM138" i="12" s="1"/>
  <c r="BN138" i="12" s="1"/>
  <c r="AZ127" i="12"/>
  <c r="CE127" i="12" s="1"/>
  <c r="CF127" i="12" s="1"/>
  <c r="CG127" i="12" s="1"/>
  <c r="AX134" i="12"/>
  <c r="BC134" i="12" s="1"/>
  <c r="BH134" i="12" s="1"/>
  <c r="AY63" i="12"/>
  <c r="BM63" i="12" s="1"/>
  <c r="AZ135" i="12"/>
  <c r="CE135" i="12" s="1"/>
  <c r="CF135" i="12" s="1"/>
  <c r="CG135" i="12" s="1"/>
  <c r="AZ67" i="12"/>
  <c r="BV67" i="12" s="1"/>
  <c r="BW67" i="12" s="1"/>
  <c r="AX129" i="12"/>
  <c r="BC129" i="12" s="1"/>
  <c r="BD129" i="12" s="1"/>
  <c r="AY109" i="12"/>
  <c r="BM109" i="12" s="1"/>
  <c r="BN109" i="12" s="1"/>
  <c r="AZ107" i="12"/>
  <c r="CE107" i="12" s="1"/>
  <c r="CF107" i="12" s="1"/>
  <c r="CG107" i="12" s="1"/>
  <c r="AX140" i="12"/>
  <c r="BC140" i="12" s="1"/>
  <c r="BH140" i="12" s="1"/>
  <c r="AX12" i="12"/>
  <c r="BC12" i="12" s="1"/>
  <c r="BD12" i="12" s="1"/>
  <c r="AY30" i="12"/>
  <c r="BM30" i="12" s="1"/>
  <c r="AZ44" i="12"/>
  <c r="BV44" i="12" s="1"/>
  <c r="BW44" i="12" s="1"/>
  <c r="AX104" i="12"/>
  <c r="BC104" i="12" s="1"/>
  <c r="CE148" i="12"/>
  <c r="CF148" i="12" s="1"/>
  <c r="CG148" i="12" s="1"/>
  <c r="BV148" i="12"/>
  <c r="BW148" i="12" s="1"/>
  <c r="BN89" i="12"/>
  <c r="BR89" i="12"/>
  <c r="BH38" i="12"/>
  <c r="BD38" i="12"/>
  <c r="BD115" i="12"/>
  <c r="BH115" i="12"/>
  <c r="CE15" i="12"/>
  <c r="CF15" i="12" s="1"/>
  <c r="CG15" i="12" s="1"/>
  <c r="BV15" i="12"/>
  <c r="BW15" i="12" s="1"/>
  <c r="CE142" i="12"/>
  <c r="CF142" i="12" s="1"/>
  <c r="CG142" i="12" s="1"/>
  <c r="BV142" i="12"/>
  <c r="BW142" i="12" s="1"/>
  <c r="CE46" i="12"/>
  <c r="CF46" i="12" s="1"/>
  <c r="CG46" i="12" s="1"/>
  <c r="BV46" i="12"/>
  <c r="BW46" i="12" s="1"/>
  <c r="CE139" i="12"/>
  <c r="CF139" i="12" s="1"/>
  <c r="CG139" i="12" s="1"/>
  <c r="BH17" i="12"/>
  <c r="BD17" i="12"/>
  <c r="CE19" i="12"/>
  <c r="CF19" i="12" s="1"/>
  <c r="CG19" i="12" s="1"/>
  <c r="BV19" i="12"/>
  <c r="BW19" i="12" s="1"/>
  <c r="BD150" i="12"/>
  <c r="CE118" i="12"/>
  <c r="CF118" i="12" s="1"/>
  <c r="CG118" i="12" s="1"/>
  <c r="BV118" i="12"/>
  <c r="BW118" i="12" s="1"/>
  <c r="BD69" i="12"/>
  <c r="BH69" i="12"/>
  <c r="BR84" i="12"/>
  <c r="BR135" i="12"/>
  <c r="BN135" i="12"/>
  <c r="BN105" i="12"/>
  <c r="BN46" i="12"/>
  <c r="BR46" i="12"/>
  <c r="BH110" i="12"/>
  <c r="BD110" i="12"/>
  <c r="BV53" i="12"/>
  <c r="BW53" i="12" s="1"/>
  <c r="CE53" i="12"/>
  <c r="CF53" i="12" s="1"/>
  <c r="CG53" i="12" s="1"/>
  <c r="BH58" i="12"/>
  <c r="BD58" i="12"/>
  <c r="AY98" i="12"/>
  <c r="BM98" i="12" s="1"/>
  <c r="AY21" i="12"/>
  <c r="BM21" i="12" s="1"/>
  <c r="AX130" i="12"/>
  <c r="BC130" i="12" s="1"/>
  <c r="AX41" i="12"/>
  <c r="BC41" i="12" s="1"/>
  <c r="AX9" i="12"/>
  <c r="BC9" i="12" s="1"/>
  <c r="AX77" i="12"/>
  <c r="BC77" i="12" s="1"/>
  <c r="AX84" i="12"/>
  <c r="BC84" i="12" s="1"/>
  <c r="AX10" i="12"/>
  <c r="BC10" i="12" s="1"/>
  <c r="AY114" i="12"/>
  <c r="BM114" i="12" s="1"/>
  <c r="AY19" i="12"/>
  <c r="BM19" i="12" s="1"/>
  <c r="AX85" i="12"/>
  <c r="BC85" i="12" s="1"/>
  <c r="AY74" i="12"/>
  <c r="BM74" i="12" s="1"/>
  <c r="AY25" i="12"/>
  <c r="BM25" i="12" s="1"/>
  <c r="CE132" i="12"/>
  <c r="CF132" i="12" s="1"/>
  <c r="CG132" i="12" s="1"/>
  <c r="BV132" i="12"/>
  <c r="BW132" i="12" s="1"/>
  <c r="AX79" i="12"/>
  <c r="BC79" i="12" s="1"/>
  <c r="AY33" i="12"/>
  <c r="BM33" i="12" s="1"/>
  <c r="AX48" i="12"/>
  <c r="BC48" i="12" s="1"/>
  <c r="AX20" i="12"/>
  <c r="BC20" i="12" s="1"/>
  <c r="AY81" i="12"/>
  <c r="BM81" i="12" s="1"/>
  <c r="AX131" i="12"/>
  <c r="BC131" i="12" s="1"/>
  <c r="AY119" i="12"/>
  <c r="BM119" i="12" s="1"/>
  <c r="AY36" i="12"/>
  <c r="BM36" i="12" s="1"/>
  <c r="AZ151" i="12"/>
  <c r="AZ61" i="12"/>
  <c r="AZ3" i="12"/>
  <c r="AX99" i="12"/>
  <c r="BC99" i="12" s="1"/>
  <c r="AX7" i="12"/>
  <c r="BC7" i="12" s="1"/>
  <c r="AZ97" i="12"/>
  <c r="AY146" i="12"/>
  <c r="BM146" i="12" s="1"/>
  <c r="AZ55" i="12"/>
  <c r="AY50" i="12"/>
  <c r="BM50" i="12" s="1"/>
  <c r="AX53" i="12"/>
  <c r="BC53" i="12" s="1"/>
  <c r="AZ90" i="12"/>
  <c r="AY116" i="12"/>
  <c r="BM116" i="12" s="1"/>
  <c r="AY130" i="12"/>
  <c r="BM130" i="12" s="1"/>
  <c r="AY48" i="12"/>
  <c r="BM48" i="12" s="1"/>
  <c r="AZ144" i="12"/>
  <c r="AZ79" i="12"/>
  <c r="AZ30" i="12"/>
  <c r="AX101" i="12"/>
  <c r="BC101" i="12" s="1"/>
  <c r="AX14" i="12"/>
  <c r="BC14" i="12" s="1"/>
  <c r="AY4" i="12"/>
  <c r="BM4" i="12" s="1"/>
  <c r="AX65" i="12"/>
  <c r="BC65" i="12" s="1"/>
  <c r="AZ62" i="12"/>
  <c r="AY71" i="12"/>
  <c r="BM71" i="12" s="1"/>
  <c r="AX89" i="12"/>
  <c r="BC89" i="12" s="1"/>
  <c r="AZ104" i="12"/>
  <c r="BD24" i="12"/>
  <c r="BH24" i="12"/>
  <c r="CE57" i="12"/>
  <c r="CF57" i="12" s="1"/>
  <c r="CG57" i="12" s="1"/>
  <c r="BV57" i="12"/>
  <c r="BW57" i="12" s="1"/>
  <c r="BR123" i="12"/>
  <c r="BR96" i="12"/>
  <c r="BN96" i="12"/>
  <c r="BN102" i="12"/>
  <c r="BR56" i="12"/>
  <c r="BD70" i="12"/>
  <c r="BH122" i="12"/>
  <c r="BD122" i="12"/>
  <c r="BV11" i="12"/>
  <c r="BW11" i="12" s="1"/>
  <c r="CE11" i="12"/>
  <c r="CF11" i="12" s="1"/>
  <c r="CG11" i="12" s="1"/>
  <c r="BV63" i="12"/>
  <c r="BW63" i="12" s="1"/>
  <c r="CE63" i="12"/>
  <c r="CF63" i="12" s="1"/>
  <c r="CG63" i="12" s="1"/>
  <c r="BH103" i="12"/>
  <c r="BD103" i="12"/>
  <c r="BH26" i="12"/>
  <c r="BD26" i="12"/>
  <c r="BN129" i="12"/>
  <c r="BR129" i="12"/>
  <c r="BV24" i="12"/>
  <c r="BW24" i="12" s="1"/>
  <c r="CE24" i="12"/>
  <c r="CF24" i="12" s="1"/>
  <c r="CG24" i="12" s="1"/>
  <c r="BR60" i="12"/>
  <c r="BV36" i="12"/>
  <c r="BW36" i="12" s="1"/>
  <c r="CE36" i="12"/>
  <c r="CF36" i="12" s="1"/>
  <c r="CG36" i="12" s="1"/>
  <c r="BH135" i="12"/>
  <c r="BD135" i="12"/>
  <c r="BD40" i="12"/>
  <c r="BH40" i="12"/>
  <c r="BR20" i="12"/>
  <c r="BN20" i="12"/>
  <c r="BD109" i="12"/>
  <c r="BH109" i="12"/>
  <c r="BN72" i="12"/>
  <c r="BR72" i="12"/>
  <c r="BH91" i="12"/>
  <c r="BD91" i="12"/>
  <c r="BD44" i="12"/>
  <c r="BH44" i="12"/>
  <c r="BH21" i="12"/>
  <c r="BD21" i="12"/>
  <c r="BD149" i="12"/>
  <c r="BH149" i="12"/>
  <c r="CE102" i="12"/>
  <c r="CF102" i="12" s="1"/>
  <c r="CG102" i="12" s="1"/>
  <c r="BR88" i="12"/>
  <c r="BH4" i="12"/>
  <c r="BV135" i="12"/>
  <c r="BW135" i="12" s="1"/>
  <c r="BN30" i="12"/>
  <c r="BR30" i="12"/>
  <c r="AY104" i="12"/>
  <c r="BM104" i="12" s="1"/>
  <c r="AY53" i="12"/>
  <c r="BM53" i="12" s="1"/>
  <c r="AX78" i="12"/>
  <c r="BC78" i="12" s="1"/>
  <c r="AX15" i="12"/>
  <c r="BC15" i="12" s="1"/>
  <c r="AX121" i="12"/>
  <c r="BC121" i="12" s="1"/>
  <c r="AX42" i="12"/>
  <c r="BC42" i="12" s="1"/>
  <c r="AY64" i="12"/>
  <c r="BM64" i="12" s="1"/>
  <c r="AX114" i="12"/>
  <c r="BC114" i="12" s="1"/>
  <c r="AY16" i="12"/>
  <c r="BM16" i="12" s="1"/>
  <c r="AX25" i="12"/>
  <c r="BC25" i="12" s="1"/>
  <c r="AY148" i="12"/>
  <c r="BM148" i="12" s="1"/>
  <c r="AY122" i="12"/>
  <c r="BM122" i="12" s="1"/>
  <c r="AY40" i="12"/>
  <c r="BM40" i="12" s="1"/>
  <c r="BV64" i="12"/>
  <c r="BW64" i="12" s="1"/>
  <c r="CE64" i="12"/>
  <c r="CF64" i="12" s="1"/>
  <c r="CG64" i="12" s="1"/>
  <c r="AY113" i="12"/>
  <c r="BM113" i="12" s="1"/>
  <c r="CE76" i="12"/>
  <c r="CF76" i="12" s="1"/>
  <c r="CG76" i="12" s="1"/>
  <c r="AY79" i="12"/>
  <c r="BM79" i="12" s="1"/>
  <c r="AX113" i="12"/>
  <c r="BC113" i="12" s="1"/>
  <c r="AY13" i="12"/>
  <c r="BM13" i="12" s="1"/>
  <c r="AX22" i="12"/>
  <c r="BC22" i="12" s="1"/>
  <c r="AY142" i="12"/>
  <c r="BM142" i="12" s="1"/>
  <c r="AY115" i="12"/>
  <c r="BM115" i="12" s="1"/>
  <c r="AY59" i="12"/>
  <c r="BM59" i="12" s="1"/>
  <c r="AZ98" i="12"/>
  <c r="AZ23" i="12"/>
  <c r="AX146" i="12"/>
  <c r="BC146" i="12" s="1"/>
  <c r="AX52" i="12"/>
  <c r="BC52" i="12" s="1"/>
  <c r="AY34" i="12"/>
  <c r="BM34" i="12" s="1"/>
  <c r="AX90" i="12"/>
  <c r="BC90" i="12" s="1"/>
  <c r="AZ112" i="12"/>
  <c r="AY147" i="12"/>
  <c r="BM147" i="12" s="1"/>
  <c r="AZ45" i="12"/>
  <c r="AY52" i="12"/>
  <c r="BM52" i="12" s="1"/>
  <c r="AX86" i="12"/>
  <c r="BC86" i="12" s="1"/>
  <c r="AX49" i="12"/>
  <c r="BC49" i="12" s="1"/>
  <c r="AY77" i="12"/>
  <c r="BM77" i="12" s="1"/>
  <c r="AY29" i="12"/>
  <c r="BM29" i="12" s="1"/>
  <c r="AZ100" i="12"/>
  <c r="AZ49" i="12"/>
  <c r="AX119" i="12"/>
  <c r="BC119" i="12" s="1"/>
  <c r="AX64" i="12"/>
  <c r="BC64" i="12" s="1"/>
  <c r="AY126" i="12"/>
  <c r="BM126" i="12" s="1"/>
  <c r="AX151" i="12"/>
  <c r="BC151" i="12" s="1"/>
  <c r="AZ145" i="12"/>
  <c r="AX34" i="12"/>
  <c r="BC34" i="12" s="1"/>
  <c r="AZ25" i="12"/>
  <c r="AY97" i="12"/>
  <c r="BM97" i="12" s="1"/>
  <c r="AX95" i="12"/>
  <c r="BC95" i="12" s="1"/>
  <c r="CE42" i="12"/>
  <c r="CF42" i="12" s="1"/>
  <c r="CG42" i="12" s="1"/>
  <c r="BV42" i="12"/>
  <c r="BW42" i="12" s="1"/>
  <c r="BD127" i="12"/>
  <c r="BN17" i="12"/>
  <c r="BR17" i="12"/>
  <c r="BH35" i="12"/>
  <c r="BR124" i="12"/>
  <c r="BR27" i="12"/>
  <c r="BV91" i="12"/>
  <c r="BW91" i="12" s="1"/>
  <c r="CE91" i="12"/>
  <c r="CF91" i="12" s="1"/>
  <c r="CG91" i="12" s="1"/>
  <c r="BH145" i="12"/>
  <c r="BH94" i="12"/>
  <c r="BN62" i="12"/>
  <c r="BR62" i="12"/>
  <c r="BN136" i="12"/>
  <c r="BR136" i="12"/>
  <c r="CE125" i="12"/>
  <c r="CF125" i="12" s="1"/>
  <c r="CG125" i="12" s="1"/>
  <c r="BV125" i="12"/>
  <c r="BW125" i="12" s="1"/>
  <c r="BV5" i="12"/>
  <c r="BW5" i="12" s="1"/>
  <c r="CE5" i="12"/>
  <c r="CF5" i="12" s="1"/>
  <c r="CG5" i="12" s="1"/>
  <c r="BV86" i="12"/>
  <c r="BW86" i="12" s="1"/>
  <c r="CE86" i="12"/>
  <c r="CF86" i="12" s="1"/>
  <c r="CG86" i="12" s="1"/>
  <c r="BD123" i="12"/>
  <c r="BH123" i="12"/>
  <c r="BN131" i="12"/>
  <c r="BN73" i="12"/>
  <c r="BR73" i="12"/>
  <c r="BD30" i="12"/>
  <c r="BH30" i="12"/>
  <c r="BD142" i="12"/>
  <c r="BH142" i="12"/>
  <c r="BN51" i="12"/>
  <c r="BR51" i="12"/>
  <c r="BH76" i="12"/>
  <c r="BD76" i="12"/>
  <c r="BR125" i="12"/>
  <c r="BN125" i="12"/>
  <c r="BH46" i="12"/>
  <c r="BD46" i="12"/>
  <c r="BR145" i="12"/>
  <c r="BN6" i="12"/>
  <c r="BR6" i="12"/>
  <c r="BD33" i="12"/>
  <c r="BH33" i="12"/>
  <c r="BH96" i="12"/>
  <c r="BD96" i="12"/>
  <c r="CE67" i="12"/>
  <c r="CF67" i="12" s="1"/>
  <c r="CG67" i="12" s="1"/>
  <c r="BR23" i="12"/>
  <c r="BN23" i="12"/>
  <c r="BH107" i="12"/>
  <c r="BD107" i="12"/>
  <c r="CE44" i="12"/>
  <c r="CF44" i="12" s="1"/>
  <c r="CG44" i="12" s="1"/>
  <c r="BN111" i="12"/>
  <c r="BR111" i="12"/>
  <c r="BD104" i="12"/>
  <c r="BH104" i="12"/>
  <c r="AY103" i="12"/>
  <c r="BM103" i="12" s="1"/>
  <c r="AY28" i="12"/>
  <c r="BM28" i="12" s="1"/>
  <c r="AZ114" i="12"/>
  <c r="AZ32" i="12"/>
  <c r="AZ4" i="12"/>
  <c r="AX83" i="12"/>
  <c r="BC83" i="12" s="1"/>
  <c r="AX66" i="12"/>
  <c r="BC66" i="12" s="1"/>
  <c r="AX106" i="12"/>
  <c r="BC106" i="12" s="1"/>
  <c r="AX54" i="12"/>
  <c r="BC54" i="12" s="1"/>
  <c r="AY14" i="12"/>
  <c r="BM14" i="12" s="1"/>
  <c r="AX63" i="12"/>
  <c r="BC63" i="12" s="1"/>
  <c r="AZ147" i="12"/>
  <c r="AX62" i="12"/>
  <c r="BC62" i="12" s="1"/>
  <c r="AZ78" i="12"/>
  <c r="AY110" i="12"/>
  <c r="BM110" i="12" s="1"/>
  <c r="AX138" i="12"/>
  <c r="BC138" i="12" s="1"/>
  <c r="AY100" i="12"/>
  <c r="BM100" i="12" s="1"/>
  <c r="AY49" i="12"/>
  <c r="BM49" i="12" s="1"/>
  <c r="AZ137" i="12"/>
  <c r="AZ70" i="12"/>
  <c r="AX136" i="12"/>
  <c r="BC136" i="12" s="1"/>
  <c r="AY121" i="12"/>
  <c r="BM121" i="12" s="1"/>
  <c r="AX128" i="12"/>
  <c r="BC128" i="12" s="1"/>
  <c r="AY10" i="12"/>
  <c r="BM10" i="12" s="1"/>
  <c r="AX56" i="12"/>
  <c r="BC56" i="12" s="1"/>
  <c r="AZ126" i="12"/>
  <c r="AX32" i="12"/>
  <c r="BC32" i="12" s="1"/>
  <c r="AZ38" i="12"/>
  <c r="AY134" i="12"/>
  <c r="BM134" i="12" s="1"/>
  <c r="AY67" i="12"/>
  <c r="BM67" i="12" s="1"/>
  <c r="AY47" i="12"/>
  <c r="BM47" i="12" s="1"/>
  <c r="AZ73" i="12"/>
  <c r="AZ31" i="12"/>
  <c r="AX120" i="12"/>
  <c r="BC120" i="12" s="1"/>
  <c r="AX39" i="12"/>
  <c r="BC39" i="12" s="1"/>
  <c r="AZ138" i="12"/>
  <c r="AX31" i="12"/>
  <c r="BC31" i="12" s="1"/>
  <c r="AZ74" i="12"/>
  <c r="AY85" i="12"/>
  <c r="BM85" i="12" s="1"/>
  <c r="AX141" i="12"/>
  <c r="BC141" i="12" s="1"/>
  <c r="AY37" i="12"/>
  <c r="BM37" i="12" s="1"/>
  <c r="AX59" i="12"/>
  <c r="BC59" i="12" s="1"/>
  <c r="AY132" i="12"/>
  <c r="BM132" i="12" s="1"/>
  <c r="AY101" i="12"/>
  <c r="BM101" i="12" s="1"/>
  <c r="AY24" i="12"/>
  <c r="BM24" i="12" s="1"/>
  <c r="AZ85" i="12"/>
  <c r="AZ26" i="12"/>
  <c r="AX125" i="12"/>
  <c r="BC125" i="12" s="1"/>
  <c r="AX81" i="12"/>
  <c r="BC81" i="12" s="1"/>
  <c r="AY95" i="12"/>
  <c r="BM95" i="12" s="1"/>
  <c r="AX116" i="12"/>
  <c r="BC116" i="12" s="1"/>
  <c r="AZ94" i="12"/>
  <c r="AY128" i="12"/>
  <c r="BM128" i="12" s="1"/>
  <c r="AZ56" i="12"/>
  <c r="AY75" i="12"/>
  <c r="BM75" i="12" s="1"/>
  <c r="AX18" i="12"/>
  <c r="BC18" i="12" s="1"/>
  <c r="BV96" i="12"/>
  <c r="BW96" i="12" s="1"/>
  <c r="CE96" i="12"/>
  <c r="CF96" i="12" s="1"/>
  <c r="CG96" i="12" s="1"/>
  <c r="BD36" i="12"/>
  <c r="BV17" i="12"/>
  <c r="BW17" i="12" s="1"/>
  <c r="CE17" i="12"/>
  <c r="CF17" i="12" s="1"/>
  <c r="CG17" i="12" s="1"/>
  <c r="BD88" i="12"/>
  <c r="BH88" i="12"/>
  <c r="BD98" i="12"/>
  <c r="BD133" i="12"/>
  <c r="BH133" i="12"/>
  <c r="BN108" i="12"/>
  <c r="BR108" i="12"/>
  <c r="BN127" i="12"/>
  <c r="BR127" i="12"/>
  <c r="BV81" i="12"/>
  <c r="BW81" i="12" s="1"/>
  <c r="CE81" i="12"/>
  <c r="CF81" i="12" s="1"/>
  <c r="CG81" i="12" s="1"/>
  <c r="BD57" i="12"/>
  <c r="CE109" i="12"/>
  <c r="CF109" i="12" s="1"/>
  <c r="CG109" i="12" s="1"/>
  <c r="BV109" i="12"/>
  <c r="BW109" i="12" s="1"/>
  <c r="CE120" i="12"/>
  <c r="CF120" i="12" s="1"/>
  <c r="CG120" i="12" s="1"/>
  <c r="BV120" i="12"/>
  <c r="BW120" i="12" s="1"/>
  <c r="BN18" i="12"/>
  <c r="BR18" i="12"/>
  <c r="BD75" i="12"/>
  <c r="BH75" i="12"/>
  <c r="BH102" i="12"/>
  <c r="BD102" i="12"/>
  <c r="BD87" i="12"/>
  <c r="BH87" i="12"/>
  <c r="BH47" i="12"/>
  <c r="BD47" i="12"/>
  <c r="BN87" i="12"/>
  <c r="BR87" i="12"/>
  <c r="BV29" i="12"/>
  <c r="BW29" i="12" s="1"/>
  <c r="CE29" i="12"/>
  <c r="CF29" i="12" s="1"/>
  <c r="CG29" i="12" s="1"/>
  <c r="BH50" i="12"/>
  <c r="BD50" i="12"/>
  <c r="BV95" i="12"/>
  <c r="BW95" i="12" s="1"/>
  <c r="CE95" i="12"/>
  <c r="CF95" i="12" s="1"/>
  <c r="CG95" i="12" s="1"/>
  <c r="BH23" i="12"/>
  <c r="BD23" i="12"/>
  <c r="BR57" i="12"/>
  <c r="BN118" i="12"/>
  <c r="CE51" i="12"/>
  <c r="CF51" i="12" s="1"/>
  <c r="CG51" i="12" s="1"/>
  <c r="BV51" i="12"/>
  <c r="BW51" i="12" s="1"/>
  <c r="BN69" i="12"/>
  <c r="BR69" i="12"/>
  <c r="BV105" i="12"/>
  <c r="BW105" i="12" s="1"/>
  <c r="BD97" i="12"/>
  <c r="BH97" i="12"/>
  <c r="BH148" i="12"/>
  <c r="BD148" i="12"/>
  <c r="BN63" i="12"/>
  <c r="BR63" i="12"/>
  <c r="BN54" i="12"/>
  <c r="BR54" i="12"/>
  <c r="AY78" i="12"/>
  <c r="BM78" i="12" s="1"/>
  <c r="AY35" i="12"/>
  <c r="BM35" i="12" s="1"/>
  <c r="CE47" i="12"/>
  <c r="CF47" i="12" s="1"/>
  <c r="CG47" i="12" s="1"/>
  <c r="BV47" i="12"/>
  <c r="BW47" i="12" s="1"/>
  <c r="AX139" i="12"/>
  <c r="BC139" i="12" s="1"/>
  <c r="AX111" i="12"/>
  <c r="BC111" i="12" s="1"/>
  <c r="AX55" i="12"/>
  <c r="BC55" i="12" s="1"/>
  <c r="AX74" i="12"/>
  <c r="BC74" i="12" s="1"/>
  <c r="AX11" i="12"/>
  <c r="BC11" i="12" s="1"/>
  <c r="AY32" i="12"/>
  <c r="BM32" i="12" s="1"/>
  <c r="AX80" i="12"/>
  <c r="BC80" i="12" s="1"/>
  <c r="AX3" i="12"/>
  <c r="BC3" i="12" s="1"/>
  <c r="CE14" i="12"/>
  <c r="CF14" i="12" s="1"/>
  <c r="CG14" i="12" s="1"/>
  <c r="BV14" i="12"/>
  <c r="BW14" i="12" s="1"/>
  <c r="AY39" i="12"/>
  <c r="BM39" i="12" s="1"/>
  <c r="AX105" i="12"/>
  <c r="BC105" i="12" s="1"/>
  <c r="AY99" i="12"/>
  <c r="BM99" i="12" s="1"/>
  <c r="AY22" i="12"/>
  <c r="BM22" i="12" s="1"/>
  <c r="BV130" i="12"/>
  <c r="BW130" i="12" s="1"/>
  <c r="CE130" i="12"/>
  <c r="CF130" i="12" s="1"/>
  <c r="CG130" i="12" s="1"/>
  <c r="AX126" i="12"/>
  <c r="BC126" i="12" s="1"/>
  <c r="AY41" i="12"/>
  <c r="BM41" i="12" s="1"/>
  <c r="AX93" i="12"/>
  <c r="BC93" i="12" s="1"/>
  <c r="AY11" i="12"/>
  <c r="BM11" i="12" s="1"/>
  <c r="AX28" i="12"/>
  <c r="BC28" i="12" s="1"/>
  <c r="AY112" i="12"/>
  <c r="BM112" i="12" s="1"/>
  <c r="AY133" i="12"/>
  <c r="BM133" i="12" s="1"/>
  <c r="AY68" i="12"/>
  <c r="BM68" i="12" s="1"/>
  <c r="AY5" i="12"/>
  <c r="BM5" i="12" s="1"/>
  <c r="AZ89" i="12"/>
  <c r="AZ6" i="12"/>
  <c r="AX117" i="12"/>
  <c r="BC117" i="12" s="1"/>
  <c r="AX13" i="12"/>
  <c r="BC13" i="12" s="1"/>
  <c r="AZ93" i="12"/>
  <c r="AX61" i="12"/>
  <c r="BC61" i="12" s="1"/>
  <c r="AZ35" i="12"/>
  <c r="AY83" i="12"/>
  <c r="BM83" i="12" s="1"/>
  <c r="AX108" i="12"/>
  <c r="BC108" i="12" s="1"/>
  <c r="AZ143" i="12"/>
  <c r="AX16" i="12"/>
  <c r="BC16" i="12" s="1"/>
  <c r="AY137" i="12"/>
  <c r="BM137" i="12" s="1"/>
  <c r="AY94" i="12"/>
  <c r="BM94" i="12" s="1"/>
  <c r="AY9" i="12"/>
  <c r="BM9" i="12" s="1"/>
  <c r="AZ116" i="12"/>
  <c r="AZ33" i="12"/>
  <c r="AX100" i="12"/>
  <c r="BC100" i="12" s="1"/>
  <c r="AX43" i="12"/>
  <c r="BC43" i="12" s="1"/>
  <c r="AY65" i="12"/>
  <c r="BM65" i="12" s="1"/>
  <c r="AX29" i="12"/>
  <c r="BC29" i="12" s="1"/>
  <c r="AZ80" i="12"/>
  <c r="AX132" i="12"/>
  <c r="BC132" i="12" s="1"/>
  <c r="AX2" i="12"/>
  <c r="BC2" i="12" s="1"/>
  <c r="AY2" i="12"/>
  <c r="BM2" i="12" s="1"/>
  <c r="BN2" i="12" s="1"/>
  <c r="AZ2" i="12"/>
  <c r="AU127" i="11"/>
  <c r="AX20" i="11" s="1"/>
  <c r="BC20" i="11" s="1"/>
  <c r="AW127" i="11"/>
  <c r="AZ11" i="11" s="1"/>
  <c r="AV127" i="11"/>
  <c r="AY34" i="11" s="1"/>
  <c r="BO34" i="11" s="1"/>
  <c r="BN143" i="12" l="1"/>
  <c r="CE50" i="12"/>
  <c r="CF50" i="12" s="1"/>
  <c r="CG50" i="12" s="1"/>
  <c r="BN76" i="12"/>
  <c r="BV107" i="12"/>
  <c r="BW107" i="12" s="1"/>
  <c r="BH27" i="12"/>
  <c r="BV69" i="12"/>
  <c r="BW69" i="12" s="1"/>
  <c r="CB69" i="12" s="1"/>
  <c r="CE133" i="12"/>
  <c r="CF133" i="12" s="1"/>
  <c r="CG133" i="12" s="1"/>
  <c r="BD134" i="12"/>
  <c r="BF134" i="12" s="1"/>
  <c r="BN38" i="12"/>
  <c r="BH51" i="12"/>
  <c r="BV77" i="12"/>
  <c r="BW77" i="12" s="1"/>
  <c r="BV7" i="12"/>
  <c r="BW7" i="12" s="1"/>
  <c r="CE115" i="12"/>
  <c r="CF115" i="12" s="1"/>
  <c r="CG115" i="12" s="1"/>
  <c r="BV66" i="12"/>
  <c r="BW66" i="12" s="1"/>
  <c r="BH143" i="12"/>
  <c r="BH129" i="12"/>
  <c r="BR31" i="12"/>
  <c r="BN91" i="12"/>
  <c r="BP91" i="12" s="1"/>
  <c r="BV140" i="12"/>
  <c r="BW140" i="12" s="1"/>
  <c r="BH19" i="12"/>
  <c r="BN80" i="12"/>
  <c r="CE121" i="12"/>
  <c r="CF121" i="12" s="1"/>
  <c r="CG121" i="12" s="1"/>
  <c r="BV83" i="12"/>
  <c r="BW83" i="12" s="1"/>
  <c r="CE28" i="12"/>
  <c r="CF28" i="12" s="1"/>
  <c r="CG28" i="12" s="1"/>
  <c r="BR107" i="12"/>
  <c r="BR12" i="12"/>
  <c r="BR151" i="12"/>
  <c r="BD82" i="12"/>
  <c r="BV87" i="12"/>
  <c r="BW87" i="12" s="1"/>
  <c r="BN58" i="12"/>
  <c r="BP58" i="12" s="1"/>
  <c r="BD72" i="12"/>
  <c r="BV72" i="12"/>
  <c r="BW72" i="12" s="1"/>
  <c r="CB72" i="12" s="1"/>
  <c r="BH92" i="12"/>
  <c r="BR61" i="12"/>
  <c r="BD147" i="12"/>
  <c r="BE147" i="12" s="1"/>
  <c r="BG147" i="12" s="1"/>
  <c r="BV18" i="12"/>
  <c r="BW18" i="12" s="1"/>
  <c r="BR86" i="12"/>
  <c r="CE92" i="12"/>
  <c r="CF92" i="12" s="1"/>
  <c r="CG92" i="12" s="1"/>
  <c r="BD45" i="12"/>
  <c r="BV27" i="12"/>
  <c r="BW27" i="12" s="1"/>
  <c r="CB27" i="12" s="1"/>
  <c r="BD67" i="12"/>
  <c r="BV75" i="12"/>
  <c r="BW75" i="12" s="1"/>
  <c r="CE106" i="12"/>
  <c r="CF106" i="12" s="1"/>
  <c r="CG106" i="12" s="1"/>
  <c r="BH12" i="12"/>
  <c r="CE129" i="12"/>
  <c r="CF129" i="12" s="1"/>
  <c r="CG129" i="12" s="1"/>
  <c r="BV39" i="12"/>
  <c r="BW39" i="12" s="1"/>
  <c r="BV127" i="12"/>
  <c r="BW127" i="12" s="1"/>
  <c r="CE88" i="12"/>
  <c r="CF88" i="12" s="1"/>
  <c r="CG88" i="12" s="1"/>
  <c r="BV41" i="12"/>
  <c r="BW41" i="12" s="1"/>
  <c r="CE43" i="12"/>
  <c r="CF43" i="12" s="1"/>
  <c r="CG43" i="12" s="1"/>
  <c r="CE12" i="12"/>
  <c r="CF12" i="12" s="1"/>
  <c r="CG12" i="12" s="1"/>
  <c r="CE65" i="12"/>
  <c r="CF65" i="12" s="1"/>
  <c r="CG65" i="12" s="1"/>
  <c r="CE82" i="12"/>
  <c r="CF82" i="12" s="1"/>
  <c r="CG82" i="12" s="1"/>
  <c r="CE101" i="12"/>
  <c r="CF101" i="12" s="1"/>
  <c r="CG101" i="12" s="1"/>
  <c r="BV20" i="12"/>
  <c r="BW20" i="12" s="1"/>
  <c r="BV60" i="12"/>
  <c r="BW60" i="12" s="1"/>
  <c r="CB60" i="12" s="1"/>
  <c r="BV10" i="12"/>
  <c r="BW10" i="12" s="1"/>
  <c r="CB10" i="12" s="1"/>
  <c r="CE108" i="12"/>
  <c r="CF108" i="12" s="1"/>
  <c r="CG108" i="12" s="1"/>
  <c r="BV141" i="12"/>
  <c r="BW141" i="12" s="1"/>
  <c r="CB141" i="12" s="1"/>
  <c r="CE48" i="12"/>
  <c r="CF48" i="12" s="1"/>
  <c r="CG48" i="12" s="1"/>
  <c r="CE131" i="12"/>
  <c r="CF131" i="12" s="1"/>
  <c r="CG131" i="12" s="1"/>
  <c r="BV8" i="12"/>
  <c r="BW8" i="12" s="1"/>
  <c r="BD144" i="12"/>
  <c r="BN42" i="12"/>
  <c r="BO42" i="12" s="1"/>
  <c r="BT40" i="12"/>
  <c r="CE52" i="12"/>
  <c r="CF52" i="12" s="1"/>
  <c r="CG52" i="12" s="1"/>
  <c r="CE113" i="12"/>
  <c r="CF113" i="12" s="1"/>
  <c r="CG113" i="12" s="1"/>
  <c r="BV21" i="12"/>
  <c r="BW21" i="12" s="1"/>
  <c r="CB21" i="12" s="1"/>
  <c r="BV71" i="12"/>
  <c r="BW71" i="12" s="1"/>
  <c r="BT36" i="12"/>
  <c r="BR109" i="12"/>
  <c r="BV134" i="12"/>
  <c r="BW134" i="12" s="1"/>
  <c r="CB134" i="12" s="1"/>
  <c r="BR92" i="12"/>
  <c r="BV111" i="12"/>
  <c r="BW111" i="12" s="1"/>
  <c r="CB111" i="12" s="1"/>
  <c r="CE122" i="12"/>
  <c r="CF122" i="12" s="1"/>
  <c r="CG122" i="12" s="1"/>
  <c r="BH8" i="12"/>
  <c r="BN144" i="12"/>
  <c r="BN117" i="12"/>
  <c r="BV136" i="12"/>
  <c r="BW136" i="12" s="1"/>
  <c r="BR149" i="12"/>
  <c r="BV123" i="12"/>
  <c r="BW123" i="12" s="1"/>
  <c r="CB123" i="12" s="1"/>
  <c r="BV103" i="12"/>
  <c r="BW103" i="12" s="1"/>
  <c r="CB103" i="12" s="1"/>
  <c r="BH73" i="12"/>
  <c r="BH124" i="12"/>
  <c r="CE40" i="12"/>
  <c r="CF40" i="12" s="1"/>
  <c r="CG40" i="12" s="1"/>
  <c r="CE59" i="12"/>
  <c r="CF59" i="12" s="1"/>
  <c r="CG59" i="12" s="1"/>
  <c r="BR7" i="12"/>
  <c r="BN15" i="12"/>
  <c r="BP15" i="12" s="1"/>
  <c r="BR70" i="12"/>
  <c r="BN55" i="12"/>
  <c r="BP55" i="12" s="1"/>
  <c r="BV149" i="12"/>
  <c r="BW149" i="12" s="1"/>
  <c r="BX149" i="12" s="1"/>
  <c r="CE9" i="12"/>
  <c r="CF9" i="12" s="1"/>
  <c r="CG9" i="12" s="1"/>
  <c r="BR120" i="12"/>
  <c r="BV124" i="12"/>
  <c r="BW124" i="12" s="1"/>
  <c r="BX124" i="12" s="1"/>
  <c r="CE99" i="12"/>
  <c r="CF99" i="12" s="1"/>
  <c r="CG99" i="12" s="1"/>
  <c r="BR93" i="12"/>
  <c r="BD140" i="12"/>
  <c r="BF140" i="12" s="1"/>
  <c r="CE84" i="12"/>
  <c r="CF84" i="12" s="1"/>
  <c r="CG84" i="12" s="1"/>
  <c r="BD37" i="12"/>
  <c r="BV34" i="12"/>
  <c r="BW34" i="12" s="1"/>
  <c r="CB34" i="12" s="1"/>
  <c r="BR141" i="12"/>
  <c r="BV110" i="12"/>
  <c r="BW110" i="12" s="1"/>
  <c r="CB110" i="12" s="1"/>
  <c r="BR43" i="12"/>
  <c r="BR8" i="12"/>
  <c r="CE13" i="12"/>
  <c r="CF13" i="12" s="1"/>
  <c r="CG13" i="12" s="1"/>
  <c r="BR150" i="12"/>
  <c r="BR139" i="12"/>
  <c r="BR138" i="12"/>
  <c r="BV37" i="12"/>
  <c r="BW37" i="12" s="1"/>
  <c r="CB37" i="12" s="1"/>
  <c r="BV54" i="12"/>
  <c r="BW54" i="12" s="1"/>
  <c r="BX54" i="12" s="1"/>
  <c r="BV117" i="12"/>
  <c r="BW117" i="12" s="1"/>
  <c r="BR26" i="12"/>
  <c r="BD68" i="12"/>
  <c r="BF68" i="12" s="1"/>
  <c r="BR45" i="12"/>
  <c r="BR66" i="12"/>
  <c r="BN106" i="12"/>
  <c r="BP106" i="12" s="1"/>
  <c r="BT133" i="12"/>
  <c r="BT148" i="12"/>
  <c r="BV68" i="12"/>
  <c r="BW68" i="12" s="1"/>
  <c r="BD6" i="12"/>
  <c r="BF6" i="12" s="1"/>
  <c r="BT44" i="12"/>
  <c r="BR44" i="12"/>
  <c r="BV128" i="12"/>
  <c r="BW128" i="12" s="1"/>
  <c r="CB128" i="12" s="1"/>
  <c r="BH5" i="12"/>
  <c r="BT92" i="12"/>
  <c r="BH118" i="12"/>
  <c r="BR140" i="12"/>
  <c r="BR3" i="12"/>
  <c r="BV146" i="12"/>
  <c r="BW146" i="12" s="1"/>
  <c r="CB146" i="12" s="1"/>
  <c r="BV119" i="12"/>
  <c r="BW119" i="12" s="1"/>
  <c r="BX119" i="12" s="1"/>
  <c r="BH137" i="12"/>
  <c r="BV58" i="12"/>
  <c r="BW58" i="12" s="1"/>
  <c r="BX58" i="12" s="1"/>
  <c r="BD71" i="12"/>
  <c r="BF71" i="12" s="1"/>
  <c r="BH112" i="12"/>
  <c r="BV150" i="12"/>
  <c r="BW150" i="12" s="1"/>
  <c r="BX150" i="12" s="1"/>
  <c r="BV16" i="12"/>
  <c r="BW16" i="12" s="1"/>
  <c r="BX16" i="12" s="1"/>
  <c r="BR82" i="12"/>
  <c r="BN140" i="12"/>
  <c r="BO140" i="12" s="1"/>
  <c r="BQ140" i="12" s="1"/>
  <c r="BT109" i="12"/>
  <c r="BV22" i="12"/>
  <c r="BW22" i="12" s="1"/>
  <c r="CB22" i="12" s="1"/>
  <c r="BN90" i="12"/>
  <c r="BO90" i="12" s="1"/>
  <c r="BQ90" i="12" s="1"/>
  <c r="BH60" i="12"/>
  <c r="BT19" i="12"/>
  <c r="BT118" i="12"/>
  <c r="BN124" i="12"/>
  <c r="BP124" i="12" s="1"/>
  <c r="BT12" i="12"/>
  <c r="BT142" i="12"/>
  <c r="BT46" i="12"/>
  <c r="CE116" i="12"/>
  <c r="CF116" i="12" s="1"/>
  <c r="CG116" i="12" s="1"/>
  <c r="BV116" i="12"/>
  <c r="BW116" i="12" s="1"/>
  <c r="BN22" i="12"/>
  <c r="BR22" i="12"/>
  <c r="BF148" i="12"/>
  <c r="BE148" i="12"/>
  <c r="BG148" i="12" s="1"/>
  <c r="BF23" i="12"/>
  <c r="BE23" i="12"/>
  <c r="BG23" i="12" s="1"/>
  <c r="CB17" i="12"/>
  <c r="BX17" i="12"/>
  <c r="BR121" i="12"/>
  <c r="BN121" i="12"/>
  <c r="CB107" i="12"/>
  <c r="BX107" i="12"/>
  <c r="BX86" i="12"/>
  <c r="CB86" i="12"/>
  <c r="BN126" i="12"/>
  <c r="BR126" i="12"/>
  <c r="BH146" i="12"/>
  <c r="BD146" i="12"/>
  <c r="BT42" i="12"/>
  <c r="BH42" i="12"/>
  <c r="BD42" i="12"/>
  <c r="BF149" i="12"/>
  <c r="BE149" i="12"/>
  <c r="BG149" i="12" s="1"/>
  <c r="CE144" i="12"/>
  <c r="CF144" i="12" s="1"/>
  <c r="CG144" i="12" s="1"/>
  <c r="BV144" i="12"/>
  <c r="BD48" i="12"/>
  <c r="BT48" i="12"/>
  <c r="BH48" i="12"/>
  <c r="BF73" i="12"/>
  <c r="BE73" i="12"/>
  <c r="BG73" i="12" s="1"/>
  <c r="BT132" i="12"/>
  <c r="BD132" i="12"/>
  <c r="BH132" i="12"/>
  <c r="CB51" i="12"/>
  <c r="BX51" i="12"/>
  <c r="BR134" i="12"/>
  <c r="BN134" i="12"/>
  <c r="BV4" i="12"/>
  <c r="BW4" i="12" s="1"/>
  <c r="CE4" i="12"/>
  <c r="CF4" i="12" s="1"/>
  <c r="CG4" i="12" s="1"/>
  <c r="BN13" i="12"/>
  <c r="BR13" i="12"/>
  <c r="BF40" i="12"/>
  <c r="BE40" i="12"/>
  <c r="BG40" i="12" s="1"/>
  <c r="BP60" i="12"/>
  <c r="BO60" i="12"/>
  <c r="BQ60" i="12" s="1"/>
  <c r="BP56" i="12"/>
  <c r="BO56" i="12"/>
  <c r="BQ56" i="12" s="1"/>
  <c r="BV62" i="12"/>
  <c r="BW62" i="12" s="1"/>
  <c r="CE62" i="12"/>
  <c r="CF62" i="12" s="1"/>
  <c r="CG62" i="12" s="1"/>
  <c r="CB121" i="12"/>
  <c r="BX121" i="12"/>
  <c r="BX19" i="12"/>
  <c r="CB19" i="12"/>
  <c r="BX15" i="12"/>
  <c r="CB15" i="12"/>
  <c r="BN41" i="12"/>
  <c r="BR41" i="12"/>
  <c r="CB120" i="12"/>
  <c r="BX120" i="12"/>
  <c r="CE138" i="12"/>
  <c r="CF138" i="12" s="1"/>
  <c r="CG138" i="12" s="1"/>
  <c r="BV138" i="12"/>
  <c r="BW138" i="12" s="1"/>
  <c r="BV32" i="12"/>
  <c r="BW32" i="12" s="1"/>
  <c r="CE32" i="12"/>
  <c r="CF32" i="12" s="1"/>
  <c r="CG32" i="12" s="1"/>
  <c r="CB125" i="12"/>
  <c r="BX125" i="12"/>
  <c r="BO91" i="12"/>
  <c r="BQ91" i="12" s="1"/>
  <c r="CE45" i="12"/>
  <c r="CF45" i="12" s="1"/>
  <c r="CG45" i="12" s="1"/>
  <c r="BV45" i="12"/>
  <c r="BO102" i="12"/>
  <c r="BQ102" i="12" s="1"/>
  <c r="BP102" i="12"/>
  <c r="BF60" i="12"/>
  <c r="BE60" i="12"/>
  <c r="BG60" i="12" s="1"/>
  <c r="BN81" i="12"/>
  <c r="BR81" i="12"/>
  <c r="BN137" i="12"/>
  <c r="BR137" i="12"/>
  <c r="BE97" i="12"/>
  <c r="BG97" i="12" s="1"/>
  <c r="BF97" i="12"/>
  <c r="BT88" i="12"/>
  <c r="BH39" i="12"/>
  <c r="BD39" i="12"/>
  <c r="BX44" i="12"/>
  <c r="CB44" i="12"/>
  <c r="BN97" i="12"/>
  <c r="BR97" i="12"/>
  <c r="BN79" i="12"/>
  <c r="BR79" i="12"/>
  <c r="BN116" i="12"/>
  <c r="BR116" i="12"/>
  <c r="CB43" i="12"/>
  <c r="BX43" i="12"/>
  <c r="BT84" i="12"/>
  <c r="BH84" i="12"/>
  <c r="BD84" i="12"/>
  <c r="CE33" i="12"/>
  <c r="CF33" i="12" s="1"/>
  <c r="CG33" i="12" s="1"/>
  <c r="BV33" i="12"/>
  <c r="BN83" i="12"/>
  <c r="BR83" i="12"/>
  <c r="BN5" i="12"/>
  <c r="BR5" i="12"/>
  <c r="BD28" i="12"/>
  <c r="BT28" i="12"/>
  <c r="BH28" i="12"/>
  <c r="BX130" i="12"/>
  <c r="CB130" i="12"/>
  <c r="BH139" i="12"/>
  <c r="BD139" i="12"/>
  <c r="BT139" i="12"/>
  <c r="BX115" i="12"/>
  <c r="CB115" i="12"/>
  <c r="BF143" i="12"/>
  <c r="BE143" i="12"/>
  <c r="BG143" i="12" s="1"/>
  <c r="BP57" i="12"/>
  <c r="BO57" i="12"/>
  <c r="BQ57" i="12" s="1"/>
  <c r="BF118" i="12"/>
  <c r="BE118" i="12"/>
  <c r="BG118" i="12" s="1"/>
  <c r="BF47" i="12"/>
  <c r="BE47" i="12"/>
  <c r="BG47" i="12" s="1"/>
  <c r="BF102" i="12"/>
  <c r="BE102" i="12"/>
  <c r="BG102" i="12" s="1"/>
  <c r="BO143" i="12"/>
  <c r="BQ143" i="12" s="1"/>
  <c r="BP143" i="12"/>
  <c r="BE92" i="12"/>
  <c r="BG92" i="12" s="1"/>
  <c r="BF92" i="12"/>
  <c r="BN75" i="12"/>
  <c r="BR75" i="12"/>
  <c r="CE26" i="12"/>
  <c r="CF26" i="12" s="1"/>
  <c r="CG26" i="12" s="1"/>
  <c r="BV26" i="12"/>
  <c r="BN85" i="12"/>
  <c r="BR85" i="12"/>
  <c r="BN47" i="12"/>
  <c r="BR47" i="12"/>
  <c r="BT128" i="12"/>
  <c r="BH128" i="12"/>
  <c r="BD128" i="12"/>
  <c r="BR110" i="12"/>
  <c r="BN110" i="12"/>
  <c r="BH66" i="12"/>
  <c r="BT66" i="12"/>
  <c r="BD66" i="12"/>
  <c r="BP7" i="12"/>
  <c r="BO7" i="12"/>
  <c r="BQ7" i="12" s="1"/>
  <c r="BO145" i="12"/>
  <c r="BQ145" i="12" s="1"/>
  <c r="BP145" i="12"/>
  <c r="BP51" i="12"/>
  <c r="BO51" i="12"/>
  <c r="BQ51" i="12" s="1"/>
  <c r="BO131" i="12"/>
  <c r="BQ131" i="12" s="1"/>
  <c r="BP131" i="12"/>
  <c r="BP17" i="12"/>
  <c r="BO17" i="12"/>
  <c r="BQ17" i="12" s="1"/>
  <c r="BH151" i="12"/>
  <c r="BD151" i="12"/>
  <c r="BD49" i="12"/>
  <c r="BH49" i="12"/>
  <c r="BD52" i="12"/>
  <c r="BH52" i="12"/>
  <c r="BT52" i="12"/>
  <c r="BX41" i="12"/>
  <c r="CB41" i="12"/>
  <c r="BX34" i="12"/>
  <c r="BR64" i="12"/>
  <c r="BN64" i="12"/>
  <c r="CB135" i="12"/>
  <c r="BX135" i="12"/>
  <c r="BP88" i="12"/>
  <c r="BO88" i="12"/>
  <c r="BQ88" i="12" s="1"/>
  <c r="BP86" i="12"/>
  <c r="BO86" i="12"/>
  <c r="BQ86" i="12" s="1"/>
  <c r="BP72" i="12"/>
  <c r="BO72" i="12"/>
  <c r="BQ72" i="12" s="1"/>
  <c r="CB113" i="12"/>
  <c r="BX113" i="12"/>
  <c r="BT122" i="12"/>
  <c r="BD89" i="12"/>
  <c r="BH89" i="12"/>
  <c r="CE79" i="12"/>
  <c r="CF79" i="12" s="1"/>
  <c r="CG79" i="12" s="1"/>
  <c r="BV79" i="12"/>
  <c r="BW79" i="12" s="1"/>
  <c r="BV55" i="12"/>
  <c r="BW55" i="12" s="1"/>
  <c r="CE55" i="12"/>
  <c r="CF55" i="12" s="1"/>
  <c r="CG55" i="12" s="1"/>
  <c r="BN36" i="12"/>
  <c r="BR36" i="12"/>
  <c r="BN25" i="12"/>
  <c r="BR25" i="12"/>
  <c r="BT130" i="12"/>
  <c r="BH130" i="12"/>
  <c r="BD130" i="12"/>
  <c r="BO43" i="12"/>
  <c r="BQ43" i="12" s="1"/>
  <c r="BP43" i="12"/>
  <c r="BO80" i="12"/>
  <c r="BQ80" i="12" s="1"/>
  <c r="BP80" i="12"/>
  <c r="BO135" i="12"/>
  <c r="BQ135" i="12" s="1"/>
  <c r="BP135" i="12"/>
  <c r="BO8" i="12"/>
  <c r="BQ8" i="12" s="1"/>
  <c r="BP8" i="12"/>
  <c r="BX69" i="12"/>
  <c r="CB46" i="12"/>
  <c r="BX46" i="12"/>
  <c r="CB142" i="12"/>
  <c r="BX142" i="12"/>
  <c r="BX101" i="12"/>
  <c r="CB101" i="12"/>
  <c r="BP139" i="12"/>
  <c r="BO139" i="12"/>
  <c r="BQ139" i="12" s="1"/>
  <c r="BV35" i="12"/>
  <c r="CE35" i="12"/>
  <c r="CF35" i="12" s="1"/>
  <c r="CG35" i="12" s="1"/>
  <c r="BX129" i="12"/>
  <c r="CB129" i="12"/>
  <c r="BF50" i="12"/>
  <c r="BE50" i="12"/>
  <c r="BG50" i="12" s="1"/>
  <c r="BX82" i="12"/>
  <c r="CB82" i="12"/>
  <c r="CE56" i="12"/>
  <c r="CF56" i="12" s="1"/>
  <c r="CG56" i="12" s="1"/>
  <c r="BV56" i="12"/>
  <c r="BW56" i="12" s="1"/>
  <c r="BV74" i="12"/>
  <c r="BW74" i="12" s="1"/>
  <c r="CE74" i="12"/>
  <c r="CF74" i="12" s="1"/>
  <c r="CG74" i="12" s="1"/>
  <c r="CE78" i="12"/>
  <c r="CF78" i="12" s="1"/>
  <c r="CG78" i="12" s="1"/>
  <c r="BV78" i="12"/>
  <c r="BW78" i="12" s="1"/>
  <c r="BN146" i="12"/>
  <c r="BR146" i="12"/>
  <c r="BH10" i="12"/>
  <c r="BD10" i="12"/>
  <c r="CB131" i="12"/>
  <c r="BX131" i="12"/>
  <c r="BF150" i="12"/>
  <c r="BE150" i="12"/>
  <c r="BG150" i="12" s="1"/>
  <c r="CB139" i="12"/>
  <c r="BX139" i="12"/>
  <c r="BF38" i="12"/>
  <c r="BE38" i="12"/>
  <c r="BG38" i="12" s="1"/>
  <c r="BN133" i="12"/>
  <c r="BR133" i="12"/>
  <c r="BH80" i="12"/>
  <c r="BD80" i="12"/>
  <c r="BP66" i="12"/>
  <c r="BO66" i="12"/>
  <c r="BQ66" i="12" s="1"/>
  <c r="BF144" i="12"/>
  <c r="BE144" i="12"/>
  <c r="BG144" i="12" s="1"/>
  <c r="BE133" i="12"/>
  <c r="BG133" i="12" s="1"/>
  <c r="BF133" i="12"/>
  <c r="BN24" i="12"/>
  <c r="BR24" i="12"/>
  <c r="BH62" i="12"/>
  <c r="BD62" i="12"/>
  <c r="BE12" i="12"/>
  <c r="BG12" i="12" s="1"/>
  <c r="BF12" i="12"/>
  <c r="BP92" i="12"/>
  <c r="BO92" i="12"/>
  <c r="BQ92" i="12" s="1"/>
  <c r="BT64" i="12"/>
  <c r="BH64" i="12"/>
  <c r="BD64" i="12"/>
  <c r="BV23" i="12"/>
  <c r="CE23" i="12"/>
  <c r="CF23" i="12" s="1"/>
  <c r="CG23" i="12" s="1"/>
  <c r="BN148" i="12"/>
  <c r="BR148" i="12"/>
  <c r="CE97" i="12"/>
  <c r="CF97" i="12" s="1"/>
  <c r="CG97" i="12" s="1"/>
  <c r="BV97" i="12"/>
  <c r="BW97" i="12" s="1"/>
  <c r="BN33" i="12"/>
  <c r="BR33" i="12"/>
  <c r="BE58" i="12"/>
  <c r="BG58" i="12" s="1"/>
  <c r="BF58" i="12"/>
  <c r="CB65" i="12"/>
  <c r="BX65" i="12"/>
  <c r="BP144" i="12"/>
  <c r="BO144" i="12"/>
  <c r="BQ144" i="12" s="1"/>
  <c r="CE80" i="12"/>
  <c r="CF80" i="12" s="1"/>
  <c r="CG80" i="12" s="1"/>
  <c r="BV80" i="12"/>
  <c r="BW80" i="12" s="1"/>
  <c r="CE93" i="12"/>
  <c r="CF93" i="12" s="1"/>
  <c r="CG93" i="12" s="1"/>
  <c r="BV93" i="12"/>
  <c r="BW93" i="12" s="1"/>
  <c r="BN32" i="12"/>
  <c r="BR32" i="12"/>
  <c r="BT50" i="12"/>
  <c r="BF36" i="12"/>
  <c r="BE36" i="12"/>
  <c r="BG36" i="12" s="1"/>
  <c r="CE38" i="12"/>
  <c r="CF38" i="12" s="1"/>
  <c r="CG38" i="12" s="1"/>
  <c r="BV38" i="12"/>
  <c r="BP111" i="12"/>
  <c r="BO111" i="12"/>
  <c r="BQ111" i="12" s="1"/>
  <c r="BE33" i="12"/>
  <c r="BG33" i="12" s="1"/>
  <c r="BF33" i="12"/>
  <c r="BF142" i="12"/>
  <c r="BE142" i="12"/>
  <c r="BG142" i="12" s="1"/>
  <c r="BX5" i="12"/>
  <c r="CB5" i="12"/>
  <c r="BE127" i="12"/>
  <c r="BG127" i="12" s="1"/>
  <c r="BF127" i="12"/>
  <c r="CE98" i="12"/>
  <c r="CF98" i="12" s="1"/>
  <c r="CG98" i="12" s="1"/>
  <c r="BV98" i="12"/>
  <c r="BN53" i="12"/>
  <c r="BR53" i="12"/>
  <c r="BF21" i="12"/>
  <c r="BE21" i="12"/>
  <c r="BG21" i="12" s="1"/>
  <c r="CB58" i="12"/>
  <c r="BR130" i="12"/>
  <c r="BN130" i="12"/>
  <c r="BD79" i="12"/>
  <c r="BH79" i="12"/>
  <c r="BP44" i="12"/>
  <c r="BO44" i="12"/>
  <c r="BQ44" i="12" s="1"/>
  <c r="BD13" i="12"/>
  <c r="BT13" i="12"/>
  <c r="BH13" i="12"/>
  <c r="BN39" i="12"/>
  <c r="BR39" i="12"/>
  <c r="CB106" i="12"/>
  <c r="BX106" i="12"/>
  <c r="BN132" i="12"/>
  <c r="BR132" i="12"/>
  <c r="BH63" i="12"/>
  <c r="BT63" i="12"/>
  <c r="BD63" i="12"/>
  <c r="CE49" i="12"/>
  <c r="CF49" i="12" s="1"/>
  <c r="CG49" i="12" s="1"/>
  <c r="BV49" i="12"/>
  <c r="BW49" i="12" s="1"/>
  <c r="CB136" i="12"/>
  <c r="BX136" i="12"/>
  <c r="BD78" i="12"/>
  <c r="BT78" i="12"/>
  <c r="BH78" i="12"/>
  <c r="BX52" i="12"/>
  <c r="CB52" i="12"/>
  <c r="BX40" i="12"/>
  <c r="CB40" i="12"/>
  <c r="BX128" i="12"/>
  <c r="BN65" i="12"/>
  <c r="BR65" i="12"/>
  <c r="CB28" i="12"/>
  <c r="BX28" i="12"/>
  <c r="BD74" i="12"/>
  <c r="BH74" i="12"/>
  <c r="BO12" i="12"/>
  <c r="BQ12" i="12" s="1"/>
  <c r="BP12" i="12"/>
  <c r="BP82" i="12"/>
  <c r="BO82" i="12"/>
  <c r="BQ82" i="12" s="1"/>
  <c r="BX95" i="12"/>
  <c r="CB95" i="12"/>
  <c r="BX29" i="12"/>
  <c r="CB29" i="12"/>
  <c r="BT87" i="12"/>
  <c r="BX109" i="12"/>
  <c r="CB109" i="12"/>
  <c r="BF57" i="12"/>
  <c r="BE57" i="12"/>
  <c r="BG57" i="12" s="1"/>
  <c r="BE88" i="12"/>
  <c r="BG88" i="12" s="1"/>
  <c r="BF88" i="12"/>
  <c r="BN95" i="12"/>
  <c r="BR95" i="12"/>
  <c r="BD59" i="12"/>
  <c r="BH59" i="12"/>
  <c r="BT59" i="12"/>
  <c r="BT120" i="12"/>
  <c r="BH120" i="12"/>
  <c r="BD120" i="12"/>
  <c r="BV126" i="12"/>
  <c r="BW126" i="12" s="1"/>
  <c r="CE126" i="12"/>
  <c r="CF126" i="12" s="1"/>
  <c r="CG126" i="12" s="1"/>
  <c r="BN49" i="12"/>
  <c r="BR49" i="12"/>
  <c r="BN14" i="12"/>
  <c r="BR14" i="12"/>
  <c r="BN28" i="12"/>
  <c r="BR28" i="12"/>
  <c r="CB67" i="12"/>
  <c r="BX67" i="12"/>
  <c r="BO138" i="12"/>
  <c r="BQ138" i="12" s="1"/>
  <c r="BP138" i="12"/>
  <c r="BP61" i="12"/>
  <c r="BO61" i="12"/>
  <c r="BQ61" i="12" s="1"/>
  <c r="BF76" i="12"/>
  <c r="BE76" i="12"/>
  <c r="BG76" i="12" s="1"/>
  <c r="CB20" i="12"/>
  <c r="BX20" i="12"/>
  <c r="BP31" i="12"/>
  <c r="BO31" i="12"/>
  <c r="BQ31" i="12" s="1"/>
  <c r="BO27" i="12"/>
  <c r="BQ27" i="12" s="1"/>
  <c r="BP27" i="12"/>
  <c r="BF35" i="12"/>
  <c r="BE35" i="12"/>
  <c r="BG35" i="12" s="1"/>
  <c r="CE25" i="12"/>
  <c r="CF25" i="12" s="1"/>
  <c r="CG25" i="12" s="1"/>
  <c r="BV25" i="12"/>
  <c r="BW25" i="12" s="1"/>
  <c r="BV100" i="12"/>
  <c r="BW100" i="12" s="1"/>
  <c r="CE100" i="12"/>
  <c r="CF100" i="12" s="1"/>
  <c r="CG100" i="12" s="1"/>
  <c r="CE112" i="12"/>
  <c r="CF112" i="12" s="1"/>
  <c r="CG112" i="12" s="1"/>
  <c r="BV112" i="12"/>
  <c r="BN115" i="12"/>
  <c r="BR115" i="12"/>
  <c r="CB76" i="12"/>
  <c r="BX76" i="12"/>
  <c r="BD25" i="12"/>
  <c r="BH25" i="12"/>
  <c r="CB117" i="12"/>
  <c r="BX117" i="12"/>
  <c r="BT135" i="12"/>
  <c r="BX24" i="12"/>
  <c r="CB24" i="12"/>
  <c r="BX11" i="12"/>
  <c r="CB11" i="12"/>
  <c r="BE70" i="12"/>
  <c r="BG70" i="12" s="1"/>
  <c r="BF70" i="12"/>
  <c r="BD14" i="12"/>
  <c r="BH14" i="12"/>
  <c r="BT14" i="12"/>
  <c r="CE90" i="12"/>
  <c r="CF90" i="12" s="1"/>
  <c r="CG90" i="12" s="1"/>
  <c r="BV90" i="12"/>
  <c r="BW90" i="12" s="1"/>
  <c r="CE3" i="12"/>
  <c r="CF3" i="12" s="1"/>
  <c r="CG3" i="12" s="1"/>
  <c r="BV3" i="12"/>
  <c r="BW3" i="12" s="1"/>
  <c r="BX9" i="12"/>
  <c r="CB9" i="12"/>
  <c r="BH77" i="12"/>
  <c r="BD77" i="12"/>
  <c r="BT77" i="12"/>
  <c r="BN21" i="12"/>
  <c r="BR21" i="12"/>
  <c r="BX21" i="12"/>
  <c r="BT5" i="12"/>
  <c r="BO120" i="12"/>
  <c r="BQ120" i="12" s="1"/>
  <c r="BP120" i="12"/>
  <c r="BF17" i="12"/>
  <c r="BE17" i="12"/>
  <c r="BG17" i="12" s="1"/>
  <c r="CB124" i="12"/>
  <c r="BF72" i="12"/>
  <c r="BE72" i="12"/>
  <c r="BG72" i="12" s="1"/>
  <c r="BO45" i="12"/>
  <c r="BQ45" i="12" s="1"/>
  <c r="BP45" i="12"/>
  <c r="BT115" i="12"/>
  <c r="BP89" i="12"/>
  <c r="BO89" i="12"/>
  <c r="BQ89" i="12" s="1"/>
  <c r="BR68" i="12"/>
  <c r="BN68" i="12"/>
  <c r="CB47" i="12"/>
  <c r="BX47" i="12"/>
  <c r="BN67" i="12"/>
  <c r="BR67" i="12"/>
  <c r="BE104" i="12"/>
  <c r="BG104" i="12" s="1"/>
  <c r="BF104" i="12"/>
  <c r="BF129" i="12"/>
  <c r="BE129" i="12"/>
  <c r="BG129" i="12" s="1"/>
  <c r="BX88" i="12"/>
  <c r="CB88" i="12"/>
  <c r="BE82" i="12"/>
  <c r="BG82" i="12" s="1"/>
  <c r="BF82" i="12"/>
  <c r="BP117" i="12"/>
  <c r="BO117" i="12"/>
  <c r="BQ117" i="12" s="1"/>
  <c r="CB102" i="12"/>
  <c r="BX102" i="12"/>
  <c r="BO141" i="12"/>
  <c r="BQ141" i="12"/>
  <c r="BP141" i="12"/>
  <c r="BP76" i="12"/>
  <c r="BO76" i="12"/>
  <c r="BQ76" i="12" s="1"/>
  <c r="BO149" i="12"/>
  <c r="BQ149" i="12" s="1"/>
  <c r="BP149" i="12"/>
  <c r="BN119" i="12"/>
  <c r="BR119" i="12"/>
  <c r="CB71" i="12"/>
  <c r="BX71" i="12"/>
  <c r="BO15" i="12"/>
  <c r="BQ15" i="12" s="1"/>
  <c r="BH61" i="12"/>
  <c r="BD61" i="12"/>
  <c r="BN99" i="12"/>
  <c r="BR99" i="12"/>
  <c r="BT102" i="12"/>
  <c r="BN128" i="12"/>
  <c r="BR128" i="12"/>
  <c r="BD136" i="12"/>
  <c r="BT136" i="12"/>
  <c r="BH136" i="12"/>
  <c r="BT129" i="12"/>
  <c r="BX37" i="12"/>
  <c r="BH121" i="12"/>
  <c r="BT121" i="12"/>
  <c r="BD121" i="12"/>
  <c r="BT67" i="12"/>
  <c r="BN48" i="12"/>
  <c r="BR48" i="12"/>
  <c r="BF110" i="12"/>
  <c r="BE110" i="12"/>
  <c r="BG110" i="12" s="1"/>
  <c r="CB99" i="12"/>
  <c r="BX99" i="12"/>
  <c r="BR94" i="12"/>
  <c r="BN94" i="12"/>
  <c r="BT105" i="12"/>
  <c r="BD105" i="12"/>
  <c r="BH105" i="12"/>
  <c r="CB39" i="12"/>
  <c r="BX39" i="12"/>
  <c r="BP127" i="12"/>
  <c r="BO127" i="12"/>
  <c r="BQ127" i="12" s="1"/>
  <c r="BN101" i="12"/>
  <c r="BR101" i="12"/>
  <c r="CE147" i="12"/>
  <c r="CF147" i="12" s="1"/>
  <c r="CG147" i="12" s="1"/>
  <c r="BV147" i="12"/>
  <c r="BP23" i="12"/>
  <c r="BO23" i="12"/>
  <c r="BQ23" i="12" s="1"/>
  <c r="BO125" i="12"/>
  <c r="BQ125" i="12" s="1"/>
  <c r="BP125" i="12"/>
  <c r="BE123" i="12"/>
  <c r="BG123" i="12" s="1"/>
  <c r="BF123" i="12"/>
  <c r="BX91" i="12"/>
  <c r="CB91" i="12"/>
  <c r="BD119" i="12"/>
  <c r="BH119" i="12"/>
  <c r="CB64" i="12"/>
  <c r="BX64" i="12"/>
  <c r="BX87" i="12"/>
  <c r="CB87" i="12"/>
  <c r="BX63" i="12"/>
  <c r="CB63" i="12"/>
  <c r="BD65" i="12"/>
  <c r="BT65" i="12"/>
  <c r="BH65" i="12"/>
  <c r="BN19" i="12"/>
  <c r="BR19" i="12"/>
  <c r="BO46" i="12"/>
  <c r="BQ46" i="12" s="1"/>
  <c r="BP46" i="12"/>
  <c r="BE112" i="12"/>
  <c r="BG112" i="12" s="1"/>
  <c r="BF112" i="12"/>
  <c r="BX8" i="12"/>
  <c r="CB8" i="12"/>
  <c r="BT11" i="12"/>
  <c r="BH11" i="12"/>
  <c r="BD11" i="12"/>
  <c r="BF87" i="12"/>
  <c r="BE87" i="12"/>
  <c r="BG87" i="12" s="1"/>
  <c r="BT57" i="12"/>
  <c r="BH32" i="12"/>
  <c r="BD32" i="12"/>
  <c r="CE114" i="12"/>
  <c r="CF114" i="12" s="1"/>
  <c r="CG114" i="12" s="1"/>
  <c r="BV114" i="12"/>
  <c r="BW114" i="12" s="1"/>
  <c r="BP73" i="12"/>
  <c r="BO73" i="12"/>
  <c r="BQ73" i="12" s="1"/>
  <c r="BP136" i="12"/>
  <c r="BO136" i="12"/>
  <c r="BQ136" i="12" s="1"/>
  <c r="BN59" i="12"/>
  <c r="BR59" i="12"/>
  <c r="BN104" i="12"/>
  <c r="BR104" i="12"/>
  <c r="BH99" i="12"/>
  <c r="BT99" i="12"/>
  <c r="BD99" i="12"/>
  <c r="BT17" i="12"/>
  <c r="BH16" i="12"/>
  <c r="BD16" i="12"/>
  <c r="BN112" i="12"/>
  <c r="BR112" i="12"/>
  <c r="BX75" i="12"/>
  <c r="CB75" i="12"/>
  <c r="BD55" i="12"/>
  <c r="BH55" i="12"/>
  <c r="BP70" i="12"/>
  <c r="BO70" i="12"/>
  <c r="BQ70" i="12" s="1"/>
  <c r="BN37" i="12"/>
  <c r="BR37" i="12"/>
  <c r="BD56" i="12"/>
  <c r="BH56" i="12"/>
  <c r="BN100" i="12"/>
  <c r="BR100" i="12"/>
  <c r="BT54" i="12"/>
  <c r="BH54" i="12"/>
  <c r="BD54" i="12"/>
  <c r="BN103" i="12"/>
  <c r="BR103" i="12"/>
  <c r="BT107" i="12"/>
  <c r="BO109" i="12"/>
  <c r="BQ109" i="12" s="1"/>
  <c r="BP109" i="12"/>
  <c r="BE96" i="12"/>
  <c r="BG96" i="12" s="1"/>
  <c r="BF96" i="12"/>
  <c r="BF46" i="12"/>
  <c r="BE46" i="12"/>
  <c r="BG46" i="12" s="1"/>
  <c r="BF30" i="12"/>
  <c r="BE30" i="12"/>
  <c r="BG30" i="12" s="1"/>
  <c r="BX134" i="12"/>
  <c r="BP3" i="12"/>
  <c r="BO3" i="12"/>
  <c r="BQ3" i="12" s="1"/>
  <c r="BP62" i="12"/>
  <c r="BO62" i="12"/>
  <c r="BQ62" i="12" s="1"/>
  <c r="BF145" i="12"/>
  <c r="BE145" i="12"/>
  <c r="BG145" i="12" s="1"/>
  <c r="BE37" i="12"/>
  <c r="BG37" i="12" s="1"/>
  <c r="BF37" i="12"/>
  <c r="BT34" i="12"/>
  <c r="BH34" i="12"/>
  <c r="BD34" i="12"/>
  <c r="BN29" i="12"/>
  <c r="BR29" i="12"/>
  <c r="BH90" i="12"/>
  <c r="BD90" i="12"/>
  <c r="BN142" i="12"/>
  <c r="BR142" i="12"/>
  <c r="BN40" i="12"/>
  <c r="BR40" i="12"/>
  <c r="BR16" i="12"/>
  <c r="BN16" i="12"/>
  <c r="BX12" i="12"/>
  <c r="CB12" i="12"/>
  <c r="BO30" i="12"/>
  <c r="BQ30" i="12" s="1"/>
  <c r="BP30" i="12"/>
  <c r="BX140" i="12"/>
  <c r="CB140" i="12"/>
  <c r="BT91" i="12"/>
  <c r="BP20" i="12"/>
  <c r="BO20" i="12"/>
  <c r="BQ20" i="12" s="1"/>
  <c r="BF135" i="12"/>
  <c r="BE135" i="12"/>
  <c r="BG135" i="12" s="1"/>
  <c r="BF122" i="12"/>
  <c r="BE122" i="12"/>
  <c r="BG122" i="12" s="1"/>
  <c r="BX92" i="12"/>
  <c r="CB92" i="12"/>
  <c r="BT24" i="12"/>
  <c r="BP26" i="12"/>
  <c r="BO26" i="12"/>
  <c r="BQ26" i="12" s="1"/>
  <c r="BT101" i="12"/>
  <c r="BD101" i="12"/>
  <c r="BH101" i="12"/>
  <c r="BD53" i="12"/>
  <c r="BT53" i="12"/>
  <c r="BH53" i="12"/>
  <c r="CE61" i="12"/>
  <c r="CF61" i="12" s="1"/>
  <c r="CG61" i="12" s="1"/>
  <c r="BV61" i="12"/>
  <c r="BW61" i="12" s="1"/>
  <c r="BT20" i="12"/>
  <c r="BH20" i="12"/>
  <c r="BD20" i="12"/>
  <c r="CB132" i="12"/>
  <c r="BX132" i="12"/>
  <c r="BN114" i="12"/>
  <c r="BR114" i="12"/>
  <c r="BD9" i="12"/>
  <c r="BT9" i="12"/>
  <c r="BH9" i="12"/>
  <c r="BR98" i="12"/>
  <c r="BN98" i="12"/>
  <c r="CB53" i="12"/>
  <c r="BX53" i="12"/>
  <c r="BF5" i="12"/>
  <c r="BE5" i="12"/>
  <c r="BG5" i="12" s="1"/>
  <c r="CB77" i="12"/>
  <c r="BX77" i="12"/>
  <c r="BE69" i="12"/>
  <c r="BG69" i="12" s="1"/>
  <c r="BF69" i="12"/>
  <c r="BX7" i="12"/>
  <c r="CB7" i="12"/>
  <c r="BE8" i="12"/>
  <c r="BG8" i="12" s="1"/>
  <c r="BF8" i="12"/>
  <c r="BF115" i="12"/>
  <c r="BE115" i="12"/>
  <c r="BG115" i="12" s="1"/>
  <c r="CB148" i="12"/>
  <c r="BX148" i="12"/>
  <c r="BN11" i="12"/>
  <c r="BR11" i="12"/>
  <c r="BP69" i="12"/>
  <c r="BO69" i="12"/>
  <c r="BQ69" i="12" s="1"/>
  <c r="BT47" i="12"/>
  <c r="BP38" i="12"/>
  <c r="BO38" i="12"/>
  <c r="BQ38" i="12" s="1"/>
  <c r="BV85" i="12"/>
  <c r="BW85" i="12" s="1"/>
  <c r="CE85" i="12"/>
  <c r="CF85" i="12" s="1"/>
  <c r="CG85" i="12" s="1"/>
  <c r="BT83" i="12"/>
  <c r="BD83" i="12"/>
  <c r="BH83" i="12"/>
  <c r="CB50" i="12"/>
  <c r="BX50" i="12"/>
  <c r="BD86" i="12"/>
  <c r="BH86" i="12"/>
  <c r="BT86" i="12"/>
  <c r="BD22" i="12"/>
  <c r="BH22" i="12"/>
  <c r="BT22" i="12"/>
  <c r="BF137" i="12"/>
  <c r="BE137" i="12"/>
  <c r="BG137" i="12" s="1"/>
  <c r="BN71" i="12"/>
  <c r="BR71" i="12"/>
  <c r="BN74" i="12"/>
  <c r="BR74" i="12"/>
  <c r="BE45" i="12"/>
  <c r="BG45" i="12" s="1"/>
  <c r="BF45" i="12"/>
  <c r="BN9" i="12"/>
  <c r="BR9" i="12"/>
  <c r="BH93" i="12"/>
  <c r="BD93" i="12"/>
  <c r="BP54" i="12"/>
  <c r="BO54" i="12"/>
  <c r="BQ54" i="12" s="1"/>
  <c r="BH31" i="12"/>
  <c r="BD31" i="12"/>
  <c r="BN52" i="12"/>
  <c r="BR52" i="12"/>
  <c r="BE109" i="12"/>
  <c r="BG109" i="12" s="1"/>
  <c r="BF109" i="12"/>
  <c r="BF26" i="12"/>
  <c r="BE26" i="12"/>
  <c r="BG26" i="12" s="1"/>
  <c r="BP123" i="12"/>
  <c r="BO123" i="12"/>
  <c r="BQ123" i="12" s="1"/>
  <c r="BH131" i="12"/>
  <c r="BT131" i="12"/>
  <c r="BD131" i="12"/>
  <c r="BH85" i="12"/>
  <c r="BD85" i="12"/>
  <c r="BP84" i="12"/>
  <c r="BO84" i="12"/>
  <c r="BQ84" i="12" s="1"/>
  <c r="CB13" i="12"/>
  <c r="BX13" i="12"/>
  <c r="BX133" i="12"/>
  <c r="CB133" i="12"/>
  <c r="BF98" i="12"/>
  <c r="BE98" i="12"/>
  <c r="BG98" i="12" s="1"/>
  <c r="BV94" i="12"/>
  <c r="CE94" i="12"/>
  <c r="CF94" i="12" s="1"/>
  <c r="CG94" i="12" s="1"/>
  <c r="BV70" i="12"/>
  <c r="CE70" i="12"/>
  <c r="CF70" i="12" s="1"/>
  <c r="CG70" i="12" s="1"/>
  <c r="BP151" i="12"/>
  <c r="BO151" i="12"/>
  <c r="BQ151" i="12" s="1"/>
  <c r="BT95" i="12"/>
  <c r="BD95" i="12"/>
  <c r="BH95" i="12"/>
  <c r="BH113" i="12"/>
  <c r="BD113" i="12"/>
  <c r="BT113" i="12"/>
  <c r="BT15" i="12"/>
  <c r="BD15" i="12"/>
  <c r="BH15" i="12"/>
  <c r="BF67" i="12"/>
  <c r="BE67" i="12"/>
  <c r="BG67" i="12" s="1"/>
  <c r="BF44" i="12"/>
  <c r="BE44" i="12"/>
  <c r="BG44" i="12" s="1"/>
  <c r="CB57" i="12"/>
  <c r="BX57" i="12"/>
  <c r="BT7" i="12"/>
  <c r="BH7" i="12"/>
  <c r="BD7" i="12"/>
  <c r="CB122" i="12"/>
  <c r="BX122" i="12"/>
  <c r="BD29" i="12"/>
  <c r="BT29" i="12"/>
  <c r="BH29" i="12"/>
  <c r="BH126" i="12"/>
  <c r="BD126" i="12"/>
  <c r="BP63" i="12"/>
  <c r="BO63" i="12"/>
  <c r="BQ63" i="12" s="1"/>
  <c r="BE75" i="12"/>
  <c r="BG75" i="12" s="1"/>
  <c r="BF75" i="12"/>
  <c r="BD116" i="12"/>
  <c r="BH116" i="12"/>
  <c r="BV137" i="12"/>
  <c r="BW137" i="12" s="1"/>
  <c r="CE137" i="12"/>
  <c r="CF137" i="12" s="1"/>
  <c r="CG137" i="12" s="1"/>
  <c r="BN147" i="12"/>
  <c r="BR147" i="12"/>
  <c r="BF4" i="12"/>
  <c r="BE4" i="12"/>
  <c r="BG4" i="12" s="1"/>
  <c r="BF91" i="12"/>
  <c r="BE91" i="12"/>
  <c r="BG91" i="12" s="1"/>
  <c r="BN4" i="12"/>
  <c r="BR4" i="12"/>
  <c r="BT58" i="12"/>
  <c r="BX108" i="12"/>
  <c r="CB108" i="12"/>
  <c r="BT68" i="12"/>
  <c r="BH117" i="12"/>
  <c r="BT117" i="12"/>
  <c r="BD117" i="12"/>
  <c r="BX14" i="12"/>
  <c r="CB14" i="12"/>
  <c r="BN35" i="12"/>
  <c r="BR35" i="12"/>
  <c r="BH43" i="12"/>
  <c r="BT43" i="12"/>
  <c r="BD43" i="12"/>
  <c r="BV143" i="12"/>
  <c r="CE143" i="12"/>
  <c r="CF143" i="12" s="1"/>
  <c r="CG143" i="12" s="1"/>
  <c r="CE6" i="12"/>
  <c r="CF6" i="12" s="1"/>
  <c r="CG6" i="12" s="1"/>
  <c r="BV6" i="12"/>
  <c r="BN78" i="12"/>
  <c r="BR78" i="12"/>
  <c r="BX127" i="12"/>
  <c r="CB127" i="12"/>
  <c r="BF51" i="12"/>
  <c r="BE51" i="12"/>
  <c r="BG51" i="12" s="1"/>
  <c r="BX105" i="12"/>
  <c r="CB105" i="12"/>
  <c r="BX96" i="12"/>
  <c r="CB96" i="12"/>
  <c r="BH81" i="12"/>
  <c r="BD81" i="12"/>
  <c r="BT81" i="12"/>
  <c r="CE31" i="12"/>
  <c r="CF31" i="12" s="1"/>
  <c r="CG31" i="12" s="1"/>
  <c r="BV31" i="12"/>
  <c r="BW31" i="12" s="1"/>
  <c r="BD100" i="12"/>
  <c r="BH100" i="12"/>
  <c r="BD108" i="12"/>
  <c r="BT108" i="12"/>
  <c r="BH108" i="12"/>
  <c r="BV89" i="12"/>
  <c r="BW89" i="12" s="1"/>
  <c r="CE89" i="12"/>
  <c r="CF89" i="12" s="1"/>
  <c r="CG89" i="12" s="1"/>
  <c r="BH3" i="12"/>
  <c r="BD3" i="12"/>
  <c r="BH111" i="12"/>
  <c r="BD111" i="12"/>
  <c r="BX66" i="12"/>
  <c r="CB66" i="12"/>
  <c r="BT51" i="12"/>
  <c r="BP118" i="12"/>
  <c r="BO118" i="12"/>
  <c r="BQ118" i="12" s="1"/>
  <c r="BO87" i="12"/>
  <c r="BQ87" i="12" s="1"/>
  <c r="BP87" i="12"/>
  <c r="BP107" i="12"/>
  <c r="BO107" i="12"/>
  <c r="BQ107" i="12" s="1"/>
  <c r="BP18" i="12"/>
  <c r="BO18" i="12"/>
  <c r="BQ18" i="12" s="1"/>
  <c r="CB81" i="12"/>
  <c r="BX81" i="12"/>
  <c r="BP108" i="12"/>
  <c r="BO108" i="12"/>
  <c r="BQ108" i="12" s="1"/>
  <c r="BP93" i="12"/>
  <c r="BO93" i="12"/>
  <c r="BQ93" i="12" s="1"/>
  <c r="BD18" i="12"/>
  <c r="BH18" i="12"/>
  <c r="BT18" i="12"/>
  <c r="BT125" i="12"/>
  <c r="BH125" i="12"/>
  <c r="BD125" i="12"/>
  <c r="BD141" i="12"/>
  <c r="BH141" i="12"/>
  <c r="BV73" i="12"/>
  <c r="CE73" i="12"/>
  <c r="CF73" i="12" s="1"/>
  <c r="CG73" i="12" s="1"/>
  <c r="BR10" i="12"/>
  <c r="BN10" i="12"/>
  <c r="BD138" i="12"/>
  <c r="BH138" i="12"/>
  <c r="BT106" i="12"/>
  <c r="BH106" i="12"/>
  <c r="BD106" i="12"/>
  <c r="BF107" i="12"/>
  <c r="BE107" i="12"/>
  <c r="BG107" i="12" s="1"/>
  <c r="CB68" i="12"/>
  <c r="BX68" i="12"/>
  <c r="BT96" i="12"/>
  <c r="BP6" i="12"/>
  <c r="BO6" i="12"/>
  <c r="BQ6" i="12" s="1"/>
  <c r="BT76" i="12"/>
  <c r="BX18" i="12"/>
  <c r="CB18" i="12"/>
  <c r="BF27" i="12"/>
  <c r="BE27" i="12"/>
  <c r="BG27" i="12" s="1"/>
  <c r="CB84" i="12"/>
  <c r="BX84" i="12"/>
  <c r="BE94" i="12"/>
  <c r="BG94" i="12" s="1"/>
  <c r="BF94" i="12"/>
  <c r="BT82" i="12"/>
  <c r="CB42" i="12"/>
  <c r="BX42" i="12"/>
  <c r="CE145" i="12"/>
  <c r="CF145" i="12" s="1"/>
  <c r="CG145" i="12" s="1"/>
  <c r="BV145" i="12"/>
  <c r="BN77" i="12"/>
  <c r="BR77" i="12"/>
  <c r="BN34" i="12"/>
  <c r="BR34" i="12"/>
  <c r="BN113" i="12"/>
  <c r="BR113" i="12"/>
  <c r="BN122" i="12"/>
  <c r="BR122" i="12"/>
  <c r="BD114" i="12"/>
  <c r="BH114" i="12"/>
  <c r="BX83" i="12"/>
  <c r="CB83" i="12"/>
  <c r="BX36" i="12"/>
  <c r="CB36" i="12"/>
  <c r="BO129" i="12"/>
  <c r="BQ129" i="12" s="1"/>
  <c r="BP129" i="12"/>
  <c r="BF103" i="12"/>
  <c r="BE103" i="12"/>
  <c r="BG103" i="12" s="1"/>
  <c r="BF19" i="12"/>
  <c r="BE19" i="12"/>
  <c r="BG19" i="12" s="1"/>
  <c r="BP96" i="12"/>
  <c r="BO96" i="12"/>
  <c r="BQ96" i="12" s="1"/>
  <c r="BF24" i="12"/>
  <c r="BE24" i="12"/>
  <c r="BG24" i="12" s="1"/>
  <c r="CE104" i="12"/>
  <c r="CF104" i="12" s="1"/>
  <c r="CG104" i="12" s="1"/>
  <c r="BV104" i="12"/>
  <c r="BW104" i="12" s="1"/>
  <c r="CE30" i="12"/>
  <c r="CF30" i="12" s="1"/>
  <c r="CG30" i="12" s="1"/>
  <c r="BV30" i="12"/>
  <c r="BN50" i="12"/>
  <c r="BR50" i="12"/>
  <c r="CE151" i="12"/>
  <c r="CF151" i="12" s="1"/>
  <c r="CG151" i="12" s="1"/>
  <c r="BV151" i="12"/>
  <c r="BW151" i="12" s="1"/>
  <c r="BX123" i="12"/>
  <c r="BX48" i="12"/>
  <c r="CB48" i="12"/>
  <c r="BD41" i="12"/>
  <c r="BH41" i="12"/>
  <c r="BF124" i="12"/>
  <c r="BE124" i="12"/>
  <c r="BG124" i="12" s="1"/>
  <c r="BT71" i="12"/>
  <c r="BO105" i="12"/>
  <c r="BQ105" i="12" s="1"/>
  <c r="BP105" i="12"/>
  <c r="BX118" i="12"/>
  <c r="CB118" i="12"/>
  <c r="BT150" i="12"/>
  <c r="BT8" i="12"/>
  <c r="CB16" i="12"/>
  <c r="BX59" i="12"/>
  <c r="CB59" i="12"/>
  <c r="BO150" i="12"/>
  <c r="BQ150" i="12" s="1"/>
  <c r="BP150" i="12"/>
  <c r="CE2" i="12"/>
  <c r="CF2" i="12" s="1"/>
  <c r="CG2" i="12" s="1"/>
  <c r="BV2" i="12"/>
  <c r="BW2" i="12" s="1"/>
  <c r="CB2" i="12" s="1"/>
  <c r="BO2" i="12"/>
  <c r="BP2" i="12"/>
  <c r="AX152" i="12"/>
  <c r="BR2" i="12"/>
  <c r="BM152" i="12"/>
  <c r="AY152" i="12"/>
  <c r="AZ152" i="12"/>
  <c r="BC152" i="12"/>
  <c r="BH2" i="12"/>
  <c r="BD2" i="12"/>
  <c r="BF2" i="12" s="1"/>
  <c r="AY77" i="11"/>
  <c r="BO77" i="11" s="1"/>
  <c r="AY46" i="11"/>
  <c r="BO46" i="11" s="1"/>
  <c r="AY75" i="11"/>
  <c r="BO75" i="11" s="1"/>
  <c r="AY70" i="11"/>
  <c r="BO70" i="11" s="1"/>
  <c r="BV70" i="11" s="1"/>
  <c r="AY6" i="11"/>
  <c r="BO6" i="11" s="1"/>
  <c r="BV6" i="11" s="1"/>
  <c r="AY52" i="11"/>
  <c r="BO52" i="11" s="1"/>
  <c r="BV52" i="11" s="1"/>
  <c r="AY40" i="11"/>
  <c r="BO40" i="11" s="1"/>
  <c r="BV40" i="11" s="1"/>
  <c r="AY117" i="11"/>
  <c r="BO117" i="11" s="1"/>
  <c r="BP117" i="11" s="1"/>
  <c r="AY22" i="11"/>
  <c r="BO22" i="11" s="1"/>
  <c r="AY13" i="11"/>
  <c r="BO13" i="11" s="1"/>
  <c r="BV13" i="11" s="1"/>
  <c r="AY8" i="11"/>
  <c r="BO8" i="11" s="1"/>
  <c r="BV8" i="11" s="1"/>
  <c r="AY7" i="11"/>
  <c r="BO7" i="11" s="1"/>
  <c r="BP7" i="11" s="1"/>
  <c r="AY114" i="11"/>
  <c r="BO114" i="11" s="1"/>
  <c r="BP114" i="11" s="1"/>
  <c r="AY112" i="11"/>
  <c r="BO112" i="11" s="1"/>
  <c r="BP112" i="11" s="1"/>
  <c r="AY110" i="11"/>
  <c r="BO110" i="11" s="1"/>
  <c r="BP110" i="11" s="1"/>
  <c r="AY60" i="11"/>
  <c r="BO60" i="11" s="1"/>
  <c r="BV60" i="11" s="1"/>
  <c r="AZ23" i="11"/>
  <c r="AZ35" i="11"/>
  <c r="CI35" i="11" s="1"/>
  <c r="CJ35" i="11" s="1"/>
  <c r="CK35" i="11" s="1"/>
  <c r="AZ77" i="11"/>
  <c r="CI77" i="11" s="1"/>
  <c r="CJ77" i="11" s="1"/>
  <c r="CK77" i="11" s="1"/>
  <c r="AZ98" i="11"/>
  <c r="CI98" i="11" s="1"/>
  <c r="CJ98" i="11" s="1"/>
  <c r="CK98" i="11" s="1"/>
  <c r="AZ115" i="11"/>
  <c r="BZ115" i="11" s="1"/>
  <c r="CA115" i="11" s="1"/>
  <c r="CB115" i="11" s="1"/>
  <c r="AZ119" i="11"/>
  <c r="BZ119" i="11" s="1"/>
  <c r="CA119" i="11" s="1"/>
  <c r="CB119" i="11" s="1"/>
  <c r="AY89" i="11"/>
  <c r="BO89" i="11" s="1"/>
  <c r="BP89" i="11" s="1"/>
  <c r="AY80" i="11"/>
  <c r="BO80" i="11" s="1"/>
  <c r="BV80" i="11" s="1"/>
  <c r="AZ87" i="11"/>
  <c r="AZ64" i="11"/>
  <c r="CI64" i="11" s="1"/>
  <c r="CJ64" i="11" s="1"/>
  <c r="CK64" i="11" s="1"/>
  <c r="AY103" i="11"/>
  <c r="BO103" i="11" s="1"/>
  <c r="AZ118" i="11"/>
  <c r="BZ118" i="11" s="1"/>
  <c r="CA118" i="11" s="1"/>
  <c r="CB118" i="11" s="1"/>
  <c r="AZ92" i="11"/>
  <c r="CI92" i="11" s="1"/>
  <c r="CJ92" i="11" s="1"/>
  <c r="CK92" i="11" s="1"/>
  <c r="AZ43" i="11"/>
  <c r="CI43" i="11" s="1"/>
  <c r="CJ43" i="11" s="1"/>
  <c r="CK43" i="11" s="1"/>
  <c r="AY78" i="11"/>
  <c r="BO78" i="11" s="1"/>
  <c r="BV78" i="11" s="1"/>
  <c r="AZ60" i="11"/>
  <c r="BZ60" i="11" s="1"/>
  <c r="CA60" i="11" s="1"/>
  <c r="CB60" i="11" s="1"/>
  <c r="AZ78" i="11"/>
  <c r="AZ51" i="11"/>
  <c r="BZ51" i="11" s="1"/>
  <c r="CA51" i="11" s="1"/>
  <c r="CB51" i="11" s="1"/>
  <c r="AZ80" i="11"/>
  <c r="CI80" i="11" s="1"/>
  <c r="CJ80" i="11" s="1"/>
  <c r="CK80" i="11" s="1"/>
  <c r="AY14" i="11"/>
  <c r="BO14" i="11" s="1"/>
  <c r="BP14" i="11" s="1"/>
  <c r="AY124" i="11"/>
  <c r="BO124" i="11" s="1"/>
  <c r="BV124" i="11" s="1"/>
  <c r="AZ65" i="11"/>
  <c r="BZ65" i="11" s="1"/>
  <c r="CA65" i="11" s="1"/>
  <c r="CB65" i="11" s="1"/>
  <c r="AZ46" i="11"/>
  <c r="CI46" i="11" s="1"/>
  <c r="CJ46" i="11" s="1"/>
  <c r="CK46" i="11" s="1"/>
  <c r="AZ102" i="11"/>
  <c r="BZ102" i="11" s="1"/>
  <c r="CA102" i="11" s="1"/>
  <c r="CB102" i="11" s="1"/>
  <c r="AZ61" i="11"/>
  <c r="AY45" i="11"/>
  <c r="BO45" i="11" s="1"/>
  <c r="BP45" i="11" s="1"/>
  <c r="AY109" i="11"/>
  <c r="BO109" i="11" s="1"/>
  <c r="BP109" i="11" s="1"/>
  <c r="BJ20" i="11"/>
  <c r="BD20" i="11"/>
  <c r="AX89" i="11"/>
  <c r="BC89" i="11" s="1"/>
  <c r="AX16" i="11"/>
  <c r="BC16" i="11" s="1"/>
  <c r="AX49" i="11"/>
  <c r="BC49" i="11" s="1"/>
  <c r="AX41" i="11"/>
  <c r="BC41" i="11" s="1"/>
  <c r="CI23" i="11"/>
  <c r="CJ23" i="11" s="1"/>
  <c r="CK23" i="11" s="1"/>
  <c r="BZ23" i="11"/>
  <c r="CA23" i="11" s="1"/>
  <c r="CB23" i="11" s="1"/>
  <c r="BZ11" i="11"/>
  <c r="CA11" i="11" s="1"/>
  <c r="CB11" i="11" s="1"/>
  <c r="CI11" i="11"/>
  <c r="CJ11" i="11" s="1"/>
  <c r="CK11" i="11" s="1"/>
  <c r="AZ85" i="11"/>
  <c r="AX23" i="11"/>
  <c r="BC23" i="11" s="1"/>
  <c r="AX124" i="11"/>
  <c r="BC124" i="11" s="1"/>
  <c r="AZ110" i="11"/>
  <c r="AX87" i="11"/>
  <c r="BC87" i="11" s="1"/>
  <c r="BV22" i="11"/>
  <c r="BP22" i="11"/>
  <c r="AZ44" i="11"/>
  <c r="AZ52" i="11"/>
  <c r="AX33" i="11"/>
  <c r="BC33" i="11" s="1"/>
  <c r="BP77" i="11"/>
  <c r="BV77" i="11"/>
  <c r="AZ108" i="11"/>
  <c r="AX39" i="11"/>
  <c r="BC39" i="11" s="1"/>
  <c r="AX109" i="11"/>
  <c r="BC109" i="11" s="1"/>
  <c r="AZ15" i="11"/>
  <c r="AY67" i="11"/>
  <c r="BO67" i="11" s="1"/>
  <c r="AZ101" i="11"/>
  <c r="AZ16" i="11"/>
  <c r="CI78" i="11"/>
  <c r="CJ78" i="11" s="1"/>
  <c r="CK78" i="11" s="1"/>
  <c r="BZ78" i="11"/>
  <c r="CA78" i="11" s="1"/>
  <c r="CB78" i="11" s="1"/>
  <c r="BV46" i="11"/>
  <c r="BP46" i="11"/>
  <c r="AX93" i="11"/>
  <c r="BC93" i="11" s="1"/>
  <c r="AX60" i="11"/>
  <c r="BC60" i="11" s="1"/>
  <c r="AX121" i="11"/>
  <c r="BC121" i="11" s="1"/>
  <c r="AX43" i="11"/>
  <c r="BC43" i="11" s="1"/>
  <c r="BP13" i="11"/>
  <c r="AZ28" i="11"/>
  <c r="AX47" i="11"/>
  <c r="BC47" i="11" s="1"/>
  <c r="AX103" i="11"/>
  <c r="BC103" i="11" s="1"/>
  <c r="AZ38" i="11"/>
  <c r="AX62" i="11"/>
  <c r="BC62" i="11" s="1"/>
  <c r="AZ86" i="11"/>
  <c r="AZ94" i="11"/>
  <c r="AX67" i="11"/>
  <c r="BC67" i="11" s="1"/>
  <c r="AX8" i="11"/>
  <c r="BC8" i="11" s="1"/>
  <c r="AZ120" i="11"/>
  <c r="AX101" i="11"/>
  <c r="BC101" i="11" s="1"/>
  <c r="AX61" i="11"/>
  <c r="BC61" i="11" s="1"/>
  <c r="AZ75" i="11"/>
  <c r="AZ69" i="11"/>
  <c r="AX18" i="11"/>
  <c r="BC18" i="11" s="1"/>
  <c r="AX96" i="11"/>
  <c r="BC96" i="11" s="1"/>
  <c r="AZ104" i="11"/>
  <c r="AZ21" i="11"/>
  <c r="AX86" i="11"/>
  <c r="BC86" i="11" s="1"/>
  <c r="AX29" i="11"/>
  <c r="BC29" i="11" s="1"/>
  <c r="AZ45" i="11"/>
  <c r="AZ39" i="11"/>
  <c r="AY21" i="11"/>
  <c r="BO21" i="11" s="1"/>
  <c r="AX82" i="11"/>
  <c r="BC82" i="11" s="1"/>
  <c r="AX55" i="11"/>
  <c r="BC55" i="11" s="1"/>
  <c r="AX45" i="11"/>
  <c r="BC45" i="11" s="1"/>
  <c r="AX28" i="11"/>
  <c r="BC28" i="11" s="1"/>
  <c r="AX15" i="11"/>
  <c r="BC15" i="11" s="1"/>
  <c r="CI87" i="11"/>
  <c r="CJ87" i="11" s="1"/>
  <c r="CK87" i="11" s="1"/>
  <c r="BZ87" i="11"/>
  <c r="CA87" i="11" s="1"/>
  <c r="CB87" i="11" s="1"/>
  <c r="BP103" i="11"/>
  <c r="BV103" i="11"/>
  <c r="AX64" i="11"/>
  <c r="BC64" i="11" s="1"/>
  <c r="CI61" i="11"/>
  <c r="CJ61" i="11" s="1"/>
  <c r="CK61" i="11" s="1"/>
  <c r="BZ61" i="11"/>
  <c r="CA61" i="11" s="1"/>
  <c r="CB61" i="11" s="1"/>
  <c r="AX95" i="11"/>
  <c r="BC95" i="11" s="1"/>
  <c r="AX74" i="11"/>
  <c r="BC74" i="11" s="1"/>
  <c r="AX116" i="11"/>
  <c r="BC116" i="11" s="1"/>
  <c r="AX108" i="11"/>
  <c r="BC108" i="11" s="1"/>
  <c r="AZ8" i="11"/>
  <c r="AZ72" i="11"/>
  <c r="BP75" i="11"/>
  <c r="BV75" i="11"/>
  <c r="AZ125" i="11"/>
  <c r="AZ68" i="11"/>
  <c r="AX44" i="11"/>
  <c r="BC44" i="11" s="1"/>
  <c r="AZ30" i="11"/>
  <c r="AZ113" i="11"/>
  <c r="AX90" i="11"/>
  <c r="BC90" i="11" s="1"/>
  <c r="AX122" i="11"/>
  <c r="BC122" i="11" s="1"/>
  <c r="AX85" i="11"/>
  <c r="BC85" i="11" s="1"/>
  <c r="AZ22" i="11"/>
  <c r="AX9" i="11"/>
  <c r="BC9" i="11" s="1"/>
  <c r="AY83" i="11"/>
  <c r="BO83" i="11" s="1"/>
  <c r="AX117" i="11"/>
  <c r="BC117" i="11" s="1"/>
  <c r="AZ122" i="11"/>
  <c r="AY81" i="11"/>
  <c r="BO81" i="11" s="1"/>
  <c r="AX50" i="11"/>
  <c r="BC50" i="11" s="1"/>
  <c r="AX78" i="11"/>
  <c r="BC78" i="11" s="1"/>
  <c r="AX100" i="11"/>
  <c r="BC100" i="11" s="1"/>
  <c r="AX81" i="11"/>
  <c r="BC81" i="11" s="1"/>
  <c r="AX73" i="11"/>
  <c r="BC73" i="11" s="1"/>
  <c r="AX17" i="11"/>
  <c r="BC17" i="11" s="1"/>
  <c r="AX68" i="11"/>
  <c r="BC68" i="11" s="1"/>
  <c r="BV45" i="11"/>
  <c r="AX110" i="11"/>
  <c r="BC110" i="11" s="1"/>
  <c r="AX14" i="11"/>
  <c r="BC14" i="11" s="1"/>
  <c r="AX25" i="11"/>
  <c r="BC25" i="11" s="1"/>
  <c r="AX115" i="11"/>
  <c r="BC115" i="11" s="1"/>
  <c r="AX10" i="11"/>
  <c r="BC10" i="11" s="1"/>
  <c r="AX13" i="11"/>
  <c r="BC13" i="11" s="1"/>
  <c r="AZ6" i="11"/>
  <c r="AX125" i="11"/>
  <c r="BC125" i="11" s="1"/>
  <c r="AX63" i="11"/>
  <c r="BC63" i="11" s="1"/>
  <c r="BV109" i="11"/>
  <c r="AZ63" i="11"/>
  <c r="AX76" i="11"/>
  <c r="BC76" i="11" s="1"/>
  <c r="AZ76" i="11"/>
  <c r="AZ50" i="11"/>
  <c r="AZ79" i="11"/>
  <c r="AZ88" i="11"/>
  <c r="AX69" i="11"/>
  <c r="BC69" i="11" s="1"/>
  <c r="BP34" i="11"/>
  <c r="BV34" i="11"/>
  <c r="AZ14" i="11"/>
  <c r="AX123" i="11"/>
  <c r="BC123" i="11" s="1"/>
  <c r="AY107" i="11"/>
  <c r="BO107" i="11" s="1"/>
  <c r="AZ66" i="11"/>
  <c r="AZ123" i="11"/>
  <c r="AX104" i="11"/>
  <c r="BC104" i="11" s="1"/>
  <c r="AY74" i="11"/>
  <c r="BO74" i="11" s="1"/>
  <c r="AY102" i="11"/>
  <c r="BO102" i="11" s="1"/>
  <c r="AX53" i="11"/>
  <c r="BC53" i="11" s="1"/>
  <c r="AZ20" i="11"/>
  <c r="AX34" i="11"/>
  <c r="BC34" i="11" s="1"/>
  <c r="AY63" i="11"/>
  <c r="BO63" i="11" s="1"/>
  <c r="AX56" i="11"/>
  <c r="BC56" i="11" s="1"/>
  <c r="AZ3" i="11"/>
  <c r="AY120" i="11"/>
  <c r="BO120" i="11" s="1"/>
  <c r="AY38" i="11"/>
  <c r="BO38" i="11" s="1"/>
  <c r="AX71" i="11"/>
  <c r="BC71" i="11" s="1"/>
  <c r="AZ90" i="11"/>
  <c r="AX22" i="11"/>
  <c r="BC22" i="11" s="1"/>
  <c r="AY123" i="11"/>
  <c r="BO123" i="11" s="1"/>
  <c r="AY57" i="11"/>
  <c r="BO57" i="11" s="1"/>
  <c r="AY125" i="11"/>
  <c r="BO125" i="11" s="1"/>
  <c r="AY113" i="11"/>
  <c r="BO113" i="11" s="1"/>
  <c r="AY121" i="11"/>
  <c r="BO121" i="11" s="1"/>
  <c r="AY30" i="11"/>
  <c r="BO30" i="11" s="1"/>
  <c r="AY88" i="11"/>
  <c r="BO88" i="11" s="1"/>
  <c r="AY90" i="11"/>
  <c r="BO90" i="11" s="1"/>
  <c r="AY25" i="11"/>
  <c r="BO25" i="11" s="1"/>
  <c r="AY53" i="11"/>
  <c r="BO53" i="11" s="1"/>
  <c r="AY18" i="11"/>
  <c r="BO18" i="11" s="1"/>
  <c r="AY37" i="11"/>
  <c r="BO37" i="11" s="1"/>
  <c r="AY98" i="11"/>
  <c r="BO98" i="11" s="1"/>
  <c r="AY16" i="11"/>
  <c r="BO16" i="11" s="1"/>
  <c r="AZ95" i="11"/>
  <c r="AZ26" i="11"/>
  <c r="AY93" i="11"/>
  <c r="BO93" i="11" s="1"/>
  <c r="AY97" i="11"/>
  <c r="BO97" i="11" s="1"/>
  <c r="AX42" i="11"/>
  <c r="BC42" i="11" s="1"/>
  <c r="AZ33" i="11"/>
  <c r="AZ107" i="11"/>
  <c r="AZ56" i="11"/>
  <c r="AZ10" i="11"/>
  <c r="AX37" i="11"/>
  <c r="BC37" i="11" s="1"/>
  <c r="AX70" i="11"/>
  <c r="BC70" i="11" s="1"/>
  <c r="AY99" i="11"/>
  <c r="BO99" i="11" s="1"/>
  <c r="AY41" i="11"/>
  <c r="BO41" i="11" s="1"/>
  <c r="AY66" i="11"/>
  <c r="BO66" i="11" s="1"/>
  <c r="AZ41" i="11"/>
  <c r="AY79" i="11"/>
  <c r="BO79" i="11" s="1"/>
  <c r="AX26" i="11"/>
  <c r="BC26" i="11" s="1"/>
  <c r="AZ12" i="11"/>
  <c r="AZ55" i="11"/>
  <c r="AZ49" i="11"/>
  <c r="AX36" i="11"/>
  <c r="BC36" i="11" s="1"/>
  <c r="AX4" i="11"/>
  <c r="BC4" i="11" s="1"/>
  <c r="AY31" i="11"/>
  <c r="BO31" i="11" s="1"/>
  <c r="AX79" i="11"/>
  <c r="BC79" i="11" s="1"/>
  <c r="AZ53" i="11"/>
  <c r="AY24" i="11"/>
  <c r="BO24" i="11" s="1"/>
  <c r="AZ96" i="11"/>
  <c r="AZ54" i="11"/>
  <c r="AX77" i="11"/>
  <c r="BC77" i="11" s="1"/>
  <c r="AX31" i="11"/>
  <c r="BC31" i="11" s="1"/>
  <c r="AY56" i="11"/>
  <c r="BO56" i="11" s="1"/>
  <c r="AY12" i="11"/>
  <c r="BO12" i="11" s="1"/>
  <c r="AZ9" i="11"/>
  <c r="AZ111" i="11"/>
  <c r="AY36" i="11"/>
  <c r="BO36" i="11" s="1"/>
  <c r="AX88" i="11"/>
  <c r="BC88" i="11" s="1"/>
  <c r="AY86" i="11"/>
  <c r="BO86" i="11" s="1"/>
  <c r="AY95" i="11"/>
  <c r="BO95" i="11" s="1"/>
  <c r="AZ58" i="11"/>
  <c r="AX52" i="11"/>
  <c r="BC52" i="11" s="1"/>
  <c r="AX98" i="11"/>
  <c r="BC98" i="11" s="1"/>
  <c r="AY73" i="11"/>
  <c r="BO73" i="11" s="1"/>
  <c r="AY4" i="11"/>
  <c r="BO4" i="11" s="1"/>
  <c r="AY126" i="11"/>
  <c r="BO126" i="11" s="1"/>
  <c r="AY35" i="11"/>
  <c r="BO35" i="11" s="1"/>
  <c r="AY26" i="11"/>
  <c r="BO26" i="11" s="1"/>
  <c r="AZ13" i="11"/>
  <c r="AY62" i="11"/>
  <c r="BO62" i="11" s="1"/>
  <c r="AY9" i="11"/>
  <c r="BO9" i="11" s="1"/>
  <c r="AY69" i="11"/>
  <c r="BO69" i="11" s="1"/>
  <c r="AX107" i="11"/>
  <c r="BC107" i="11" s="1"/>
  <c r="AZ62" i="11"/>
  <c r="AZ91" i="11"/>
  <c r="AZ121" i="11"/>
  <c r="AX72" i="11"/>
  <c r="BC72" i="11" s="1"/>
  <c r="AX6" i="11"/>
  <c r="BC6" i="11" s="1"/>
  <c r="AY85" i="11"/>
  <c r="BO85" i="11" s="1"/>
  <c r="AY55" i="11"/>
  <c r="BO55" i="11" s="1"/>
  <c r="AY105" i="11"/>
  <c r="BO105" i="11" s="1"/>
  <c r="AX32" i="11"/>
  <c r="BC32" i="11" s="1"/>
  <c r="AZ47" i="11"/>
  <c r="AY61" i="11"/>
  <c r="BO61" i="11" s="1"/>
  <c r="AX24" i="11"/>
  <c r="BC24" i="11" s="1"/>
  <c r="AZ106" i="11"/>
  <c r="AZ7" i="11"/>
  <c r="AX83" i="11"/>
  <c r="BC83" i="11" s="1"/>
  <c r="AY108" i="11"/>
  <c r="BO108" i="11" s="1"/>
  <c r="AZ83" i="11"/>
  <c r="AY104" i="11"/>
  <c r="BO104" i="11" s="1"/>
  <c r="AX92" i="11"/>
  <c r="BC92" i="11" s="1"/>
  <c r="AZ126" i="11"/>
  <c r="AZ32" i="11"/>
  <c r="AZ93" i="11"/>
  <c r="AX112" i="11"/>
  <c r="BC112" i="11" s="1"/>
  <c r="AX7" i="11"/>
  <c r="BC7" i="11" s="1"/>
  <c r="AY51" i="11"/>
  <c r="BO51" i="11" s="1"/>
  <c r="AY47" i="11"/>
  <c r="BO47" i="11" s="1"/>
  <c r="AX111" i="11"/>
  <c r="BC111" i="11" s="1"/>
  <c r="AZ117" i="11"/>
  <c r="AY71" i="11"/>
  <c r="BO71" i="11" s="1"/>
  <c r="AX102" i="11"/>
  <c r="BC102" i="11" s="1"/>
  <c r="AY106" i="11"/>
  <c r="BO106" i="11" s="1"/>
  <c r="AZ36" i="11"/>
  <c r="AZ37" i="11"/>
  <c r="AX38" i="11"/>
  <c r="BC38" i="11" s="1"/>
  <c r="AX84" i="11"/>
  <c r="BC84" i="11" s="1"/>
  <c r="AZ81" i="11"/>
  <c r="AX113" i="11"/>
  <c r="BC113" i="11" s="1"/>
  <c r="AX27" i="11"/>
  <c r="BC27" i="11" s="1"/>
  <c r="AY29" i="11"/>
  <c r="BO29" i="11" s="1"/>
  <c r="AY48" i="11"/>
  <c r="BO48" i="11" s="1"/>
  <c r="AY72" i="11"/>
  <c r="BO72" i="11" s="1"/>
  <c r="AY68" i="11"/>
  <c r="BO68" i="11" s="1"/>
  <c r="AY115" i="11"/>
  <c r="BO115" i="11" s="1"/>
  <c r="AY27" i="11"/>
  <c r="BO27" i="11" s="1"/>
  <c r="AY17" i="11"/>
  <c r="BO17" i="11" s="1"/>
  <c r="AZ31" i="11"/>
  <c r="AY10" i="11"/>
  <c r="BO10" i="11" s="1"/>
  <c r="AZ34" i="11"/>
  <c r="AZ19" i="11"/>
  <c r="AZ109" i="11"/>
  <c r="AZ29" i="11"/>
  <c r="AX80" i="11"/>
  <c r="BC80" i="11" s="1"/>
  <c r="AY101" i="11"/>
  <c r="BO101" i="11" s="1"/>
  <c r="AY119" i="11"/>
  <c r="BO119" i="11" s="1"/>
  <c r="AX54" i="11"/>
  <c r="BC54" i="11" s="1"/>
  <c r="AZ18" i="11"/>
  <c r="AY19" i="11"/>
  <c r="BO19" i="11" s="1"/>
  <c r="AY64" i="11"/>
  <c r="BO64" i="11" s="1"/>
  <c r="AY42" i="11"/>
  <c r="BO42" i="11" s="1"/>
  <c r="AZ103" i="11"/>
  <c r="AZ17" i="11"/>
  <c r="AY92" i="11"/>
  <c r="BO92" i="11" s="1"/>
  <c r="AX94" i="11"/>
  <c r="BC94" i="11" s="1"/>
  <c r="AX99" i="11"/>
  <c r="BC99" i="11" s="1"/>
  <c r="AZ100" i="11"/>
  <c r="AY43" i="11"/>
  <c r="BO43" i="11" s="1"/>
  <c r="AY3" i="11"/>
  <c r="BO3" i="11" s="1"/>
  <c r="AY65" i="11"/>
  <c r="BO65" i="11" s="1"/>
  <c r="AY20" i="11"/>
  <c r="BO20" i="11" s="1"/>
  <c r="AY111" i="11"/>
  <c r="BO111" i="11" s="1"/>
  <c r="AY94" i="11"/>
  <c r="BO94" i="11" s="1"/>
  <c r="AY96" i="11"/>
  <c r="BO96" i="11" s="1"/>
  <c r="AZ114" i="11"/>
  <c r="AZ25" i="11"/>
  <c r="AX91" i="11"/>
  <c r="BC91" i="11" s="1"/>
  <c r="AY116" i="11"/>
  <c r="BO116" i="11" s="1"/>
  <c r="AZ48" i="11"/>
  <c r="AY122" i="11"/>
  <c r="BO122" i="11" s="1"/>
  <c r="AX58" i="11"/>
  <c r="BC58" i="11" s="1"/>
  <c r="AZ89" i="11"/>
  <c r="AZ59" i="11"/>
  <c r="AZ57" i="11"/>
  <c r="AX40" i="11"/>
  <c r="BC40" i="11" s="1"/>
  <c r="AX12" i="11"/>
  <c r="BC12" i="11" s="1"/>
  <c r="AY118" i="11"/>
  <c r="BO118" i="11" s="1"/>
  <c r="AY39" i="11"/>
  <c r="BO39" i="11" s="1"/>
  <c r="AY33" i="11"/>
  <c r="BO33" i="11" s="1"/>
  <c r="AX118" i="11"/>
  <c r="BC118" i="11" s="1"/>
  <c r="AY50" i="11"/>
  <c r="BO50" i="11" s="1"/>
  <c r="AZ116" i="11"/>
  <c r="AZ74" i="11"/>
  <c r="AX97" i="11"/>
  <c r="BC97" i="11" s="1"/>
  <c r="AX51" i="11"/>
  <c r="BC51" i="11" s="1"/>
  <c r="AY76" i="11"/>
  <c r="BO76" i="11" s="1"/>
  <c r="AY11" i="11"/>
  <c r="BO11" i="11" s="1"/>
  <c r="AX75" i="11"/>
  <c r="BC75" i="11" s="1"/>
  <c r="AZ99" i="11"/>
  <c r="AX19" i="11"/>
  <c r="BC19" i="11" s="1"/>
  <c r="AZ124" i="11"/>
  <c r="AZ82" i="11"/>
  <c r="AX105" i="11"/>
  <c r="BC105" i="11" s="1"/>
  <c r="AX59" i="11"/>
  <c r="BC59" i="11" s="1"/>
  <c r="AY84" i="11"/>
  <c r="BO84" i="11" s="1"/>
  <c r="AY82" i="11"/>
  <c r="BO82" i="11" s="1"/>
  <c r="AZ105" i="11"/>
  <c r="AY23" i="11"/>
  <c r="BO23" i="11" s="1"/>
  <c r="AY100" i="11"/>
  <c r="BO100" i="11" s="1"/>
  <c r="AX120" i="11"/>
  <c r="BC120" i="11" s="1"/>
  <c r="AZ27" i="11"/>
  <c r="AZ4" i="11"/>
  <c r="AX119" i="11"/>
  <c r="BC119" i="11" s="1"/>
  <c r="AX66" i="11"/>
  <c r="BC66" i="11" s="1"/>
  <c r="AY54" i="11"/>
  <c r="BO54" i="11" s="1"/>
  <c r="AY44" i="11"/>
  <c r="BO44" i="11" s="1"/>
  <c r="AZ112" i="11"/>
  <c r="AX3" i="11"/>
  <c r="BC3" i="11" s="1"/>
  <c r="AZ97" i="11"/>
  <c r="AY28" i="11"/>
  <c r="BO28" i="11" s="1"/>
  <c r="AZ84" i="11"/>
  <c r="AZ42" i="11"/>
  <c r="AX65" i="11"/>
  <c r="BC65" i="11" s="1"/>
  <c r="AX126" i="11"/>
  <c r="BC126" i="11" s="1"/>
  <c r="AY91" i="11"/>
  <c r="BO91" i="11" s="1"/>
  <c r="AZ70" i="11"/>
  <c r="AY58" i="11"/>
  <c r="BO58" i="11" s="1"/>
  <c r="AX46" i="11"/>
  <c r="BC46" i="11" s="1"/>
  <c r="AZ24" i="11"/>
  <c r="AZ67" i="11"/>
  <c r="AZ73" i="11"/>
  <c r="AX48" i="11"/>
  <c r="BC48" i="11" s="1"/>
  <c r="AX106" i="11"/>
  <c r="BC106" i="11" s="1"/>
  <c r="AY15" i="11"/>
  <c r="BO15" i="11" s="1"/>
  <c r="AY87" i="11"/>
  <c r="BO87" i="11" s="1"/>
  <c r="AX30" i="11"/>
  <c r="BC30" i="11" s="1"/>
  <c r="AX57" i="11"/>
  <c r="BC57" i="11" s="1"/>
  <c r="AZ40" i="11"/>
  <c r="AY32" i="11"/>
  <c r="BO32" i="11" s="1"/>
  <c r="AY49" i="11"/>
  <c r="BO49" i="11" s="1"/>
  <c r="AZ71" i="11"/>
  <c r="AY59" i="11"/>
  <c r="BO59" i="11" s="1"/>
  <c r="AX21" i="11"/>
  <c r="BC21" i="11" s="1"/>
  <c r="AX11" i="11"/>
  <c r="BC11" i="11" s="1"/>
  <c r="AX35" i="11"/>
  <c r="BC35" i="11" s="1"/>
  <c r="AX114" i="11"/>
  <c r="BC114" i="11" s="1"/>
  <c r="AX2" i="11"/>
  <c r="BC2" i="11" s="1"/>
  <c r="BJ2" i="11" s="1"/>
  <c r="AY2" i="11"/>
  <c r="BO2" i="11" s="1"/>
  <c r="AZ2" i="11"/>
  <c r="BX72" i="12" l="1"/>
  <c r="BX27" i="12"/>
  <c r="BE6" i="12"/>
  <c r="BG6" i="12" s="1"/>
  <c r="BP42" i="12"/>
  <c r="BX60" i="12"/>
  <c r="BT39" i="12"/>
  <c r="BT69" i="12"/>
  <c r="BQ42" i="12"/>
  <c r="BT16" i="12"/>
  <c r="BE134" i="12"/>
  <c r="BG134" i="12" s="1"/>
  <c r="BT60" i="12"/>
  <c r="CB54" i="12"/>
  <c r="BO58" i="12"/>
  <c r="BQ58" i="12" s="1"/>
  <c r="BO106" i="12"/>
  <c r="BQ106" i="12" s="1"/>
  <c r="BT127" i="12"/>
  <c r="BT72" i="12"/>
  <c r="BT27" i="12"/>
  <c r="BT25" i="12"/>
  <c r="BO55" i="12"/>
  <c r="BQ55" i="12" s="1"/>
  <c r="BE68" i="12"/>
  <c r="BG68" i="12" s="1"/>
  <c r="BP140" i="12"/>
  <c r="BT149" i="12"/>
  <c r="BE140" i="12"/>
  <c r="BG140" i="12" s="1"/>
  <c r="BT140" i="12"/>
  <c r="BO124" i="12"/>
  <c r="BQ124" i="12" s="1"/>
  <c r="BT75" i="12"/>
  <c r="BF147" i="12"/>
  <c r="CB149" i="12"/>
  <c r="BX111" i="12"/>
  <c r="BT119" i="12"/>
  <c r="BX141" i="12"/>
  <c r="BT146" i="12"/>
  <c r="BT41" i="12"/>
  <c r="BT138" i="12"/>
  <c r="BX10" i="12"/>
  <c r="BX146" i="12"/>
  <c r="BT111" i="12"/>
  <c r="BT10" i="12"/>
  <c r="BT141" i="12"/>
  <c r="BX103" i="12"/>
  <c r="BT134" i="12"/>
  <c r="CB119" i="12"/>
  <c r="BT55" i="12"/>
  <c r="BT123" i="12"/>
  <c r="BT21" i="12"/>
  <c r="BT49" i="12"/>
  <c r="BT103" i="12"/>
  <c r="BX110" i="12"/>
  <c r="BT100" i="12"/>
  <c r="BT37" i="12"/>
  <c r="BT110" i="12"/>
  <c r="BT124" i="12"/>
  <c r="CB150" i="12"/>
  <c r="BP90" i="12"/>
  <c r="BE71" i="12"/>
  <c r="BG71" i="12" s="1"/>
  <c r="BX22" i="12"/>
  <c r="BT32" i="12"/>
  <c r="BT56" i="12"/>
  <c r="BT126" i="12"/>
  <c r="BT85" i="12"/>
  <c r="BT114" i="12"/>
  <c r="BT74" i="12"/>
  <c r="BT97" i="12"/>
  <c r="BT116" i="12"/>
  <c r="BT61" i="12"/>
  <c r="BT62" i="12"/>
  <c r="BT93" i="12"/>
  <c r="BT137" i="12"/>
  <c r="BF117" i="12"/>
  <c r="BE117" i="12"/>
  <c r="BG117" i="12" s="1"/>
  <c r="BF31" i="12"/>
  <c r="BE31" i="12"/>
  <c r="BG31" i="12" s="1"/>
  <c r="BF32" i="12"/>
  <c r="BE32" i="12"/>
  <c r="BG32" i="12" s="1"/>
  <c r="BO67" i="12"/>
  <c r="BQ67" i="12" s="1"/>
  <c r="BP67" i="12"/>
  <c r="CB31" i="12"/>
  <c r="BX31" i="12"/>
  <c r="BO71" i="12"/>
  <c r="BQ71" i="12" s="1"/>
  <c r="BP71" i="12"/>
  <c r="BP16" i="12"/>
  <c r="BO16" i="12"/>
  <c r="BQ16" i="12" s="1"/>
  <c r="BF77" i="12"/>
  <c r="BE77" i="12"/>
  <c r="BG77" i="12" s="1"/>
  <c r="BO113" i="12"/>
  <c r="BQ113" i="12" s="1"/>
  <c r="BP113" i="12"/>
  <c r="CB89" i="12"/>
  <c r="BX89" i="12"/>
  <c r="BF85" i="12"/>
  <c r="BE85" i="12"/>
  <c r="BG85" i="12" s="1"/>
  <c r="BT90" i="12"/>
  <c r="BF55" i="12"/>
  <c r="BE55" i="12"/>
  <c r="BG55" i="12" s="1"/>
  <c r="BX100" i="12"/>
  <c r="CB100" i="12"/>
  <c r="BF79" i="12"/>
  <c r="BE79" i="12"/>
  <c r="BG79" i="12" s="1"/>
  <c r="BP148" i="12"/>
  <c r="BO148" i="12"/>
  <c r="BQ148" i="12" s="1"/>
  <c r="BX104" i="12"/>
  <c r="CB104" i="12"/>
  <c r="BF114" i="12"/>
  <c r="BE114" i="12"/>
  <c r="BG114" i="12" s="1"/>
  <c r="BW73" i="12"/>
  <c r="BT73" i="12"/>
  <c r="BT3" i="12"/>
  <c r="BT31" i="12"/>
  <c r="BP100" i="12"/>
  <c r="BO100" i="12"/>
  <c r="BQ100" i="12" s="1"/>
  <c r="BP112" i="12"/>
  <c r="BO112" i="12"/>
  <c r="BQ112" i="12" s="1"/>
  <c r="CB114" i="12"/>
  <c r="BX114" i="12"/>
  <c r="BO115" i="12"/>
  <c r="BQ115" i="12" s="1"/>
  <c r="BP115" i="12"/>
  <c r="BX126" i="12"/>
  <c r="CB126" i="12"/>
  <c r="BO95" i="12"/>
  <c r="BQ95" i="12" s="1"/>
  <c r="BP95" i="12"/>
  <c r="BE63" i="12"/>
  <c r="BG63" i="12" s="1"/>
  <c r="BF63" i="12"/>
  <c r="BX97" i="12"/>
  <c r="CB97" i="12"/>
  <c r="BE62" i="12"/>
  <c r="BG62" i="12" s="1"/>
  <c r="BF62" i="12"/>
  <c r="BT80" i="12"/>
  <c r="BX78" i="12"/>
  <c r="CB78" i="12"/>
  <c r="BE130" i="12"/>
  <c r="BG130" i="12" s="1"/>
  <c r="BF130" i="12"/>
  <c r="BP36" i="12"/>
  <c r="BO36" i="12"/>
  <c r="BQ36" i="12" s="1"/>
  <c r="BT151" i="12"/>
  <c r="BO75" i="12"/>
  <c r="BQ75" i="12" s="1"/>
  <c r="BP75" i="12"/>
  <c r="BP116" i="12"/>
  <c r="BO116" i="12"/>
  <c r="BQ116" i="12" s="1"/>
  <c r="BO41" i="12"/>
  <c r="BQ41" i="12" s="1"/>
  <c r="BP41" i="12"/>
  <c r="BE132" i="12"/>
  <c r="BG132" i="12" s="1"/>
  <c r="BF132" i="12"/>
  <c r="BP121" i="12"/>
  <c r="BO121" i="12"/>
  <c r="BQ121" i="12" s="1"/>
  <c r="BF16" i="12"/>
  <c r="BE16" i="12"/>
  <c r="BG16" i="12" s="1"/>
  <c r="BF105" i="12"/>
  <c r="BE105" i="12"/>
  <c r="BG105" i="12" s="1"/>
  <c r="BP99" i="12"/>
  <c r="BO99" i="12"/>
  <c r="BQ99" i="12" s="1"/>
  <c r="BP21" i="12"/>
  <c r="BO21" i="12"/>
  <c r="BQ21" i="12" s="1"/>
  <c r="CB3" i="12"/>
  <c r="BX3" i="12"/>
  <c r="BW112" i="12"/>
  <c r="BT112" i="12"/>
  <c r="BF120" i="12"/>
  <c r="BE120" i="12"/>
  <c r="BG120" i="12" s="1"/>
  <c r="BO39" i="12"/>
  <c r="BQ39" i="12" s="1"/>
  <c r="BP39" i="12"/>
  <c r="BP32" i="12"/>
  <c r="BO32" i="12"/>
  <c r="BQ32" i="12" s="1"/>
  <c r="BP146" i="12"/>
  <c r="BO146" i="12"/>
  <c r="BQ146" i="12" s="1"/>
  <c r="BW35" i="12"/>
  <c r="BT35" i="12"/>
  <c r="BP64" i="12"/>
  <c r="BO64" i="12"/>
  <c r="BQ64" i="12" s="1"/>
  <c r="BE66" i="12"/>
  <c r="BG66" i="12" s="1"/>
  <c r="BF66" i="12"/>
  <c r="BX32" i="12"/>
  <c r="CB32" i="12"/>
  <c r="BX62" i="12"/>
  <c r="CB62" i="12"/>
  <c r="BX4" i="12"/>
  <c r="CB4" i="12"/>
  <c r="BF48" i="12"/>
  <c r="BE48" i="12"/>
  <c r="BG48" i="12" s="1"/>
  <c r="BP126" i="12"/>
  <c r="BO126" i="12"/>
  <c r="BQ126" i="12" s="1"/>
  <c r="BP28" i="12"/>
  <c r="BO28" i="12"/>
  <c r="BQ28" i="12" s="1"/>
  <c r="BE78" i="12"/>
  <c r="BG78" i="12" s="1"/>
  <c r="BF78" i="12"/>
  <c r="BW38" i="12"/>
  <c r="BT38" i="12"/>
  <c r="CB93" i="12"/>
  <c r="BX93" i="12"/>
  <c r="BP133" i="12"/>
  <c r="BO133" i="12"/>
  <c r="BQ133" i="12" s="1"/>
  <c r="BX55" i="12"/>
  <c r="CB55" i="12"/>
  <c r="BP47" i="12"/>
  <c r="BO47" i="12"/>
  <c r="BQ47" i="12" s="1"/>
  <c r="BF28" i="12"/>
  <c r="BE28" i="12"/>
  <c r="BG28" i="12" s="1"/>
  <c r="BF84" i="12"/>
  <c r="BE84" i="12"/>
  <c r="BG84" i="12" s="1"/>
  <c r="BF39" i="12"/>
  <c r="BE39" i="12"/>
  <c r="BG39" i="12" s="1"/>
  <c r="BP81" i="12"/>
  <c r="BO81" i="12"/>
  <c r="BQ81" i="12" s="1"/>
  <c r="BX138" i="12"/>
  <c r="CB138" i="12"/>
  <c r="BO134" i="12"/>
  <c r="BQ134" i="12" s="1"/>
  <c r="BP134" i="12"/>
  <c r="BW144" i="12"/>
  <c r="BT144" i="12"/>
  <c r="BF42" i="12"/>
  <c r="BE42" i="12"/>
  <c r="BG42" i="12" s="1"/>
  <c r="BE74" i="12"/>
  <c r="BG74" i="12" s="1"/>
  <c r="BF74" i="12"/>
  <c r="BX74" i="12"/>
  <c r="CB74" i="12"/>
  <c r="BX79" i="12"/>
  <c r="CB79" i="12"/>
  <c r="BF52" i="12"/>
  <c r="BE52" i="12"/>
  <c r="BG52" i="12" s="1"/>
  <c r="BF139" i="12"/>
  <c r="BE139" i="12"/>
  <c r="BG139" i="12" s="1"/>
  <c r="BP22" i="12"/>
  <c r="BO22" i="12"/>
  <c r="BQ22" i="12" s="1"/>
  <c r="BF136" i="12"/>
  <c r="BE136" i="12"/>
  <c r="BG136" i="12" s="1"/>
  <c r="BX56" i="12"/>
  <c r="CB56" i="12"/>
  <c r="BP85" i="12"/>
  <c r="BO85" i="12"/>
  <c r="BQ85" i="12" s="1"/>
  <c r="BO5" i="12"/>
  <c r="BQ5" i="12" s="1"/>
  <c r="BP5" i="12"/>
  <c r="BO79" i="12"/>
  <c r="BQ79" i="12" s="1"/>
  <c r="BP79" i="12"/>
  <c r="BO137" i="12"/>
  <c r="BQ137" i="12" s="1"/>
  <c r="BP137" i="12"/>
  <c r="CB116" i="12"/>
  <c r="BX116" i="12"/>
  <c r="BP77" i="12"/>
  <c r="BO77" i="12"/>
  <c r="BQ77" i="12" s="1"/>
  <c r="BP74" i="12"/>
  <c r="BO74" i="12"/>
  <c r="BQ74" i="12" s="1"/>
  <c r="CB151" i="12"/>
  <c r="BX151" i="12"/>
  <c r="BP122" i="12"/>
  <c r="BO122" i="12"/>
  <c r="BQ122" i="12" s="1"/>
  <c r="BE100" i="12"/>
  <c r="BG100" i="12" s="1"/>
  <c r="BF100" i="12"/>
  <c r="BF43" i="12"/>
  <c r="BE43" i="12"/>
  <c r="BG43" i="12" s="1"/>
  <c r="BE116" i="12"/>
  <c r="BG116" i="12" s="1"/>
  <c r="BF116" i="12"/>
  <c r="BE56" i="12"/>
  <c r="BG56" i="12" s="1"/>
  <c r="BF56" i="12"/>
  <c r="BO101" i="12"/>
  <c r="BQ101" i="12" s="1"/>
  <c r="BP101" i="12"/>
  <c r="BE61" i="12"/>
  <c r="BG61" i="12" s="1"/>
  <c r="BF61" i="12"/>
  <c r="BP9" i="12"/>
  <c r="BO9" i="12"/>
  <c r="BQ9" i="12" s="1"/>
  <c r="BP103" i="12"/>
  <c r="BO103" i="12"/>
  <c r="BQ103" i="12" s="1"/>
  <c r="BE119" i="12"/>
  <c r="BG119" i="12" s="1"/>
  <c r="BF119" i="12"/>
  <c r="BF113" i="12"/>
  <c r="BE113" i="12"/>
  <c r="BG113" i="12" s="1"/>
  <c r="BE20" i="12"/>
  <c r="BG20" i="12" s="1"/>
  <c r="BF20" i="12"/>
  <c r="BP132" i="12"/>
  <c r="BO132" i="12"/>
  <c r="BQ132" i="12" s="1"/>
  <c r="BO50" i="12"/>
  <c r="BQ50" i="12" s="1"/>
  <c r="BP50" i="12"/>
  <c r="BP10" i="12"/>
  <c r="BO10" i="12"/>
  <c r="BQ10" i="12" s="1"/>
  <c r="BE7" i="12"/>
  <c r="BG7" i="12" s="1"/>
  <c r="BF7" i="12"/>
  <c r="BW70" i="12"/>
  <c r="BT70" i="12"/>
  <c r="BP52" i="12"/>
  <c r="BO52" i="12"/>
  <c r="BQ52" i="12" s="1"/>
  <c r="BE101" i="12"/>
  <c r="BG101" i="12" s="1"/>
  <c r="BF101" i="12"/>
  <c r="BO37" i="12"/>
  <c r="BQ37" i="12" s="1"/>
  <c r="BP37" i="12"/>
  <c r="BO68" i="12"/>
  <c r="BQ68" i="12" s="1"/>
  <c r="BP68" i="12"/>
  <c r="BX25" i="12"/>
  <c r="CB25" i="12"/>
  <c r="BX49" i="12"/>
  <c r="CB49" i="12"/>
  <c r="BT79" i="12"/>
  <c r="BE10" i="12"/>
  <c r="BG10" i="12" s="1"/>
  <c r="BF10" i="12"/>
  <c r="BO25" i="12"/>
  <c r="BQ25" i="12" s="1"/>
  <c r="BP25" i="12"/>
  <c r="BW26" i="12"/>
  <c r="BT26" i="12"/>
  <c r="BP13" i="12"/>
  <c r="BO13" i="12"/>
  <c r="BQ13" i="12" s="1"/>
  <c r="BE146" i="12"/>
  <c r="BG146" i="12" s="1"/>
  <c r="BF146" i="12"/>
  <c r="BE18" i="12"/>
  <c r="BG18" i="12" s="1"/>
  <c r="BF18" i="12"/>
  <c r="BF15" i="12"/>
  <c r="BE15" i="12"/>
  <c r="BG15" i="12" s="1"/>
  <c r="BP142" i="12"/>
  <c r="BO142" i="12"/>
  <c r="BQ142" i="12" s="1"/>
  <c r="BF126" i="12"/>
  <c r="BE126" i="12"/>
  <c r="BG126" i="12" s="1"/>
  <c r="BF11" i="12"/>
  <c r="BE11" i="12"/>
  <c r="BG11" i="12" s="1"/>
  <c r="BF121" i="12"/>
  <c r="BE121" i="12"/>
  <c r="BG121" i="12" s="1"/>
  <c r="BE141" i="12"/>
  <c r="BG141" i="12" s="1"/>
  <c r="BF141" i="12"/>
  <c r="BE22" i="12"/>
  <c r="BG22" i="12" s="1"/>
  <c r="BF22" i="12"/>
  <c r="BO98" i="12"/>
  <c r="BQ98" i="12" s="1"/>
  <c r="BP98" i="12"/>
  <c r="CB90" i="12"/>
  <c r="BX90" i="12"/>
  <c r="BF25" i="12"/>
  <c r="BE25" i="12"/>
  <c r="BG25" i="12" s="1"/>
  <c r="BF111" i="12"/>
  <c r="BE111" i="12"/>
  <c r="BG111" i="12" s="1"/>
  <c r="BP147" i="12"/>
  <c r="BO147" i="12"/>
  <c r="BQ147" i="12" s="1"/>
  <c r="BP14" i="12"/>
  <c r="BO14" i="12"/>
  <c r="BQ14" i="12" s="1"/>
  <c r="BE13" i="12"/>
  <c r="BG13" i="12" s="1"/>
  <c r="BF13" i="12"/>
  <c r="BP110" i="12"/>
  <c r="BO110" i="12"/>
  <c r="BQ110" i="12" s="1"/>
  <c r="BF3" i="12"/>
  <c r="BE3" i="12"/>
  <c r="BG3" i="12" s="1"/>
  <c r="BF81" i="12"/>
  <c r="BE81" i="12"/>
  <c r="BG81" i="12" s="1"/>
  <c r="BW6" i="12"/>
  <c r="BT6" i="12"/>
  <c r="BP35" i="12"/>
  <c r="BO35" i="12"/>
  <c r="BQ35" i="12" s="1"/>
  <c r="BE86" i="12"/>
  <c r="BG86" i="12" s="1"/>
  <c r="BF86" i="12"/>
  <c r="CB85" i="12"/>
  <c r="BX85" i="12"/>
  <c r="BP40" i="12"/>
  <c r="BO40" i="12"/>
  <c r="BQ40" i="12" s="1"/>
  <c r="BO29" i="12"/>
  <c r="BQ29" i="12" s="1"/>
  <c r="BP29" i="12"/>
  <c r="BF99" i="12"/>
  <c r="BE99" i="12"/>
  <c r="BG99" i="12" s="1"/>
  <c r="BP59" i="12"/>
  <c r="BO59" i="12"/>
  <c r="BQ59" i="12" s="1"/>
  <c r="BP128" i="12"/>
  <c r="BO128" i="12"/>
  <c r="BQ128" i="12" s="1"/>
  <c r="BO119" i="12"/>
  <c r="BQ119" i="12" s="1"/>
  <c r="BP119" i="12"/>
  <c r="BO49" i="12"/>
  <c r="BQ49" i="12" s="1"/>
  <c r="BP49" i="12"/>
  <c r="BE59" i="12"/>
  <c r="BG59" i="12" s="1"/>
  <c r="BF59" i="12"/>
  <c r="BP130" i="12"/>
  <c r="BO130" i="12"/>
  <c r="BQ130" i="12" s="1"/>
  <c r="BP53" i="12"/>
  <c r="BO53" i="12"/>
  <c r="BQ53" i="12" s="1"/>
  <c r="BW23" i="12"/>
  <c r="BT23" i="12"/>
  <c r="BF80" i="12"/>
  <c r="BE80" i="12"/>
  <c r="BG80" i="12" s="1"/>
  <c r="BT89" i="12"/>
  <c r="BE49" i="12"/>
  <c r="BG49" i="12" s="1"/>
  <c r="BF49" i="12"/>
  <c r="BF128" i="12"/>
  <c r="BE128" i="12"/>
  <c r="BG128" i="12" s="1"/>
  <c r="BO83" i="12"/>
  <c r="BQ83" i="12" s="1"/>
  <c r="BP83" i="12"/>
  <c r="BO97" i="12"/>
  <c r="BQ97" i="12" s="1"/>
  <c r="BP97" i="12"/>
  <c r="BW45" i="12"/>
  <c r="BT45" i="12"/>
  <c r="BT4" i="12"/>
  <c r="BW143" i="12"/>
  <c r="BT143" i="12"/>
  <c r="BP114" i="12"/>
  <c r="BO114" i="12"/>
  <c r="BQ114" i="12" s="1"/>
  <c r="BW145" i="12"/>
  <c r="BT145" i="12"/>
  <c r="BP4" i="12"/>
  <c r="BO4" i="12"/>
  <c r="BQ4" i="12" s="1"/>
  <c r="BF90" i="12"/>
  <c r="BE90" i="12"/>
  <c r="BG90" i="12" s="1"/>
  <c r="BE65" i="12"/>
  <c r="BG65" i="12" s="1"/>
  <c r="BF65" i="12"/>
  <c r="BP78" i="12"/>
  <c r="BO78" i="12"/>
  <c r="BQ78" i="12" s="1"/>
  <c r="BF83" i="12"/>
  <c r="BE83" i="12"/>
  <c r="BG83" i="12" s="1"/>
  <c r="BE53" i="12"/>
  <c r="BG53" i="12" s="1"/>
  <c r="BF53" i="12"/>
  <c r="BP94" i="12"/>
  <c r="BO94" i="12"/>
  <c r="BQ94" i="12" s="1"/>
  <c r="BE41" i="12"/>
  <c r="BG41" i="12" s="1"/>
  <c r="BF41" i="12"/>
  <c r="BF138" i="12"/>
  <c r="BE138" i="12"/>
  <c r="BG138" i="12" s="1"/>
  <c r="BF125" i="12"/>
  <c r="BE125" i="12"/>
  <c r="BG125" i="12" s="1"/>
  <c r="BE54" i="12"/>
  <c r="BG54" i="12" s="1"/>
  <c r="BF54" i="12"/>
  <c r="BP104" i="12"/>
  <c r="BO104" i="12"/>
  <c r="BQ104" i="12" s="1"/>
  <c r="CB80" i="12"/>
  <c r="BX80" i="12"/>
  <c r="BO24" i="12"/>
  <c r="BQ24" i="12" s="1"/>
  <c r="BP24" i="12"/>
  <c r="BW30" i="12"/>
  <c r="BT30" i="12"/>
  <c r="BO34" i="12"/>
  <c r="BQ34" i="12" s="1"/>
  <c r="BP34" i="12"/>
  <c r="BF106" i="12"/>
  <c r="BE106" i="12"/>
  <c r="BG106" i="12" s="1"/>
  <c r="BE108" i="12"/>
  <c r="BF108" i="12"/>
  <c r="BG108" i="12"/>
  <c r="BX137" i="12"/>
  <c r="CB137" i="12"/>
  <c r="BF29" i="12"/>
  <c r="BE29" i="12"/>
  <c r="BG29" i="12" s="1"/>
  <c r="BF95" i="12"/>
  <c r="BE95" i="12"/>
  <c r="BG95" i="12" s="1"/>
  <c r="BW94" i="12"/>
  <c r="BT94" i="12"/>
  <c r="BF131" i="12"/>
  <c r="BE131" i="12"/>
  <c r="BG131" i="12" s="1"/>
  <c r="BF93" i="12"/>
  <c r="BE93" i="12"/>
  <c r="BG93" i="12" s="1"/>
  <c r="BO11" i="12"/>
  <c r="BQ11" i="12" s="1"/>
  <c r="BP11" i="12"/>
  <c r="BE9" i="12"/>
  <c r="BG9" i="12" s="1"/>
  <c r="BF9" i="12"/>
  <c r="CB61" i="12"/>
  <c r="BX61" i="12"/>
  <c r="BF34" i="12"/>
  <c r="BE34" i="12"/>
  <c r="BG34" i="12" s="1"/>
  <c r="BO19" i="12"/>
  <c r="BQ19" i="12" s="1"/>
  <c r="BP19" i="12"/>
  <c r="BW147" i="12"/>
  <c r="BT147" i="12"/>
  <c r="BP48" i="12"/>
  <c r="BO48" i="12"/>
  <c r="BQ48" i="12" s="1"/>
  <c r="BE14" i="12"/>
  <c r="BG14" i="12" s="1"/>
  <c r="BF14" i="12"/>
  <c r="BP65" i="12"/>
  <c r="BO65" i="12"/>
  <c r="BQ65" i="12" s="1"/>
  <c r="BW98" i="12"/>
  <c r="BT98" i="12"/>
  <c r="BO33" i="12"/>
  <c r="BQ33" i="12" s="1"/>
  <c r="BP33" i="12"/>
  <c r="BF64" i="12"/>
  <c r="BE64" i="12"/>
  <c r="BG64" i="12" s="1"/>
  <c r="BF89" i="12"/>
  <c r="BE89" i="12"/>
  <c r="BG89" i="12"/>
  <c r="BF151" i="12"/>
  <c r="BE151" i="12"/>
  <c r="BG151" i="12" s="1"/>
  <c r="BW33" i="12"/>
  <c r="BT33" i="12"/>
  <c r="BT104" i="12"/>
  <c r="BT2" i="12"/>
  <c r="BE2" i="12"/>
  <c r="BG2" i="12" s="1"/>
  <c r="BZ35" i="11"/>
  <c r="CA35" i="11" s="1"/>
  <c r="CB35" i="11" s="1"/>
  <c r="BV7" i="11"/>
  <c r="BP8" i="11"/>
  <c r="BN152" i="12"/>
  <c r="BV152" i="12"/>
  <c r="BX2" i="12"/>
  <c r="CF152" i="12"/>
  <c r="BD152" i="12"/>
  <c r="CE152" i="12"/>
  <c r="BP6" i="11"/>
  <c r="CI102" i="11"/>
  <c r="CJ102" i="11" s="1"/>
  <c r="CK102" i="11" s="1"/>
  <c r="CI51" i="11"/>
  <c r="CJ51" i="11" s="1"/>
  <c r="CK51" i="11" s="1"/>
  <c r="BZ92" i="11"/>
  <c r="CA92" i="11" s="1"/>
  <c r="CB92" i="11" s="1"/>
  <c r="CI65" i="11"/>
  <c r="CJ65" i="11" s="1"/>
  <c r="CK65" i="11" s="1"/>
  <c r="BV110" i="11"/>
  <c r="BP70" i="11"/>
  <c r="BV112" i="11"/>
  <c r="CI118" i="11"/>
  <c r="CJ118" i="11" s="1"/>
  <c r="CK118" i="11" s="1"/>
  <c r="BV114" i="11"/>
  <c r="BP40" i="11"/>
  <c r="CI60" i="11"/>
  <c r="CJ60" i="11" s="1"/>
  <c r="CK60" i="11" s="1"/>
  <c r="BP80" i="11"/>
  <c r="BP60" i="11"/>
  <c r="BV117" i="11"/>
  <c r="BP124" i="11"/>
  <c r="BZ64" i="11"/>
  <c r="CA64" i="11" s="1"/>
  <c r="CB64" i="11" s="1"/>
  <c r="BP52" i="11"/>
  <c r="BP78" i="11"/>
  <c r="CI119" i="11"/>
  <c r="CJ119" i="11" s="1"/>
  <c r="CK119" i="11" s="1"/>
  <c r="BZ43" i="11"/>
  <c r="CA43" i="11" s="1"/>
  <c r="CB43" i="11" s="1"/>
  <c r="BZ46" i="11"/>
  <c r="CA46" i="11" s="1"/>
  <c r="CB46" i="11" s="1"/>
  <c r="BV89" i="11"/>
  <c r="CI115" i="11"/>
  <c r="CJ115" i="11" s="1"/>
  <c r="CK115" i="11" s="1"/>
  <c r="BZ98" i="11"/>
  <c r="CA98" i="11" s="1"/>
  <c r="CB98" i="11" s="1"/>
  <c r="BZ77" i="11"/>
  <c r="CA77" i="11" s="1"/>
  <c r="CB77" i="11" s="1"/>
  <c r="BV14" i="11"/>
  <c r="BZ80" i="11"/>
  <c r="CA80" i="11" s="1"/>
  <c r="CB80" i="11" s="1"/>
  <c r="BJ57" i="11"/>
  <c r="BD57" i="11"/>
  <c r="BP84" i="11"/>
  <c r="BV84" i="11"/>
  <c r="BP94" i="11"/>
  <c r="BV94" i="11"/>
  <c r="BV29" i="11"/>
  <c r="BP29" i="11"/>
  <c r="BP55" i="11"/>
  <c r="BV55" i="11"/>
  <c r="CI111" i="11"/>
  <c r="CJ111" i="11" s="1"/>
  <c r="CK111" i="11" s="1"/>
  <c r="BZ111" i="11"/>
  <c r="CA111" i="11" s="1"/>
  <c r="CB111" i="11" s="1"/>
  <c r="BZ26" i="11"/>
  <c r="CA26" i="11" s="1"/>
  <c r="CB26" i="11" s="1"/>
  <c r="CI26" i="11"/>
  <c r="CJ26" i="11" s="1"/>
  <c r="CK26" i="11" s="1"/>
  <c r="BP107" i="11"/>
  <c r="BV107" i="11"/>
  <c r="BJ117" i="11"/>
  <c r="BD117" i="11"/>
  <c r="CI72" i="11"/>
  <c r="CJ72" i="11" s="1"/>
  <c r="CK72" i="11" s="1"/>
  <c r="BZ72" i="11"/>
  <c r="CA72" i="11" s="1"/>
  <c r="CB72" i="11" s="1"/>
  <c r="BJ103" i="11"/>
  <c r="BD103" i="11"/>
  <c r="CI101" i="11"/>
  <c r="CJ101" i="11" s="1"/>
  <c r="CK101" i="11" s="1"/>
  <c r="BZ101" i="11"/>
  <c r="CA101" i="11" s="1"/>
  <c r="CB101" i="11" s="1"/>
  <c r="CI110" i="11"/>
  <c r="CJ110" i="11" s="1"/>
  <c r="CK110" i="11" s="1"/>
  <c r="BZ110" i="11"/>
  <c r="CA110" i="11" s="1"/>
  <c r="CB110" i="11" s="1"/>
  <c r="BD11" i="11"/>
  <c r="BJ11" i="11"/>
  <c r="BX11" i="11"/>
  <c r="BJ59" i="11"/>
  <c r="BD59" i="11"/>
  <c r="BP111" i="11"/>
  <c r="BV111" i="11"/>
  <c r="BX102" i="11"/>
  <c r="BJ102" i="11"/>
  <c r="BD102" i="11"/>
  <c r="BV85" i="11"/>
  <c r="BP85" i="11"/>
  <c r="BJ26" i="11"/>
  <c r="BD26" i="11"/>
  <c r="CI90" i="11"/>
  <c r="CJ90" i="11" s="1"/>
  <c r="CK90" i="11" s="1"/>
  <c r="BZ90" i="11"/>
  <c r="CA90" i="11" s="1"/>
  <c r="CB90" i="11" s="1"/>
  <c r="BP83" i="11"/>
  <c r="BV83" i="11"/>
  <c r="CI8" i="11"/>
  <c r="CJ8" i="11" s="1"/>
  <c r="CK8" i="11" s="1"/>
  <c r="BZ8" i="11"/>
  <c r="CA8" i="11" s="1"/>
  <c r="CB8" i="11" s="1"/>
  <c r="BJ82" i="11"/>
  <c r="BD82" i="11"/>
  <c r="CI120" i="11"/>
  <c r="CJ120" i="11" s="1"/>
  <c r="CK120" i="11" s="1"/>
  <c r="BZ120" i="11"/>
  <c r="CA120" i="11" s="1"/>
  <c r="CB120" i="11" s="1"/>
  <c r="BJ124" i="11"/>
  <c r="BD124" i="11"/>
  <c r="BD21" i="11"/>
  <c r="BJ21" i="11"/>
  <c r="BZ97" i="11"/>
  <c r="CA97" i="11" s="1"/>
  <c r="CB97" i="11" s="1"/>
  <c r="CI97" i="11"/>
  <c r="CJ97" i="11" s="1"/>
  <c r="CK97" i="11" s="1"/>
  <c r="BX51" i="11"/>
  <c r="BJ51" i="11"/>
  <c r="BD51" i="11"/>
  <c r="CI17" i="11"/>
  <c r="CJ17" i="11" s="1"/>
  <c r="CK17" i="11" s="1"/>
  <c r="BZ17" i="11"/>
  <c r="CA17" i="11" s="1"/>
  <c r="CB17" i="11" s="1"/>
  <c r="BV71" i="11"/>
  <c r="BP71" i="11"/>
  <c r="BV62" i="11"/>
  <c r="BP62" i="11"/>
  <c r="BP79" i="11"/>
  <c r="BV79" i="11"/>
  <c r="BJ71" i="11"/>
  <c r="BD71" i="11"/>
  <c r="BJ108" i="11"/>
  <c r="BD108" i="11"/>
  <c r="BV21" i="11"/>
  <c r="BP21" i="11"/>
  <c r="BJ120" i="11"/>
  <c r="BD120" i="11"/>
  <c r="BP116" i="11"/>
  <c r="BV116" i="11"/>
  <c r="BP27" i="11"/>
  <c r="BV27" i="11"/>
  <c r="CI117" i="11"/>
  <c r="CJ117" i="11" s="1"/>
  <c r="CK117" i="11" s="1"/>
  <c r="BZ117" i="11"/>
  <c r="CA117" i="11" s="1"/>
  <c r="CB117" i="11" s="1"/>
  <c r="CI13" i="11"/>
  <c r="CJ13" i="11" s="1"/>
  <c r="CK13" i="11" s="1"/>
  <c r="BZ13" i="11"/>
  <c r="CA13" i="11" s="1"/>
  <c r="CB13" i="11" s="1"/>
  <c r="CI41" i="11"/>
  <c r="CJ41" i="11" s="1"/>
  <c r="CK41" i="11" s="1"/>
  <c r="BZ41" i="11"/>
  <c r="CA41" i="11" s="1"/>
  <c r="CB41" i="11" s="1"/>
  <c r="BP38" i="11"/>
  <c r="BV38" i="11"/>
  <c r="BD125" i="11"/>
  <c r="BJ125" i="11"/>
  <c r="CI22" i="11"/>
  <c r="CJ22" i="11" s="1"/>
  <c r="CK22" i="11" s="1"/>
  <c r="BZ22" i="11"/>
  <c r="CA22" i="11" s="1"/>
  <c r="CB22" i="11" s="1"/>
  <c r="CI52" i="11"/>
  <c r="CJ52" i="11" s="1"/>
  <c r="CK52" i="11" s="1"/>
  <c r="BZ52" i="11"/>
  <c r="CA52" i="11" s="1"/>
  <c r="CB52" i="11" s="1"/>
  <c r="BJ114" i="11"/>
  <c r="BD114" i="11"/>
  <c r="BZ40" i="11"/>
  <c r="CA40" i="11" s="1"/>
  <c r="CB40" i="11" s="1"/>
  <c r="CI40" i="11"/>
  <c r="CJ40" i="11" s="1"/>
  <c r="CK40" i="11" s="1"/>
  <c r="CI67" i="11"/>
  <c r="CJ67" i="11" s="1"/>
  <c r="CK67" i="11" s="1"/>
  <c r="BZ67" i="11"/>
  <c r="CA67" i="11" s="1"/>
  <c r="CB67" i="11" s="1"/>
  <c r="CI42" i="11"/>
  <c r="CJ42" i="11" s="1"/>
  <c r="CK42" i="11" s="1"/>
  <c r="BZ42" i="11"/>
  <c r="CA42" i="11" s="1"/>
  <c r="CB42" i="11" s="1"/>
  <c r="BJ66" i="11"/>
  <c r="BD66" i="11"/>
  <c r="BV82" i="11"/>
  <c r="BP82" i="11"/>
  <c r="BJ75" i="11"/>
  <c r="BD75" i="11"/>
  <c r="BJ118" i="11"/>
  <c r="BD118" i="11"/>
  <c r="BX118" i="11"/>
  <c r="CI89" i="11"/>
  <c r="CJ89" i="11" s="1"/>
  <c r="CK89" i="11" s="1"/>
  <c r="BZ89" i="11"/>
  <c r="CA89" i="11" s="1"/>
  <c r="CB89" i="11" s="1"/>
  <c r="BP96" i="11"/>
  <c r="BV96" i="11"/>
  <c r="BJ99" i="11"/>
  <c r="BD99" i="11"/>
  <c r="BZ18" i="11"/>
  <c r="CA18" i="11" s="1"/>
  <c r="CB18" i="11" s="1"/>
  <c r="CI18" i="11"/>
  <c r="CJ18" i="11" s="1"/>
  <c r="CK18" i="11" s="1"/>
  <c r="CI34" i="11"/>
  <c r="CJ34" i="11" s="1"/>
  <c r="CK34" i="11" s="1"/>
  <c r="BZ34" i="11"/>
  <c r="CA34" i="11" s="1"/>
  <c r="CB34" i="11" s="1"/>
  <c r="BV48" i="11"/>
  <c r="BP48" i="11"/>
  <c r="CI36" i="11"/>
  <c r="CJ36" i="11" s="1"/>
  <c r="CK36" i="11" s="1"/>
  <c r="BZ36" i="11"/>
  <c r="CA36" i="11" s="1"/>
  <c r="CB36" i="11" s="1"/>
  <c r="BD7" i="11"/>
  <c r="BJ7" i="11"/>
  <c r="BP108" i="11"/>
  <c r="BV108" i="11"/>
  <c r="BV105" i="11"/>
  <c r="BP105" i="11"/>
  <c r="BJ107" i="11"/>
  <c r="BD107" i="11"/>
  <c r="BP4" i="11"/>
  <c r="BV4" i="11"/>
  <c r="BP36" i="11"/>
  <c r="BV36" i="11"/>
  <c r="CI96" i="11"/>
  <c r="CJ96" i="11" s="1"/>
  <c r="CK96" i="11" s="1"/>
  <c r="BZ96" i="11"/>
  <c r="CA96" i="11" s="1"/>
  <c r="CB96" i="11" s="1"/>
  <c r="CI55" i="11"/>
  <c r="CJ55" i="11" s="1"/>
  <c r="CK55" i="11" s="1"/>
  <c r="BZ55" i="11"/>
  <c r="CA55" i="11" s="1"/>
  <c r="CB55" i="11" s="1"/>
  <c r="BJ70" i="11"/>
  <c r="BD70" i="11"/>
  <c r="BP93" i="11"/>
  <c r="BV93" i="11"/>
  <c r="BV25" i="11"/>
  <c r="BP25" i="11"/>
  <c r="BP123" i="11"/>
  <c r="BV123" i="11"/>
  <c r="BV63" i="11"/>
  <c r="BP63" i="11"/>
  <c r="CI66" i="11"/>
  <c r="CJ66" i="11" s="1"/>
  <c r="CK66" i="11" s="1"/>
  <c r="BZ66" i="11"/>
  <c r="CA66" i="11" s="1"/>
  <c r="CB66" i="11" s="1"/>
  <c r="BJ69" i="11"/>
  <c r="BD69" i="11"/>
  <c r="CI63" i="11"/>
  <c r="CJ63" i="11" s="1"/>
  <c r="CK63" i="11" s="1"/>
  <c r="BZ63" i="11"/>
  <c r="CA63" i="11" s="1"/>
  <c r="CB63" i="11" s="1"/>
  <c r="BD13" i="11"/>
  <c r="BJ13" i="11"/>
  <c r="BD14" i="11"/>
  <c r="BJ14" i="11"/>
  <c r="CI122" i="11"/>
  <c r="CJ122" i="11" s="1"/>
  <c r="CK122" i="11" s="1"/>
  <c r="BZ122" i="11"/>
  <c r="CA122" i="11" s="1"/>
  <c r="CB122" i="11" s="1"/>
  <c r="CI113" i="11"/>
  <c r="CJ113" i="11" s="1"/>
  <c r="CK113" i="11" s="1"/>
  <c r="BZ113" i="11"/>
  <c r="CA113" i="11" s="1"/>
  <c r="CB113" i="11" s="1"/>
  <c r="BZ21" i="11"/>
  <c r="CA21" i="11" s="1"/>
  <c r="CB21" i="11" s="1"/>
  <c r="CI21" i="11"/>
  <c r="CJ21" i="11" s="1"/>
  <c r="CK21" i="11" s="1"/>
  <c r="CI38" i="11"/>
  <c r="CJ38" i="11" s="1"/>
  <c r="CK38" i="11" s="1"/>
  <c r="BZ38" i="11"/>
  <c r="CA38" i="11" s="1"/>
  <c r="CB38" i="11" s="1"/>
  <c r="BJ43" i="11"/>
  <c r="BD43" i="11"/>
  <c r="CI16" i="11"/>
  <c r="CJ16" i="11" s="1"/>
  <c r="CK16" i="11" s="1"/>
  <c r="BZ16" i="11"/>
  <c r="CA16" i="11" s="1"/>
  <c r="CB16" i="11" s="1"/>
  <c r="CI108" i="11"/>
  <c r="CJ108" i="11" s="1"/>
  <c r="CK108" i="11" s="1"/>
  <c r="BZ108" i="11"/>
  <c r="CA108" i="11" s="1"/>
  <c r="CB108" i="11" s="1"/>
  <c r="BJ87" i="11"/>
  <c r="BD87" i="11"/>
  <c r="BX87" i="11"/>
  <c r="BJ119" i="11"/>
  <c r="BD119" i="11"/>
  <c r="BX119" i="11"/>
  <c r="BJ58" i="11"/>
  <c r="BD58" i="11"/>
  <c r="BP10" i="11"/>
  <c r="BV10" i="11"/>
  <c r="BJ112" i="11"/>
  <c r="BD112" i="11"/>
  <c r="BV73" i="11"/>
  <c r="BP73" i="11"/>
  <c r="CI12" i="11"/>
  <c r="CJ12" i="11" s="1"/>
  <c r="CK12" i="11" s="1"/>
  <c r="BZ12" i="11"/>
  <c r="CA12" i="11" s="1"/>
  <c r="CB12" i="11" s="1"/>
  <c r="BD22" i="11"/>
  <c r="BJ22" i="11"/>
  <c r="BJ110" i="11"/>
  <c r="BD110" i="11"/>
  <c r="BD30" i="11"/>
  <c r="BJ30" i="11"/>
  <c r="CI4" i="11"/>
  <c r="CJ4" i="11" s="1"/>
  <c r="CK4" i="11" s="1"/>
  <c r="BZ4" i="11"/>
  <c r="CA4" i="11" s="1"/>
  <c r="CB4" i="11" s="1"/>
  <c r="BV122" i="11"/>
  <c r="BP122" i="11"/>
  <c r="BJ27" i="11"/>
  <c r="BD27" i="11"/>
  <c r="CI7" i="11"/>
  <c r="CJ7" i="11" s="1"/>
  <c r="CK7" i="11" s="1"/>
  <c r="BZ7" i="11"/>
  <c r="CA7" i="11" s="1"/>
  <c r="CB7" i="11" s="1"/>
  <c r="CI9" i="11"/>
  <c r="CJ9" i="11" s="1"/>
  <c r="CK9" i="11" s="1"/>
  <c r="BZ9" i="11"/>
  <c r="CA9" i="11" s="1"/>
  <c r="CB9" i="11" s="1"/>
  <c r="BP88" i="11"/>
  <c r="BV88" i="11"/>
  <c r="CI79" i="11"/>
  <c r="CJ79" i="11" s="1"/>
  <c r="CK79" i="11" s="1"/>
  <c r="BZ79" i="11"/>
  <c r="CA79" i="11" s="1"/>
  <c r="CB79" i="11" s="1"/>
  <c r="BV87" i="11"/>
  <c r="BP87" i="11"/>
  <c r="BJ105" i="11"/>
  <c r="BD105" i="11"/>
  <c r="CI48" i="11"/>
  <c r="CJ48" i="11" s="1"/>
  <c r="CK48" i="11" s="1"/>
  <c r="BZ48" i="11"/>
  <c r="CA48" i="11" s="1"/>
  <c r="CB48" i="11" s="1"/>
  <c r="BP17" i="11"/>
  <c r="BV17" i="11"/>
  <c r="BD6" i="11"/>
  <c r="BJ6" i="11"/>
  <c r="BJ79" i="11"/>
  <c r="BD79" i="11"/>
  <c r="BP30" i="11"/>
  <c r="BV30" i="11"/>
  <c r="BJ63" i="11"/>
  <c r="BD63" i="11"/>
  <c r="BD64" i="11"/>
  <c r="BJ64" i="11"/>
  <c r="BX64" i="11"/>
  <c r="BJ18" i="11"/>
  <c r="BD18" i="11"/>
  <c r="BZ15" i="11"/>
  <c r="CA15" i="11" s="1"/>
  <c r="CB15" i="11" s="1"/>
  <c r="CI15" i="11"/>
  <c r="CJ15" i="11" s="1"/>
  <c r="CK15" i="11" s="1"/>
  <c r="BV59" i="11"/>
  <c r="BP59" i="11"/>
  <c r="CI70" i="11"/>
  <c r="CJ70" i="11" s="1"/>
  <c r="CK70" i="11" s="1"/>
  <c r="BZ70" i="11"/>
  <c r="CA70" i="11" s="1"/>
  <c r="CB70" i="11" s="1"/>
  <c r="CI82" i="11"/>
  <c r="CJ82" i="11" s="1"/>
  <c r="CK82" i="11" s="1"/>
  <c r="BZ82" i="11"/>
  <c r="CA82" i="11" s="1"/>
  <c r="CB82" i="11" s="1"/>
  <c r="BV65" i="11"/>
  <c r="BP65" i="11"/>
  <c r="CI81" i="11"/>
  <c r="CJ81" i="11" s="1"/>
  <c r="CK81" i="11" s="1"/>
  <c r="BZ81" i="11"/>
  <c r="CA81" i="11" s="1"/>
  <c r="CB81" i="11" s="1"/>
  <c r="BJ72" i="11"/>
  <c r="BD72" i="11"/>
  <c r="BP31" i="11"/>
  <c r="BV31" i="11"/>
  <c r="BP121" i="11"/>
  <c r="BV121" i="11"/>
  <c r="BJ68" i="11"/>
  <c r="BD68" i="11"/>
  <c r="CI69" i="11"/>
  <c r="CJ69" i="11" s="1"/>
  <c r="CK69" i="11" s="1"/>
  <c r="BZ69" i="11"/>
  <c r="CA69" i="11" s="1"/>
  <c r="CB69" i="11" s="1"/>
  <c r="BP91" i="11"/>
  <c r="BV91" i="11"/>
  <c r="BJ40" i="11"/>
  <c r="BD40" i="11"/>
  <c r="BP3" i="11"/>
  <c r="BV3" i="11"/>
  <c r="BP42" i="11"/>
  <c r="BV42" i="11"/>
  <c r="CI29" i="11"/>
  <c r="CJ29" i="11" s="1"/>
  <c r="CK29" i="11" s="1"/>
  <c r="BZ29" i="11"/>
  <c r="CA29" i="11" s="1"/>
  <c r="CB29" i="11" s="1"/>
  <c r="BV115" i="11"/>
  <c r="BP115" i="11"/>
  <c r="BJ84" i="11"/>
  <c r="BD84" i="11"/>
  <c r="BJ111" i="11"/>
  <c r="BD111" i="11"/>
  <c r="BJ92" i="11"/>
  <c r="BD92" i="11"/>
  <c r="BX92" i="11"/>
  <c r="BV61" i="11"/>
  <c r="BP61" i="11"/>
  <c r="CI121" i="11"/>
  <c r="CJ121" i="11" s="1"/>
  <c r="CK121" i="11" s="1"/>
  <c r="BZ121" i="11"/>
  <c r="CA121" i="11" s="1"/>
  <c r="CB121" i="11" s="1"/>
  <c r="BP26" i="11"/>
  <c r="BV26" i="11"/>
  <c r="BP95" i="11"/>
  <c r="BV95" i="11"/>
  <c r="BD31" i="11"/>
  <c r="BJ31" i="11"/>
  <c r="BD4" i="11"/>
  <c r="BJ4" i="11"/>
  <c r="BV66" i="11"/>
  <c r="BP66" i="11"/>
  <c r="BZ33" i="11"/>
  <c r="CA33" i="11" s="1"/>
  <c r="CB33" i="11" s="1"/>
  <c r="CI33" i="11"/>
  <c r="CJ33" i="11" s="1"/>
  <c r="CK33" i="11" s="1"/>
  <c r="BP37" i="11"/>
  <c r="BV37" i="11"/>
  <c r="BP113" i="11"/>
  <c r="BV113" i="11"/>
  <c r="BV120" i="11"/>
  <c r="BP120" i="11"/>
  <c r="BP74" i="11"/>
  <c r="BV74" i="11"/>
  <c r="CI50" i="11"/>
  <c r="CJ50" i="11" s="1"/>
  <c r="CK50" i="11" s="1"/>
  <c r="BZ50" i="11"/>
  <c r="CA50" i="11" s="1"/>
  <c r="CB50" i="11" s="1"/>
  <c r="CI6" i="11"/>
  <c r="CJ6" i="11" s="1"/>
  <c r="CK6" i="11" s="1"/>
  <c r="BZ6" i="11"/>
  <c r="CA6" i="11" s="1"/>
  <c r="CB6" i="11" s="1"/>
  <c r="BD10" i="11"/>
  <c r="BJ10" i="11"/>
  <c r="BD17" i="11"/>
  <c r="BJ17" i="11"/>
  <c r="BJ78" i="11"/>
  <c r="BD78" i="11"/>
  <c r="BX78" i="11"/>
  <c r="BJ85" i="11"/>
  <c r="BD85" i="11"/>
  <c r="CI68" i="11"/>
  <c r="CJ68" i="11" s="1"/>
  <c r="CK68" i="11" s="1"/>
  <c r="BZ68" i="11"/>
  <c r="CA68" i="11" s="1"/>
  <c r="CB68" i="11" s="1"/>
  <c r="BJ74" i="11"/>
  <c r="BD74" i="11"/>
  <c r="CI45" i="11"/>
  <c r="CJ45" i="11" s="1"/>
  <c r="CK45" i="11" s="1"/>
  <c r="BZ45" i="11"/>
  <c r="CA45" i="11" s="1"/>
  <c r="CB45" i="11" s="1"/>
  <c r="CI75" i="11"/>
  <c r="CJ75" i="11" s="1"/>
  <c r="CK75" i="11" s="1"/>
  <c r="BZ75" i="11"/>
  <c r="CA75" i="11" s="1"/>
  <c r="CB75" i="11" s="1"/>
  <c r="CI94" i="11"/>
  <c r="CJ94" i="11" s="1"/>
  <c r="CK94" i="11" s="1"/>
  <c r="BZ94" i="11"/>
  <c r="CA94" i="11" s="1"/>
  <c r="CB94" i="11" s="1"/>
  <c r="BD121" i="11"/>
  <c r="BJ121" i="11"/>
  <c r="CI44" i="11"/>
  <c r="CJ44" i="11" s="1"/>
  <c r="CK44" i="11" s="1"/>
  <c r="BZ44" i="11"/>
  <c r="CA44" i="11" s="1"/>
  <c r="CB44" i="11" s="1"/>
  <c r="BX23" i="11"/>
  <c r="BD23" i="11"/>
  <c r="BJ23" i="11"/>
  <c r="BD41" i="11"/>
  <c r="BJ41" i="11"/>
  <c r="CI24" i="11"/>
  <c r="CJ24" i="11" s="1"/>
  <c r="CK24" i="11" s="1"/>
  <c r="BZ24" i="11"/>
  <c r="CA24" i="11" s="1"/>
  <c r="CB24" i="11" s="1"/>
  <c r="BP11" i="11"/>
  <c r="BV11" i="11"/>
  <c r="BJ94" i="11"/>
  <c r="BD94" i="11"/>
  <c r="BV106" i="11"/>
  <c r="BP106" i="11"/>
  <c r="BP69" i="11"/>
  <c r="BV69" i="11"/>
  <c r="BD37" i="11"/>
  <c r="BJ37" i="11"/>
  <c r="BJ34" i="11"/>
  <c r="BD34" i="11"/>
  <c r="BJ101" i="11"/>
  <c r="BD101" i="11"/>
  <c r="BP28" i="11"/>
  <c r="BV28" i="11"/>
  <c r="BP39" i="11"/>
  <c r="BV39" i="11"/>
  <c r="BP119" i="11"/>
  <c r="BV119" i="11"/>
  <c r="CI93" i="11"/>
  <c r="CJ93" i="11" s="1"/>
  <c r="CK93" i="11" s="1"/>
  <c r="BZ93" i="11"/>
  <c r="CA93" i="11" s="1"/>
  <c r="CB93" i="11" s="1"/>
  <c r="BJ98" i="11"/>
  <c r="BD98" i="11"/>
  <c r="BX98" i="11"/>
  <c r="CI10" i="11"/>
  <c r="CJ10" i="11" s="1"/>
  <c r="CK10" i="11" s="1"/>
  <c r="BZ10" i="11"/>
  <c r="CA10" i="11" s="1"/>
  <c r="CB10" i="11" s="1"/>
  <c r="BJ123" i="11"/>
  <c r="BD123" i="11"/>
  <c r="BJ96" i="11"/>
  <c r="BD96" i="11"/>
  <c r="BV67" i="11"/>
  <c r="BP67" i="11"/>
  <c r="BD89" i="11"/>
  <c r="BJ89" i="11"/>
  <c r="CI27" i="11"/>
  <c r="CJ27" i="11" s="1"/>
  <c r="CK27" i="11" s="1"/>
  <c r="BZ27" i="11"/>
  <c r="CA27" i="11" s="1"/>
  <c r="CB27" i="11" s="1"/>
  <c r="BP20" i="11"/>
  <c r="BV20" i="11"/>
  <c r="BV101" i="11"/>
  <c r="BP101" i="11"/>
  <c r="CI32" i="11"/>
  <c r="CJ32" i="11" s="1"/>
  <c r="CK32" i="11" s="1"/>
  <c r="BZ32" i="11"/>
  <c r="CA32" i="11" s="1"/>
  <c r="CB32" i="11" s="1"/>
  <c r="BJ52" i="11"/>
  <c r="BD52" i="11"/>
  <c r="BV16" i="11"/>
  <c r="BP16" i="11"/>
  <c r="BD8" i="11"/>
  <c r="BJ8" i="11"/>
  <c r="BJ33" i="11"/>
  <c r="BD33" i="11"/>
  <c r="BD3" i="11"/>
  <c r="BJ3" i="11"/>
  <c r="BJ97" i="11"/>
  <c r="BD97" i="11"/>
  <c r="BJ80" i="11"/>
  <c r="BD80" i="11"/>
  <c r="CI126" i="11"/>
  <c r="CJ126" i="11" s="1"/>
  <c r="CK126" i="11" s="1"/>
  <c r="BZ126" i="11"/>
  <c r="CA126" i="11" s="1"/>
  <c r="CB126" i="11" s="1"/>
  <c r="CI58" i="11"/>
  <c r="CJ58" i="11" s="1"/>
  <c r="CK58" i="11" s="1"/>
  <c r="BZ58" i="11"/>
  <c r="CA58" i="11" s="1"/>
  <c r="CB58" i="11" s="1"/>
  <c r="BV98" i="11"/>
  <c r="BP98" i="11"/>
  <c r="BJ44" i="11"/>
  <c r="BD44" i="11"/>
  <c r="BJ116" i="11"/>
  <c r="BD116" i="11"/>
  <c r="CI39" i="11"/>
  <c r="CJ39" i="11" s="1"/>
  <c r="CK39" i="11" s="1"/>
  <c r="BZ39" i="11"/>
  <c r="CA39" i="11" s="1"/>
  <c r="CB39" i="11" s="1"/>
  <c r="CI71" i="11"/>
  <c r="CJ71" i="11" s="1"/>
  <c r="CK71" i="11" s="1"/>
  <c r="BZ71" i="11"/>
  <c r="CA71" i="11" s="1"/>
  <c r="CB71" i="11" s="1"/>
  <c r="BZ112" i="11"/>
  <c r="CA112" i="11" s="1"/>
  <c r="CB112" i="11" s="1"/>
  <c r="CI112" i="11"/>
  <c r="CJ112" i="11" s="1"/>
  <c r="CK112" i="11" s="1"/>
  <c r="BZ74" i="11"/>
  <c r="CA74" i="11" s="1"/>
  <c r="CB74" i="11" s="1"/>
  <c r="CI74" i="11"/>
  <c r="CJ74" i="11" s="1"/>
  <c r="CK74" i="11" s="1"/>
  <c r="BV44" i="11"/>
  <c r="BP44" i="11"/>
  <c r="CI25" i="11"/>
  <c r="CJ25" i="11" s="1"/>
  <c r="CK25" i="11" s="1"/>
  <c r="BZ25" i="11"/>
  <c r="CA25" i="11" s="1"/>
  <c r="CB25" i="11" s="1"/>
  <c r="BD38" i="11"/>
  <c r="BJ38" i="11"/>
  <c r="BP35" i="11"/>
  <c r="BV35" i="11"/>
  <c r="BJ36" i="11"/>
  <c r="BD36" i="11"/>
  <c r="BJ42" i="11"/>
  <c r="BD42" i="11"/>
  <c r="BV125" i="11"/>
  <c r="BP125" i="11"/>
  <c r="BJ104" i="11"/>
  <c r="BD104" i="11"/>
  <c r="CI76" i="11"/>
  <c r="CJ76" i="11" s="1"/>
  <c r="CK76" i="11" s="1"/>
  <c r="BZ76" i="11"/>
  <c r="CA76" i="11" s="1"/>
  <c r="CB76" i="11" s="1"/>
  <c r="BJ115" i="11"/>
  <c r="BD115" i="11"/>
  <c r="BX115" i="11"/>
  <c r="BJ73" i="11"/>
  <c r="BD73" i="11"/>
  <c r="BJ50" i="11"/>
  <c r="BD50" i="11"/>
  <c r="BJ122" i="11"/>
  <c r="BD122" i="11"/>
  <c r="BX122" i="11"/>
  <c r="CI125" i="11"/>
  <c r="CJ125" i="11" s="1"/>
  <c r="CK125" i="11" s="1"/>
  <c r="BZ125" i="11"/>
  <c r="CA125" i="11" s="1"/>
  <c r="CB125" i="11" s="1"/>
  <c r="BJ95" i="11"/>
  <c r="BD95" i="11"/>
  <c r="BD15" i="11"/>
  <c r="BJ15" i="11"/>
  <c r="BD29" i="11"/>
  <c r="BJ29" i="11"/>
  <c r="BJ61" i="11"/>
  <c r="BD61" i="11"/>
  <c r="BX61" i="11"/>
  <c r="CI86" i="11"/>
  <c r="CJ86" i="11" s="1"/>
  <c r="CK86" i="11" s="1"/>
  <c r="BZ86" i="11"/>
  <c r="CA86" i="11" s="1"/>
  <c r="CB86" i="11" s="1"/>
  <c r="BJ60" i="11"/>
  <c r="BD60" i="11"/>
  <c r="BX60" i="11"/>
  <c r="BJ109" i="11"/>
  <c r="BD109" i="11"/>
  <c r="CI85" i="11"/>
  <c r="CJ85" i="11" s="1"/>
  <c r="CK85" i="11" s="1"/>
  <c r="BZ85" i="11"/>
  <c r="CA85" i="11" s="1"/>
  <c r="CB85" i="11" s="1"/>
  <c r="BJ49" i="11"/>
  <c r="BD49" i="11"/>
  <c r="BJ35" i="11"/>
  <c r="BD35" i="11"/>
  <c r="BX35" i="11"/>
  <c r="CI84" i="11"/>
  <c r="CJ84" i="11" s="1"/>
  <c r="CK84" i="11" s="1"/>
  <c r="BZ84" i="11"/>
  <c r="CA84" i="11" s="1"/>
  <c r="CB84" i="11" s="1"/>
  <c r="BP33" i="11"/>
  <c r="BV33" i="11"/>
  <c r="BJ54" i="11"/>
  <c r="BD54" i="11"/>
  <c r="BJ83" i="11"/>
  <c r="BD83" i="11"/>
  <c r="BV24" i="11"/>
  <c r="BP24" i="11"/>
  <c r="BV90" i="11"/>
  <c r="BP90" i="11"/>
  <c r="CI88" i="11"/>
  <c r="CJ88" i="11" s="1"/>
  <c r="CK88" i="11" s="1"/>
  <c r="BZ88" i="11"/>
  <c r="CA88" i="11" s="1"/>
  <c r="CB88" i="11" s="1"/>
  <c r="CI30" i="11"/>
  <c r="CJ30" i="11" s="1"/>
  <c r="CK30" i="11" s="1"/>
  <c r="BZ30" i="11"/>
  <c r="CA30" i="11" s="1"/>
  <c r="CB30" i="11" s="1"/>
  <c r="BD28" i="11"/>
  <c r="BJ28" i="11"/>
  <c r="CI104" i="11"/>
  <c r="CJ104" i="11" s="1"/>
  <c r="CK104" i="11" s="1"/>
  <c r="BZ104" i="11"/>
  <c r="CA104" i="11" s="1"/>
  <c r="CB104" i="11" s="1"/>
  <c r="BJ46" i="11"/>
  <c r="BD46" i="11"/>
  <c r="BX46" i="11"/>
  <c r="BP76" i="11"/>
  <c r="BV76" i="11"/>
  <c r="BV92" i="11"/>
  <c r="BP92" i="11"/>
  <c r="CI31" i="11"/>
  <c r="CJ31" i="11" s="1"/>
  <c r="CK31" i="11" s="1"/>
  <c r="BZ31" i="11"/>
  <c r="CA31" i="11" s="1"/>
  <c r="CB31" i="11" s="1"/>
  <c r="BP9" i="11"/>
  <c r="BV9" i="11"/>
  <c r="CI53" i="11"/>
  <c r="CJ53" i="11" s="1"/>
  <c r="CK53" i="11" s="1"/>
  <c r="BZ53" i="11"/>
  <c r="CA53" i="11" s="1"/>
  <c r="CB53" i="11" s="1"/>
  <c r="CI95" i="11"/>
  <c r="CJ95" i="11" s="1"/>
  <c r="CK95" i="11" s="1"/>
  <c r="BZ95" i="11"/>
  <c r="CA95" i="11" s="1"/>
  <c r="CB95" i="11" s="1"/>
  <c r="CI20" i="11"/>
  <c r="CJ20" i="11" s="1"/>
  <c r="CK20" i="11" s="1"/>
  <c r="BZ20" i="11"/>
  <c r="CA20" i="11" s="1"/>
  <c r="CB20" i="11" s="1"/>
  <c r="BJ100" i="11"/>
  <c r="BD100" i="11"/>
  <c r="BJ45" i="11"/>
  <c r="BD45" i="11"/>
  <c r="BJ47" i="11"/>
  <c r="BD47" i="11"/>
  <c r="BP58" i="11"/>
  <c r="BV58" i="11"/>
  <c r="BV118" i="11"/>
  <c r="BP118" i="11"/>
  <c r="BD113" i="11"/>
  <c r="BJ113" i="11"/>
  <c r="BZ106" i="11"/>
  <c r="CA106" i="11" s="1"/>
  <c r="CB106" i="11" s="1"/>
  <c r="CI106" i="11"/>
  <c r="CJ106" i="11" s="1"/>
  <c r="CK106" i="11" s="1"/>
  <c r="BP12" i="11"/>
  <c r="BV12" i="11"/>
  <c r="CI56" i="11"/>
  <c r="CJ56" i="11" s="1"/>
  <c r="CK56" i="11" s="1"/>
  <c r="BZ56" i="11"/>
  <c r="CA56" i="11" s="1"/>
  <c r="CB56" i="11" s="1"/>
  <c r="BJ53" i="11"/>
  <c r="BD53" i="11"/>
  <c r="CI14" i="11"/>
  <c r="CJ14" i="11" s="1"/>
  <c r="CK14" i="11" s="1"/>
  <c r="BZ14" i="11"/>
  <c r="CA14" i="11" s="1"/>
  <c r="CB14" i="11" s="1"/>
  <c r="BD9" i="11"/>
  <c r="BJ9" i="11"/>
  <c r="CI28" i="11"/>
  <c r="CJ28" i="11" s="1"/>
  <c r="CK28" i="11" s="1"/>
  <c r="BZ28" i="11"/>
  <c r="CA28" i="11" s="1"/>
  <c r="CB28" i="11" s="1"/>
  <c r="BP15" i="11"/>
  <c r="BV15" i="11"/>
  <c r="BD12" i="11"/>
  <c r="BJ12" i="11"/>
  <c r="CI103" i="11"/>
  <c r="CJ103" i="11" s="1"/>
  <c r="CK103" i="11" s="1"/>
  <c r="BZ103" i="11"/>
  <c r="CA103" i="11" s="1"/>
  <c r="CB103" i="11" s="1"/>
  <c r="BD24" i="11"/>
  <c r="BJ24" i="11"/>
  <c r="BV56" i="11"/>
  <c r="BP56" i="11"/>
  <c r="CI107" i="11"/>
  <c r="CJ107" i="11" s="1"/>
  <c r="CK107" i="11" s="1"/>
  <c r="BZ107" i="11"/>
  <c r="CA107" i="11" s="1"/>
  <c r="CB107" i="11" s="1"/>
  <c r="BP102" i="11"/>
  <c r="BV102" i="11"/>
  <c r="BJ67" i="11"/>
  <c r="BD67" i="11"/>
  <c r="BJ106" i="11"/>
  <c r="BD106" i="11"/>
  <c r="BV100" i="11"/>
  <c r="BP100" i="11"/>
  <c r="CI124" i="11"/>
  <c r="CJ124" i="11" s="1"/>
  <c r="CK124" i="11" s="1"/>
  <c r="BZ124" i="11"/>
  <c r="CA124" i="11" s="1"/>
  <c r="CB124" i="11" s="1"/>
  <c r="BJ91" i="11"/>
  <c r="BD91" i="11"/>
  <c r="BP49" i="11"/>
  <c r="BV49" i="11"/>
  <c r="BJ48" i="11"/>
  <c r="BD48" i="11"/>
  <c r="BJ126" i="11"/>
  <c r="BD126" i="11"/>
  <c r="BP23" i="11"/>
  <c r="BV23" i="11"/>
  <c r="BJ19" i="11"/>
  <c r="BD19" i="11"/>
  <c r="CI116" i="11"/>
  <c r="CJ116" i="11" s="1"/>
  <c r="CK116" i="11" s="1"/>
  <c r="BZ116" i="11"/>
  <c r="CA116" i="11" s="1"/>
  <c r="CB116" i="11" s="1"/>
  <c r="CI57" i="11"/>
  <c r="CJ57" i="11" s="1"/>
  <c r="CK57" i="11" s="1"/>
  <c r="BZ57" i="11"/>
  <c r="CA57" i="11" s="1"/>
  <c r="CB57" i="11" s="1"/>
  <c r="BP43" i="11"/>
  <c r="BV43" i="11"/>
  <c r="BP64" i="11"/>
  <c r="BV64" i="11"/>
  <c r="CI109" i="11"/>
  <c r="CJ109" i="11" s="1"/>
  <c r="CK109" i="11" s="1"/>
  <c r="BZ109" i="11"/>
  <c r="CA109" i="11" s="1"/>
  <c r="CB109" i="11" s="1"/>
  <c r="BP68" i="11"/>
  <c r="BV68" i="11"/>
  <c r="BP47" i="11"/>
  <c r="BV47" i="11"/>
  <c r="BP104" i="11"/>
  <c r="BV104" i="11"/>
  <c r="CI47" i="11"/>
  <c r="CJ47" i="11" s="1"/>
  <c r="CK47" i="11" s="1"/>
  <c r="BZ47" i="11"/>
  <c r="CA47" i="11" s="1"/>
  <c r="CB47" i="11" s="1"/>
  <c r="CI91" i="11"/>
  <c r="CJ91" i="11" s="1"/>
  <c r="CK91" i="11" s="1"/>
  <c r="BZ91" i="11"/>
  <c r="CA91" i="11" s="1"/>
  <c r="CB91" i="11" s="1"/>
  <c r="BP86" i="11"/>
  <c r="BV86" i="11"/>
  <c r="BJ77" i="11"/>
  <c r="BD77" i="11"/>
  <c r="BV41" i="11"/>
  <c r="BP41" i="11"/>
  <c r="BP18" i="11"/>
  <c r="BV18" i="11"/>
  <c r="CI3" i="11"/>
  <c r="CJ3" i="11" s="1"/>
  <c r="CK3" i="11" s="1"/>
  <c r="BZ3" i="11"/>
  <c r="CA3" i="11" s="1"/>
  <c r="CB3" i="11" s="1"/>
  <c r="BV32" i="11"/>
  <c r="BP32" i="11"/>
  <c r="BZ73" i="11"/>
  <c r="CA73" i="11" s="1"/>
  <c r="CB73" i="11" s="1"/>
  <c r="CI73" i="11"/>
  <c r="CJ73" i="11" s="1"/>
  <c r="CK73" i="11" s="1"/>
  <c r="BX65" i="11"/>
  <c r="BJ65" i="11"/>
  <c r="BD65" i="11"/>
  <c r="BP54" i="11"/>
  <c r="BV54" i="11"/>
  <c r="CI105" i="11"/>
  <c r="CJ105" i="11" s="1"/>
  <c r="CK105" i="11" s="1"/>
  <c r="BZ105" i="11"/>
  <c r="CA105" i="11" s="1"/>
  <c r="CB105" i="11" s="1"/>
  <c r="CI99" i="11"/>
  <c r="CJ99" i="11" s="1"/>
  <c r="CK99" i="11" s="1"/>
  <c r="BZ99" i="11"/>
  <c r="CA99" i="11" s="1"/>
  <c r="CB99" i="11" s="1"/>
  <c r="BP50" i="11"/>
  <c r="BV50" i="11"/>
  <c r="CI59" i="11"/>
  <c r="CJ59" i="11" s="1"/>
  <c r="CK59" i="11" s="1"/>
  <c r="BZ59" i="11"/>
  <c r="CA59" i="11" s="1"/>
  <c r="CB59" i="11" s="1"/>
  <c r="CI114" i="11"/>
  <c r="CJ114" i="11" s="1"/>
  <c r="CK114" i="11" s="1"/>
  <c r="BZ114" i="11"/>
  <c r="CA114" i="11" s="1"/>
  <c r="CB114" i="11" s="1"/>
  <c r="BZ100" i="11"/>
  <c r="CA100" i="11" s="1"/>
  <c r="CB100" i="11" s="1"/>
  <c r="CI100" i="11"/>
  <c r="CJ100" i="11" s="1"/>
  <c r="CK100" i="11" s="1"/>
  <c r="BV19" i="11"/>
  <c r="BP19" i="11"/>
  <c r="BZ19" i="11"/>
  <c r="CA19" i="11" s="1"/>
  <c r="CB19" i="11" s="1"/>
  <c r="CI19" i="11"/>
  <c r="CJ19" i="11" s="1"/>
  <c r="CK19" i="11" s="1"/>
  <c r="BP72" i="11"/>
  <c r="BV72" i="11"/>
  <c r="BZ37" i="11"/>
  <c r="CA37" i="11" s="1"/>
  <c r="CB37" i="11" s="1"/>
  <c r="CI37" i="11"/>
  <c r="CJ37" i="11" s="1"/>
  <c r="CK37" i="11" s="1"/>
  <c r="BV51" i="11"/>
  <c r="BP51" i="11"/>
  <c r="BZ83" i="11"/>
  <c r="CA83" i="11" s="1"/>
  <c r="CB83" i="11" s="1"/>
  <c r="CI83" i="11"/>
  <c r="CJ83" i="11" s="1"/>
  <c r="CK83" i="11" s="1"/>
  <c r="BD32" i="11"/>
  <c r="BJ32" i="11"/>
  <c r="BZ62" i="11"/>
  <c r="CA62" i="11" s="1"/>
  <c r="CB62" i="11" s="1"/>
  <c r="CI62" i="11"/>
  <c r="CJ62" i="11" s="1"/>
  <c r="CK62" i="11" s="1"/>
  <c r="BP126" i="11"/>
  <c r="BV126" i="11"/>
  <c r="BJ88" i="11"/>
  <c r="BD88" i="11"/>
  <c r="CI54" i="11"/>
  <c r="CJ54" i="11" s="1"/>
  <c r="CK54" i="11" s="1"/>
  <c r="BZ54" i="11"/>
  <c r="CA54" i="11" s="1"/>
  <c r="CB54" i="11" s="1"/>
  <c r="CI49" i="11"/>
  <c r="CJ49" i="11" s="1"/>
  <c r="CK49" i="11" s="1"/>
  <c r="BZ49" i="11"/>
  <c r="CA49" i="11" s="1"/>
  <c r="CB49" i="11" s="1"/>
  <c r="BV99" i="11"/>
  <c r="BP99" i="11"/>
  <c r="BP97" i="11"/>
  <c r="BV97" i="11"/>
  <c r="BP53" i="11"/>
  <c r="BV53" i="11"/>
  <c r="BP57" i="11"/>
  <c r="BV57" i="11"/>
  <c r="BJ56" i="11"/>
  <c r="BD56" i="11"/>
  <c r="CI123" i="11"/>
  <c r="CJ123" i="11" s="1"/>
  <c r="CK123" i="11" s="1"/>
  <c r="BZ123" i="11"/>
  <c r="CA123" i="11" s="1"/>
  <c r="CB123" i="11" s="1"/>
  <c r="BJ76" i="11"/>
  <c r="BD76" i="11"/>
  <c r="BD25" i="11"/>
  <c r="BJ25" i="11"/>
  <c r="BJ81" i="11"/>
  <c r="BD81" i="11"/>
  <c r="BP81" i="11"/>
  <c r="BV81" i="11"/>
  <c r="BJ90" i="11"/>
  <c r="BD90" i="11"/>
  <c r="BJ55" i="11"/>
  <c r="BD55" i="11"/>
  <c r="BJ86" i="11"/>
  <c r="BD86" i="11"/>
  <c r="BJ62" i="11"/>
  <c r="BD62" i="11"/>
  <c r="BJ93" i="11"/>
  <c r="BD93" i="11"/>
  <c r="BJ39" i="11"/>
  <c r="BD39" i="11"/>
  <c r="BD16" i="11"/>
  <c r="BJ16" i="11"/>
  <c r="BZ2" i="11"/>
  <c r="CA2" i="11" s="1"/>
  <c r="CB2" i="11" s="1"/>
  <c r="CI2" i="11"/>
  <c r="BD2" i="11"/>
  <c r="AX127" i="11"/>
  <c r="AZ127" i="11"/>
  <c r="AY127" i="11"/>
  <c r="BP2" i="11"/>
  <c r="BV2" i="11"/>
  <c r="CB94" i="12" l="1"/>
  <c r="BX94" i="12"/>
  <c r="BX30" i="12"/>
  <c r="CB30" i="12"/>
  <c r="CB143" i="12"/>
  <c r="BX143" i="12"/>
  <c r="CB6" i="12"/>
  <c r="BX6" i="12"/>
  <c r="CB26" i="12"/>
  <c r="BX26" i="12"/>
  <c r="BX144" i="12"/>
  <c r="CB144" i="12"/>
  <c r="BX73" i="12"/>
  <c r="CB73" i="12"/>
  <c r="CB35" i="12"/>
  <c r="BX35" i="12"/>
  <c r="CB147" i="12"/>
  <c r="BX147" i="12"/>
  <c r="BX112" i="12"/>
  <c r="CB112" i="12"/>
  <c r="CB23" i="12"/>
  <c r="BX23" i="12"/>
  <c r="BX70" i="12"/>
  <c r="CB70" i="12"/>
  <c r="CB98" i="12"/>
  <c r="BX98" i="12"/>
  <c r="BX145" i="12"/>
  <c r="CB145" i="12"/>
  <c r="BX45" i="12"/>
  <c r="CB45" i="12"/>
  <c r="BX33" i="12"/>
  <c r="CB33" i="12"/>
  <c r="CB38" i="12"/>
  <c r="BX38" i="12"/>
  <c r="BX43" i="11"/>
  <c r="BT152" i="12"/>
  <c r="CG152" i="12"/>
  <c r="BW152" i="12"/>
  <c r="BX80" i="11"/>
  <c r="BX37" i="11"/>
  <c r="BX42" i="11"/>
  <c r="BX67" i="11"/>
  <c r="BX24" i="11"/>
  <c r="BX77" i="11"/>
  <c r="BX113" i="11"/>
  <c r="BX88" i="11"/>
  <c r="BX52" i="11"/>
  <c r="BX41" i="11"/>
  <c r="BX93" i="11"/>
  <c r="BX120" i="11"/>
  <c r="BX104" i="11"/>
  <c r="BX62" i="11"/>
  <c r="BX33" i="11"/>
  <c r="BX121" i="11"/>
  <c r="BX99" i="11"/>
  <c r="BX21" i="11"/>
  <c r="BX19" i="11"/>
  <c r="BX100" i="11"/>
  <c r="BX94" i="11"/>
  <c r="BX107" i="11"/>
  <c r="BX81" i="11"/>
  <c r="BX44" i="11"/>
  <c r="BX3" i="11"/>
  <c r="BX96" i="11"/>
  <c r="BX68" i="11"/>
  <c r="BX58" i="11"/>
  <c r="BX82" i="11"/>
  <c r="BX16" i="11"/>
  <c r="BX56" i="11"/>
  <c r="BX9" i="11"/>
  <c r="BX83" i="11"/>
  <c r="BX63" i="11"/>
  <c r="BX50" i="11"/>
  <c r="BX110" i="11"/>
  <c r="BX8" i="11"/>
  <c r="BX74" i="11"/>
  <c r="BX76" i="11"/>
  <c r="BX39" i="11"/>
  <c r="BX91" i="11"/>
  <c r="BX34" i="11"/>
  <c r="BX4" i="11"/>
  <c r="BX66" i="11"/>
  <c r="BX103" i="11"/>
  <c r="BX84" i="11"/>
  <c r="BX108" i="11"/>
  <c r="BX95" i="11"/>
  <c r="BX36" i="11"/>
  <c r="BX101" i="11"/>
  <c r="BX32" i="11"/>
  <c r="BX126" i="11"/>
  <c r="BX15" i="11"/>
  <c r="BX69" i="11"/>
  <c r="BX7" i="11"/>
  <c r="BX27" i="11"/>
  <c r="BX47" i="11"/>
  <c r="BX111" i="11"/>
  <c r="BX14" i="11"/>
  <c r="BX12" i="11"/>
  <c r="BX28" i="11"/>
  <c r="BX49" i="11"/>
  <c r="BX29" i="11"/>
  <c r="BX10" i="11"/>
  <c r="BX72" i="11"/>
  <c r="BX30" i="11"/>
  <c r="BX75" i="11"/>
  <c r="BX73" i="11"/>
  <c r="BX25" i="11"/>
  <c r="BX53" i="11"/>
  <c r="BX40" i="11"/>
  <c r="BX114" i="11"/>
  <c r="BX125" i="11"/>
  <c r="BX117" i="11"/>
  <c r="BX109" i="11"/>
  <c r="BX116" i="11"/>
  <c r="BX123" i="11"/>
  <c r="BX17" i="11"/>
  <c r="BX6" i="11"/>
  <c r="BX105" i="11"/>
  <c r="BX112" i="11"/>
  <c r="BX13" i="11"/>
  <c r="BX59" i="11"/>
  <c r="BX57" i="11"/>
  <c r="BX90" i="11"/>
  <c r="BX48" i="11"/>
  <c r="BX86" i="11"/>
  <c r="BX97" i="11"/>
  <c r="BX71" i="11"/>
  <c r="BX38" i="11"/>
  <c r="BX31" i="11"/>
  <c r="BX22" i="11"/>
  <c r="BX79" i="11"/>
  <c r="BX26" i="11"/>
  <c r="BX20" i="11"/>
  <c r="BX55" i="11"/>
  <c r="BX106" i="11"/>
  <c r="BX45" i="11"/>
  <c r="BX54" i="11"/>
  <c r="BX89" i="11"/>
  <c r="BX85" i="11"/>
  <c r="BX18" i="11"/>
  <c r="BX70" i="11"/>
  <c r="BX124" i="11"/>
  <c r="BX2" i="11"/>
  <c r="BZ127" i="11"/>
  <c r="BY128" i="11" s="1"/>
  <c r="BC127" i="11"/>
  <c r="BO127" i="11"/>
  <c r="CH27" i="12" l="1"/>
  <c r="CI27" i="12" s="1"/>
  <c r="CH122" i="12"/>
  <c r="CI122" i="12" s="1"/>
  <c r="CH125" i="12"/>
  <c r="CI125" i="12" s="1"/>
  <c r="CH37" i="12"/>
  <c r="CI37" i="12" s="1"/>
  <c r="CH29" i="12"/>
  <c r="CI29" i="12" s="1"/>
  <c r="CH21" i="12"/>
  <c r="CI21" i="12" s="1"/>
  <c r="CH43" i="12"/>
  <c r="CI43" i="12" s="1"/>
  <c r="CH53" i="12"/>
  <c r="CI53" i="12" s="1"/>
  <c r="CH7" i="12"/>
  <c r="CI7" i="12" s="1"/>
  <c r="CH15" i="12"/>
  <c r="CI15" i="12" s="1"/>
  <c r="CH20" i="12"/>
  <c r="CI20" i="12" s="1"/>
  <c r="CH76" i="12"/>
  <c r="CI76" i="12" s="1"/>
  <c r="CH146" i="12"/>
  <c r="CI146" i="12" s="1"/>
  <c r="CH107" i="12"/>
  <c r="CI107" i="12" s="1"/>
  <c r="CH132" i="12"/>
  <c r="CI132" i="12" s="1"/>
  <c r="CH105" i="12"/>
  <c r="CI105" i="12" s="1"/>
  <c r="CH108" i="12"/>
  <c r="CI108" i="12" s="1"/>
  <c r="CH82" i="12"/>
  <c r="CI82" i="12" s="1"/>
  <c r="CH148" i="12"/>
  <c r="CI148" i="12" s="1"/>
  <c r="CH34" i="12"/>
  <c r="CI34" i="12" s="1"/>
  <c r="CH22" i="12"/>
  <c r="CI22" i="12" s="1"/>
  <c r="CH81" i="12"/>
  <c r="CI81" i="12" s="1"/>
  <c r="CH39" i="12"/>
  <c r="CI39" i="12" s="1"/>
  <c r="CH19" i="12"/>
  <c r="CI19" i="12" s="1"/>
  <c r="CH130" i="12"/>
  <c r="CI130" i="12" s="1"/>
  <c r="CH77" i="12"/>
  <c r="CI77" i="12" s="1"/>
  <c r="CH47" i="12"/>
  <c r="CI47" i="12" s="1"/>
  <c r="CH5" i="12"/>
  <c r="CI5" i="12" s="1"/>
  <c r="CH51" i="12"/>
  <c r="CI51" i="12" s="1"/>
  <c r="CH40" i="12"/>
  <c r="CI40" i="12" s="1"/>
  <c r="CH120" i="12"/>
  <c r="CI120" i="12" s="1"/>
  <c r="CH123" i="12"/>
  <c r="CI123" i="12" s="1"/>
  <c r="CH118" i="12"/>
  <c r="CI118" i="12" s="1"/>
  <c r="CH41" i="12"/>
  <c r="CI41" i="12" s="1"/>
  <c r="CH150" i="12"/>
  <c r="CI150" i="12" s="1"/>
  <c r="CH111" i="12"/>
  <c r="CI111" i="12" s="1"/>
  <c r="CH109" i="12"/>
  <c r="CI109" i="12" s="1"/>
  <c r="CH124" i="12"/>
  <c r="CI124" i="12" s="1"/>
  <c r="CH91" i="12"/>
  <c r="CI91" i="12" s="1"/>
  <c r="CH95" i="12"/>
  <c r="CI95" i="12" s="1"/>
  <c r="CH136" i="12"/>
  <c r="CI136" i="12" s="1"/>
  <c r="CH14" i="12"/>
  <c r="CI14" i="12" s="1"/>
  <c r="CH141" i="12"/>
  <c r="CI141" i="12" s="1"/>
  <c r="CH75" i="12"/>
  <c r="CI75" i="12" s="1"/>
  <c r="CH57" i="12"/>
  <c r="CI57" i="12" s="1"/>
  <c r="CH10" i="12"/>
  <c r="CI10" i="12" s="1"/>
  <c r="CH13" i="12"/>
  <c r="CI13" i="12" s="1"/>
  <c r="CH129" i="12"/>
  <c r="CI129" i="12" s="1"/>
  <c r="CH18" i="12"/>
  <c r="CI18" i="12" s="1"/>
  <c r="CH131" i="12"/>
  <c r="CI131" i="12" s="1"/>
  <c r="CH72" i="12"/>
  <c r="CI72" i="12" s="1"/>
  <c r="CH106" i="12"/>
  <c r="CI106" i="12" s="1"/>
  <c r="CH140" i="12"/>
  <c r="CI140" i="12" s="1"/>
  <c r="CH101" i="12"/>
  <c r="CI101" i="12" s="1"/>
  <c r="CH64" i="12"/>
  <c r="CI64" i="12" s="1"/>
  <c r="CH60" i="12"/>
  <c r="CI60" i="12" s="1"/>
  <c r="CH103" i="12"/>
  <c r="CI103" i="12" s="1"/>
  <c r="CH149" i="12"/>
  <c r="CI149" i="12" s="1"/>
  <c r="CH59" i="12"/>
  <c r="CI59" i="12" s="1"/>
  <c r="CH8" i="12"/>
  <c r="CI8" i="12" s="1"/>
  <c r="CH67" i="12"/>
  <c r="CI67" i="12" s="1"/>
  <c r="CH28" i="12"/>
  <c r="CI28" i="12" s="1"/>
  <c r="CH54" i="12"/>
  <c r="CI54" i="12" s="1"/>
  <c r="CH128" i="12"/>
  <c r="CI128" i="12" s="1"/>
  <c r="CH11" i="12"/>
  <c r="CI11" i="12" s="1"/>
  <c r="CH135" i="12"/>
  <c r="CI135" i="12" s="1"/>
  <c r="CH117" i="12"/>
  <c r="CI117" i="12" s="1"/>
  <c r="CH36" i="12"/>
  <c r="CI36" i="12" s="1"/>
  <c r="CH134" i="12"/>
  <c r="CI134" i="12" s="1"/>
  <c r="CH65" i="12"/>
  <c r="CI65" i="12" s="1"/>
  <c r="CH102" i="12"/>
  <c r="CI102" i="12" s="1"/>
  <c r="CH48" i="12"/>
  <c r="CI48" i="12" s="1"/>
  <c r="CH16" i="12"/>
  <c r="CI16" i="12" s="1"/>
  <c r="CH46" i="12"/>
  <c r="CI46" i="12" s="1"/>
  <c r="CH133" i="12"/>
  <c r="CI133" i="12" s="1"/>
  <c r="CH87" i="12"/>
  <c r="CI87" i="12" s="1"/>
  <c r="CH42" i="12"/>
  <c r="CI42" i="12" s="1"/>
  <c r="CH113" i="12"/>
  <c r="CI113" i="12" s="1"/>
  <c r="CH58" i="12"/>
  <c r="CI58" i="12" s="1"/>
  <c r="CH52" i="12"/>
  <c r="CI52" i="12" s="1"/>
  <c r="CH24" i="12"/>
  <c r="CI24" i="12" s="1"/>
  <c r="CH66" i="12"/>
  <c r="CI66" i="12" s="1"/>
  <c r="CH17" i="12"/>
  <c r="CI17" i="12" s="1"/>
  <c r="CH88" i="12"/>
  <c r="CI88" i="12" s="1"/>
  <c r="CH86" i="12"/>
  <c r="CI86" i="12" s="1"/>
  <c r="CH71" i="12"/>
  <c r="CI71" i="12" s="1"/>
  <c r="CH96" i="12"/>
  <c r="CI96" i="12" s="1"/>
  <c r="CH68" i="12"/>
  <c r="CI68" i="12" s="1"/>
  <c r="CH84" i="12"/>
  <c r="CI84" i="12" s="1"/>
  <c r="CH83" i="12"/>
  <c r="CI83" i="12" s="1"/>
  <c r="CH127" i="12"/>
  <c r="CI127" i="12" s="1"/>
  <c r="CH44" i="12"/>
  <c r="CI44" i="12" s="1"/>
  <c r="CH12" i="12"/>
  <c r="CI12" i="12" s="1"/>
  <c r="CH92" i="12"/>
  <c r="CI92" i="12" s="1"/>
  <c r="CH110" i="12"/>
  <c r="CI110" i="12" s="1"/>
  <c r="CH50" i="12"/>
  <c r="CI50" i="12" s="1"/>
  <c r="CH63" i="12"/>
  <c r="CI63" i="12" s="1"/>
  <c r="CH139" i="12"/>
  <c r="CI139" i="12" s="1"/>
  <c r="CH99" i="12"/>
  <c r="CI99" i="12" s="1"/>
  <c r="CH9" i="12"/>
  <c r="CI9" i="12" s="1"/>
  <c r="CH115" i="12"/>
  <c r="CI115" i="12" s="1"/>
  <c r="CH142" i="12"/>
  <c r="CI142" i="12" s="1"/>
  <c r="CH69" i="12"/>
  <c r="CI69" i="12" s="1"/>
  <c r="CH121" i="12"/>
  <c r="CI121" i="12" s="1"/>
  <c r="CH119" i="12"/>
  <c r="CI119" i="12" s="1"/>
  <c r="CH114" i="12"/>
  <c r="CI114" i="12" s="1"/>
  <c r="CH100" i="12"/>
  <c r="CI100" i="12" s="1"/>
  <c r="CH61" i="12"/>
  <c r="CI61" i="12" s="1"/>
  <c r="CH144" i="12"/>
  <c r="CI144" i="12" s="1"/>
  <c r="CH85" i="12"/>
  <c r="CI85" i="12" s="1"/>
  <c r="CH70" i="12"/>
  <c r="CI70" i="12" s="1"/>
  <c r="CH73" i="12"/>
  <c r="CI73" i="12" s="1"/>
  <c r="CH147" i="12"/>
  <c r="CI147" i="12" s="1"/>
  <c r="CH33" i="12"/>
  <c r="CI33" i="12" s="1"/>
  <c r="CH62" i="12"/>
  <c r="CI62" i="12" s="1"/>
  <c r="CH78" i="12"/>
  <c r="CI78" i="12" s="1"/>
  <c r="CH56" i="12"/>
  <c r="CI56" i="12" s="1"/>
  <c r="CH143" i="12"/>
  <c r="CI143" i="12" s="1"/>
  <c r="CH38" i="12"/>
  <c r="CI38" i="12" s="1"/>
  <c r="CH30" i="12"/>
  <c r="CI30" i="12" s="1"/>
  <c r="CH93" i="12"/>
  <c r="CI93" i="12" s="1"/>
  <c r="CH79" i="12"/>
  <c r="CI79" i="12" s="1"/>
  <c r="CH116" i="12"/>
  <c r="CI116" i="12" s="1"/>
  <c r="CH45" i="12"/>
  <c r="CI45" i="12" s="1"/>
  <c r="CH26" i="12"/>
  <c r="CI26" i="12" s="1"/>
  <c r="CH6" i="12"/>
  <c r="CI6" i="12" s="1"/>
  <c r="CH137" i="12"/>
  <c r="CI137" i="12" s="1"/>
  <c r="CH49" i="12"/>
  <c r="CI49" i="12" s="1"/>
  <c r="CH145" i="12"/>
  <c r="CI145" i="12" s="1"/>
  <c r="CH98" i="12"/>
  <c r="CI98" i="12" s="1"/>
  <c r="CH4" i="12"/>
  <c r="CI4" i="12" s="1"/>
  <c r="CH31" i="12"/>
  <c r="CI31" i="12" s="1"/>
  <c r="CH35" i="12"/>
  <c r="CI35" i="12" s="1"/>
  <c r="CH3" i="12"/>
  <c r="CI3" i="12" s="1"/>
  <c r="CH104" i="12"/>
  <c r="CI104" i="12" s="1"/>
  <c r="CH151" i="12"/>
  <c r="CI151" i="12" s="1"/>
  <c r="CH80" i="12"/>
  <c r="CI80" i="12" s="1"/>
  <c r="CH94" i="12"/>
  <c r="CI94" i="12" s="1"/>
  <c r="CH32" i="12"/>
  <c r="CI32" i="12" s="1"/>
  <c r="CH97" i="12"/>
  <c r="CI97" i="12" s="1"/>
  <c r="CH55" i="12"/>
  <c r="CI55" i="12" s="1"/>
  <c r="CH112" i="12"/>
  <c r="CI112" i="12" s="1"/>
  <c r="CH74" i="12"/>
  <c r="CI74" i="12" s="1"/>
  <c r="CH138" i="12"/>
  <c r="CI138" i="12" s="1"/>
  <c r="CH89" i="12"/>
  <c r="CI89" i="12" s="1"/>
  <c r="CH23" i="12"/>
  <c r="CI23" i="12" s="1"/>
  <c r="CH90" i="12"/>
  <c r="CI90" i="12" s="1"/>
  <c r="CH126" i="12"/>
  <c r="CI126" i="12" s="1"/>
  <c r="CH25" i="12"/>
  <c r="CI25" i="12" s="1"/>
  <c r="CH2" i="12"/>
  <c r="CI2" i="12" s="1"/>
  <c r="BX152" i="12"/>
  <c r="BY73" i="12" s="1"/>
  <c r="BZ73" i="12" s="1"/>
  <c r="CA127" i="11"/>
  <c r="BX127" i="11"/>
  <c r="BD127" i="11"/>
  <c r="BP127" i="11"/>
  <c r="BY33" i="12" l="1"/>
  <c r="BZ33" i="12" s="1"/>
  <c r="BY30" i="12"/>
  <c r="BZ30" i="12" s="1"/>
  <c r="CJ30" i="12" s="1"/>
  <c r="CK30" i="12" s="1"/>
  <c r="BY145" i="12"/>
  <c r="BZ145" i="12" s="1"/>
  <c r="CJ145" i="12" s="1"/>
  <c r="CK145" i="12" s="1"/>
  <c r="BY45" i="12"/>
  <c r="BZ45" i="12" s="1"/>
  <c r="CJ45" i="12" s="1"/>
  <c r="CK45" i="12" s="1"/>
  <c r="BY23" i="12"/>
  <c r="BZ23" i="12" s="1"/>
  <c r="BY38" i="12"/>
  <c r="BZ38" i="12" s="1"/>
  <c r="CA38" i="12" s="1"/>
  <c r="CC38" i="12" s="1"/>
  <c r="BY35" i="12"/>
  <c r="BZ35" i="12" s="1"/>
  <c r="CJ73" i="12"/>
  <c r="CK73" i="12" s="1"/>
  <c r="CA73" i="12"/>
  <c r="CC73" i="12" s="1"/>
  <c r="BY123" i="12"/>
  <c r="BZ123" i="12" s="1"/>
  <c r="BY110" i="12"/>
  <c r="BZ110" i="12" s="1"/>
  <c r="BY113" i="12"/>
  <c r="BZ113" i="12" s="1"/>
  <c r="BY22" i="12"/>
  <c r="BZ22" i="12" s="1"/>
  <c r="BY136" i="12"/>
  <c r="BZ136" i="12" s="1"/>
  <c r="BY120" i="12"/>
  <c r="BZ120" i="12" s="1"/>
  <c r="BY99" i="12"/>
  <c r="BZ99" i="12" s="1"/>
  <c r="BY42" i="12"/>
  <c r="BZ42" i="12" s="1"/>
  <c r="BY10" i="12"/>
  <c r="BZ10" i="12" s="1"/>
  <c r="BY57" i="12"/>
  <c r="BZ57" i="12" s="1"/>
  <c r="BY109" i="12"/>
  <c r="BZ109" i="12" s="1"/>
  <c r="BY15" i="12"/>
  <c r="BZ15" i="12" s="1"/>
  <c r="BY131" i="12"/>
  <c r="BZ131" i="12" s="1"/>
  <c r="BY34" i="12"/>
  <c r="BZ34" i="12" s="1"/>
  <c r="BY27" i="12"/>
  <c r="BZ27" i="12" s="1"/>
  <c r="BY7" i="12"/>
  <c r="BZ7" i="12" s="1"/>
  <c r="BY63" i="12"/>
  <c r="BZ63" i="12" s="1"/>
  <c r="BY83" i="12"/>
  <c r="BZ83" i="12" s="1"/>
  <c r="BY121" i="12"/>
  <c r="BZ121" i="12" s="1"/>
  <c r="BY75" i="12"/>
  <c r="BZ75" i="12" s="1"/>
  <c r="BY52" i="12"/>
  <c r="BZ52" i="12" s="1"/>
  <c r="BY135" i="12"/>
  <c r="BZ135" i="12" s="1"/>
  <c r="BY117" i="12"/>
  <c r="BZ117" i="12" s="1"/>
  <c r="BY150" i="12"/>
  <c r="BZ150" i="12" s="1"/>
  <c r="BY41" i="12"/>
  <c r="BZ41" i="12" s="1"/>
  <c r="BY66" i="12"/>
  <c r="BZ66" i="12" s="1"/>
  <c r="BY149" i="12"/>
  <c r="BZ149" i="12" s="1"/>
  <c r="BY96" i="12"/>
  <c r="BZ96" i="12" s="1"/>
  <c r="BY16" i="12"/>
  <c r="BZ16" i="12" s="1"/>
  <c r="BY92" i="12"/>
  <c r="BZ92" i="12" s="1"/>
  <c r="BY111" i="12"/>
  <c r="BZ111" i="12" s="1"/>
  <c r="BY86" i="12"/>
  <c r="BZ86" i="12" s="1"/>
  <c r="BY19" i="12"/>
  <c r="BZ19" i="12" s="1"/>
  <c r="BY40" i="12"/>
  <c r="BZ40" i="12" s="1"/>
  <c r="BY43" i="12"/>
  <c r="BZ43" i="12" s="1"/>
  <c r="BY53" i="12"/>
  <c r="BZ53" i="12" s="1"/>
  <c r="BY60" i="12"/>
  <c r="BZ60" i="12" s="1"/>
  <c r="BY139" i="12"/>
  <c r="BZ139" i="12" s="1"/>
  <c r="BY140" i="12"/>
  <c r="BZ140" i="12" s="1"/>
  <c r="BY9" i="12"/>
  <c r="BZ9" i="12" s="1"/>
  <c r="BY69" i="12"/>
  <c r="BZ69" i="12" s="1"/>
  <c r="BY36" i="12"/>
  <c r="BZ36" i="12" s="1"/>
  <c r="BY14" i="12"/>
  <c r="BZ14" i="12" s="1"/>
  <c r="BY134" i="12"/>
  <c r="BZ134" i="12" s="1"/>
  <c r="BY115" i="12"/>
  <c r="BZ115" i="12" s="1"/>
  <c r="BY58" i="12"/>
  <c r="BZ58" i="12" s="1"/>
  <c r="BY51" i="12"/>
  <c r="BZ51" i="12" s="1"/>
  <c r="BY127" i="12"/>
  <c r="BZ127" i="12" s="1"/>
  <c r="BY20" i="12"/>
  <c r="BZ20" i="12" s="1"/>
  <c r="BY119" i="12"/>
  <c r="BZ119" i="12" s="1"/>
  <c r="BY122" i="12"/>
  <c r="BZ122" i="12" s="1"/>
  <c r="BY47" i="12"/>
  <c r="BZ47" i="12" s="1"/>
  <c r="BY8" i="12"/>
  <c r="BZ8" i="12" s="1"/>
  <c r="BY101" i="12"/>
  <c r="BZ101" i="12" s="1"/>
  <c r="BY37" i="12"/>
  <c r="BZ37" i="12" s="1"/>
  <c r="BY103" i="12"/>
  <c r="BZ103" i="12" s="1"/>
  <c r="BY87" i="12"/>
  <c r="BZ87" i="12" s="1"/>
  <c r="BY21" i="12"/>
  <c r="BZ21" i="12" s="1"/>
  <c r="BY39" i="12"/>
  <c r="BZ39" i="12" s="1"/>
  <c r="BY107" i="12"/>
  <c r="BZ107" i="12" s="1"/>
  <c r="BY48" i="12"/>
  <c r="BZ48" i="12" s="1"/>
  <c r="BY146" i="12"/>
  <c r="BZ146" i="12" s="1"/>
  <c r="BY68" i="12"/>
  <c r="BZ68" i="12" s="1"/>
  <c r="BY18" i="12"/>
  <c r="BZ18" i="12" s="1"/>
  <c r="BY132" i="12"/>
  <c r="BZ132" i="12" s="1"/>
  <c r="BY102" i="12"/>
  <c r="BZ102" i="12" s="1"/>
  <c r="BY71" i="12"/>
  <c r="BZ71" i="12" s="1"/>
  <c r="BY72" i="12"/>
  <c r="BZ72" i="12" s="1"/>
  <c r="BY17" i="12"/>
  <c r="BZ17" i="12" s="1"/>
  <c r="BY77" i="12"/>
  <c r="BZ77" i="12" s="1"/>
  <c r="BY28" i="12"/>
  <c r="BZ28" i="12" s="1"/>
  <c r="BY84" i="12"/>
  <c r="BZ84" i="12" s="1"/>
  <c r="BY29" i="12"/>
  <c r="BZ29" i="12" s="1"/>
  <c r="BY12" i="12"/>
  <c r="BZ12" i="12" s="1"/>
  <c r="BY141" i="12"/>
  <c r="BZ141" i="12" s="1"/>
  <c r="BY24" i="12"/>
  <c r="BZ24" i="12" s="1"/>
  <c r="BY5" i="12"/>
  <c r="BZ5" i="12" s="1"/>
  <c r="BY54" i="12"/>
  <c r="BZ54" i="12" s="1"/>
  <c r="BY88" i="12"/>
  <c r="BZ88" i="12" s="1"/>
  <c r="BY11" i="12"/>
  <c r="BZ11" i="12" s="1"/>
  <c r="BY67" i="12"/>
  <c r="BZ67" i="12" s="1"/>
  <c r="BY59" i="12"/>
  <c r="BZ59" i="12" s="1"/>
  <c r="BY50" i="12"/>
  <c r="BZ50" i="12" s="1"/>
  <c r="BY95" i="12"/>
  <c r="BZ95" i="12" s="1"/>
  <c r="BY65" i="12"/>
  <c r="BZ65" i="12" s="1"/>
  <c r="BY46" i="12"/>
  <c r="BZ46" i="12" s="1"/>
  <c r="BY125" i="12"/>
  <c r="BZ125" i="12" s="1"/>
  <c r="BY76" i="12"/>
  <c r="BZ76" i="12" s="1"/>
  <c r="BY124" i="12"/>
  <c r="BZ124" i="12" s="1"/>
  <c r="BY133" i="12"/>
  <c r="BZ133" i="12" s="1"/>
  <c r="BY118" i="12"/>
  <c r="BZ118" i="12" s="1"/>
  <c r="BY81" i="12"/>
  <c r="BZ81" i="12" s="1"/>
  <c r="BY148" i="12"/>
  <c r="BZ148" i="12" s="1"/>
  <c r="BY128" i="12"/>
  <c r="BZ128" i="12" s="1"/>
  <c r="BY44" i="12"/>
  <c r="BZ44" i="12" s="1"/>
  <c r="BY91" i="12"/>
  <c r="BZ91" i="12" s="1"/>
  <c r="BY13" i="12"/>
  <c r="BZ13" i="12" s="1"/>
  <c r="BY105" i="12"/>
  <c r="BZ105" i="12" s="1"/>
  <c r="BY142" i="12"/>
  <c r="BZ142" i="12" s="1"/>
  <c r="BY130" i="12"/>
  <c r="BZ130" i="12" s="1"/>
  <c r="BY106" i="12"/>
  <c r="BZ106" i="12" s="1"/>
  <c r="BY108" i="12"/>
  <c r="BZ108" i="12" s="1"/>
  <c r="BY64" i="12"/>
  <c r="BZ64" i="12" s="1"/>
  <c r="BY82" i="12"/>
  <c r="BZ82" i="12" s="1"/>
  <c r="BY129" i="12"/>
  <c r="BZ129" i="12" s="1"/>
  <c r="BY100" i="12"/>
  <c r="BZ100" i="12" s="1"/>
  <c r="BY114" i="12"/>
  <c r="BZ114" i="12" s="1"/>
  <c r="BY138" i="12"/>
  <c r="BZ138" i="12" s="1"/>
  <c r="BY56" i="12"/>
  <c r="BZ56" i="12" s="1"/>
  <c r="BY61" i="12"/>
  <c r="BZ61" i="12" s="1"/>
  <c r="BY32" i="12"/>
  <c r="BZ32" i="12" s="1"/>
  <c r="BY55" i="12"/>
  <c r="BZ55" i="12" s="1"/>
  <c r="BY3" i="12"/>
  <c r="BZ3" i="12" s="1"/>
  <c r="BY151" i="12"/>
  <c r="BZ151" i="12" s="1"/>
  <c r="BY4" i="12"/>
  <c r="BZ4" i="12" s="1"/>
  <c r="BY126" i="12"/>
  <c r="BZ126" i="12" s="1"/>
  <c r="BY49" i="12"/>
  <c r="BZ49" i="12" s="1"/>
  <c r="BY89" i="12"/>
  <c r="BZ89" i="12" s="1"/>
  <c r="BY31" i="12"/>
  <c r="BZ31" i="12" s="1"/>
  <c r="BY85" i="12"/>
  <c r="BZ85" i="12" s="1"/>
  <c r="BY93" i="12"/>
  <c r="BZ93" i="12" s="1"/>
  <c r="BY62" i="12"/>
  <c r="BZ62" i="12" s="1"/>
  <c r="BY25" i="12"/>
  <c r="BZ25" i="12" s="1"/>
  <c r="BY116" i="12"/>
  <c r="BZ116" i="12" s="1"/>
  <c r="BY78" i="12"/>
  <c r="BZ78" i="12" s="1"/>
  <c r="BY104" i="12"/>
  <c r="BZ104" i="12" s="1"/>
  <c r="BY79" i="12"/>
  <c r="BZ79" i="12" s="1"/>
  <c r="BY137" i="12"/>
  <c r="BZ137" i="12" s="1"/>
  <c r="BY90" i="12"/>
  <c r="BZ90" i="12" s="1"/>
  <c r="BY97" i="12"/>
  <c r="BZ97" i="12" s="1"/>
  <c r="BY74" i="12"/>
  <c r="BZ74" i="12" s="1"/>
  <c r="BY80" i="12"/>
  <c r="BZ80" i="12" s="1"/>
  <c r="BY26" i="12"/>
  <c r="BZ26" i="12" s="1"/>
  <c r="BY6" i="12"/>
  <c r="BZ6" i="12" s="1"/>
  <c r="BY147" i="12"/>
  <c r="BZ147" i="12" s="1"/>
  <c r="CA33" i="12"/>
  <c r="CC33" i="12" s="1"/>
  <c r="CJ33" i="12"/>
  <c r="CK33" i="12" s="1"/>
  <c r="CA30" i="12"/>
  <c r="CC30" i="12" s="1"/>
  <c r="BY144" i="12"/>
  <c r="BZ144" i="12" s="1"/>
  <c r="BY98" i="12"/>
  <c r="BZ98" i="12" s="1"/>
  <c r="BY143" i="12"/>
  <c r="BZ143" i="12" s="1"/>
  <c r="BY94" i="12"/>
  <c r="BZ94" i="12" s="1"/>
  <c r="BY70" i="12"/>
  <c r="BZ70" i="12" s="1"/>
  <c r="BY112" i="12"/>
  <c r="BZ112" i="12" s="1"/>
  <c r="BY2" i="12"/>
  <c r="BZ2" i="12" s="1"/>
  <c r="CJ2" i="12" s="1"/>
  <c r="CK2" i="12" s="1"/>
  <c r="CI152" i="12"/>
  <c r="CH152" i="12"/>
  <c r="BQ104" i="11"/>
  <c r="BQ52" i="11"/>
  <c r="BQ96" i="11"/>
  <c r="BQ16" i="11"/>
  <c r="BQ92" i="11"/>
  <c r="BQ36" i="11"/>
  <c r="BQ108" i="11"/>
  <c r="BQ8" i="11"/>
  <c r="BQ19" i="11"/>
  <c r="BQ23" i="11"/>
  <c r="BQ60" i="11"/>
  <c r="BQ68" i="11"/>
  <c r="BQ103" i="11"/>
  <c r="BQ83" i="11"/>
  <c r="BQ4" i="11"/>
  <c r="BQ75" i="11"/>
  <c r="BQ24" i="11"/>
  <c r="BQ44" i="11"/>
  <c r="BQ32" i="11"/>
  <c r="BQ80" i="11"/>
  <c r="BQ112" i="11"/>
  <c r="BQ81" i="11"/>
  <c r="BQ65" i="11"/>
  <c r="BQ21" i="11"/>
  <c r="BQ113" i="11"/>
  <c r="BQ97" i="11"/>
  <c r="BQ31" i="11"/>
  <c r="BQ59" i="11"/>
  <c r="BQ72" i="11"/>
  <c r="BQ115" i="11"/>
  <c r="BQ28" i="11"/>
  <c r="BQ84" i="11"/>
  <c r="BQ76" i="11"/>
  <c r="BQ67" i="11"/>
  <c r="BQ79" i="11"/>
  <c r="BQ99" i="11"/>
  <c r="BQ123" i="11"/>
  <c r="BQ14" i="11"/>
  <c r="BQ25" i="11"/>
  <c r="BQ57" i="11"/>
  <c r="BQ11" i="11"/>
  <c r="BQ71" i="11"/>
  <c r="BQ88" i="11"/>
  <c r="BQ107" i="11"/>
  <c r="BQ120" i="11"/>
  <c r="BQ124" i="11"/>
  <c r="BQ58" i="11"/>
  <c r="BQ26" i="11"/>
  <c r="BQ39" i="11"/>
  <c r="BQ111" i="11"/>
  <c r="BQ91" i="11"/>
  <c r="BQ6" i="11"/>
  <c r="BQ56" i="11"/>
  <c r="BQ89" i="11"/>
  <c r="BQ126" i="11"/>
  <c r="BQ93" i="11"/>
  <c r="BQ125" i="11"/>
  <c r="BQ12" i="11"/>
  <c r="BQ87" i="11"/>
  <c r="BQ27" i="11"/>
  <c r="BQ82" i="11"/>
  <c r="BQ29" i="11"/>
  <c r="BQ18" i="11"/>
  <c r="BQ47" i="11"/>
  <c r="BQ43" i="11"/>
  <c r="BQ33" i="11"/>
  <c r="BQ63" i="11"/>
  <c r="BQ37" i="11"/>
  <c r="BQ13" i="11"/>
  <c r="BQ45" i="11"/>
  <c r="BQ20" i="11"/>
  <c r="BQ22" i="11"/>
  <c r="BQ15" i="11"/>
  <c r="BQ121" i="11"/>
  <c r="BQ40" i="11"/>
  <c r="BQ53" i="11"/>
  <c r="BQ49" i="11"/>
  <c r="BQ116" i="11"/>
  <c r="BQ17" i="11"/>
  <c r="BQ50" i="11"/>
  <c r="BQ98" i="11"/>
  <c r="BQ64" i="11"/>
  <c r="BQ109" i="11"/>
  <c r="BQ62" i="11"/>
  <c r="BQ42" i="11"/>
  <c r="BQ100" i="11"/>
  <c r="BQ48" i="11"/>
  <c r="BQ110" i="11"/>
  <c r="BQ73" i="11"/>
  <c r="BQ30" i="11"/>
  <c r="BQ38" i="11"/>
  <c r="BQ105" i="11"/>
  <c r="BQ117" i="11"/>
  <c r="BQ9" i="11"/>
  <c r="BQ118" i="11"/>
  <c r="BQ3" i="11"/>
  <c r="BQ78" i="11"/>
  <c r="BQ51" i="11"/>
  <c r="BQ41" i="11"/>
  <c r="BQ74" i="11"/>
  <c r="BQ102" i="11"/>
  <c r="BQ119" i="11"/>
  <c r="BQ94" i="11"/>
  <c r="BQ54" i="11"/>
  <c r="BQ106" i="11"/>
  <c r="BQ101" i="11"/>
  <c r="BQ85" i="11"/>
  <c r="BQ7" i="11"/>
  <c r="BQ90" i="11"/>
  <c r="BQ66" i="11"/>
  <c r="BQ69" i="11"/>
  <c r="BQ46" i="11"/>
  <c r="BQ70" i="11"/>
  <c r="BQ10" i="11"/>
  <c r="BQ77" i="11"/>
  <c r="BQ35" i="11"/>
  <c r="BQ86" i="11"/>
  <c r="BQ34" i="11"/>
  <c r="BQ114" i="11"/>
  <c r="BQ61" i="11"/>
  <c r="BQ95" i="11"/>
  <c r="BQ55" i="11"/>
  <c r="BQ122" i="11"/>
  <c r="BE100" i="11"/>
  <c r="BE104" i="11"/>
  <c r="BE120" i="11"/>
  <c r="BE108" i="11"/>
  <c r="BE112" i="11"/>
  <c r="BE107" i="11"/>
  <c r="BE87" i="11"/>
  <c r="BE60" i="11"/>
  <c r="BE50" i="11"/>
  <c r="BE40" i="11"/>
  <c r="BE36" i="11"/>
  <c r="BE28" i="11"/>
  <c r="BE20" i="11"/>
  <c r="BE44" i="11"/>
  <c r="BE117" i="11"/>
  <c r="BE23" i="11"/>
  <c r="BE4" i="11"/>
  <c r="BE68" i="11"/>
  <c r="BE24" i="11"/>
  <c r="BE73" i="11"/>
  <c r="BE6" i="11"/>
  <c r="BE54" i="11"/>
  <c r="BE98" i="11"/>
  <c r="BE16" i="11"/>
  <c r="BE17" i="11"/>
  <c r="BE58" i="11"/>
  <c r="BE35" i="11"/>
  <c r="BE7" i="11"/>
  <c r="BE21" i="11"/>
  <c r="BE8" i="11"/>
  <c r="BE41" i="11"/>
  <c r="BE9" i="11"/>
  <c r="BE37" i="11"/>
  <c r="BE82" i="11"/>
  <c r="BE70" i="11"/>
  <c r="BE114" i="11"/>
  <c r="BE14" i="11"/>
  <c r="BE116" i="11"/>
  <c r="BE32" i="11"/>
  <c r="BE3" i="11"/>
  <c r="BE27" i="11"/>
  <c r="BE62" i="11"/>
  <c r="BE12" i="11"/>
  <c r="BE103" i="11"/>
  <c r="BE13" i="11"/>
  <c r="BE10" i="11"/>
  <c r="BE52" i="11"/>
  <c r="BE25" i="11"/>
  <c r="BE125" i="11"/>
  <c r="BE22" i="11"/>
  <c r="BE43" i="11"/>
  <c r="BE33" i="11"/>
  <c r="BE19" i="11"/>
  <c r="BE30" i="11"/>
  <c r="BE31" i="11"/>
  <c r="BE15" i="11"/>
  <c r="BE124" i="11"/>
  <c r="BE119" i="11"/>
  <c r="BE38" i="11"/>
  <c r="BE29" i="11"/>
  <c r="BE46" i="11"/>
  <c r="BE11" i="11"/>
  <c r="BE80" i="11"/>
  <c r="BE118" i="11"/>
  <c r="BE59" i="11"/>
  <c r="BE90" i="11"/>
  <c r="BE55" i="11"/>
  <c r="BE61" i="11"/>
  <c r="BE89" i="11"/>
  <c r="BE48" i="11"/>
  <c r="BE49" i="11"/>
  <c r="BE81" i="11"/>
  <c r="BE106" i="11"/>
  <c r="BE26" i="11"/>
  <c r="BE42" i="11"/>
  <c r="BE95" i="11"/>
  <c r="BE92" i="11"/>
  <c r="BE72" i="11"/>
  <c r="BE105" i="11"/>
  <c r="BE84" i="11"/>
  <c r="BE121" i="11"/>
  <c r="BE109" i="11"/>
  <c r="BE123" i="11"/>
  <c r="BE93" i="11"/>
  <c r="BE79" i="11"/>
  <c r="BE64" i="11"/>
  <c r="BE57" i="11"/>
  <c r="BE102" i="11"/>
  <c r="BE101" i="11"/>
  <c r="BE67" i="11"/>
  <c r="BE65" i="11"/>
  <c r="BE113" i="11"/>
  <c r="BE83" i="11"/>
  <c r="BE78" i="11"/>
  <c r="BE63" i="11"/>
  <c r="BE110" i="11"/>
  <c r="BE51" i="11"/>
  <c r="BE71" i="11"/>
  <c r="BE76" i="11"/>
  <c r="BE75" i="11"/>
  <c r="BE126" i="11"/>
  <c r="BE18" i="11"/>
  <c r="BE122" i="11"/>
  <c r="BE66" i="11"/>
  <c r="BE86" i="11"/>
  <c r="BE45" i="11"/>
  <c r="BE39" i="11"/>
  <c r="BE74" i="11"/>
  <c r="BE85" i="11"/>
  <c r="BE97" i="11"/>
  <c r="BE47" i="11"/>
  <c r="BE69" i="11"/>
  <c r="BE94" i="11"/>
  <c r="BE88" i="11"/>
  <c r="BE96" i="11"/>
  <c r="BE111" i="11"/>
  <c r="BE56" i="11"/>
  <c r="BE34" i="11"/>
  <c r="BE53" i="11"/>
  <c r="BE91" i="11"/>
  <c r="BE99" i="11"/>
  <c r="BE77" i="11"/>
  <c r="BE115" i="11"/>
  <c r="CB127" i="11"/>
  <c r="BQ2" i="11"/>
  <c r="BE2" i="11"/>
  <c r="CA45" i="12" l="1"/>
  <c r="CC45" i="12" s="1"/>
  <c r="CA145" i="12"/>
  <c r="CC145" i="12" s="1"/>
  <c r="CA35" i="12"/>
  <c r="CC35" i="12" s="1"/>
  <c r="CJ38" i="12"/>
  <c r="CK38" i="12" s="1"/>
  <c r="CA23" i="12"/>
  <c r="CC23" i="12" s="1"/>
  <c r="CJ35" i="12"/>
  <c r="CK35" i="12" s="1"/>
  <c r="CJ23" i="12"/>
  <c r="CK23" i="12" s="1"/>
  <c r="CJ100" i="12"/>
  <c r="CK100" i="12" s="1"/>
  <c r="CA100" i="12"/>
  <c r="CC100" i="12" s="1"/>
  <c r="CJ67" i="12"/>
  <c r="CK67" i="12" s="1"/>
  <c r="CA67" i="12"/>
  <c r="CC67" i="12" s="1"/>
  <c r="CJ85" i="12"/>
  <c r="CK85" i="12" s="1"/>
  <c r="CA85" i="12"/>
  <c r="CC85" i="12" s="1"/>
  <c r="CJ74" i="12"/>
  <c r="CK74" i="12" s="1"/>
  <c r="CA74" i="12"/>
  <c r="CC74" i="12" s="1"/>
  <c r="CA25" i="12"/>
  <c r="CC25" i="12" s="1"/>
  <c r="CJ25" i="12"/>
  <c r="CK25" i="12" s="1"/>
  <c r="CJ4" i="12"/>
  <c r="CK4" i="12" s="1"/>
  <c r="CA4" i="12"/>
  <c r="CC4" i="12" s="1"/>
  <c r="CA114" i="12"/>
  <c r="CC114" i="12" s="1"/>
  <c r="CJ114" i="12"/>
  <c r="CK114" i="12" s="1"/>
  <c r="CA142" i="12"/>
  <c r="CC142" i="12" s="1"/>
  <c r="CJ142" i="12"/>
  <c r="CK142" i="12" s="1"/>
  <c r="CJ118" i="12"/>
  <c r="CK118" i="12" s="1"/>
  <c r="CA118" i="12"/>
  <c r="CC118" i="12" s="1"/>
  <c r="CA50" i="12"/>
  <c r="CC50" i="12" s="1"/>
  <c r="CJ50" i="12"/>
  <c r="CK50" i="12" s="1"/>
  <c r="CA141" i="12"/>
  <c r="CC141" i="12" s="1"/>
  <c r="CJ141" i="12"/>
  <c r="CK141" i="12" s="1"/>
  <c r="CA71" i="12"/>
  <c r="CC71" i="12" s="1"/>
  <c r="CJ71" i="12"/>
  <c r="CK71" i="12" s="1"/>
  <c r="CJ39" i="12"/>
  <c r="CK39" i="12" s="1"/>
  <c r="CA39" i="12"/>
  <c r="CC39" i="12" s="1"/>
  <c r="CJ122" i="12"/>
  <c r="CK122" i="12" s="1"/>
  <c r="CA122" i="12"/>
  <c r="CC122" i="12" s="1"/>
  <c r="CJ14" i="12"/>
  <c r="CK14" i="12" s="1"/>
  <c r="CA14" i="12"/>
  <c r="CC14" i="12" s="1"/>
  <c r="CJ43" i="12"/>
  <c r="CK43" i="12" s="1"/>
  <c r="CA43" i="12"/>
  <c r="CC43" i="12" s="1"/>
  <c r="CJ149" i="12"/>
  <c r="CK149" i="12" s="1"/>
  <c r="CA149" i="12"/>
  <c r="CC149" i="12" s="1"/>
  <c r="CA121" i="12"/>
  <c r="CC121" i="12" s="1"/>
  <c r="CJ121" i="12"/>
  <c r="CK121" i="12" s="1"/>
  <c r="CA109" i="12"/>
  <c r="CC109" i="12" s="1"/>
  <c r="CJ109" i="12"/>
  <c r="CK109" i="12" s="1"/>
  <c r="CJ113" i="12"/>
  <c r="CK113" i="12" s="1"/>
  <c r="CA113" i="12"/>
  <c r="CC113" i="12" s="1"/>
  <c r="CJ97" i="12"/>
  <c r="CK97" i="12" s="1"/>
  <c r="CA97" i="12"/>
  <c r="CC97" i="12" s="1"/>
  <c r="CJ133" i="12"/>
  <c r="CK133" i="12" s="1"/>
  <c r="CA133" i="12"/>
  <c r="CC133" i="12" s="1"/>
  <c r="CJ59" i="12"/>
  <c r="CK59" i="12" s="1"/>
  <c r="CA59" i="12"/>
  <c r="CC59" i="12" s="1"/>
  <c r="CA12" i="12"/>
  <c r="CC12" i="12" s="1"/>
  <c r="CJ12" i="12"/>
  <c r="CK12" i="12" s="1"/>
  <c r="CJ102" i="12"/>
  <c r="CK102" i="12" s="1"/>
  <c r="CA102" i="12"/>
  <c r="CC102" i="12" s="1"/>
  <c r="CJ21" i="12"/>
  <c r="CK21" i="12" s="1"/>
  <c r="CA21" i="12"/>
  <c r="CC21" i="12" s="1"/>
  <c r="CJ119" i="12"/>
  <c r="CK119" i="12" s="1"/>
  <c r="CA119" i="12"/>
  <c r="CC119" i="12" s="1"/>
  <c r="CJ36" i="12"/>
  <c r="CK36" i="12" s="1"/>
  <c r="CA36" i="12"/>
  <c r="CC36" i="12" s="1"/>
  <c r="CJ40" i="12"/>
  <c r="CK40" i="12" s="1"/>
  <c r="CA40" i="12"/>
  <c r="CC40" i="12" s="1"/>
  <c r="CJ66" i="12"/>
  <c r="CK66" i="12" s="1"/>
  <c r="CA66" i="12"/>
  <c r="CC66" i="12" s="1"/>
  <c r="CJ83" i="12"/>
  <c r="CK83" i="12" s="1"/>
  <c r="CA83" i="12"/>
  <c r="CC83" i="12" s="1"/>
  <c r="CJ57" i="12"/>
  <c r="CK57" i="12" s="1"/>
  <c r="CA57" i="12"/>
  <c r="CC57" i="12" s="1"/>
  <c r="CJ110" i="12"/>
  <c r="CK110" i="12" s="1"/>
  <c r="CA110" i="12"/>
  <c r="CC110" i="12" s="1"/>
  <c r="CJ129" i="12"/>
  <c r="CK129" i="12" s="1"/>
  <c r="CA129" i="12"/>
  <c r="CC129" i="12" s="1"/>
  <c r="CJ132" i="12"/>
  <c r="CK132" i="12" s="1"/>
  <c r="CA132" i="12"/>
  <c r="CC132" i="12" s="1"/>
  <c r="CJ87" i="12"/>
  <c r="CK87" i="12" s="1"/>
  <c r="CA87" i="12"/>
  <c r="CC87" i="12" s="1"/>
  <c r="CJ20" i="12"/>
  <c r="CK20" i="12" s="1"/>
  <c r="CA20" i="12"/>
  <c r="CC20" i="12" s="1"/>
  <c r="CJ69" i="12"/>
  <c r="CK69" i="12" s="1"/>
  <c r="CA69" i="12"/>
  <c r="CC69" i="12" s="1"/>
  <c r="CA19" i="12"/>
  <c r="CC19" i="12" s="1"/>
  <c r="CJ19" i="12"/>
  <c r="CK19" i="12" s="1"/>
  <c r="CJ41" i="12"/>
  <c r="CK41" i="12" s="1"/>
  <c r="CA41" i="12"/>
  <c r="CC41" i="12" s="1"/>
  <c r="CA63" i="12"/>
  <c r="CC63" i="12" s="1"/>
  <c r="CJ63" i="12"/>
  <c r="CK63" i="12" s="1"/>
  <c r="CA10" i="12"/>
  <c r="CC10" i="12" s="1"/>
  <c r="CJ10" i="12"/>
  <c r="CK10" i="12" s="1"/>
  <c r="CJ123" i="12"/>
  <c r="CK123" i="12" s="1"/>
  <c r="CA123" i="12"/>
  <c r="CC123" i="12" s="1"/>
  <c r="CJ137" i="12"/>
  <c r="CK137" i="12" s="1"/>
  <c r="CA137" i="12"/>
  <c r="CC137" i="12" s="1"/>
  <c r="CJ76" i="12"/>
  <c r="CK76" i="12" s="1"/>
  <c r="CA76" i="12"/>
  <c r="CC76" i="12" s="1"/>
  <c r="CA11" i="12"/>
  <c r="CC11" i="12" s="1"/>
  <c r="CJ11" i="12"/>
  <c r="CK11" i="12" s="1"/>
  <c r="CJ84" i="12"/>
  <c r="CK84" i="12" s="1"/>
  <c r="CA84" i="12"/>
  <c r="CC84" i="12" s="1"/>
  <c r="CA18" i="12"/>
  <c r="CC18" i="12" s="1"/>
  <c r="CJ18" i="12"/>
  <c r="CK18" i="12" s="1"/>
  <c r="CJ103" i="12"/>
  <c r="CK103" i="12" s="1"/>
  <c r="CA103" i="12"/>
  <c r="CC103" i="12" s="1"/>
  <c r="CA127" i="12"/>
  <c r="CC127" i="12" s="1"/>
  <c r="CJ127" i="12"/>
  <c r="CK127" i="12" s="1"/>
  <c r="CJ9" i="12"/>
  <c r="CK9" i="12" s="1"/>
  <c r="CA9" i="12"/>
  <c r="CC9" i="12" s="1"/>
  <c r="CA86" i="12"/>
  <c r="CC86" i="12" s="1"/>
  <c r="CJ86" i="12"/>
  <c r="CK86" i="12" s="1"/>
  <c r="CA150" i="12"/>
  <c r="CC150" i="12" s="1"/>
  <c r="CJ150" i="12"/>
  <c r="CK150" i="12" s="1"/>
  <c r="CJ7" i="12"/>
  <c r="CK7" i="12" s="1"/>
  <c r="CA7" i="12"/>
  <c r="CC7" i="12" s="1"/>
  <c r="CA42" i="12"/>
  <c r="CC42" i="12" s="1"/>
  <c r="CJ42" i="12"/>
  <c r="CK42" i="12" s="1"/>
  <c r="CA68" i="12"/>
  <c r="CC68" i="12" s="1"/>
  <c r="CJ68" i="12"/>
  <c r="CK68" i="12" s="1"/>
  <c r="CJ140" i="12"/>
  <c r="CK140" i="12" s="1"/>
  <c r="CA140" i="12"/>
  <c r="CC140" i="12" s="1"/>
  <c r="CJ117" i="12"/>
  <c r="CK117" i="12" s="1"/>
  <c r="CA117" i="12"/>
  <c r="CC117" i="12"/>
  <c r="CJ27" i="12"/>
  <c r="CK27" i="12" s="1"/>
  <c r="CA27" i="12"/>
  <c r="CC27" i="12" s="1"/>
  <c r="CJ99" i="12"/>
  <c r="CK99" i="12" s="1"/>
  <c r="CA99" i="12"/>
  <c r="CC99" i="12" s="1"/>
  <c r="CJ62" i="12"/>
  <c r="CK62" i="12" s="1"/>
  <c r="CA62" i="12"/>
  <c r="CC62" i="12" s="1"/>
  <c r="CJ94" i="12"/>
  <c r="CK94" i="12" s="1"/>
  <c r="CA94" i="12"/>
  <c r="CC94" i="12" s="1"/>
  <c r="CA3" i="12"/>
  <c r="CC3" i="12" s="1"/>
  <c r="CJ3" i="12"/>
  <c r="CK3" i="12" s="1"/>
  <c r="CJ13" i="12"/>
  <c r="CK13" i="12" s="1"/>
  <c r="CA13" i="12"/>
  <c r="CC13" i="12" s="1"/>
  <c r="CJ98" i="12"/>
  <c r="CK98" i="12" s="1"/>
  <c r="CA98" i="12"/>
  <c r="CC98" i="12" s="1"/>
  <c r="CJ91" i="12"/>
  <c r="CK91" i="12" s="1"/>
  <c r="CA91" i="12"/>
  <c r="CC91" i="12" s="1"/>
  <c r="CA147" i="12"/>
  <c r="CC147" i="12" s="1"/>
  <c r="CJ147" i="12"/>
  <c r="CK147" i="12" s="1"/>
  <c r="CA6" i="12"/>
  <c r="CC6" i="12" s="1"/>
  <c r="CJ6" i="12"/>
  <c r="CK6" i="12" s="1"/>
  <c r="CJ104" i="12"/>
  <c r="CK104" i="12" s="1"/>
  <c r="CA104" i="12"/>
  <c r="CC104" i="12" s="1"/>
  <c r="CA89" i="12"/>
  <c r="CC89" i="12" s="1"/>
  <c r="CJ89" i="12"/>
  <c r="CK89" i="12" s="1"/>
  <c r="CJ61" i="12"/>
  <c r="CK61" i="12" s="1"/>
  <c r="CA61" i="12"/>
  <c r="CC61" i="12" s="1"/>
  <c r="CJ108" i="12"/>
  <c r="CK108" i="12" s="1"/>
  <c r="CA108" i="12"/>
  <c r="CC108" i="12" s="1"/>
  <c r="CA128" i="12"/>
  <c r="CC128" i="12" s="1"/>
  <c r="CJ128" i="12"/>
  <c r="CK128" i="12" s="1"/>
  <c r="CA46" i="12"/>
  <c r="CC46" i="12" s="1"/>
  <c r="CJ46" i="12"/>
  <c r="CK46" i="12" s="1"/>
  <c r="CA54" i="12"/>
  <c r="CC54" i="12" s="1"/>
  <c r="CJ54" i="12"/>
  <c r="CK54" i="12" s="1"/>
  <c r="CJ77" i="12"/>
  <c r="CK77" i="12" s="1"/>
  <c r="CA77" i="12"/>
  <c r="CC77" i="12" s="1"/>
  <c r="CJ146" i="12"/>
  <c r="CK146" i="12" s="1"/>
  <c r="CA146" i="12"/>
  <c r="CC146" i="12" s="1"/>
  <c r="CJ101" i="12"/>
  <c r="CK101" i="12" s="1"/>
  <c r="CA101" i="12"/>
  <c r="CC101" i="12" s="1"/>
  <c r="CA58" i="12"/>
  <c r="CC58" i="12" s="1"/>
  <c r="CJ58" i="12"/>
  <c r="CK58" i="12" s="1"/>
  <c r="CA139" i="12"/>
  <c r="CC139" i="12" s="1"/>
  <c r="CJ139" i="12"/>
  <c r="CK139" i="12" s="1"/>
  <c r="CA92" i="12"/>
  <c r="CC92" i="12" s="1"/>
  <c r="CJ92" i="12"/>
  <c r="CK92" i="12" s="1"/>
  <c r="CJ135" i="12"/>
  <c r="CK135" i="12" s="1"/>
  <c r="CA135" i="12"/>
  <c r="CC135" i="12" s="1"/>
  <c r="CJ34" i="12"/>
  <c r="CK34" i="12" s="1"/>
  <c r="CA34" i="12"/>
  <c r="CC34" i="12" s="1"/>
  <c r="CA120" i="12"/>
  <c r="CC120" i="12" s="1"/>
  <c r="CJ120" i="12"/>
  <c r="CK120" i="12" s="1"/>
  <c r="CJ151" i="12"/>
  <c r="CK151" i="12" s="1"/>
  <c r="CA151" i="12"/>
  <c r="CC151" i="12" s="1"/>
  <c r="CA93" i="12"/>
  <c r="CC93" i="12" s="1"/>
  <c r="CJ93" i="12"/>
  <c r="CK93" i="12" s="1"/>
  <c r="CA124" i="12"/>
  <c r="CC124" i="12" s="1"/>
  <c r="CJ124" i="12"/>
  <c r="CK124" i="12" s="1"/>
  <c r="CJ55" i="12"/>
  <c r="CK55" i="12" s="1"/>
  <c r="CA55" i="12"/>
  <c r="CC55" i="12" s="1"/>
  <c r="CA79" i="12"/>
  <c r="CC79" i="12" s="1"/>
  <c r="CJ79" i="12"/>
  <c r="CK79" i="12" s="1"/>
  <c r="CJ78" i="12"/>
  <c r="CK78" i="12" s="1"/>
  <c r="CA78" i="12"/>
  <c r="CC78" i="12" s="1"/>
  <c r="CJ49" i="12"/>
  <c r="CK49" i="12" s="1"/>
  <c r="CA49" i="12"/>
  <c r="CC49" i="12" s="1"/>
  <c r="CJ106" i="12"/>
  <c r="CK106" i="12" s="1"/>
  <c r="CA106" i="12"/>
  <c r="CC106" i="12" s="1"/>
  <c r="CA148" i="12"/>
  <c r="CC148" i="12" s="1"/>
  <c r="CJ148" i="12"/>
  <c r="CK148" i="12" s="1"/>
  <c r="CJ65" i="12"/>
  <c r="CK65" i="12" s="1"/>
  <c r="CA65" i="12"/>
  <c r="CC65" i="12" s="1"/>
  <c r="CJ5" i="12"/>
  <c r="CK5" i="12" s="1"/>
  <c r="CA5" i="12"/>
  <c r="CC5" i="12" s="1"/>
  <c r="CJ17" i="12"/>
  <c r="CK17" i="12" s="1"/>
  <c r="CA17" i="12"/>
  <c r="CC17" i="12" s="1"/>
  <c r="CJ48" i="12"/>
  <c r="CK48" i="12" s="1"/>
  <c r="CA48" i="12"/>
  <c r="CC48" i="12" s="1"/>
  <c r="CJ8" i="12"/>
  <c r="CK8" i="12" s="1"/>
  <c r="CA8" i="12"/>
  <c r="CC8" i="12" s="1"/>
  <c r="CA115" i="12"/>
  <c r="CC115" i="12" s="1"/>
  <c r="CJ115" i="12"/>
  <c r="CK115" i="12" s="1"/>
  <c r="CA60" i="12"/>
  <c r="CC60" i="12" s="1"/>
  <c r="CJ60" i="12"/>
  <c r="CK60" i="12" s="1"/>
  <c r="CJ16" i="12"/>
  <c r="CK16" i="12" s="1"/>
  <c r="CA16" i="12"/>
  <c r="CC16" i="12" s="1"/>
  <c r="CJ52" i="12"/>
  <c r="CK52" i="12" s="1"/>
  <c r="CA52" i="12"/>
  <c r="CC52" i="12" s="1"/>
  <c r="CJ131" i="12"/>
  <c r="CK131" i="12" s="1"/>
  <c r="CA131" i="12"/>
  <c r="CC131" i="12" s="1"/>
  <c r="CA136" i="12"/>
  <c r="CC136" i="12" s="1"/>
  <c r="CJ136" i="12"/>
  <c r="CK136" i="12" s="1"/>
  <c r="CA70" i="12"/>
  <c r="CC70" i="12" s="1"/>
  <c r="CJ70" i="12"/>
  <c r="CK70" i="12" s="1"/>
  <c r="CA105" i="12"/>
  <c r="CC105" i="12" s="1"/>
  <c r="CJ105" i="12"/>
  <c r="CK105" i="12" s="1"/>
  <c r="CA143" i="12"/>
  <c r="CC143" i="12" s="1"/>
  <c r="CJ143" i="12"/>
  <c r="CK143" i="12" s="1"/>
  <c r="CA90" i="12"/>
  <c r="CC90" i="12" s="1"/>
  <c r="CJ90" i="12"/>
  <c r="CK90" i="12" s="1"/>
  <c r="CJ29" i="12"/>
  <c r="CK29" i="12" s="1"/>
  <c r="CA29" i="12"/>
  <c r="CC29" i="12" s="1"/>
  <c r="CA82" i="12"/>
  <c r="CC82" i="12" s="1"/>
  <c r="CJ82" i="12"/>
  <c r="CK82" i="12" s="1"/>
  <c r="CA31" i="12"/>
  <c r="CC31" i="12" s="1"/>
  <c r="CJ31" i="12"/>
  <c r="CK31" i="12" s="1"/>
  <c r="CA32" i="12"/>
  <c r="CC32" i="12" s="1"/>
  <c r="CJ32" i="12"/>
  <c r="CK32" i="12" s="1"/>
  <c r="CJ64" i="12"/>
  <c r="CK64" i="12" s="1"/>
  <c r="CA64" i="12"/>
  <c r="CC64" i="12" s="1"/>
  <c r="CJ44" i="12"/>
  <c r="CK44" i="12" s="1"/>
  <c r="CA44" i="12"/>
  <c r="CC44" i="12" s="1"/>
  <c r="CA125" i="12"/>
  <c r="CC125" i="12" s="1"/>
  <c r="CJ125" i="12"/>
  <c r="CK125" i="12" s="1"/>
  <c r="CJ88" i="12"/>
  <c r="CK88" i="12" s="1"/>
  <c r="CA88" i="12"/>
  <c r="CC88" i="12" s="1"/>
  <c r="CA28" i="12"/>
  <c r="CC28" i="12" s="1"/>
  <c r="CJ28" i="12"/>
  <c r="CK28" i="12" s="1"/>
  <c r="CA37" i="12"/>
  <c r="CC37" i="12" s="1"/>
  <c r="CJ37" i="12"/>
  <c r="CK37" i="12" s="1"/>
  <c r="CJ51" i="12"/>
  <c r="CK51" i="12" s="1"/>
  <c r="CA51" i="12"/>
  <c r="CC51" i="12" s="1"/>
  <c r="CJ111" i="12"/>
  <c r="CK111" i="12" s="1"/>
  <c r="CA111" i="12"/>
  <c r="CC111" i="12" s="1"/>
  <c r="CA112" i="12"/>
  <c r="CC112" i="12" s="1"/>
  <c r="CJ112" i="12"/>
  <c r="CK112" i="12" s="1"/>
  <c r="CJ26" i="12"/>
  <c r="CK26" i="12" s="1"/>
  <c r="CA26" i="12"/>
  <c r="CC26" i="12" s="1"/>
  <c r="CJ56" i="12"/>
  <c r="CK56" i="12" s="1"/>
  <c r="CA56" i="12"/>
  <c r="CC56" i="12" s="1"/>
  <c r="CA144" i="12"/>
  <c r="CC144" i="12" s="1"/>
  <c r="CJ144" i="12"/>
  <c r="CK144" i="12" s="1"/>
  <c r="CJ80" i="12"/>
  <c r="CK80" i="12" s="1"/>
  <c r="CA80" i="12"/>
  <c r="CC80" i="12" s="1"/>
  <c r="CA116" i="12"/>
  <c r="CC116" i="12" s="1"/>
  <c r="CJ116" i="12"/>
  <c r="CK116" i="12" s="1"/>
  <c r="CJ126" i="12"/>
  <c r="CK126" i="12" s="1"/>
  <c r="CA126" i="12"/>
  <c r="CC126" i="12" s="1"/>
  <c r="CJ138" i="12"/>
  <c r="CK138" i="12" s="1"/>
  <c r="CA138" i="12"/>
  <c r="CC138" i="12" s="1"/>
  <c r="CJ130" i="12"/>
  <c r="CK130" i="12" s="1"/>
  <c r="CA130" i="12"/>
  <c r="CC130" i="12" s="1"/>
  <c r="CJ81" i="12"/>
  <c r="CK81" i="12" s="1"/>
  <c r="CA81" i="12"/>
  <c r="CC81" i="12" s="1"/>
  <c r="CJ95" i="12"/>
  <c r="CK95" i="12" s="1"/>
  <c r="CA95" i="12"/>
  <c r="CC95" i="12" s="1"/>
  <c r="CJ24" i="12"/>
  <c r="CK24" i="12" s="1"/>
  <c r="CA24" i="12"/>
  <c r="CC24" i="12" s="1"/>
  <c r="CA72" i="12"/>
  <c r="CC72" i="12" s="1"/>
  <c r="CJ72" i="12"/>
  <c r="CK72" i="12" s="1"/>
  <c r="CJ107" i="12"/>
  <c r="CK107" i="12" s="1"/>
  <c r="CA107" i="12"/>
  <c r="CC107" i="12" s="1"/>
  <c r="CJ47" i="12"/>
  <c r="CK47" i="12" s="1"/>
  <c r="CA47" i="12"/>
  <c r="CC47" i="12" s="1"/>
  <c r="CJ134" i="12"/>
  <c r="CK134" i="12" s="1"/>
  <c r="CA134" i="12"/>
  <c r="CC134" i="12" s="1"/>
  <c r="CJ53" i="12"/>
  <c r="CK53" i="12" s="1"/>
  <c r="CA53" i="12"/>
  <c r="CC53" i="12" s="1"/>
  <c r="CA96" i="12"/>
  <c r="CC96" i="12" s="1"/>
  <c r="CJ96" i="12"/>
  <c r="CK96" i="12" s="1"/>
  <c r="CJ75" i="12"/>
  <c r="CK75" i="12" s="1"/>
  <c r="CA75" i="12"/>
  <c r="CC75" i="12" s="1"/>
  <c r="CA15" i="12"/>
  <c r="CC15" i="12" s="1"/>
  <c r="CJ15" i="12"/>
  <c r="CK15" i="12" s="1"/>
  <c r="CA22" i="12"/>
  <c r="CC22" i="12" s="1"/>
  <c r="CJ22" i="12"/>
  <c r="CK22" i="12" s="1"/>
  <c r="CA2" i="12"/>
  <c r="CC2" i="12" s="1"/>
  <c r="BZ152" i="12"/>
  <c r="BY152" i="12"/>
  <c r="BQ2" i="12"/>
  <c r="CC45" i="11"/>
  <c r="CD45" i="11" s="1"/>
  <c r="CN45" i="11" s="1"/>
  <c r="CC50" i="11"/>
  <c r="CD50" i="11" s="1"/>
  <c r="CN50" i="11" s="1"/>
  <c r="CC3" i="11"/>
  <c r="CD3" i="11" s="1"/>
  <c r="CN3" i="11" s="1"/>
  <c r="CC7" i="11"/>
  <c r="CD7" i="11" s="1"/>
  <c r="CN7" i="11" s="1"/>
  <c r="CC41" i="11"/>
  <c r="CD41" i="11" s="1"/>
  <c r="CN41" i="11" s="1"/>
  <c r="CC23" i="11"/>
  <c r="CD23" i="11" s="1"/>
  <c r="CN23" i="11" s="1"/>
  <c r="CC52" i="11"/>
  <c r="CD52" i="11" s="1"/>
  <c r="CN52" i="11" s="1"/>
  <c r="CC19" i="11"/>
  <c r="CD19" i="11" s="1"/>
  <c r="CN19" i="11" s="1"/>
  <c r="CC74" i="11"/>
  <c r="CD74" i="11" s="1"/>
  <c r="CN74" i="11" s="1"/>
  <c r="CC112" i="11"/>
  <c r="CD112" i="11" s="1"/>
  <c r="CN112" i="11" s="1"/>
  <c r="CC64" i="11"/>
  <c r="CD64" i="11" s="1"/>
  <c r="CN64" i="11" s="1"/>
  <c r="CC25" i="11"/>
  <c r="CD25" i="11" s="1"/>
  <c r="CN25" i="11" s="1"/>
  <c r="CC72" i="11"/>
  <c r="CD72" i="11" s="1"/>
  <c r="CN72" i="11" s="1"/>
  <c r="CC42" i="11"/>
  <c r="CD42" i="11" s="1"/>
  <c r="CN42" i="11" s="1"/>
  <c r="CC114" i="11"/>
  <c r="CD114" i="11" s="1"/>
  <c r="CN114" i="11" s="1"/>
  <c r="CC84" i="11"/>
  <c r="CD84" i="11" s="1"/>
  <c r="CN84" i="11" s="1"/>
  <c r="CC21" i="11"/>
  <c r="CD21" i="11" s="1"/>
  <c r="CN21" i="11" s="1"/>
  <c r="CC85" i="11"/>
  <c r="CD85" i="11" s="1"/>
  <c r="CN85" i="11" s="1"/>
  <c r="CC67" i="11"/>
  <c r="CD67" i="11" s="1"/>
  <c r="CN67" i="11" s="1"/>
  <c r="CC48" i="11"/>
  <c r="CD48" i="11" s="1"/>
  <c r="CN48" i="11" s="1"/>
  <c r="CC14" i="11"/>
  <c r="CD14" i="11" s="1"/>
  <c r="CN14" i="11" s="1"/>
  <c r="CC46" i="11"/>
  <c r="CD46" i="11" s="1"/>
  <c r="CN46" i="11" s="1"/>
  <c r="CC34" i="11"/>
  <c r="CD34" i="11" s="1"/>
  <c r="CN34" i="11" s="1"/>
  <c r="CC120" i="11"/>
  <c r="CD120" i="11" s="1"/>
  <c r="CN120" i="11" s="1"/>
  <c r="CC98" i="11"/>
  <c r="CD98" i="11" s="1"/>
  <c r="CN98" i="11" s="1"/>
  <c r="CC39" i="11"/>
  <c r="CD39" i="11" s="1"/>
  <c r="CN39" i="11" s="1"/>
  <c r="CC106" i="11"/>
  <c r="CD106" i="11" s="1"/>
  <c r="CN106" i="11" s="1"/>
  <c r="CC76" i="11"/>
  <c r="CD76" i="11" s="1"/>
  <c r="CN76" i="11" s="1"/>
  <c r="CC119" i="11"/>
  <c r="CD119" i="11" s="1"/>
  <c r="CN119" i="11" s="1"/>
  <c r="CC27" i="11"/>
  <c r="CD27" i="11" s="1"/>
  <c r="CN27" i="11" s="1"/>
  <c r="CC37" i="11"/>
  <c r="CD37" i="11" s="1"/>
  <c r="CN37" i="11" s="1"/>
  <c r="CC17" i="11"/>
  <c r="CD17" i="11" s="1"/>
  <c r="CN17" i="11" s="1"/>
  <c r="CC47" i="11"/>
  <c r="CD47" i="11" s="1"/>
  <c r="CN47" i="11" s="1"/>
  <c r="CC118" i="11"/>
  <c r="CD118" i="11" s="1"/>
  <c r="CN118" i="11" s="1"/>
  <c r="CC99" i="11"/>
  <c r="CD99" i="11" s="1"/>
  <c r="CN99" i="11" s="1"/>
  <c r="CC40" i="11"/>
  <c r="CD40" i="11" s="1"/>
  <c r="CN40" i="11" s="1"/>
  <c r="CC20" i="11"/>
  <c r="CD20" i="11" s="1"/>
  <c r="CN20" i="11" s="1"/>
  <c r="CC107" i="11"/>
  <c r="CD107" i="11" s="1"/>
  <c r="CN107" i="11" s="1"/>
  <c r="CC4" i="11"/>
  <c r="CD4" i="11" s="1"/>
  <c r="CN4" i="11" s="1"/>
  <c r="CC28" i="11"/>
  <c r="CD28" i="11" s="1"/>
  <c r="CN28" i="11" s="1"/>
  <c r="CC56" i="11"/>
  <c r="CD56" i="11" s="1"/>
  <c r="CN56" i="11" s="1"/>
  <c r="CC26" i="11"/>
  <c r="CD26" i="11" s="1"/>
  <c r="CN26" i="11" s="1"/>
  <c r="CC89" i="11"/>
  <c r="CD89" i="11" s="1"/>
  <c r="CN89" i="11" s="1"/>
  <c r="CC49" i="11"/>
  <c r="CD49" i="11" s="1"/>
  <c r="CN49" i="11" s="1"/>
  <c r="CC109" i="11"/>
  <c r="CD109" i="11" s="1"/>
  <c r="CN109" i="11" s="1"/>
  <c r="CC87" i="11"/>
  <c r="CD87" i="11" s="1"/>
  <c r="CN87" i="11" s="1"/>
  <c r="CC30" i="11"/>
  <c r="CD30" i="11" s="1"/>
  <c r="CN30" i="11" s="1"/>
  <c r="CC95" i="11"/>
  <c r="CD95" i="11" s="1"/>
  <c r="CN95" i="11" s="1"/>
  <c r="CC65" i="11"/>
  <c r="CD65" i="11" s="1"/>
  <c r="CN65" i="11" s="1"/>
  <c r="CC88" i="11"/>
  <c r="CD88" i="11" s="1"/>
  <c r="CN88" i="11" s="1"/>
  <c r="CC92" i="11"/>
  <c r="CD92" i="11" s="1"/>
  <c r="CN92" i="11" s="1"/>
  <c r="CC75" i="11"/>
  <c r="CD75" i="11" s="1"/>
  <c r="CN75" i="11" s="1"/>
  <c r="CC100" i="11"/>
  <c r="CD100" i="11" s="1"/>
  <c r="CN100" i="11" s="1"/>
  <c r="CC86" i="11"/>
  <c r="CD86" i="11" s="1"/>
  <c r="CN86" i="11" s="1"/>
  <c r="CC82" i="11"/>
  <c r="CD82" i="11" s="1"/>
  <c r="CN82" i="11" s="1"/>
  <c r="CC113" i="11"/>
  <c r="CD113" i="11" s="1"/>
  <c r="CN113" i="11" s="1"/>
  <c r="CC80" i="11"/>
  <c r="CD80" i="11" s="1"/>
  <c r="CN80" i="11" s="1"/>
  <c r="CC126" i="11"/>
  <c r="CD126" i="11" s="1"/>
  <c r="CN126" i="11" s="1"/>
  <c r="CC6" i="11"/>
  <c r="CD6" i="11" s="1"/>
  <c r="CN6" i="11" s="1"/>
  <c r="CC97" i="11"/>
  <c r="CD97" i="11" s="1"/>
  <c r="CN97" i="11" s="1"/>
  <c r="CC125" i="11"/>
  <c r="CD125" i="11" s="1"/>
  <c r="CN125" i="11" s="1"/>
  <c r="CC58" i="11"/>
  <c r="CD58" i="11" s="1"/>
  <c r="CN58" i="11" s="1"/>
  <c r="CC12" i="11"/>
  <c r="CD12" i="11" s="1"/>
  <c r="CN12" i="11" s="1"/>
  <c r="CC33" i="11"/>
  <c r="CD33" i="11" s="1"/>
  <c r="CN33" i="11" s="1"/>
  <c r="CC29" i="11"/>
  <c r="CD29" i="11" s="1"/>
  <c r="CN29" i="11" s="1"/>
  <c r="CC93" i="11"/>
  <c r="CD93" i="11" s="1"/>
  <c r="CN93" i="11" s="1"/>
  <c r="CC71" i="11"/>
  <c r="CD71" i="11" s="1"/>
  <c r="CN71" i="11" s="1"/>
  <c r="CC116" i="11"/>
  <c r="CD116" i="11" s="1"/>
  <c r="CN116" i="11" s="1"/>
  <c r="CC94" i="11"/>
  <c r="CD94" i="11" s="1"/>
  <c r="CN94" i="11" s="1"/>
  <c r="CC35" i="11"/>
  <c r="CD35" i="11" s="1"/>
  <c r="CN35" i="11" s="1"/>
  <c r="CC102" i="11"/>
  <c r="CD102" i="11" s="1"/>
  <c r="CN102" i="11" s="1"/>
  <c r="CC69" i="11"/>
  <c r="CD69" i="11" s="1"/>
  <c r="CN69" i="11" s="1"/>
  <c r="CC51" i="11"/>
  <c r="CD51" i="11" s="1"/>
  <c r="CN51" i="11" s="1"/>
  <c r="CC96" i="11"/>
  <c r="CD96" i="11" s="1"/>
  <c r="CN96" i="11" s="1"/>
  <c r="CC83" i="11"/>
  <c r="CD83" i="11" s="1"/>
  <c r="CN83" i="11" s="1"/>
  <c r="CC78" i="11"/>
  <c r="CD78" i="11" s="1"/>
  <c r="CN78" i="11" s="1"/>
  <c r="CC91" i="11"/>
  <c r="CD91" i="11" s="1"/>
  <c r="CN91" i="11" s="1"/>
  <c r="CC24" i="11"/>
  <c r="CD24" i="11" s="1"/>
  <c r="CN24" i="11" s="1"/>
  <c r="CC104" i="11"/>
  <c r="CD104" i="11" s="1"/>
  <c r="CN104" i="11" s="1"/>
  <c r="CC121" i="11"/>
  <c r="CD121" i="11" s="1"/>
  <c r="CN121" i="11" s="1"/>
  <c r="CC32" i="11"/>
  <c r="CD32" i="11" s="1"/>
  <c r="CN32" i="11" s="1"/>
  <c r="CC57" i="11"/>
  <c r="CD57" i="11" s="1"/>
  <c r="CN57" i="11" s="1"/>
  <c r="CC122" i="11"/>
  <c r="CD122" i="11" s="1"/>
  <c r="CN122" i="11" s="1"/>
  <c r="CC13" i="11"/>
  <c r="CD13" i="11" s="1"/>
  <c r="CN13" i="11" s="1"/>
  <c r="CC38" i="11"/>
  <c r="CD38" i="11" s="1"/>
  <c r="CN38" i="11" s="1"/>
  <c r="CC105" i="11"/>
  <c r="CD105" i="11" s="1"/>
  <c r="CN105" i="11" s="1"/>
  <c r="CC63" i="11"/>
  <c r="CD63" i="11" s="1"/>
  <c r="CN63" i="11" s="1"/>
  <c r="CC101" i="11"/>
  <c r="CD101" i="11" s="1"/>
  <c r="CN101" i="11" s="1"/>
  <c r="CC53" i="11"/>
  <c r="CD53" i="11" s="1"/>
  <c r="CN53" i="11" s="1"/>
  <c r="CC124" i="11"/>
  <c r="CD124" i="11" s="1"/>
  <c r="CN124" i="11" s="1"/>
  <c r="CC61" i="11"/>
  <c r="CD61" i="11" s="1"/>
  <c r="CN61" i="11" s="1"/>
  <c r="CC73" i="11"/>
  <c r="CD73" i="11" s="1"/>
  <c r="CN73" i="11" s="1"/>
  <c r="CC66" i="11"/>
  <c r="CD66" i="11" s="1"/>
  <c r="CN66" i="11" s="1"/>
  <c r="CC43" i="11"/>
  <c r="CD43" i="11" s="1"/>
  <c r="CN43" i="11" s="1"/>
  <c r="CC115" i="11"/>
  <c r="CD115" i="11" s="1"/>
  <c r="CN115" i="11" s="1"/>
  <c r="CC18" i="11"/>
  <c r="CD18" i="11" s="1"/>
  <c r="CN18" i="11" s="1"/>
  <c r="CC44" i="11"/>
  <c r="CD44" i="11" s="1"/>
  <c r="CN44" i="11" s="1"/>
  <c r="CC9" i="11"/>
  <c r="CD9" i="11" s="1"/>
  <c r="CN9" i="11" s="1"/>
  <c r="CC70" i="11"/>
  <c r="CD70" i="11" s="1"/>
  <c r="CN70" i="11" s="1"/>
  <c r="CC108" i="11"/>
  <c r="CD108" i="11" s="1"/>
  <c r="CN108" i="11" s="1"/>
  <c r="CC60" i="11"/>
  <c r="CD60" i="11" s="1"/>
  <c r="CN60" i="11" s="1"/>
  <c r="CC10" i="11"/>
  <c r="CD10" i="11" s="1"/>
  <c r="CN10" i="11" s="1"/>
  <c r="CC68" i="11"/>
  <c r="CD68" i="11" s="1"/>
  <c r="CN68" i="11" s="1"/>
  <c r="CC110" i="11"/>
  <c r="CD110" i="11" s="1"/>
  <c r="CN110" i="11" s="1"/>
  <c r="CC77" i="11"/>
  <c r="CD77" i="11" s="1"/>
  <c r="CN77" i="11" s="1"/>
  <c r="CC16" i="11"/>
  <c r="CD16" i="11" s="1"/>
  <c r="CN16" i="11" s="1"/>
  <c r="CC81" i="11"/>
  <c r="CD81" i="11" s="1"/>
  <c r="CN81" i="11" s="1"/>
  <c r="CC59" i="11"/>
  <c r="CD59" i="11" s="1"/>
  <c r="CN59" i="11" s="1"/>
  <c r="CC123" i="11"/>
  <c r="CD123" i="11" s="1"/>
  <c r="CN123" i="11" s="1"/>
  <c r="CC54" i="11"/>
  <c r="CD54" i="11" s="1"/>
  <c r="CN54" i="11" s="1"/>
  <c r="CC90" i="11"/>
  <c r="CD90" i="11" s="1"/>
  <c r="CN90" i="11" s="1"/>
  <c r="CC117" i="11"/>
  <c r="CD117" i="11" s="1"/>
  <c r="CN117" i="11" s="1"/>
  <c r="CC62" i="11"/>
  <c r="CD62" i="11" s="1"/>
  <c r="CN62" i="11" s="1"/>
  <c r="CC36" i="11"/>
  <c r="CD36" i="11" s="1"/>
  <c r="CN36" i="11" s="1"/>
  <c r="CC31" i="11"/>
  <c r="CD31" i="11" s="1"/>
  <c r="CN31" i="11" s="1"/>
  <c r="CC103" i="11"/>
  <c r="CD103" i="11" s="1"/>
  <c r="CN103" i="11" s="1"/>
  <c r="CC8" i="11"/>
  <c r="CD8" i="11" s="1"/>
  <c r="CN8" i="11" s="1"/>
  <c r="CC22" i="11"/>
  <c r="CD22" i="11" s="1"/>
  <c r="CN22" i="11" s="1"/>
  <c r="CC111" i="11"/>
  <c r="CD111" i="11" s="1"/>
  <c r="CN111" i="11" s="1"/>
  <c r="CC79" i="11"/>
  <c r="CD79" i="11" s="1"/>
  <c r="CN79" i="11" s="1"/>
  <c r="CC55" i="11"/>
  <c r="CD55" i="11" s="1"/>
  <c r="CN55" i="11" s="1"/>
  <c r="CC11" i="11"/>
  <c r="CD11" i="11" s="1"/>
  <c r="CN11" i="11" s="1"/>
  <c r="CC15" i="11"/>
  <c r="CD15" i="11" s="1"/>
  <c r="CN15" i="11" s="1"/>
  <c r="CC2" i="11"/>
  <c r="CD2" i="11" s="1"/>
  <c r="BQ127" i="11"/>
  <c r="BR46" i="11" s="1"/>
  <c r="BS46" i="11" s="1"/>
  <c r="BE127" i="11"/>
  <c r="BF47" i="11" s="1"/>
  <c r="BG47" i="11" s="1"/>
  <c r="BR12" i="11" l="1"/>
  <c r="BS12" i="11" s="1"/>
  <c r="BT12" i="11" s="1"/>
  <c r="BR88" i="11"/>
  <c r="BS88" i="11" s="1"/>
  <c r="BR113" i="11"/>
  <c r="BS113" i="11" s="1"/>
  <c r="BR85" i="11"/>
  <c r="BS85" i="11" s="1"/>
  <c r="BT85" i="11" s="1"/>
  <c r="BU85" i="11" s="1"/>
  <c r="BR78" i="11"/>
  <c r="BS78" i="11" s="1"/>
  <c r="BT78" i="11" s="1"/>
  <c r="BU78" i="11" s="1"/>
  <c r="BR117" i="11"/>
  <c r="BS117" i="11" s="1"/>
  <c r="BT117" i="11" s="1"/>
  <c r="BU117" i="11" s="1"/>
  <c r="BR106" i="11"/>
  <c r="BS106" i="11" s="1"/>
  <c r="BT106" i="11" s="1"/>
  <c r="BU106" i="11" s="1"/>
  <c r="BR115" i="11"/>
  <c r="BS115" i="11" s="1"/>
  <c r="BT115" i="11" s="1"/>
  <c r="BU115" i="11" s="1"/>
  <c r="BR77" i="11"/>
  <c r="BS77" i="11" s="1"/>
  <c r="BR34" i="11"/>
  <c r="BS34" i="11" s="1"/>
  <c r="BR52" i="11"/>
  <c r="BS52" i="11" s="1"/>
  <c r="BF13" i="11"/>
  <c r="BG13" i="11" s="1"/>
  <c r="BH13" i="11" s="1"/>
  <c r="BI13" i="11" s="1"/>
  <c r="BF26" i="11"/>
  <c r="BG26" i="11" s="1"/>
  <c r="BH26" i="11" s="1"/>
  <c r="BI26" i="11" s="1"/>
  <c r="BF54" i="11"/>
  <c r="BG54" i="11" s="1"/>
  <c r="BH54" i="11" s="1"/>
  <c r="BI54" i="11" s="1"/>
  <c r="BF125" i="11"/>
  <c r="BG125" i="11" s="1"/>
  <c r="BH125" i="11" s="1"/>
  <c r="BI125" i="11" s="1"/>
  <c r="BF109" i="11"/>
  <c r="BG109" i="11" s="1"/>
  <c r="BH109" i="11" s="1"/>
  <c r="BI109" i="11" s="1"/>
  <c r="BF92" i="11"/>
  <c r="BG92" i="11" s="1"/>
  <c r="BH92" i="11" s="1"/>
  <c r="BI92" i="11" s="1"/>
  <c r="BF104" i="11"/>
  <c r="BG104" i="11" s="1"/>
  <c r="BF28" i="11"/>
  <c r="BG28" i="11" s="1"/>
  <c r="BH28" i="11" s="1"/>
  <c r="BI28" i="11" s="1"/>
  <c r="BF97" i="11"/>
  <c r="BG97" i="11" s="1"/>
  <c r="BH97" i="11" s="1"/>
  <c r="BI97" i="11" s="1"/>
  <c r="BF65" i="11"/>
  <c r="BG65" i="11" s="1"/>
  <c r="BH65" i="11" s="1"/>
  <c r="BI65" i="11" s="1"/>
  <c r="BF11" i="11"/>
  <c r="BG11" i="11" s="1"/>
  <c r="BH11" i="11" s="1"/>
  <c r="BF102" i="11"/>
  <c r="BG102" i="11" s="1"/>
  <c r="BF117" i="11"/>
  <c r="BG117" i="11" s="1"/>
  <c r="BH117" i="11" s="1"/>
  <c r="BI117" i="11" s="1"/>
  <c r="BF99" i="11"/>
  <c r="BG99" i="11" s="1"/>
  <c r="BH99" i="11" s="1"/>
  <c r="BI99" i="11" s="1"/>
  <c r="BF72" i="11"/>
  <c r="BG72" i="11" s="1"/>
  <c r="BH72" i="11" s="1"/>
  <c r="BI72" i="11" s="1"/>
  <c r="BF84" i="11"/>
  <c r="BG84" i="11" s="1"/>
  <c r="BH84" i="11" s="1"/>
  <c r="BI84" i="11" s="1"/>
  <c r="BF124" i="11"/>
  <c r="BG124" i="11" s="1"/>
  <c r="BH124" i="11" s="1"/>
  <c r="BI124" i="11" s="1"/>
  <c r="BF85" i="11"/>
  <c r="BG85" i="11" s="1"/>
  <c r="BH85" i="11" s="1"/>
  <c r="BI85" i="11" s="1"/>
  <c r="BF33" i="11"/>
  <c r="BG33" i="11" s="1"/>
  <c r="BH33" i="11" s="1"/>
  <c r="BI33" i="11" s="1"/>
  <c r="BF73" i="11"/>
  <c r="BG73" i="11" s="1"/>
  <c r="BH73" i="11" s="1"/>
  <c r="BF107" i="11"/>
  <c r="BG107" i="11" s="1"/>
  <c r="BH107" i="11" s="1"/>
  <c r="BI107" i="11" s="1"/>
  <c r="BF93" i="11"/>
  <c r="BG93" i="11" s="1"/>
  <c r="BF96" i="11"/>
  <c r="BG96" i="11" s="1"/>
  <c r="BH96" i="11" s="1"/>
  <c r="BI96" i="11" s="1"/>
  <c r="BF103" i="11"/>
  <c r="BG103" i="11" s="1"/>
  <c r="BH103" i="11" s="1"/>
  <c r="BI103" i="11" s="1"/>
  <c r="BF115" i="11"/>
  <c r="BG115" i="11" s="1"/>
  <c r="BH115" i="11" s="1"/>
  <c r="BI115" i="11" s="1"/>
  <c r="BF62" i="11"/>
  <c r="BG62" i="11" s="1"/>
  <c r="BH62" i="11" s="1"/>
  <c r="BI62" i="11" s="1"/>
  <c r="BF24" i="11"/>
  <c r="BG24" i="11" s="1"/>
  <c r="BH24" i="11" s="1"/>
  <c r="BF23" i="11"/>
  <c r="BG23" i="11" s="1"/>
  <c r="BH23" i="11" s="1"/>
  <c r="BI23" i="11" s="1"/>
  <c r="BF100" i="11"/>
  <c r="BG100" i="11" s="1"/>
  <c r="BH100" i="11" s="1"/>
  <c r="BF16" i="11"/>
  <c r="BG16" i="11" s="1"/>
  <c r="BH16" i="11" s="1"/>
  <c r="BF76" i="11"/>
  <c r="BG76" i="11" s="1"/>
  <c r="BH76" i="11" s="1"/>
  <c r="BI76" i="11" s="1"/>
  <c r="BF118" i="11"/>
  <c r="BG118" i="11" s="1"/>
  <c r="BH118" i="11" s="1"/>
  <c r="BI118" i="11" s="1"/>
  <c r="BF27" i="11"/>
  <c r="BG27" i="11" s="1"/>
  <c r="BH27" i="11" s="1"/>
  <c r="BI27" i="11" s="1"/>
  <c r="BF122" i="11"/>
  <c r="BG122" i="11" s="1"/>
  <c r="BH122" i="11" s="1"/>
  <c r="BI122" i="11" s="1"/>
  <c r="BF42" i="11"/>
  <c r="BG42" i="11" s="1"/>
  <c r="BH42" i="11" s="1"/>
  <c r="BI42" i="11" s="1"/>
  <c r="BF34" i="11"/>
  <c r="BG34" i="11" s="1"/>
  <c r="BH34" i="11" s="1"/>
  <c r="BI34" i="11" s="1"/>
  <c r="BF123" i="11"/>
  <c r="BG123" i="11" s="1"/>
  <c r="BH123" i="11" s="1"/>
  <c r="BI123" i="11" s="1"/>
  <c r="BF40" i="11"/>
  <c r="BG40" i="11" s="1"/>
  <c r="BH40" i="11" s="1"/>
  <c r="BI40" i="11" s="1"/>
  <c r="BF87" i="11"/>
  <c r="BG87" i="11" s="1"/>
  <c r="BH87" i="11" s="1"/>
  <c r="BI87" i="11" s="1"/>
  <c r="BF53" i="11"/>
  <c r="BG53" i="11" s="1"/>
  <c r="BH53" i="11" s="1"/>
  <c r="BI53" i="11" s="1"/>
  <c r="BF59" i="11"/>
  <c r="BG59" i="11" s="1"/>
  <c r="BH59" i="11" s="1"/>
  <c r="BI59" i="11" s="1"/>
  <c r="BF39" i="11"/>
  <c r="BG39" i="11" s="1"/>
  <c r="BH39" i="11" s="1"/>
  <c r="BI39" i="11" s="1"/>
  <c r="BF68" i="11"/>
  <c r="BG68" i="11" s="1"/>
  <c r="BH68" i="11" s="1"/>
  <c r="BI68" i="11" s="1"/>
  <c r="BF36" i="11"/>
  <c r="BG36" i="11" s="1"/>
  <c r="BH36" i="11" s="1"/>
  <c r="BI36" i="11" s="1"/>
  <c r="BF60" i="11"/>
  <c r="BG60" i="11" s="1"/>
  <c r="BH60" i="11" s="1"/>
  <c r="BI60" i="11" s="1"/>
  <c r="BF101" i="11"/>
  <c r="BG101" i="11" s="1"/>
  <c r="BH101" i="11" s="1"/>
  <c r="BI101" i="11" s="1"/>
  <c r="BF116" i="11"/>
  <c r="BG116" i="11" s="1"/>
  <c r="BH116" i="11" s="1"/>
  <c r="BI116" i="11" s="1"/>
  <c r="BF74" i="11"/>
  <c r="BG74" i="11" s="1"/>
  <c r="BH74" i="11" s="1"/>
  <c r="BI74" i="11" s="1"/>
  <c r="BF114" i="11"/>
  <c r="BG114" i="11" s="1"/>
  <c r="BH114" i="11" s="1"/>
  <c r="BI114" i="11" s="1"/>
  <c r="BF61" i="11"/>
  <c r="BG61" i="11" s="1"/>
  <c r="BH61" i="11" s="1"/>
  <c r="BI61" i="11" s="1"/>
  <c r="BF51" i="11"/>
  <c r="BG51" i="11" s="1"/>
  <c r="BH51" i="11" s="1"/>
  <c r="BF108" i="11"/>
  <c r="BG108" i="11" s="1"/>
  <c r="BF48" i="11"/>
  <c r="BG48" i="11" s="1"/>
  <c r="BH48" i="11" s="1"/>
  <c r="BI48" i="11" s="1"/>
  <c r="BF22" i="11"/>
  <c r="BG22" i="11" s="1"/>
  <c r="BH22" i="11" s="1"/>
  <c r="BI22" i="11" s="1"/>
  <c r="BF21" i="11"/>
  <c r="BG21" i="11" s="1"/>
  <c r="BH21" i="11" s="1"/>
  <c r="BI21" i="11" s="1"/>
  <c r="BF35" i="11"/>
  <c r="BG35" i="11" s="1"/>
  <c r="BH35" i="11" s="1"/>
  <c r="BI35" i="11" s="1"/>
  <c r="BF19" i="11"/>
  <c r="BG19" i="11" s="1"/>
  <c r="BH19" i="11" s="1"/>
  <c r="BI19" i="11" s="1"/>
  <c r="BF75" i="11"/>
  <c r="BG75" i="11" s="1"/>
  <c r="BH75" i="11" s="1"/>
  <c r="BI75" i="11" s="1"/>
  <c r="BF17" i="11"/>
  <c r="BG17" i="11" s="1"/>
  <c r="BH17" i="11" s="1"/>
  <c r="BF86" i="11"/>
  <c r="BG86" i="11" s="1"/>
  <c r="BH86" i="11" s="1"/>
  <c r="BF7" i="11"/>
  <c r="BG7" i="11" s="1"/>
  <c r="BH7" i="11" s="1"/>
  <c r="BF32" i="11"/>
  <c r="BG32" i="11" s="1"/>
  <c r="BH32" i="11" s="1"/>
  <c r="BI32" i="11" s="1"/>
  <c r="BF119" i="11"/>
  <c r="BG119" i="11" s="1"/>
  <c r="BH119" i="11" s="1"/>
  <c r="BI119" i="11" s="1"/>
  <c r="BF8" i="11"/>
  <c r="BG8" i="11" s="1"/>
  <c r="BH8" i="11" s="1"/>
  <c r="BF70" i="11"/>
  <c r="BG70" i="11" s="1"/>
  <c r="BH70" i="11" s="1"/>
  <c r="BI70" i="11" s="1"/>
  <c r="BF79" i="11"/>
  <c r="BG79" i="11" s="1"/>
  <c r="BH79" i="11" s="1"/>
  <c r="BI79" i="11" s="1"/>
  <c r="BF10" i="11"/>
  <c r="BG10" i="11" s="1"/>
  <c r="BH10" i="11" s="1"/>
  <c r="BI10" i="11" s="1"/>
  <c r="BF37" i="11"/>
  <c r="BG37" i="11" s="1"/>
  <c r="BH37" i="11" s="1"/>
  <c r="BI37" i="11" s="1"/>
  <c r="BF94" i="11"/>
  <c r="BG94" i="11" s="1"/>
  <c r="BH94" i="11" s="1"/>
  <c r="BF29" i="11"/>
  <c r="BG29" i="11" s="1"/>
  <c r="BF49" i="11"/>
  <c r="BG49" i="11" s="1"/>
  <c r="BF90" i="11"/>
  <c r="BG90" i="11" s="1"/>
  <c r="BH90" i="11" s="1"/>
  <c r="BF30" i="11"/>
  <c r="BG30" i="11" s="1"/>
  <c r="BH30" i="11" s="1"/>
  <c r="BI30" i="11" s="1"/>
  <c r="BF12" i="11"/>
  <c r="BG12" i="11" s="1"/>
  <c r="BH12" i="11" s="1"/>
  <c r="BI12" i="11" s="1"/>
  <c r="BF56" i="11"/>
  <c r="BG56" i="11" s="1"/>
  <c r="BH56" i="11" s="1"/>
  <c r="BI56" i="11" s="1"/>
  <c r="BF81" i="11"/>
  <c r="BG81" i="11" s="1"/>
  <c r="BF64" i="11"/>
  <c r="BG64" i="11" s="1"/>
  <c r="BH64" i="11" s="1"/>
  <c r="BI64" i="11" s="1"/>
  <c r="BR33" i="11"/>
  <c r="BS33" i="11" s="1"/>
  <c r="BT33" i="11" s="1"/>
  <c r="BU33" i="11" s="1"/>
  <c r="BR122" i="11"/>
  <c r="BS122" i="11" s="1"/>
  <c r="BR14" i="11"/>
  <c r="BS14" i="11" s="1"/>
  <c r="BT14" i="11" s="1"/>
  <c r="BU14" i="11" s="1"/>
  <c r="BR16" i="11"/>
  <c r="BS16" i="11" s="1"/>
  <c r="BT16" i="11" s="1"/>
  <c r="BU16" i="11" s="1"/>
  <c r="BR59" i="11"/>
  <c r="BS59" i="11" s="1"/>
  <c r="BT59" i="11" s="1"/>
  <c r="BU59" i="11" s="1"/>
  <c r="BR58" i="11"/>
  <c r="BS58" i="11" s="1"/>
  <c r="BR65" i="11"/>
  <c r="BS65" i="11" s="1"/>
  <c r="BT65" i="11" s="1"/>
  <c r="BU65" i="11" s="1"/>
  <c r="BR76" i="11"/>
  <c r="BS76" i="11" s="1"/>
  <c r="BT76" i="11" s="1"/>
  <c r="BU76" i="11" s="1"/>
  <c r="BR4" i="11"/>
  <c r="BS4" i="11" s="1"/>
  <c r="BT4" i="11" s="1"/>
  <c r="BU4" i="11" s="1"/>
  <c r="BR84" i="11"/>
  <c r="BS84" i="11" s="1"/>
  <c r="BR112" i="11"/>
  <c r="BS112" i="11" s="1"/>
  <c r="BT112" i="11" s="1"/>
  <c r="BU112" i="11" s="1"/>
  <c r="BR6" i="11"/>
  <c r="BS6" i="11" s="1"/>
  <c r="BT6" i="11" s="1"/>
  <c r="BU6" i="11" s="1"/>
  <c r="BR48" i="11"/>
  <c r="BS48" i="11" s="1"/>
  <c r="BT48" i="11" s="1"/>
  <c r="BU48" i="11" s="1"/>
  <c r="BR25" i="11"/>
  <c r="BS25" i="11" s="1"/>
  <c r="BT25" i="11" s="1"/>
  <c r="BR11" i="11"/>
  <c r="BS11" i="11" s="1"/>
  <c r="BT11" i="11" s="1"/>
  <c r="BR126" i="11"/>
  <c r="BS126" i="11" s="1"/>
  <c r="BT126" i="11" s="1"/>
  <c r="BU126" i="11" s="1"/>
  <c r="BR47" i="11"/>
  <c r="BS47" i="11" s="1"/>
  <c r="BR72" i="11"/>
  <c r="BS72" i="11" s="1"/>
  <c r="BR73" i="11"/>
  <c r="BS73" i="11" s="1"/>
  <c r="BT73" i="11" s="1"/>
  <c r="BU73" i="11" s="1"/>
  <c r="BR54" i="11"/>
  <c r="BS54" i="11" s="1"/>
  <c r="BR79" i="11"/>
  <c r="BS79" i="11" s="1"/>
  <c r="BR42" i="11"/>
  <c r="BS42" i="11" s="1"/>
  <c r="BT42" i="11" s="1"/>
  <c r="BU42" i="11" s="1"/>
  <c r="CE104" i="11"/>
  <c r="CF104" i="11" s="1"/>
  <c r="CE30" i="11"/>
  <c r="CF30" i="11" s="1"/>
  <c r="CE34" i="11"/>
  <c r="CF34" i="11" s="1"/>
  <c r="CE43" i="11"/>
  <c r="CF43" i="11" s="1"/>
  <c r="CE58" i="11"/>
  <c r="CF58" i="11" s="1"/>
  <c r="CE46" i="11"/>
  <c r="CF46" i="11" s="1"/>
  <c r="CE60" i="11"/>
  <c r="CF60" i="11" s="1"/>
  <c r="CE125" i="11"/>
  <c r="CF125" i="11" s="1"/>
  <c r="CE41" i="11"/>
  <c r="CF41" i="11" s="1"/>
  <c r="CE108" i="11"/>
  <c r="CF108" i="11" s="1"/>
  <c r="CE79" i="11"/>
  <c r="CF79" i="11" s="1"/>
  <c r="CE117" i="11"/>
  <c r="CF117" i="11" s="1"/>
  <c r="CE110" i="11"/>
  <c r="CF110" i="11" s="1"/>
  <c r="CE18" i="11"/>
  <c r="CF18" i="11" s="1"/>
  <c r="CE101" i="11"/>
  <c r="CF101" i="11" s="1"/>
  <c r="CE121" i="11"/>
  <c r="CF121" i="11" s="1"/>
  <c r="CE69" i="11"/>
  <c r="CF69" i="11" s="1"/>
  <c r="CE33" i="11"/>
  <c r="CF33" i="11" s="1"/>
  <c r="CE113" i="11"/>
  <c r="CF113" i="11" s="1"/>
  <c r="CE95" i="11"/>
  <c r="CF95" i="11" s="1"/>
  <c r="CE28" i="11"/>
  <c r="CF28" i="11" s="1"/>
  <c r="CE17" i="11"/>
  <c r="CF17" i="11" s="1"/>
  <c r="CE120" i="11"/>
  <c r="CF120" i="11" s="1"/>
  <c r="CE84" i="11"/>
  <c r="CF84" i="11" s="1"/>
  <c r="CE19" i="11"/>
  <c r="CF19" i="11" s="1"/>
  <c r="CE111" i="11"/>
  <c r="CF111" i="11" s="1"/>
  <c r="CE115" i="11"/>
  <c r="CF115" i="11" s="1"/>
  <c r="CE12" i="11"/>
  <c r="CF12" i="11" s="1"/>
  <c r="CE37" i="11"/>
  <c r="CF37" i="11" s="1"/>
  <c r="CE22" i="11"/>
  <c r="CF22" i="11" s="1"/>
  <c r="CE105" i="11"/>
  <c r="CF105" i="11" s="1"/>
  <c r="CE86" i="11"/>
  <c r="CF86" i="11" s="1"/>
  <c r="CE42" i="11"/>
  <c r="CF42" i="11" s="1"/>
  <c r="CE8" i="11"/>
  <c r="CF8" i="11" s="1"/>
  <c r="CE38" i="11"/>
  <c r="CF38" i="11" s="1"/>
  <c r="CE94" i="11"/>
  <c r="CF94" i="11" s="1"/>
  <c r="CE20" i="11"/>
  <c r="CF20" i="11" s="1"/>
  <c r="CE119" i="11"/>
  <c r="CF119" i="11" s="1"/>
  <c r="CE59" i="11"/>
  <c r="CF59" i="11" s="1"/>
  <c r="CE78" i="11"/>
  <c r="CF78" i="11" s="1"/>
  <c r="CE75" i="11"/>
  <c r="CF75" i="11" s="1"/>
  <c r="CE48" i="11"/>
  <c r="CF48" i="11" s="1"/>
  <c r="CE31" i="11"/>
  <c r="CF31" i="11" s="1"/>
  <c r="CE81" i="11"/>
  <c r="CF81" i="11" s="1"/>
  <c r="CE61" i="11"/>
  <c r="CF61" i="11" s="1"/>
  <c r="CE122" i="11"/>
  <c r="CF122" i="11" s="1"/>
  <c r="CE83" i="11"/>
  <c r="CF83" i="11" s="1"/>
  <c r="CE71" i="11"/>
  <c r="CF71" i="11" s="1"/>
  <c r="CE6" i="11"/>
  <c r="CF6" i="11" s="1"/>
  <c r="CE92" i="11"/>
  <c r="CF92" i="11" s="1"/>
  <c r="CE89" i="11"/>
  <c r="CF89" i="11" s="1"/>
  <c r="CE99" i="11"/>
  <c r="CF99" i="11" s="1"/>
  <c r="CE106" i="11"/>
  <c r="CF106" i="11" s="1"/>
  <c r="CE67" i="11"/>
  <c r="CF67" i="11" s="1"/>
  <c r="CE64" i="11"/>
  <c r="CF64" i="11" s="1"/>
  <c r="CE3" i="11"/>
  <c r="CF3" i="11" s="1"/>
  <c r="CE90" i="11"/>
  <c r="CF90" i="11" s="1"/>
  <c r="CE63" i="11"/>
  <c r="CF63" i="11" s="1"/>
  <c r="CE82" i="11"/>
  <c r="CF82" i="11" s="1"/>
  <c r="CE114" i="11"/>
  <c r="CF114" i="11" s="1"/>
  <c r="CE54" i="11"/>
  <c r="CF54" i="11" s="1"/>
  <c r="CE24" i="11"/>
  <c r="CF24" i="11" s="1"/>
  <c r="CE107" i="11"/>
  <c r="CF107" i="11" s="1"/>
  <c r="CE23" i="11"/>
  <c r="CF23" i="11" s="1"/>
  <c r="CE66" i="11"/>
  <c r="CF66" i="11" s="1"/>
  <c r="CE100" i="11"/>
  <c r="CF100" i="11" s="1"/>
  <c r="CE14" i="11"/>
  <c r="CF14" i="11" s="1"/>
  <c r="CE73" i="11"/>
  <c r="CF73" i="11" s="1"/>
  <c r="CE116" i="11"/>
  <c r="CF116" i="11" s="1"/>
  <c r="CE40" i="11"/>
  <c r="CF40" i="11" s="1"/>
  <c r="CE25" i="11"/>
  <c r="CF25" i="11" s="1"/>
  <c r="CE16" i="11"/>
  <c r="CF16" i="11" s="1"/>
  <c r="CE96" i="11"/>
  <c r="CF96" i="11" s="1"/>
  <c r="CE88" i="11"/>
  <c r="CF88" i="11" s="1"/>
  <c r="CE118" i="11"/>
  <c r="CF118" i="11" s="1"/>
  <c r="CE85" i="11"/>
  <c r="CF85" i="11" s="1"/>
  <c r="CE112" i="11"/>
  <c r="CF112" i="11" s="1"/>
  <c r="CE50" i="11"/>
  <c r="CF50" i="11" s="1"/>
  <c r="CE68" i="11"/>
  <c r="CF68" i="11" s="1"/>
  <c r="CE102" i="11"/>
  <c r="CF102" i="11" s="1"/>
  <c r="CE4" i="11"/>
  <c r="CF4" i="11" s="1"/>
  <c r="CE52" i="11"/>
  <c r="CF52" i="11" s="1"/>
  <c r="CE10" i="11"/>
  <c r="CF10" i="11" s="1"/>
  <c r="CE35" i="11"/>
  <c r="CF35" i="11" s="1"/>
  <c r="CE87" i="11"/>
  <c r="CF87" i="11" s="1"/>
  <c r="CE27" i="11"/>
  <c r="CF27" i="11" s="1"/>
  <c r="CE123" i="11"/>
  <c r="CF123" i="11" s="1"/>
  <c r="CE91" i="11"/>
  <c r="CF91" i="11" s="1"/>
  <c r="CE109" i="11"/>
  <c r="CF109" i="11" s="1"/>
  <c r="CE72" i="11"/>
  <c r="CF72" i="11" s="1"/>
  <c r="CE103" i="11"/>
  <c r="CF103" i="11" s="1"/>
  <c r="CE13" i="11"/>
  <c r="CF13" i="11" s="1"/>
  <c r="CE97" i="11"/>
  <c r="CF97" i="11" s="1"/>
  <c r="CE49" i="11"/>
  <c r="CF49" i="11" s="1"/>
  <c r="CE76" i="11"/>
  <c r="CF76" i="11" s="1"/>
  <c r="CE7" i="11"/>
  <c r="CF7" i="11" s="1"/>
  <c r="CE15" i="11"/>
  <c r="CF15" i="11" s="1"/>
  <c r="CE70" i="11"/>
  <c r="CF70" i="11" s="1"/>
  <c r="CE11" i="11"/>
  <c r="CF11" i="11" s="1"/>
  <c r="CE36" i="11"/>
  <c r="CF36" i="11" s="1"/>
  <c r="CE9" i="11"/>
  <c r="CF9" i="11" s="1"/>
  <c r="CE124" i="11"/>
  <c r="CF124" i="11" s="1"/>
  <c r="CE57" i="11"/>
  <c r="CF57" i="11" s="1"/>
  <c r="CE93" i="11"/>
  <c r="CF93" i="11" s="1"/>
  <c r="CE126" i="11"/>
  <c r="CF126" i="11" s="1"/>
  <c r="CE26" i="11"/>
  <c r="CF26" i="11" s="1"/>
  <c r="CE39" i="11"/>
  <c r="CF39" i="11" s="1"/>
  <c r="CE55" i="11"/>
  <c r="CF55" i="11" s="1"/>
  <c r="CE62" i="11"/>
  <c r="CF62" i="11" s="1"/>
  <c r="CE77" i="11"/>
  <c r="CF77" i="11" s="1"/>
  <c r="CE44" i="11"/>
  <c r="CF44" i="11" s="1"/>
  <c r="CE53" i="11"/>
  <c r="CF53" i="11" s="1"/>
  <c r="CE32" i="11"/>
  <c r="CF32" i="11" s="1"/>
  <c r="CE51" i="11"/>
  <c r="CF51" i="11" s="1"/>
  <c r="CE29" i="11"/>
  <c r="CF29" i="11" s="1"/>
  <c r="CE80" i="11"/>
  <c r="CF80" i="11" s="1"/>
  <c r="CE65" i="11"/>
  <c r="CF65" i="11" s="1"/>
  <c r="CE56" i="11"/>
  <c r="CF56" i="11" s="1"/>
  <c r="CE47" i="11"/>
  <c r="CF47" i="11" s="1"/>
  <c r="CE98" i="11"/>
  <c r="CF98" i="11" s="1"/>
  <c r="CE21" i="11"/>
  <c r="CF21" i="11" s="1"/>
  <c r="CE74" i="11"/>
  <c r="CF74" i="11" s="1"/>
  <c r="CE45" i="11"/>
  <c r="CF45" i="11" s="1"/>
  <c r="BT46" i="11"/>
  <c r="BU46" i="11" s="1"/>
  <c r="BT77" i="11"/>
  <c r="BU77" i="11" s="1"/>
  <c r="BT47" i="11"/>
  <c r="BU47" i="11" s="1"/>
  <c r="BR39" i="11"/>
  <c r="BS39" i="11" s="1"/>
  <c r="BR70" i="11"/>
  <c r="BS70" i="11" s="1"/>
  <c r="BR107" i="11"/>
  <c r="BS107" i="11" s="1"/>
  <c r="BR17" i="11"/>
  <c r="BS17" i="11" s="1"/>
  <c r="BR44" i="11"/>
  <c r="BS44" i="11" s="1"/>
  <c r="BR64" i="11"/>
  <c r="BS64" i="11" s="1"/>
  <c r="BR74" i="11"/>
  <c r="BS74" i="11" s="1"/>
  <c r="BR61" i="11"/>
  <c r="BS61" i="11" s="1"/>
  <c r="BR87" i="11"/>
  <c r="BS87" i="11" s="1"/>
  <c r="BR27" i="11"/>
  <c r="BS27" i="11" s="1"/>
  <c r="BR21" i="11"/>
  <c r="BS21" i="11" s="1"/>
  <c r="BR120" i="11"/>
  <c r="BS120" i="11" s="1"/>
  <c r="BR90" i="11"/>
  <c r="BS90" i="11" s="1"/>
  <c r="BR89" i="11"/>
  <c r="BS89" i="11" s="1"/>
  <c r="BR118" i="11"/>
  <c r="BS118" i="11" s="1"/>
  <c r="BR29" i="11"/>
  <c r="BS29" i="11" s="1"/>
  <c r="BT52" i="11"/>
  <c r="BU52" i="11" s="1"/>
  <c r="BT88" i="11"/>
  <c r="BU88" i="11" s="1"/>
  <c r="BR124" i="11"/>
  <c r="BS124" i="11" s="1"/>
  <c r="BR104" i="11"/>
  <c r="BS104" i="11" s="1"/>
  <c r="BR43" i="11"/>
  <c r="BS43" i="11" s="1"/>
  <c r="BR51" i="11"/>
  <c r="BS51" i="11" s="1"/>
  <c r="BR62" i="11"/>
  <c r="BS62" i="11" s="1"/>
  <c r="BR8" i="11"/>
  <c r="BS8" i="11" s="1"/>
  <c r="BR67" i="11"/>
  <c r="BS67" i="11" s="1"/>
  <c r="BR101" i="11"/>
  <c r="BS101" i="11" s="1"/>
  <c r="BR108" i="11"/>
  <c r="BS108" i="11" s="1"/>
  <c r="BR60" i="11"/>
  <c r="BS60" i="11" s="1"/>
  <c r="BR40" i="11"/>
  <c r="BS40" i="11" s="1"/>
  <c r="BR35" i="11"/>
  <c r="BS35" i="11" s="1"/>
  <c r="BR3" i="11"/>
  <c r="BS3" i="11" s="1"/>
  <c r="BR82" i="11"/>
  <c r="BS82" i="11" s="1"/>
  <c r="BR36" i="11"/>
  <c r="BS36" i="11" s="1"/>
  <c r="BR45" i="11"/>
  <c r="BS45" i="11" s="1"/>
  <c r="BR26" i="11"/>
  <c r="BS26" i="11" s="1"/>
  <c r="BT113" i="11"/>
  <c r="BU113" i="11" s="1"/>
  <c r="BT122" i="11"/>
  <c r="BU122" i="11" s="1"/>
  <c r="BT72" i="11"/>
  <c r="BU72" i="11" s="1"/>
  <c r="BR23" i="11"/>
  <c r="BS23" i="11" s="1"/>
  <c r="BR102" i="11"/>
  <c r="BS102" i="11" s="1"/>
  <c r="BR10" i="11"/>
  <c r="BS10" i="11" s="1"/>
  <c r="BR71" i="11"/>
  <c r="BS71" i="11" s="1"/>
  <c r="BR18" i="11"/>
  <c r="BS18" i="11" s="1"/>
  <c r="BR109" i="11"/>
  <c r="BS109" i="11" s="1"/>
  <c r="BR119" i="11"/>
  <c r="BS119" i="11" s="1"/>
  <c r="BR92" i="11"/>
  <c r="BS92" i="11" s="1"/>
  <c r="BR13" i="11"/>
  <c r="BS13" i="11" s="1"/>
  <c r="BR83" i="11"/>
  <c r="BS83" i="11" s="1"/>
  <c r="BR9" i="11"/>
  <c r="BS9" i="11" s="1"/>
  <c r="BR50" i="11"/>
  <c r="BS50" i="11" s="1"/>
  <c r="BT34" i="11"/>
  <c r="BU34" i="11" s="1"/>
  <c r="BT84" i="11"/>
  <c r="BU84" i="11" s="1"/>
  <c r="BR99" i="11"/>
  <c r="BS99" i="11" s="1"/>
  <c r="BR121" i="11"/>
  <c r="BS121" i="11" s="1"/>
  <c r="BR53" i="11"/>
  <c r="BS53" i="11" s="1"/>
  <c r="BR110" i="11"/>
  <c r="BS110" i="11" s="1"/>
  <c r="BR91" i="11"/>
  <c r="BS91" i="11" s="1"/>
  <c r="BR80" i="11"/>
  <c r="BS80" i="11" s="1"/>
  <c r="BR114" i="11"/>
  <c r="BS114" i="11" s="1"/>
  <c r="BR123" i="11"/>
  <c r="BS123" i="11" s="1"/>
  <c r="BR20" i="11"/>
  <c r="BS20" i="11" s="1"/>
  <c r="BR125" i="11"/>
  <c r="BS125" i="11" s="1"/>
  <c r="BR95" i="11"/>
  <c r="BS95" i="11" s="1"/>
  <c r="BR37" i="11"/>
  <c r="BS37" i="11" s="1"/>
  <c r="BR69" i="11"/>
  <c r="BS69" i="11" s="1"/>
  <c r="BR97" i="11"/>
  <c r="BS97" i="11" s="1"/>
  <c r="BR30" i="11"/>
  <c r="BS30" i="11" s="1"/>
  <c r="BR100" i="11"/>
  <c r="BS100" i="11" s="1"/>
  <c r="BR96" i="11"/>
  <c r="BS96" i="11" s="1"/>
  <c r="BR63" i="11"/>
  <c r="BS63" i="11" s="1"/>
  <c r="BR105" i="11"/>
  <c r="BS105" i="11" s="1"/>
  <c r="BR93" i="11"/>
  <c r="BS93" i="11" s="1"/>
  <c r="BR56" i="11"/>
  <c r="BS56" i="11" s="1"/>
  <c r="BR86" i="11"/>
  <c r="BS86" i="11" s="1"/>
  <c r="BR75" i="11"/>
  <c r="BS75" i="11" s="1"/>
  <c r="BR19" i="11"/>
  <c r="BS19" i="11" s="1"/>
  <c r="BR15" i="11"/>
  <c r="BS15" i="11" s="1"/>
  <c r="BR7" i="11"/>
  <c r="BS7" i="11" s="1"/>
  <c r="BR57" i="11"/>
  <c r="BS57" i="11" s="1"/>
  <c r="BR55" i="11"/>
  <c r="BS55" i="11" s="1"/>
  <c r="BR32" i="11"/>
  <c r="BS32" i="11" s="1"/>
  <c r="BR24" i="11"/>
  <c r="BS24" i="11" s="1"/>
  <c r="BR98" i="11"/>
  <c r="BS98" i="11" s="1"/>
  <c r="BR41" i="11"/>
  <c r="BS41" i="11" s="1"/>
  <c r="BR116" i="11"/>
  <c r="BS116" i="11" s="1"/>
  <c r="BR22" i="11"/>
  <c r="BS22" i="11" s="1"/>
  <c r="BR111" i="11"/>
  <c r="BS111" i="11" s="1"/>
  <c r="BR68" i="11"/>
  <c r="BS68" i="11" s="1"/>
  <c r="BR94" i="11"/>
  <c r="BS94" i="11" s="1"/>
  <c r="BR31" i="11"/>
  <c r="BS31" i="11" s="1"/>
  <c r="BR38" i="11"/>
  <c r="BS38" i="11" s="1"/>
  <c r="BR28" i="11"/>
  <c r="BS28" i="11" s="1"/>
  <c r="BR103" i="11"/>
  <c r="BS103" i="11" s="1"/>
  <c r="BR49" i="11"/>
  <c r="BS49" i="11" s="1"/>
  <c r="BR81" i="11"/>
  <c r="BS81" i="11" s="1"/>
  <c r="BR66" i="11"/>
  <c r="BS66" i="11" s="1"/>
  <c r="BH47" i="11"/>
  <c r="BI47" i="11" s="1"/>
  <c r="BF105" i="11"/>
  <c r="BG105" i="11" s="1"/>
  <c r="BF15" i="11"/>
  <c r="BG15" i="11" s="1"/>
  <c r="BF91" i="11"/>
  <c r="BG91" i="11" s="1"/>
  <c r="BF44" i="11"/>
  <c r="BG44" i="11" s="1"/>
  <c r="BF67" i="11"/>
  <c r="BG67" i="11" s="1"/>
  <c r="BF14" i="11"/>
  <c r="BG14" i="11" s="1"/>
  <c r="BF31" i="11"/>
  <c r="BG31" i="11" s="1"/>
  <c r="BF43" i="11"/>
  <c r="BG43" i="11" s="1"/>
  <c r="BF95" i="11"/>
  <c r="BG95" i="11" s="1"/>
  <c r="BF78" i="11"/>
  <c r="BG78" i="11" s="1"/>
  <c r="BF9" i="11"/>
  <c r="BG9" i="11" s="1"/>
  <c r="BF110" i="11"/>
  <c r="BG110" i="11" s="1"/>
  <c r="BF112" i="11"/>
  <c r="BG112" i="11" s="1"/>
  <c r="BF80" i="11"/>
  <c r="BG80" i="11" s="1"/>
  <c r="BH49" i="11"/>
  <c r="BH104" i="11"/>
  <c r="BI104" i="11" s="1"/>
  <c r="BH29" i="11"/>
  <c r="BI29" i="11" s="1"/>
  <c r="BF50" i="11"/>
  <c r="BG50" i="11" s="1"/>
  <c r="BF106" i="11"/>
  <c r="BG106" i="11" s="1"/>
  <c r="BF71" i="11"/>
  <c r="BG71" i="11" s="1"/>
  <c r="BF113" i="11"/>
  <c r="BG113" i="11" s="1"/>
  <c r="BF18" i="11"/>
  <c r="BG18" i="11" s="1"/>
  <c r="BF58" i="11"/>
  <c r="BG58" i="11" s="1"/>
  <c r="BF45" i="11"/>
  <c r="BG45" i="11" s="1"/>
  <c r="BF89" i="11"/>
  <c r="BG89" i="11" s="1"/>
  <c r="BF63" i="11"/>
  <c r="BG63" i="11" s="1"/>
  <c r="BF38" i="11"/>
  <c r="BG38" i="11" s="1"/>
  <c r="BF111" i="11"/>
  <c r="BG111" i="11" s="1"/>
  <c r="BF41" i="11"/>
  <c r="BG41" i="11" s="1"/>
  <c r="BF3" i="11"/>
  <c r="BG3" i="11" s="1"/>
  <c r="BF66" i="11"/>
  <c r="BG66" i="11" s="1"/>
  <c r="BF46" i="11"/>
  <c r="BG46" i="11" s="1"/>
  <c r="BF57" i="11"/>
  <c r="BG57" i="11" s="1"/>
  <c r="BF4" i="11"/>
  <c r="BG4" i="11" s="1"/>
  <c r="BF121" i="11"/>
  <c r="BG121" i="11" s="1"/>
  <c r="BF88" i="11"/>
  <c r="BG88" i="11" s="1"/>
  <c r="BF6" i="11"/>
  <c r="BG6" i="11" s="1"/>
  <c r="BF98" i="11"/>
  <c r="BG98" i="11" s="1"/>
  <c r="BF82" i="11"/>
  <c r="BG82" i="11" s="1"/>
  <c r="BF77" i="11"/>
  <c r="BG77" i="11" s="1"/>
  <c r="BF126" i="11"/>
  <c r="BG126" i="11" s="1"/>
  <c r="BF120" i="11"/>
  <c r="BG120" i="11" s="1"/>
  <c r="BF55" i="11"/>
  <c r="BG55" i="11" s="1"/>
  <c r="BF20" i="11"/>
  <c r="BG20" i="11" s="1"/>
  <c r="BF52" i="11"/>
  <c r="BG52" i="11" s="1"/>
  <c r="BF25" i="11"/>
  <c r="BG25" i="11" s="1"/>
  <c r="BF69" i="11"/>
  <c r="BG69" i="11" s="1"/>
  <c r="BF83" i="11"/>
  <c r="BG83" i="11" s="1"/>
  <c r="CE2" i="11"/>
  <c r="CF2" i="11" s="1"/>
  <c r="CN2" i="11"/>
  <c r="CC127" i="11"/>
  <c r="CD127" i="11"/>
  <c r="BR2" i="11"/>
  <c r="BS2" i="11" s="1"/>
  <c r="BF2" i="11"/>
  <c r="BG2" i="11" s="1"/>
  <c r="BU12" i="11" l="1"/>
  <c r="BI49" i="11"/>
  <c r="BI24" i="11"/>
  <c r="BI100" i="11"/>
  <c r="BI86" i="11"/>
  <c r="BI17" i="11"/>
  <c r="BI51" i="11"/>
  <c r="BI11" i="11"/>
  <c r="BI90" i="11"/>
  <c r="BI8" i="11"/>
  <c r="BI16" i="11"/>
  <c r="BH102" i="11"/>
  <c r="BI102" i="11" s="1"/>
  <c r="BI94" i="11"/>
  <c r="BI73" i="11"/>
  <c r="BH108" i="11"/>
  <c r="BI108" i="11" s="1"/>
  <c r="BI7" i="11"/>
  <c r="BH93" i="11"/>
  <c r="BI93" i="11" s="1"/>
  <c r="BH81" i="11"/>
  <c r="BI81" i="11" s="1"/>
  <c r="BT54" i="11"/>
  <c r="BU54" i="11" s="1"/>
  <c r="BT79" i="11"/>
  <c r="BU79" i="11" s="1"/>
  <c r="BT58" i="11"/>
  <c r="BU58" i="11" s="1"/>
  <c r="BU11" i="11"/>
  <c r="BU25" i="11"/>
  <c r="BT38" i="11"/>
  <c r="BU38" i="11" s="1"/>
  <c r="BT114" i="11"/>
  <c r="BU114" i="11" s="1"/>
  <c r="BT9" i="11"/>
  <c r="BU9" i="11" s="1"/>
  <c r="BT24" i="11"/>
  <c r="BU24" i="11" s="1"/>
  <c r="BT74" i="11"/>
  <c r="BU74" i="11" s="1"/>
  <c r="BT32" i="11"/>
  <c r="BU32" i="11" s="1"/>
  <c r="BT13" i="11"/>
  <c r="BU13" i="11" s="1"/>
  <c r="BT66" i="11"/>
  <c r="BU66" i="11" s="1"/>
  <c r="BT111" i="11"/>
  <c r="BU111" i="11" s="1"/>
  <c r="BT105" i="11"/>
  <c r="BU105" i="11" s="1"/>
  <c r="BT53" i="11"/>
  <c r="BU53" i="11" s="1"/>
  <c r="BT119" i="11"/>
  <c r="BU119" i="11" s="1"/>
  <c r="BT60" i="11"/>
  <c r="BU60" i="11" s="1"/>
  <c r="BT104" i="11"/>
  <c r="BU104" i="11" s="1"/>
  <c r="BT120" i="11"/>
  <c r="BU120" i="11" s="1"/>
  <c r="BT17" i="11"/>
  <c r="BU17" i="11" s="1"/>
  <c r="BT98" i="11"/>
  <c r="BU98" i="11" s="1"/>
  <c r="BT82" i="11"/>
  <c r="BU82" i="11" s="1"/>
  <c r="BT97" i="11"/>
  <c r="BU97" i="11" s="1"/>
  <c r="BT83" i="11"/>
  <c r="BU83" i="11" s="1"/>
  <c r="BT3" i="11"/>
  <c r="BU3" i="11" s="1"/>
  <c r="BT118" i="11"/>
  <c r="BU118" i="11" s="1"/>
  <c r="BT69" i="11"/>
  <c r="BU69" i="11" s="1"/>
  <c r="BT35" i="11"/>
  <c r="BU35" i="11" s="1"/>
  <c r="BT89" i="11"/>
  <c r="BU89" i="11" s="1"/>
  <c r="BT93" i="11"/>
  <c r="BU93" i="11" s="1"/>
  <c r="BT44" i="11"/>
  <c r="BU44" i="11" s="1"/>
  <c r="BT49" i="11"/>
  <c r="BU49" i="11" s="1"/>
  <c r="BT22" i="11"/>
  <c r="BU22" i="11" s="1"/>
  <c r="BT7" i="11"/>
  <c r="BU7" i="11" s="1"/>
  <c r="BT63" i="11"/>
  <c r="BU63" i="11" s="1"/>
  <c r="BT125" i="11"/>
  <c r="BU125" i="11" s="1"/>
  <c r="BT121" i="11"/>
  <c r="BU121" i="11" s="1"/>
  <c r="BT109" i="11"/>
  <c r="BU109" i="11" s="1"/>
  <c r="BT26" i="11"/>
  <c r="BU26" i="11" s="1"/>
  <c r="BT108" i="11"/>
  <c r="BU108" i="11" s="1"/>
  <c r="BT124" i="11"/>
  <c r="BU124" i="11" s="1"/>
  <c r="BT21" i="11"/>
  <c r="BU21" i="11" s="1"/>
  <c r="BT107" i="11"/>
  <c r="BU107" i="11" s="1"/>
  <c r="BT75" i="11"/>
  <c r="BU75" i="11" s="1"/>
  <c r="BT61" i="11"/>
  <c r="BU61" i="11" s="1"/>
  <c r="BT86" i="11"/>
  <c r="BU86" i="11" s="1"/>
  <c r="BT56" i="11"/>
  <c r="BU56" i="11" s="1"/>
  <c r="BT68" i="11"/>
  <c r="BU68" i="11" s="1"/>
  <c r="BT37" i="11"/>
  <c r="BU37" i="11" s="1"/>
  <c r="BT92" i="11"/>
  <c r="BU92" i="11" s="1"/>
  <c r="BT90" i="11"/>
  <c r="BU90" i="11" s="1"/>
  <c r="BT103" i="11"/>
  <c r="BU103" i="11" s="1"/>
  <c r="BT116" i="11"/>
  <c r="BU116" i="11" s="1"/>
  <c r="BT96" i="11"/>
  <c r="BU96" i="11" s="1"/>
  <c r="BT20" i="11"/>
  <c r="BU20" i="11" s="1"/>
  <c r="BT99" i="11"/>
  <c r="BU99" i="11" s="1"/>
  <c r="BT18" i="11"/>
  <c r="BU18" i="11" s="1"/>
  <c r="BT45" i="11"/>
  <c r="BU45" i="11" s="1"/>
  <c r="BT101" i="11"/>
  <c r="BU101" i="11" s="1"/>
  <c r="BT27" i="11"/>
  <c r="BU27" i="11" s="1"/>
  <c r="BT70" i="11"/>
  <c r="BU70" i="11" s="1"/>
  <c r="BT30" i="11"/>
  <c r="BU30" i="11" s="1"/>
  <c r="BT10" i="11"/>
  <c r="BU10" i="11" s="1"/>
  <c r="BT8" i="11"/>
  <c r="BU8" i="11" s="1"/>
  <c r="BT29" i="11"/>
  <c r="BU29" i="11" s="1"/>
  <c r="BT31" i="11"/>
  <c r="BU31" i="11" s="1"/>
  <c r="BT80" i="11"/>
  <c r="BU80" i="11" s="1"/>
  <c r="BT102" i="11"/>
  <c r="BU102" i="11" s="1"/>
  <c r="BT62" i="11"/>
  <c r="BU62" i="11" s="1"/>
  <c r="BT94" i="11"/>
  <c r="BU94" i="11" s="1"/>
  <c r="BT91" i="11"/>
  <c r="BU91" i="11" s="1"/>
  <c r="BT23" i="11"/>
  <c r="BU23" i="11"/>
  <c r="BT51" i="11"/>
  <c r="BU51" i="11" s="1"/>
  <c r="BT64" i="11"/>
  <c r="BU64" i="11" s="1"/>
  <c r="BT55" i="11"/>
  <c r="BU55" i="11" s="1"/>
  <c r="BT110" i="11"/>
  <c r="BU110" i="11" s="1"/>
  <c r="BT40" i="11"/>
  <c r="BU40" i="11" s="1"/>
  <c r="BT43" i="11"/>
  <c r="BU43" i="11" s="1"/>
  <c r="BT81" i="11"/>
  <c r="BU81" i="11" s="1"/>
  <c r="BT57" i="11"/>
  <c r="BU57" i="11" s="1"/>
  <c r="BT95" i="11"/>
  <c r="BU95" i="11" s="1"/>
  <c r="BT15" i="11"/>
  <c r="BU15" i="11" s="1"/>
  <c r="BT28" i="11"/>
  <c r="BU28" i="11" s="1"/>
  <c r="BT41" i="11"/>
  <c r="BU41" i="11" s="1"/>
  <c r="BT19" i="11"/>
  <c r="BU19" i="11"/>
  <c r="BT100" i="11"/>
  <c r="BU100" i="11" s="1"/>
  <c r="BT123" i="11"/>
  <c r="BU123" i="11" s="1"/>
  <c r="BT50" i="11"/>
  <c r="BU50" i="11" s="1"/>
  <c r="BT71" i="11"/>
  <c r="BU71" i="11" s="1"/>
  <c r="BT36" i="11"/>
  <c r="BU36" i="11" s="1"/>
  <c r="BT67" i="11"/>
  <c r="BU67" i="11" s="1"/>
  <c r="BT87" i="11"/>
  <c r="BU87" i="11" s="1"/>
  <c r="BT39" i="11"/>
  <c r="BU39" i="11" s="1"/>
  <c r="BH25" i="11"/>
  <c r="BI25" i="11" s="1"/>
  <c r="BH3" i="11"/>
  <c r="BI3" i="11" s="1"/>
  <c r="BH67" i="11"/>
  <c r="BI67" i="11" s="1"/>
  <c r="BH52" i="11"/>
  <c r="BI52" i="11" s="1"/>
  <c r="BH41" i="11"/>
  <c r="BI41" i="11" s="1"/>
  <c r="BH88" i="11"/>
  <c r="BI88" i="11" s="1"/>
  <c r="BH111" i="11"/>
  <c r="BI111" i="11" s="1"/>
  <c r="BH9" i="11"/>
  <c r="BI9" i="11" s="1"/>
  <c r="BH121" i="11"/>
  <c r="BI121" i="11" s="1"/>
  <c r="BH69" i="11"/>
  <c r="BI69" i="11" s="1"/>
  <c r="BH82" i="11"/>
  <c r="BI82" i="11" s="1"/>
  <c r="BH66" i="11"/>
  <c r="BI66" i="11" s="1"/>
  <c r="BH58" i="11"/>
  <c r="BI58" i="11" s="1"/>
  <c r="BH80" i="11"/>
  <c r="BI80" i="11" s="1"/>
  <c r="BH14" i="11"/>
  <c r="BI14" i="11" s="1"/>
  <c r="BH44" i="11"/>
  <c r="BI44" i="11" s="1"/>
  <c r="BH98" i="11"/>
  <c r="BI98" i="11" s="1"/>
  <c r="BH112" i="11"/>
  <c r="BI112" i="11" s="1"/>
  <c r="BH120" i="11"/>
  <c r="BI120" i="11" s="1"/>
  <c r="BH4" i="11"/>
  <c r="BI4" i="11" s="1"/>
  <c r="BH63" i="11"/>
  <c r="BI63" i="11" s="1"/>
  <c r="BH50" i="11"/>
  <c r="BI50" i="11" s="1"/>
  <c r="BH95" i="11"/>
  <c r="BI95" i="11" s="1"/>
  <c r="BH113" i="11"/>
  <c r="BI113" i="11" s="1"/>
  <c r="BH71" i="11"/>
  <c r="BI71" i="11" s="1"/>
  <c r="BH55" i="11"/>
  <c r="BI55" i="11" s="1"/>
  <c r="BH126" i="11"/>
  <c r="BI126" i="11" s="1"/>
  <c r="BH57" i="11"/>
  <c r="BI57" i="11" s="1"/>
  <c r="BH89" i="11"/>
  <c r="BI89" i="11" s="1"/>
  <c r="BH43" i="11"/>
  <c r="BI43" i="11" s="1"/>
  <c r="BH18" i="11"/>
  <c r="BI18" i="11" s="1"/>
  <c r="BH91" i="11"/>
  <c r="BI91" i="11" s="1"/>
  <c r="BH6" i="11"/>
  <c r="BI6" i="11" s="1"/>
  <c r="BH110" i="11"/>
  <c r="BI110" i="11" s="1"/>
  <c r="BH15" i="11"/>
  <c r="BI15" i="11" s="1"/>
  <c r="BH20" i="11"/>
  <c r="BI20" i="11" s="1"/>
  <c r="BH105" i="11"/>
  <c r="BI105" i="11" s="1"/>
  <c r="BH38" i="11"/>
  <c r="BI38" i="11" s="1"/>
  <c r="BH106" i="11"/>
  <c r="BI106" i="11"/>
  <c r="BH78" i="11"/>
  <c r="BI78" i="11" s="1"/>
  <c r="BH83" i="11"/>
  <c r="BI83" i="11" s="1"/>
  <c r="BH77" i="11"/>
  <c r="BI77" i="11" s="1"/>
  <c r="BH46" i="11"/>
  <c r="BI46" i="11" s="1"/>
  <c r="BH45" i="11"/>
  <c r="BI45" i="11" s="1"/>
  <c r="BH31" i="11"/>
  <c r="BI31" i="11" s="1"/>
  <c r="BT2" i="11"/>
  <c r="BU2" i="11" s="1"/>
  <c r="BH2" i="11"/>
  <c r="BI2" i="11" s="1"/>
  <c r="CJ2" i="11" s="1"/>
  <c r="CK2" i="11" s="1"/>
  <c r="BS127" i="11"/>
  <c r="BR127" i="11"/>
  <c r="BG127" i="11"/>
  <c r="CJ127" i="11" l="1"/>
  <c r="CI127" i="11"/>
  <c r="CK127" i="11" l="1"/>
  <c r="CL37" i="11" l="1"/>
  <c r="CM37" i="11" s="1"/>
  <c r="CO37" i="11" s="1"/>
  <c r="CL31" i="11"/>
  <c r="CM31" i="11" s="1"/>
  <c r="CO31" i="11" s="1"/>
  <c r="CL7" i="11"/>
  <c r="CM7" i="11" s="1"/>
  <c r="CO7" i="11" s="1"/>
  <c r="CL4" i="11"/>
  <c r="CM4" i="11" s="1"/>
  <c r="CO4" i="11" s="1"/>
  <c r="CL30" i="11"/>
  <c r="CM30" i="11" s="1"/>
  <c r="CO30" i="11" s="1"/>
  <c r="CL29" i="11"/>
  <c r="CM29" i="11" s="1"/>
  <c r="CO29" i="11" s="1"/>
  <c r="CL8" i="11"/>
  <c r="CM8" i="11" s="1"/>
  <c r="CO8" i="11" s="1"/>
  <c r="CL39" i="11"/>
  <c r="CM39" i="11" s="1"/>
  <c r="CO39" i="11" s="1"/>
  <c r="CL9" i="11"/>
  <c r="CM9" i="11" s="1"/>
  <c r="CO9" i="11" s="1"/>
  <c r="CL49" i="11"/>
  <c r="CM49" i="11" s="1"/>
  <c r="CO49" i="11" s="1"/>
  <c r="CL94" i="11"/>
  <c r="CM94" i="11" s="1"/>
  <c r="CO94" i="11" s="1"/>
  <c r="CL24" i="11"/>
  <c r="CM24" i="11" s="1"/>
  <c r="CO24" i="11" s="1"/>
  <c r="CL73" i="11"/>
  <c r="CM73" i="11" s="1"/>
  <c r="CO73" i="11" s="1"/>
  <c r="CL108" i="11"/>
  <c r="CM108" i="11" s="1"/>
  <c r="CO108" i="11" s="1"/>
  <c r="CL77" i="11"/>
  <c r="CM77" i="11" s="1"/>
  <c r="CO77" i="11" s="1"/>
  <c r="CL105" i="11"/>
  <c r="CM105" i="11" s="1"/>
  <c r="CO105" i="11" s="1"/>
  <c r="CL112" i="11"/>
  <c r="CM112" i="11" s="1"/>
  <c r="CO112" i="11" s="1"/>
  <c r="CL63" i="11"/>
  <c r="CM63" i="11" s="1"/>
  <c r="CO63" i="11" s="1"/>
  <c r="CL95" i="11"/>
  <c r="CM95" i="11" s="1"/>
  <c r="CO95" i="11" s="1"/>
  <c r="CL12" i="11"/>
  <c r="CM12" i="11" s="1"/>
  <c r="CO12" i="11" s="1"/>
  <c r="CL83" i="11"/>
  <c r="CM83" i="11" s="1"/>
  <c r="CO83" i="11" s="1"/>
  <c r="CL16" i="11"/>
  <c r="CM16" i="11" s="1"/>
  <c r="CO16" i="11" s="1"/>
  <c r="CL80" i="11"/>
  <c r="CM80" i="11" s="1"/>
  <c r="CO80" i="11" s="1"/>
  <c r="CL84" i="11"/>
  <c r="CM84" i="11" s="1"/>
  <c r="CO84" i="11" s="1"/>
  <c r="CL110" i="11"/>
  <c r="CM110" i="11" s="1"/>
  <c r="CO110" i="11" s="1"/>
  <c r="CL65" i="11"/>
  <c r="CM65" i="11" s="1"/>
  <c r="CO65" i="11" s="1"/>
  <c r="CL97" i="11"/>
  <c r="CM97" i="11" s="1"/>
  <c r="CO97" i="11" s="1"/>
  <c r="CL85" i="11"/>
  <c r="CM85" i="11" s="1"/>
  <c r="CO85" i="11" s="1"/>
  <c r="CL32" i="11"/>
  <c r="CM32" i="11" s="1"/>
  <c r="CO32" i="11" s="1"/>
  <c r="CL28" i="11"/>
  <c r="CM28" i="11" s="1"/>
  <c r="CO28" i="11" s="1"/>
  <c r="CL113" i="11"/>
  <c r="CM113" i="11" s="1"/>
  <c r="CO113" i="11" s="1"/>
  <c r="CL55" i="11"/>
  <c r="CM55" i="11" s="1"/>
  <c r="CO55" i="11" s="1"/>
  <c r="CL87" i="11"/>
  <c r="CM87" i="11" s="1"/>
  <c r="CO87" i="11" s="1"/>
  <c r="CL124" i="11"/>
  <c r="CM124" i="11" s="1"/>
  <c r="CO124" i="11" s="1"/>
  <c r="CL93" i="11"/>
  <c r="CM93" i="11" s="1"/>
  <c r="CO93" i="11" s="1"/>
  <c r="CL51" i="11"/>
  <c r="CM51" i="11" s="1"/>
  <c r="CO51" i="11" s="1"/>
  <c r="CL74" i="11"/>
  <c r="CM74" i="11" s="1"/>
  <c r="CO74" i="11" s="1"/>
  <c r="CL50" i="11"/>
  <c r="CM50" i="11" s="1"/>
  <c r="CO50" i="11" s="1"/>
  <c r="CL15" i="11"/>
  <c r="CM15" i="11" s="1"/>
  <c r="CO15" i="11" s="1"/>
  <c r="CL64" i="11"/>
  <c r="CM64" i="11" s="1"/>
  <c r="CO64" i="11" s="1"/>
  <c r="CL20" i="11"/>
  <c r="CM20" i="11" s="1"/>
  <c r="CO20" i="11" s="1"/>
  <c r="CL81" i="11"/>
  <c r="CM81" i="11" s="1"/>
  <c r="CO81" i="11" s="1"/>
  <c r="CL123" i="11"/>
  <c r="CM123" i="11" s="1"/>
  <c r="CO123" i="11" s="1"/>
  <c r="CL25" i="11"/>
  <c r="CM25" i="11" s="1"/>
  <c r="CO25" i="11" s="1"/>
  <c r="CL46" i="11"/>
  <c r="CM46" i="11" s="1"/>
  <c r="CO46" i="11" s="1"/>
  <c r="CL118" i="11"/>
  <c r="CM118" i="11" s="1"/>
  <c r="CO118" i="11" s="1"/>
  <c r="CL106" i="11"/>
  <c r="CM106" i="11" s="1"/>
  <c r="CO106" i="11" s="1"/>
  <c r="CL35" i="11"/>
  <c r="CM35" i="11" s="1"/>
  <c r="CO35" i="11" s="1"/>
  <c r="CL115" i="11"/>
  <c r="CM115" i="11" s="1"/>
  <c r="CO115" i="11" s="1"/>
  <c r="CL114" i="11"/>
  <c r="CM114" i="11" s="1"/>
  <c r="CO114" i="11" s="1"/>
  <c r="CL19" i="11"/>
  <c r="CM19" i="11" s="1"/>
  <c r="CO19" i="11" s="1"/>
  <c r="CL107" i="11"/>
  <c r="CM107" i="11" s="1"/>
  <c r="CO107" i="11" s="1"/>
  <c r="CL21" i="11"/>
  <c r="CM21" i="11" s="1"/>
  <c r="CO21" i="11" s="1"/>
  <c r="CL61" i="11"/>
  <c r="CM61" i="11" s="1"/>
  <c r="CO61" i="11" s="1"/>
  <c r="CL70" i="11"/>
  <c r="CM70" i="11" s="1"/>
  <c r="CO70" i="11" s="1"/>
  <c r="CL116" i="11"/>
  <c r="CM116" i="11" s="1"/>
  <c r="CO116" i="11" s="1"/>
  <c r="CL33" i="11"/>
  <c r="CM33" i="11" s="1"/>
  <c r="CO33" i="11" s="1"/>
  <c r="CL14" i="11"/>
  <c r="CM14" i="11" s="1"/>
  <c r="CO14" i="11" s="1"/>
  <c r="CL38" i="11"/>
  <c r="CM38" i="11" s="1"/>
  <c r="CO38" i="11" s="1"/>
  <c r="CL18" i="11"/>
  <c r="CM18" i="11" s="1"/>
  <c r="CO18" i="11" s="1"/>
  <c r="CL111" i="11"/>
  <c r="CM111" i="11" s="1"/>
  <c r="CO111" i="11" s="1"/>
  <c r="CL41" i="11"/>
  <c r="CM41" i="11" s="1"/>
  <c r="CO41" i="11" s="1"/>
  <c r="CL82" i="11"/>
  <c r="CM82" i="11" s="1"/>
  <c r="CO82" i="11" s="1"/>
  <c r="CL117" i="11"/>
  <c r="CM117" i="11" s="1"/>
  <c r="CO117" i="11" s="1"/>
  <c r="CL91" i="11"/>
  <c r="CM91" i="11" s="1"/>
  <c r="CO91" i="11" s="1"/>
  <c r="CL126" i="11"/>
  <c r="CM126" i="11" s="1"/>
  <c r="CO126" i="11" s="1"/>
  <c r="CL119" i="11"/>
  <c r="CM119" i="11" s="1"/>
  <c r="CO119" i="11" s="1"/>
  <c r="CL72" i="11"/>
  <c r="CM72" i="11" s="1"/>
  <c r="CO72" i="11" s="1"/>
  <c r="CL104" i="11"/>
  <c r="CM104" i="11" s="1"/>
  <c r="CO104" i="11" s="1"/>
  <c r="CL36" i="11"/>
  <c r="CM36" i="11" s="1"/>
  <c r="CO36" i="11" s="1"/>
  <c r="CL92" i="11"/>
  <c r="CM92" i="11" s="1"/>
  <c r="CO92" i="11" s="1"/>
  <c r="CL121" i="11"/>
  <c r="CM121" i="11" s="1"/>
  <c r="CO121" i="11" s="1"/>
  <c r="CL40" i="11"/>
  <c r="CM40" i="11" s="1"/>
  <c r="CO40" i="11" s="1"/>
  <c r="CL96" i="11"/>
  <c r="CM96" i="11" s="1"/>
  <c r="CO96" i="11" s="1"/>
  <c r="CL42" i="11"/>
  <c r="CM42" i="11" s="1"/>
  <c r="CO42" i="11" s="1"/>
  <c r="CL67" i="11"/>
  <c r="CM67" i="11" s="1"/>
  <c r="CO67" i="11" s="1"/>
  <c r="CL69" i="11"/>
  <c r="CM69" i="11" s="1"/>
  <c r="CO69" i="11" s="1"/>
  <c r="CL53" i="11"/>
  <c r="CM53" i="11" s="1"/>
  <c r="CO53" i="11" s="1"/>
  <c r="CL6" i="11"/>
  <c r="CM6" i="11" s="1"/>
  <c r="CO6" i="11" s="1"/>
  <c r="CL99" i="11"/>
  <c r="CM99" i="11" s="1"/>
  <c r="CO99" i="11" s="1"/>
  <c r="CL10" i="11"/>
  <c r="CM10" i="11" s="1"/>
  <c r="CO10" i="11" s="1"/>
  <c r="CL48" i="11"/>
  <c r="CM48" i="11" s="1"/>
  <c r="CO48" i="11" s="1"/>
  <c r="CL23" i="11"/>
  <c r="CM23" i="11" s="1"/>
  <c r="CO23" i="11" s="1"/>
  <c r="CL44" i="11"/>
  <c r="CM44" i="11" s="1"/>
  <c r="CO44" i="11" s="1"/>
  <c r="CL120" i="11"/>
  <c r="CM120" i="11" s="1"/>
  <c r="CO120" i="11" s="1"/>
  <c r="CL57" i="11"/>
  <c r="CM57" i="11" s="1"/>
  <c r="CO57" i="11" s="1"/>
  <c r="CL89" i="11"/>
  <c r="CM89" i="11" s="1"/>
  <c r="CO89" i="11" s="1"/>
  <c r="CL59" i="11"/>
  <c r="CM59" i="11" s="1"/>
  <c r="CO59" i="11" s="1"/>
  <c r="CL100" i="11"/>
  <c r="CM100" i="11" s="1"/>
  <c r="CO100" i="11" s="1"/>
  <c r="CL54" i="11"/>
  <c r="CM54" i="11" s="1"/>
  <c r="CO54" i="11" s="1"/>
  <c r="CL26" i="11"/>
  <c r="CM26" i="11" s="1"/>
  <c r="CO26" i="11" s="1"/>
  <c r="CL79" i="11"/>
  <c r="CM79" i="11" s="1"/>
  <c r="CO79" i="11" s="1"/>
  <c r="CL109" i="11"/>
  <c r="CM109" i="11" s="1"/>
  <c r="CO109" i="11" s="1"/>
  <c r="CL60" i="11"/>
  <c r="CM60" i="11" s="1"/>
  <c r="CO60" i="11" s="1"/>
  <c r="CL101" i="11"/>
  <c r="CM101" i="11" s="1"/>
  <c r="CO101" i="11" s="1"/>
  <c r="CL122" i="11"/>
  <c r="CM122" i="11" s="1"/>
  <c r="CO122" i="11" s="1"/>
  <c r="CL52" i="11"/>
  <c r="CM52" i="11" s="1"/>
  <c r="CO52" i="11" s="1"/>
  <c r="CL17" i="11"/>
  <c r="CM17" i="11" s="1"/>
  <c r="CO17" i="11" s="1"/>
  <c r="CL34" i="11"/>
  <c r="CM34" i="11" s="1"/>
  <c r="CO34" i="11" s="1"/>
  <c r="CL13" i="11"/>
  <c r="CM13" i="11" s="1"/>
  <c r="CO13" i="11" s="1"/>
  <c r="CL62" i="11"/>
  <c r="CM62" i="11" s="1"/>
  <c r="CO62" i="11" s="1"/>
  <c r="CL3" i="11"/>
  <c r="CM3" i="11" s="1"/>
  <c r="CO3" i="11" s="1"/>
  <c r="CL66" i="11"/>
  <c r="CM66" i="11" s="1"/>
  <c r="CO66" i="11" s="1"/>
  <c r="CL98" i="11"/>
  <c r="CM98" i="11" s="1"/>
  <c r="CO98" i="11" s="1"/>
  <c r="CL68" i="11"/>
  <c r="CM68" i="11" s="1"/>
  <c r="CO68" i="11" s="1"/>
  <c r="CL27" i="11"/>
  <c r="CM27" i="11" s="1"/>
  <c r="CO27" i="11" s="1"/>
  <c r="CL86" i="11"/>
  <c r="CM86" i="11" s="1"/>
  <c r="CO86" i="11" s="1"/>
  <c r="CL56" i="11"/>
  <c r="CM56" i="11" s="1"/>
  <c r="CO56" i="11" s="1"/>
  <c r="CL88" i="11"/>
  <c r="CM88" i="11" s="1"/>
  <c r="CO88" i="11" s="1"/>
  <c r="CL22" i="11"/>
  <c r="CM22" i="11" s="1"/>
  <c r="CO22" i="11" s="1"/>
  <c r="CL45" i="11"/>
  <c r="CM45" i="11" s="1"/>
  <c r="CO45" i="11" s="1"/>
  <c r="CL47" i="11"/>
  <c r="CM47" i="11" s="1"/>
  <c r="CO47" i="11" s="1"/>
  <c r="CL78" i="11"/>
  <c r="CM78" i="11" s="1"/>
  <c r="CO78" i="11" s="1"/>
  <c r="CL11" i="11"/>
  <c r="CM11" i="11" s="1"/>
  <c r="CO11" i="11" s="1"/>
  <c r="CL71" i="11"/>
  <c r="CM71" i="11" s="1"/>
  <c r="CO71" i="11" s="1"/>
  <c r="CL103" i="11"/>
  <c r="CM103" i="11" s="1"/>
  <c r="CO103" i="11" s="1"/>
  <c r="CL75" i="11"/>
  <c r="CM75" i="11" s="1"/>
  <c r="CO75" i="11" s="1"/>
  <c r="CL43" i="11"/>
  <c r="CM43" i="11" s="1"/>
  <c r="CO43" i="11" s="1"/>
  <c r="CL102" i="11"/>
  <c r="CM102" i="11" s="1"/>
  <c r="CO102" i="11" s="1"/>
  <c r="CL58" i="11"/>
  <c r="CM58" i="11" s="1"/>
  <c r="CO58" i="11" s="1"/>
  <c r="CL90" i="11"/>
  <c r="CM90" i="11" s="1"/>
  <c r="CO90" i="11" s="1"/>
  <c r="CL125" i="11"/>
  <c r="CM125" i="11" s="1"/>
  <c r="CO125" i="11" s="1"/>
  <c r="CL76" i="11"/>
  <c r="CM76" i="11" s="1"/>
  <c r="CO76" i="11" s="1"/>
  <c r="CL2" i="11"/>
  <c r="CM2" i="11" l="1"/>
  <c r="CL127" i="11"/>
  <c r="CO2" i="11" l="1"/>
  <c r="CM127" i="11"/>
</calcChain>
</file>

<file path=xl/sharedStrings.xml><?xml version="1.0" encoding="utf-8"?>
<sst xmlns="http://schemas.openxmlformats.org/spreadsheetml/2006/main" count="696" uniqueCount="312">
  <si>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</si>
  <si>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</si>
  <si>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</si>
  <si>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</si>
  <si>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</si>
  <si>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</si>
  <si>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</si>
  <si>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</si>
  <si>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</si>
  <si>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</si>
  <si>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</si>
  <si>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</si>
  <si>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</si>
  <si>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</si>
  <si>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</si>
  <si>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</si>
  <si>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</si>
  <si>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</si>
  <si>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</si>
  <si>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</si>
  <si>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</si>
  <si>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</si>
  <si>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</si>
  <si>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</si>
  <si>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</si>
  <si>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</si>
  <si>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</si>
  <si>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</si>
  <si>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</si>
  <si>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</si>
  <si>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</si>
  <si>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</si>
  <si>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</si>
  <si>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</si>
  <si>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</si>
  <si>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</si>
  <si>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</si>
  <si>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</si>
  <si>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</si>
  <si>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</si>
  <si>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</si>
  <si>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</si>
  <si>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</si>
  <si>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</si>
  <si>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</si>
  <si>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</si>
  <si>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</si>
  <si>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</si>
  <si>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</si>
  <si>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</si>
  <si>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</si>
  <si>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</si>
  <si>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</si>
  <si>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</si>
  <si>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</si>
  <si>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</si>
  <si>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</si>
  <si>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</si>
  <si>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</si>
  <si>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</si>
  <si>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</si>
  <si>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</si>
  <si>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</si>
  <si>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</si>
  <si>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</si>
  <si>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</si>
  <si>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</si>
  <si>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</si>
  <si>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</si>
  <si>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</si>
  <si>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</si>
  <si>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</si>
  <si>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</si>
  <si>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</si>
  <si>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</si>
  <si>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</si>
  <si>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</si>
  <si>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</si>
  <si>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</si>
  <si>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</si>
  <si>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</si>
  <si>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</si>
  <si>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</si>
  <si>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</si>
  <si>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</si>
  <si>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</si>
  <si>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</si>
  <si>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</si>
  <si>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</si>
  <si>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</si>
  <si>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</si>
  <si>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</si>
  <si>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</si>
  <si>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</si>
  <si>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</si>
  <si>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</si>
  <si>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</si>
  <si>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</si>
  <si>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</si>
  <si>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</si>
  <si>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</si>
  <si>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</si>
  <si>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</si>
  <si>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</si>
  <si>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</si>
  <si>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</si>
  <si>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</si>
  <si>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</si>
  <si>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</si>
  <si>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</si>
  <si>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</si>
  <si>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</si>
  <si>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</si>
  <si>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</si>
  <si>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</si>
  <si>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</si>
  <si>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</si>
  <si>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</si>
  <si>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</si>
  <si>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</si>
  <si>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</si>
  <si>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</si>
  <si>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</si>
  <si>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</si>
  <si>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</si>
  <si>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</si>
  <si>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</si>
  <si>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</si>
  <si>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</si>
  <si>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</si>
  <si>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</si>
  <si>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</si>
  <si>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</si>
  <si>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</si>
  <si>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</si>
  <si>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</si>
  <si>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</si>
  <si>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</si>
  <si>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</si>
  <si>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</si>
  <si>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</si>
  <si>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</si>
  <si>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</si>
  <si>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</si>
  <si>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</si>
  <si>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</si>
  <si>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</si>
  <si>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</si>
  <si>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</si>
  <si>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</si>
  <si>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</si>
  <si>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</si>
  <si>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</si>
  <si>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</si>
  <si>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</si>
  <si>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</si>
  <si>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</si>
  <si>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</si>
  <si>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</si>
  <si>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</si>
  <si>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</si>
  <si>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</si>
  <si>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</si>
  <si>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</si>
  <si>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</si>
  <si>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</si>
  <si>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</si>
  <si>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</si>
  <si>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</si>
  <si>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</si>
  <si>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</si>
  <si>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</si>
  <si>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</si>
  <si>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</si>
  <si>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</si>
  <si>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</si>
  <si>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</si>
  <si>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</si>
  <si>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</si>
  <si>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</si>
  <si>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</si>
  <si>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</si>
  <si>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</si>
  <si>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</si>
  <si>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</si>
  <si>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</si>
  <si>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</si>
  <si>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</si>
  <si>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</si>
  <si>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</si>
  <si>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</si>
  <si>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</si>
  <si>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</si>
  <si>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</si>
  <si>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</si>
  <si>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</si>
  <si>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</si>
  <si>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</si>
  <si>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</si>
  <si>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</si>
  <si>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</si>
  <si>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</si>
  <si>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</si>
  <si>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</si>
  <si>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</si>
  <si>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</si>
  <si>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</si>
  <si>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</si>
  <si>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</si>
  <si>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</si>
  <si>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</si>
  <si>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</si>
  <si>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</si>
  <si>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</si>
  <si>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</si>
  <si>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</si>
  <si>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</si>
  <si>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</si>
  <si>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</si>
  <si>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</si>
  <si>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</si>
  <si>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</si>
  <si>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</si>
  <si>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</si>
  <si>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</si>
  <si>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</si>
  <si>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</si>
  <si>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</si>
  <si>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</si>
  <si>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</si>
  <si>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</si>
  <si>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</si>
  <si>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</si>
  <si>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</si>
  <si>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</si>
  <si>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</si>
  <si>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</si>
  <si>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</si>
  <si>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</si>
  <si>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</si>
  <si>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</si>
  <si>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</si>
  <si>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</si>
  <si>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</si>
  <si>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</si>
  <si>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</si>
  <si>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</si>
  <si>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</si>
  <si>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</si>
  <si>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</si>
  <si>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</si>
  <si>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</si>
  <si>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</si>
  <si>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</si>
  <si>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</si>
  <si>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</si>
  <si>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</si>
  <si>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</si>
  <si>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</si>
  <si>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</si>
  <si>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</si>
  <si>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</si>
  <si>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</si>
  <si>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</si>
  <si>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</si>
  <si>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</si>
  <si>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</si>
  <si>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</si>
  <si>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</si>
  <si>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</si>
  <si>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</si>
  <si>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</si>
  <si>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</si>
  <si>
    <t>ABST</t>
  </si>
  <si>
    <t>AGI</t>
  </si>
  <si>
    <t>GCBC</t>
  </si>
  <si>
    <t>IDR</t>
  </si>
  <si>
    <t>MTA</t>
  </si>
  <si>
    <t>MA</t>
  </si>
  <si>
    <t>NET</t>
  </si>
  <si>
    <t>SBUX</t>
  </si>
  <si>
    <t>ZEST</t>
  </si>
  <si>
    <t>CVE</t>
  </si>
  <si>
    <t>FSI</t>
  </si>
  <si>
    <t>HBM</t>
  </si>
  <si>
    <t>PACB</t>
  </si>
  <si>
    <t>FNV</t>
  </si>
  <si>
    <t>settled</t>
  </si>
  <si>
    <t>total</t>
  </si>
  <si>
    <t>DIS</t>
  </si>
  <si>
    <t>FTNT</t>
  </si>
  <si>
    <t>MASI</t>
  </si>
  <si>
    <t>SAM</t>
  </si>
  <si>
    <t>CHEF</t>
  </si>
  <si>
    <t>COOP</t>
  </si>
  <si>
    <t>DQ</t>
  </si>
  <si>
    <t>neach</t>
  </si>
  <si>
    <t>lohi</t>
  </si>
  <si>
    <t>lohi2</t>
  </si>
  <si>
    <t>hilo3</t>
  </si>
  <si>
    <t>BRTX</t>
  </si>
  <si>
    <t>CZFS</t>
  </si>
  <si>
    <t>ESOA</t>
  </si>
  <si>
    <t>NOW</t>
  </si>
  <si>
    <t>TMUS</t>
  </si>
  <si>
    <t>BCTF</t>
  </si>
  <si>
    <t>DGX</t>
  </si>
  <si>
    <t>FCN</t>
  </si>
  <si>
    <t>MRTI</t>
  </si>
  <si>
    <t>NEN</t>
  </si>
  <si>
    <t>UTMD</t>
  </si>
  <si>
    <t>YORW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</si>
</sst>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2" fontId="6" fillId="0" borderId="0" xfId="0" applyNumberFormat="1" applyFont="1" applyBorder="1"/>
    <xf numFmtId="2" fontId="6" fillId="15" borderId="0" xfId="0" applyNumberFormat="1" applyFont="1" applyFill="1"/>
    <xf numFmtId="2" fontId="6" fillId="0" borderId="0" xfId="0" applyNumberFormat="1" applyFont="1"/>
    <xf numFmtId="0" fontId="0" fillId="7" borderId="0" xfId="0" applyFill="1" applyBorder="1"/>
    <xf numFmtId="2" fontId="6" fillId="16" borderId="0" xfId="0" applyNumberFormat="1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M281"/>
  <sheetViews>
    <sheetView tabSelected="1" workbookViewId="0">
      <pane xSplit="1" ySplit="1" topLeftCell="AI24" activePane="bottomRight" state="frozen"/>
      <selection pane="topRight" activeCell="B1" sqref="B1"/>
      <selection pane="bottomLeft" activeCell="A2" sqref="A2"/>
      <selection pane="bottomRight" activeCell="BE67" sqref="BE67"/>
    </sheetView>
  </sheetViews>
  <sheetFormatPr baseColWidth="10" defaultRowHeight="16" x14ac:dyDescent="0.2"/>
  <sheetData>
    <row r="1" spans="1:91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103</v>
      </c>
      <c r="BF1" s="59" t="s">
        <v>297</v>
      </c>
      <c r="BG1" s="59" t="s">
        <v>104</v>
      </c>
      <c r="BH1" s="60" t="s">
        <v>105</v>
      </c>
      <c r="BI1" s="41" t="s">
        <v>4</v>
      </c>
      <c r="BJ1" s="40" t="s">
        <v>5</v>
      </c>
      <c r="BK1" s="40" t="s">
        <v>6</v>
      </c>
      <c r="BL1" s="40" t="s">
        <v>3</v>
      </c>
      <c r="BM1" s="41" t="s">
        <v>16</v>
      </c>
      <c r="BN1" s="40" t="s">
        <v>10</v>
      </c>
      <c r="BO1" s="40" t="s">
        <v>109</v>
      </c>
      <c r="BP1" s="40" t="s">
        <v>298</v>
      </c>
      <c r="BQ1" s="40" t="s">
        <v>110</v>
      </c>
      <c r="BR1" s="40" t="s">
        <v>111</v>
      </c>
      <c r="BS1" s="40" t="s">
        <v>21</v>
      </c>
      <c r="BT1" s="68" t="s">
        <v>35</v>
      </c>
      <c r="BU1" s="40" t="s">
        <v>65</v>
      </c>
      <c r="BV1" s="41" t="s">
        <v>66</v>
      </c>
      <c r="BW1" s="41" t="s">
        <v>67</v>
      </c>
      <c r="BX1" s="41" t="s">
        <v>84</v>
      </c>
      <c r="BY1" s="41" t="s">
        <v>85</v>
      </c>
      <c r="BZ1" s="41" t="s">
        <v>86</v>
      </c>
      <c r="CA1" s="41" t="s">
        <v>87</v>
      </c>
      <c r="CB1" s="41" t="s">
        <v>299</v>
      </c>
      <c r="CC1" s="41" t="s">
        <v>88</v>
      </c>
      <c r="CD1" s="40" t="s">
        <v>244</v>
      </c>
      <c r="CE1" s="41" t="s">
        <v>234</v>
      </c>
      <c r="CF1" s="41" t="s">
        <v>235</v>
      </c>
      <c r="CG1" s="41" t="s">
        <v>236</v>
      </c>
      <c r="CH1" s="41" t="s">
        <v>237</v>
      </c>
      <c r="CI1" s="41" t="s">
        <v>238</v>
      </c>
      <c r="CJ1" s="41" t="s">
        <v>239</v>
      </c>
      <c r="CK1" s="41" t="s">
        <v>240</v>
      </c>
      <c r="CL1" s="41" t="s">
        <v>250</v>
      </c>
      <c r="CM1" s="41" t="s">
        <v>256</v>
      </c>
    </row>
    <row r="2" spans="1:91" x14ac:dyDescent="0.2">
      <c r="A2" s="33" t="s">
        <v>182</v>
      </c>
      <c r="B2">
        <v>0</v>
      </c>
      <c r="C2">
        <v>0</v>
      </c>
      <c r="D2">
        <v>0.22093487814622401</v>
      </c>
      <c r="E2">
        <v>0.77906512185377497</v>
      </c>
      <c r="F2">
        <v>0.59674215335717096</v>
      </c>
      <c r="G2">
        <v>0.59674215335717096</v>
      </c>
      <c r="H2">
        <v>9.8620977852068498E-2</v>
      </c>
      <c r="I2">
        <v>0.13999164229001199</v>
      </c>
      <c r="J2">
        <v>0.117499415546452</v>
      </c>
      <c r="K2">
        <v>0.264795872799028</v>
      </c>
      <c r="L2">
        <v>0.88682177825034403</v>
      </c>
      <c r="M2">
        <v>-0.71827225868018696</v>
      </c>
      <c r="N2" s="21">
        <v>0</v>
      </c>
      <c r="O2">
        <v>0.99808563709386799</v>
      </c>
      <c r="P2">
        <v>0.99016302426682501</v>
      </c>
      <c r="Q2">
        <v>1.01689729319334</v>
      </c>
      <c r="R2">
        <v>0.98433353219598096</v>
      </c>
      <c r="S2">
        <v>142.16000366210901</v>
      </c>
      <c r="T2" s="27">
        <f t="shared" ref="T2:T33" si="0">IF(C2,P2,R2)</f>
        <v>0.98433353219598096</v>
      </c>
      <c r="U2" s="27">
        <f t="shared" ref="U2:U33" si="1">IF(D2 = 0,O2,Q2)</f>
        <v>1.01689729319334</v>
      </c>
      <c r="V2" s="39">
        <f t="shared" ref="V2:V33" si="2">S2*T2^(1-N2)</f>
        <v>139.93285854171734</v>
      </c>
      <c r="W2" s="38">
        <f t="shared" ref="W2:W33" si="3">S2*U2^(N2+1)</f>
        <v>144.56212292435396</v>
      </c>
      <c r="X2" s="44">
        <f t="shared" ref="X2:X33" si="4">0.5 * (D2-MAX($D$3:$D$151))/(MIN($D$3:$D$151)-MAX($D$3:$D$151)) + 0.75</f>
        <v>1.1376546344531695</v>
      </c>
      <c r="Y2" s="44">
        <f t="shared" ref="Y2:Y33" si="5">AVERAGE(D2, F2, G2, H2, I2, J2, K2)</f>
        <v>0.29076101333544668</v>
      </c>
      <c r="Z2" s="22">
        <f t="shared" ref="Z2:Z33" si="6">AI2^N2</f>
        <v>1</v>
      </c>
      <c r="AA2" s="22">
        <f t="shared" ref="AA2:AA33" si="7">(Z2+AB2)/2</f>
        <v>1</v>
      </c>
      <c r="AB2" s="22">
        <f t="shared" ref="AB2:AB33" si="8">AM2^N2</f>
        <v>1</v>
      </c>
      <c r="AC2" s="22">
        <v>1</v>
      </c>
      <c r="AD2" s="22">
        <v>1</v>
      </c>
      <c r="AE2" s="22">
        <v>1</v>
      </c>
      <c r="AF2" s="22">
        <f t="shared" ref="AF2:AF33" si="9">PERCENTILE($L$2:$L$151, 0.05)</f>
        <v>-2.0158062563458218E-2</v>
      </c>
      <c r="AG2" s="22">
        <f t="shared" ref="AG2:AG33" si="10">PERCENTILE($L$2:$L$151, 0.95)</f>
        <v>0.96033891488376033</v>
      </c>
      <c r="AH2" s="22">
        <f t="shared" ref="AH2:AH33" si="11">MIN(MAX(L2,AF2), AG2)</f>
        <v>0.88682177825034403</v>
      </c>
      <c r="AI2" s="22">
        <f t="shared" ref="AI2:AI33" si="12">AH2-$AH$152+1</f>
        <v>1.9069798408138023</v>
      </c>
      <c r="AJ2" s="22">
        <f t="shared" ref="AJ2:AJ33" si="13">PERCENTILE($M$2:$M$151, 0.02)</f>
        <v>-1.1179406290299256</v>
      </c>
      <c r="AK2" s="22">
        <f t="shared" ref="AK2:AK33" si="14">PERCENTILE($M$2:$M$151, 0.98)</f>
        <v>1.0168846478167008</v>
      </c>
      <c r="AL2" s="22">
        <f t="shared" ref="AL2:AL33" si="15">MIN(MAX(M2,AJ2), AK2)</f>
        <v>-0.71827225868018696</v>
      </c>
      <c r="AM2" s="22">
        <f t="shared" ref="AM2:AM33" si="16">AL2-$AL$152 + 1</f>
        <v>1.3996683703497386</v>
      </c>
      <c r="AN2" s="46">
        <v>1</v>
      </c>
      <c r="AO2" s="51">
        <v>1</v>
      </c>
      <c r="AP2" s="51">
        <v>1</v>
      </c>
      <c r="AQ2" s="21">
        <v>1</v>
      </c>
      <c r="AR2" s="17">
        <f t="shared" ref="AR2:AR33" si="17">(AI2^4)*AB2*AE2*AN2</f>
        <v>13.224656735014744</v>
      </c>
      <c r="AS2" s="17">
        <f t="shared" ref="AS2:AS33" si="18">(AM2^4) *Z2*AC2*AO2*(M2 &gt; 0)</f>
        <v>0</v>
      </c>
      <c r="AT2" s="17">
        <f t="shared" ref="AT2:AT33" si="19">(AM2^4)*AA2*AP2*AQ2</f>
        <v>3.8379613260984242</v>
      </c>
      <c r="AU2" s="17">
        <f t="shared" ref="AU2:AU33" si="20">MIN(AR2, 0.05*AR$152)</f>
        <v>13.224656735014744</v>
      </c>
      <c r="AV2" s="17">
        <f t="shared" ref="AV2:AV33" si="21">MIN(AS2, 0.05*AS$152)</f>
        <v>0</v>
      </c>
      <c r="AW2" s="17">
        <f t="shared" ref="AW2:AW33" si="22">MIN(AT2, 0.05*AT$152)</f>
        <v>3.8379613260984242</v>
      </c>
      <c r="AX2" s="14">
        <f t="shared" ref="AX2:AX33" si="23">AU2/$AU$152</f>
        <v>2.3758105581055632E-2</v>
      </c>
      <c r="AY2" s="14">
        <f t="shared" ref="AY2:AY33" si="24">AV2/$AV$152</f>
        <v>0</v>
      </c>
      <c r="AZ2" s="67">
        <f t="shared" ref="AZ2:AZ33" si="25">AW2/$AW$152</f>
        <v>1.3116162890995492E-3</v>
      </c>
      <c r="BA2" s="21">
        <f t="shared" ref="BA2:BA33" si="26">N2</f>
        <v>0</v>
      </c>
      <c r="BB2" s="66">
        <v>2701</v>
      </c>
      <c r="BC2" s="15">
        <f t="shared" ref="BC2:BC33" si="27">$D$158*AX2</f>
        <v>3073.5623609155859</v>
      </c>
      <c r="BD2" s="19">
        <f t="shared" ref="BD2:BD33" si="28">BC2-BB2</f>
        <v>372.56236091558594</v>
      </c>
      <c r="BE2" s="63">
        <f t="shared" ref="BE2:BE33" si="29">(IF(BD2 &gt; 0, V2, W2))</f>
        <v>139.93285854171734</v>
      </c>
      <c r="BF2" s="63">
        <f t="shared" ref="BF2:BF33" si="30">IF(BD2&gt;0, S2*(T2^(2-N2)), S2*(U2^(N2 + 2)))</f>
        <v>137.74060491864918</v>
      </c>
      <c r="BG2" s="46">
        <f t="shared" ref="BG2:BG33" si="31">BD2/BE2</f>
        <v>2.6624365770711114</v>
      </c>
      <c r="BH2" s="64">
        <f t="shared" ref="BH2:BH33" si="32">BB2/BC2</f>
        <v>0.87878483753796266</v>
      </c>
      <c r="BI2" s="66">
        <v>0</v>
      </c>
      <c r="BJ2" s="66">
        <v>569</v>
      </c>
      <c r="BK2" s="66">
        <v>0</v>
      </c>
      <c r="BL2" s="10">
        <f t="shared" ref="BL2:BL33" si="33">SUM(BI2:BK2)</f>
        <v>569</v>
      </c>
      <c r="BM2" s="15">
        <f t="shared" ref="BM2:BM33" si="34">AY2*$D$157</f>
        <v>0</v>
      </c>
      <c r="BN2" s="9">
        <f t="shared" ref="BN2:BN33" si="35">BM2-BL2</f>
        <v>-569</v>
      </c>
      <c r="BO2" s="48">
        <f t="shared" ref="BO2:BO33" si="36">IF(BN2&gt;0,V2,W2)</f>
        <v>144.56212292435396</v>
      </c>
      <c r="BP2" s="48">
        <f t="shared" ref="BP2:BP33" si="37" xml:space="preserve"> IF(BN2 &gt;0, S2*T2^(2-N2), S2*U2^(N2+2))</f>
        <v>147.0048315000584</v>
      </c>
      <c r="BQ2" s="46">
        <f t="shared" ref="BQ2:BQ33" si="38">BN2/BO2</f>
        <v>-3.9360241015396866</v>
      </c>
      <c r="BR2" s="64" t="e">
        <f t="shared" ref="BR2:BR33" si="39">BL2/BM2</f>
        <v>#DIV/0!</v>
      </c>
      <c r="BS2" s="16">
        <f t="shared" ref="BS2:BS33" si="40">BB2+BL2+BU2</f>
        <v>3270</v>
      </c>
      <c r="BT2" s="69">
        <f t="shared" ref="BT2:BT33" si="41">BC2+BM2+BV2</f>
        <v>3086.344061652861</v>
      </c>
      <c r="BU2" s="66">
        <v>0</v>
      </c>
      <c r="BV2" s="15">
        <f t="shared" ref="BV2:BV33" si="42">AZ2*$D$160</f>
        <v>12.781700737275107</v>
      </c>
      <c r="BW2" s="37">
        <f t="shared" ref="BW2:BW33" si="43">BV2-BU2</f>
        <v>12.781700737275107</v>
      </c>
      <c r="BX2" s="54">
        <f t="shared" ref="BX2:BX33" si="44">BW2*(BW2&lt;&gt;0)</f>
        <v>12.781700737275107</v>
      </c>
      <c r="BY2" s="26">
        <f t="shared" ref="BY2:BY33" si="45">BX2/$BX$152</f>
        <v>1.9484299904382659E-2</v>
      </c>
      <c r="BZ2" s="47">
        <f t="shared" ref="BZ2:BZ33" si="46">BY2 * $BW$152</f>
        <v>12.781700737275109</v>
      </c>
      <c r="CA2" s="48">
        <f t="shared" ref="CA2:CA33" si="47">IF(BZ2&gt;0, V2, W2)</f>
        <v>139.93285854171734</v>
      </c>
      <c r="CB2" s="48">
        <f t="shared" ref="CB2:CB33" si="48">IF(BW2&gt;0, S2*T2^(2-N2), S2*U2^(N2+2))</f>
        <v>137.74060491864918</v>
      </c>
      <c r="CC2" s="65">
        <f t="shared" ref="CC2:CC33" si="49">BZ2/CA2</f>
        <v>9.1341668214864474E-2</v>
      </c>
      <c r="CD2" s="66">
        <v>0</v>
      </c>
      <c r="CE2" s="15">
        <f t="shared" ref="CE2:CE33" si="50">AZ2*$CD$155</f>
        <v>8.4297578900428025</v>
      </c>
      <c r="CF2" s="37">
        <f t="shared" ref="CF2:CF33" si="51">CE2-CD2</f>
        <v>8.4297578900428025</v>
      </c>
      <c r="CG2" s="54">
        <f t="shared" ref="CG2:CG33" si="52">CF2*(CF2&lt;&gt;0)</f>
        <v>8.4297578900428025</v>
      </c>
      <c r="CH2" s="26">
        <f t="shared" ref="CH2:CH33" si="53">CG2/$CG$152</f>
        <v>1.3116162890995495E-3</v>
      </c>
      <c r="CI2" s="47">
        <f t="shared" ref="CI2:CI33" si="54">CH2 * $CF$152</f>
        <v>8.4297578900428025</v>
      </c>
      <c r="CJ2" s="48">
        <f t="shared" ref="CJ2:CJ33" si="55">IF(BZ2&gt;0,V2,W2)</f>
        <v>139.93285854171734</v>
      </c>
      <c r="CK2" s="65">
        <f t="shared" ref="CK2:CK33" si="56">CI2/CJ2</f>
        <v>6.0241447061768483E-2</v>
      </c>
      <c r="CL2" s="70">
        <f t="shared" ref="CL2:CL33" si="57">N2</f>
        <v>0</v>
      </c>
      <c r="CM2" s="1">
        <f t="shared" ref="CM2:CM33" si="58">BS2+BU2</f>
        <v>3270</v>
      </c>
    </row>
    <row r="3" spans="1:91" x14ac:dyDescent="0.2">
      <c r="A3" s="25" t="s">
        <v>183</v>
      </c>
      <c r="B3">
        <v>0</v>
      </c>
      <c r="C3">
        <v>0</v>
      </c>
      <c r="D3">
        <v>0.95265681182580897</v>
      </c>
      <c r="E3">
        <v>4.7343188174190899E-2</v>
      </c>
      <c r="F3">
        <v>0.50337703615415097</v>
      </c>
      <c r="G3">
        <v>0.50337703615415097</v>
      </c>
      <c r="H3">
        <v>0.95089845382365201</v>
      </c>
      <c r="I3">
        <v>0.83389051399916403</v>
      </c>
      <c r="J3">
        <v>0.89047470509836202</v>
      </c>
      <c r="K3">
        <v>0.66951065549597899</v>
      </c>
      <c r="L3">
        <v>0.95961858434119796</v>
      </c>
      <c r="M3">
        <v>-0.14587990119464</v>
      </c>
      <c r="N3" s="21">
        <v>0</v>
      </c>
      <c r="O3">
        <v>1.0020806542059799</v>
      </c>
      <c r="P3">
        <v>0.99724985207498196</v>
      </c>
      <c r="Q3">
        <v>1.00878531150565</v>
      </c>
      <c r="R3">
        <v>0.99924014221520696</v>
      </c>
      <c r="S3">
        <v>380.75</v>
      </c>
      <c r="T3" s="27">
        <f t="shared" si="0"/>
        <v>0.99924014221520696</v>
      </c>
      <c r="U3" s="27">
        <f t="shared" si="1"/>
        <v>1.00878531150565</v>
      </c>
      <c r="V3" s="39">
        <f t="shared" si="2"/>
        <v>380.46068414844007</v>
      </c>
      <c r="W3" s="38">
        <f t="shared" si="3"/>
        <v>384.0950073557762</v>
      </c>
      <c r="X3" s="44">
        <f t="shared" si="4"/>
        <v>0.75241889761053216</v>
      </c>
      <c r="Y3" s="44">
        <f t="shared" si="5"/>
        <v>0.75774074465018104</v>
      </c>
      <c r="Z3" s="22">
        <f t="shared" si="6"/>
        <v>1</v>
      </c>
      <c r="AA3" s="22">
        <f t="shared" si="7"/>
        <v>1</v>
      </c>
      <c r="AB3" s="22">
        <f t="shared" si="8"/>
        <v>1</v>
      </c>
      <c r="AC3" s="22">
        <v>1</v>
      </c>
      <c r="AD3" s="22">
        <v>1</v>
      </c>
      <c r="AE3" s="22">
        <v>1</v>
      </c>
      <c r="AF3" s="22">
        <f t="shared" si="9"/>
        <v>-2.0158062563458218E-2</v>
      </c>
      <c r="AG3" s="22">
        <f t="shared" si="10"/>
        <v>0.96033891488376033</v>
      </c>
      <c r="AH3" s="22">
        <f t="shared" si="11"/>
        <v>0.95961858434119796</v>
      </c>
      <c r="AI3" s="22">
        <f t="shared" si="12"/>
        <v>1.9797766469046563</v>
      </c>
      <c r="AJ3" s="22">
        <f t="shared" si="13"/>
        <v>-1.1179406290299256</v>
      </c>
      <c r="AK3" s="22">
        <f t="shared" si="14"/>
        <v>1.0168846478167008</v>
      </c>
      <c r="AL3" s="22">
        <f t="shared" si="15"/>
        <v>-0.14587990119464</v>
      </c>
      <c r="AM3" s="22">
        <f t="shared" si="16"/>
        <v>1.9720607278352857</v>
      </c>
      <c r="AN3" s="46">
        <v>1</v>
      </c>
      <c r="AO3" s="51">
        <v>1</v>
      </c>
      <c r="AP3" s="51">
        <v>1</v>
      </c>
      <c r="AQ3" s="21">
        <v>1</v>
      </c>
      <c r="AR3" s="17">
        <f t="shared" si="17"/>
        <v>15.362602316242553</v>
      </c>
      <c r="AS3" s="17">
        <f t="shared" si="18"/>
        <v>0</v>
      </c>
      <c r="AT3" s="17">
        <f t="shared" si="19"/>
        <v>15.124503894546823</v>
      </c>
      <c r="AU3" s="17">
        <f t="shared" si="20"/>
        <v>15.362602316242553</v>
      </c>
      <c r="AV3" s="17">
        <f t="shared" si="21"/>
        <v>0</v>
      </c>
      <c r="AW3" s="17">
        <f t="shared" si="22"/>
        <v>15.124503894546823</v>
      </c>
      <c r="AX3" s="14">
        <f t="shared" si="23"/>
        <v>2.7598926395018708E-2</v>
      </c>
      <c r="AY3" s="14">
        <f t="shared" si="24"/>
        <v>0</v>
      </c>
      <c r="AZ3" s="67">
        <f t="shared" si="25"/>
        <v>5.1687716438778035E-3</v>
      </c>
      <c r="BA3" s="21">
        <f t="shared" si="26"/>
        <v>0</v>
      </c>
      <c r="BB3" s="66">
        <v>2284</v>
      </c>
      <c r="BC3" s="15">
        <f t="shared" si="27"/>
        <v>3570.4455087971751</v>
      </c>
      <c r="BD3" s="19">
        <f t="shared" si="28"/>
        <v>1286.4455087971751</v>
      </c>
      <c r="BE3" s="63">
        <f t="shared" si="29"/>
        <v>380.46068414844007</v>
      </c>
      <c r="BF3" s="63">
        <f t="shared" si="30"/>
        <v>380.17158813578214</v>
      </c>
      <c r="BG3" s="46">
        <f t="shared" si="31"/>
        <v>3.3812836973590077</v>
      </c>
      <c r="BH3" s="64">
        <f t="shared" si="32"/>
        <v>0.63969608116759702</v>
      </c>
      <c r="BI3" s="66">
        <v>1523</v>
      </c>
      <c r="BJ3" s="66">
        <v>0</v>
      </c>
      <c r="BK3" s="66">
        <v>0</v>
      </c>
      <c r="BL3" s="10">
        <f t="shared" si="33"/>
        <v>1523</v>
      </c>
      <c r="BM3" s="15">
        <f t="shared" si="34"/>
        <v>0</v>
      </c>
      <c r="BN3" s="9">
        <f t="shared" si="35"/>
        <v>-1523</v>
      </c>
      <c r="BO3" s="48">
        <f t="shared" si="36"/>
        <v>384.0950073557762</v>
      </c>
      <c r="BP3" s="48">
        <f t="shared" si="37"/>
        <v>387.46940164316163</v>
      </c>
      <c r="BQ3" s="46">
        <f t="shared" si="38"/>
        <v>-3.9651647921299031</v>
      </c>
      <c r="BR3" s="64" t="e">
        <f t="shared" si="39"/>
        <v>#DIV/0!</v>
      </c>
      <c r="BS3" s="16">
        <f t="shared" si="40"/>
        <v>3807</v>
      </c>
      <c r="BT3" s="69">
        <f t="shared" si="41"/>
        <v>3620.8151884667641</v>
      </c>
      <c r="BU3" s="66">
        <v>0</v>
      </c>
      <c r="BV3" s="15">
        <f t="shared" si="42"/>
        <v>50.369679669589196</v>
      </c>
      <c r="BW3" s="37">
        <f t="shared" si="43"/>
        <v>50.369679669589196</v>
      </c>
      <c r="BX3" s="54">
        <f t="shared" si="44"/>
        <v>50.369679669589196</v>
      </c>
      <c r="BY3" s="26">
        <f t="shared" si="45"/>
        <v>7.6783048276812288E-2</v>
      </c>
      <c r="BZ3" s="47">
        <f t="shared" si="46"/>
        <v>50.369679669589189</v>
      </c>
      <c r="CA3" s="48">
        <f t="shared" si="47"/>
        <v>380.46068414844007</v>
      </c>
      <c r="CB3" s="48">
        <f t="shared" si="48"/>
        <v>380.17158813578214</v>
      </c>
      <c r="CC3" s="65">
        <f t="shared" si="49"/>
        <v>0.13239128711111978</v>
      </c>
      <c r="CD3" s="66">
        <v>0</v>
      </c>
      <c r="CE3" s="15">
        <f t="shared" si="50"/>
        <v>33.219695355202646</v>
      </c>
      <c r="CF3" s="37">
        <f t="shared" si="51"/>
        <v>33.219695355202646</v>
      </c>
      <c r="CG3" s="54">
        <f t="shared" si="52"/>
        <v>33.219695355202646</v>
      </c>
      <c r="CH3" s="26">
        <f t="shared" si="53"/>
        <v>5.1687716438778043E-3</v>
      </c>
      <c r="CI3" s="47">
        <f t="shared" si="54"/>
        <v>33.219695355202646</v>
      </c>
      <c r="CJ3" s="48">
        <f t="shared" si="55"/>
        <v>380.46068414844007</v>
      </c>
      <c r="CK3" s="65">
        <f t="shared" si="56"/>
        <v>8.7314397358970453E-2</v>
      </c>
      <c r="CL3" s="70">
        <f t="shared" si="57"/>
        <v>0</v>
      </c>
      <c r="CM3" s="1">
        <f t="shared" si="58"/>
        <v>3807</v>
      </c>
    </row>
    <row r="4" spans="1:91" x14ac:dyDescent="0.2">
      <c r="A4" s="25" t="s">
        <v>184</v>
      </c>
      <c r="B4">
        <v>0</v>
      </c>
      <c r="C4">
        <v>0</v>
      </c>
      <c r="D4">
        <v>0.265306122448979</v>
      </c>
      <c r="E4">
        <v>0.73469387755102</v>
      </c>
      <c r="F4">
        <v>0.34920634920634902</v>
      </c>
      <c r="G4">
        <v>0.34920634920634902</v>
      </c>
      <c r="H4">
        <v>0.557894736842105</v>
      </c>
      <c r="I4">
        <v>0.12631578947368399</v>
      </c>
      <c r="J4">
        <v>0.26546358342986298</v>
      </c>
      <c r="K4">
        <v>0.30446932327703802</v>
      </c>
      <c r="L4">
        <v>-7.5917990666074395E-2</v>
      </c>
      <c r="M4">
        <v>-0.90919592192910004</v>
      </c>
      <c r="N4" s="21">
        <v>0</v>
      </c>
      <c r="O4">
        <v>0.99307529970738695</v>
      </c>
      <c r="P4">
        <v>0.98225702868926601</v>
      </c>
      <c r="Q4">
        <v>1.0213301750538799</v>
      </c>
      <c r="R4">
        <v>0.98787468367599496</v>
      </c>
      <c r="S4">
        <v>94.699996948242102</v>
      </c>
      <c r="T4" s="27">
        <f t="shared" si="0"/>
        <v>0.98787468367599496</v>
      </c>
      <c r="U4" s="27">
        <f t="shared" si="1"/>
        <v>1.0213301750538799</v>
      </c>
      <c r="V4" s="39">
        <f t="shared" si="2"/>
        <v>93.551729529362348</v>
      </c>
      <c r="W4" s="38">
        <f t="shared" si="3"/>
        <v>96.719964460750006</v>
      </c>
      <c r="X4" s="44">
        <f t="shared" si="4"/>
        <v>1.1142941361452405</v>
      </c>
      <c r="Y4" s="44">
        <f t="shared" si="5"/>
        <v>0.31683746484062386</v>
      </c>
      <c r="Z4" s="22">
        <f t="shared" si="6"/>
        <v>1</v>
      </c>
      <c r="AA4" s="22">
        <f t="shared" si="7"/>
        <v>1</v>
      </c>
      <c r="AB4" s="22">
        <f t="shared" si="8"/>
        <v>1</v>
      </c>
      <c r="AC4" s="22">
        <v>1</v>
      </c>
      <c r="AD4" s="22">
        <v>1</v>
      </c>
      <c r="AE4" s="22">
        <v>1</v>
      </c>
      <c r="AF4" s="22">
        <f t="shared" si="9"/>
        <v>-2.0158062563458218E-2</v>
      </c>
      <c r="AG4" s="22">
        <f t="shared" si="10"/>
        <v>0.96033891488376033</v>
      </c>
      <c r="AH4" s="22">
        <f t="shared" si="11"/>
        <v>-2.0158062563458218E-2</v>
      </c>
      <c r="AI4" s="22">
        <f t="shared" si="12"/>
        <v>1</v>
      </c>
      <c r="AJ4" s="22">
        <f t="shared" si="13"/>
        <v>-1.1179406290299256</v>
      </c>
      <c r="AK4" s="22">
        <f t="shared" si="14"/>
        <v>1.0168846478167008</v>
      </c>
      <c r="AL4" s="22">
        <f t="shared" si="15"/>
        <v>-0.90919592192910004</v>
      </c>
      <c r="AM4" s="22">
        <f t="shared" si="16"/>
        <v>1.2087447071008257</v>
      </c>
      <c r="AN4" s="46">
        <v>1</v>
      </c>
      <c r="AO4" s="51">
        <v>1</v>
      </c>
      <c r="AP4" s="51">
        <v>1</v>
      </c>
      <c r="AQ4" s="21">
        <v>2</v>
      </c>
      <c r="AR4" s="17">
        <f t="shared" si="17"/>
        <v>1</v>
      </c>
      <c r="AS4" s="17">
        <f t="shared" si="18"/>
        <v>0</v>
      </c>
      <c r="AT4" s="17">
        <f t="shared" si="19"/>
        <v>4.2694146621547073</v>
      </c>
      <c r="AU4" s="17">
        <f t="shared" si="20"/>
        <v>1</v>
      </c>
      <c r="AV4" s="17">
        <f t="shared" si="21"/>
        <v>0</v>
      </c>
      <c r="AW4" s="17">
        <f t="shared" si="22"/>
        <v>4.2694146621547073</v>
      </c>
      <c r="AX4" s="14">
        <f t="shared" si="23"/>
        <v>1.7965007377584038E-3</v>
      </c>
      <c r="AY4" s="14">
        <f t="shared" si="24"/>
        <v>0</v>
      </c>
      <c r="AZ4" s="67">
        <f t="shared" si="25"/>
        <v>1.4590646804393975E-3</v>
      </c>
      <c r="BA4" s="21">
        <f t="shared" si="26"/>
        <v>0</v>
      </c>
      <c r="BB4" s="66">
        <v>189</v>
      </c>
      <c r="BC4" s="15">
        <f t="shared" si="27"/>
        <v>232.41150394306695</v>
      </c>
      <c r="BD4" s="19">
        <f t="shared" si="28"/>
        <v>43.411503943066947</v>
      </c>
      <c r="BE4" s="63">
        <f t="shared" si="29"/>
        <v>93.551729529362348</v>
      </c>
      <c r="BF4" s="63">
        <f t="shared" si="30"/>
        <v>92.417385216161065</v>
      </c>
      <c r="BG4" s="46">
        <f t="shared" si="31"/>
        <v>0.46403742786435304</v>
      </c>
      <c r="BH4" s="64">
        <f t="shared" si="32"/>
        <v>0.81321275751607669</v>
      </c>
      <c r="BI4" s="66">
        <v>0</v>
      </c>
      <c r="BJ4" s="66">
        <v>95</v>
      </c>
      <c r="BK4" s="66">
        <v>0</v>
      </c>
      <c r="BL4" s="10">
        <f t="shared" si="33"/>
        <v>95</v>
      </c>
      <c r="BM4" s="15">
        <f t="shared" si="34"/>
        <v>0</v>
      </c>
      <c r="BN4" s="9">
        <f t="shared" si="35"/>
        <v>-95</v>
      </c>
      <c r="BO4" s="48">
        <f t="shared" si="36"/>
        <v>96.719964460750006</v>
      </c>
      <c r="BP4" s="48">
        <f t="shared" si="37"/>
        <v>98.783018233902851</v>
      </c>
      <c r="BQ4" s="46">
        <f t="shared" si="38"/>
        <v>-0.98221706893360172</v>
      </c>
      <c r="BR4" s="64" t="e">
        <f t="shared" si="39"/>
        <v>#DIV/0!</v>
      </c>
      <c r="BS4" s="16">
        <f t="shared" si="40"/>
        <v>284</v>
      </c>
      <c r="BT4" s="69">
        <f t="shared" si="41"/>
        <v>246.63008925394888</v>
      </c>
      <c r="BU4" s="66">
        <v>0</v>
      </c>
      <c r="BV4" s="15">
        <f t="shared" si="42"/>
        <v>14.218585310881929</v>
      </c>
      <c r="BW4" s="37">
        <f t="shared" si="43"/>
        <v>14.218585310881929</v>
      </c>
      <c r="BX4" s="54">
        <f t="shared" si="44"/>
        <v>14.218585310881929</v>
      </c>
      <c r="BY4" s="26">
        <f t="shared" si="45"/>
        <v>2.1674672730002797E-2</v>
      </c>
      <c r="BZ4" s="47">
        <f t="shared" si="46"/>
        <v>14.218585310881929</v>
      </c>
      <c r="CA4" s="48">
        <f t="shared" si="47"/>
        <v>93.551729529362348</v>
      </c>
      <c r="CB4" s="48">
        <f t="shared" si="48"/>
        <v>92.417385216161065</v>
      </c>
      <c r="CC4" s="65">
        <f t="shared" si="49"/>
        <v>0.15198634362413635</v>
      </c>
      <c r="CD4" s="66">
        <v>0</v>
      </c>
      <c r="CE4" s="15">
        <f t="shared" si="50"/>
        <v>9.3774087011840077</v>
      </c>
      <c r="CF4" s="37">
        <f t="shared" si="51"/>
        <v>9.3774087011840077</v>
      </c>
      <c r="CG4" s="54">
        <f t="shared" si="52"/>
        <v>9.3774087011840077</v>
      </c>
      <c r="CH4" s="26">
        <f t="shared" si="53"/>
        <v>1.4590646804393977E-3</v>
      </c>
      <c r="CI4" s="47">
        <f t="shared" si="54"/>
        <v>9.3774087011840077</v>
      </c>
      <c r="CJ4" s="48">
        <f t="shared" si="55"/>
        <v>93.551729529362348</v>
      </c>
      <c r="CK4" s="65">
        <f t="shared" si="56"/>
        <v>0.10023768398895067</v>
      </c>
      <c r="CL4" s="70">
        <f t="shared" si="57"/>
        <v>0</v>
      </c>
      <c r="CM4" s="1">
        <f t="shared" si="58"/>
        <v>284</v>
      </c>
    </row>
    <row r="5" spans="1:91" x14ac:dyDescent="0.2">
      <c r="A5" s="25" t="s">
        <v>273</v>
      </c>
      <c r="B5">
        <v>0</v>
      </c>
      <c r="C5">
        <v>0</v>
      </c>
      <c r="D5">
        <v>0.22772672792648799</v>
      </c>
      <c r="E5">
        <v>0.77227327207351104</v>
      </c>
      <c r="F5">
        <v>0.79102105681366697</v>
      </c>
      <c r="G5">
        <v>0.79102105681366697</v>
      </c>
      <c r="H5">
        <v>0.15879648976180499</v>
      </c>
      <c r="I5">
        <v>0.59297952361052997</v>
      </c>
      <c r="J5">
        <v>0.30686001181317102</v>
      </c>
      <c r="K5">
        <v>0.49267913578546102</v>
      </c>
      <c r="L5">
        <v>0.44702170318804801</v>
      </c>
      <c r="M5">
        <v>0.18930391040949801</v>
      </c>
      <c r="N5" s="21">
        <v>0</v>
      </c>
      <c r="O5">
        <v>1.0065893243741</v>
      </c>
      <c r="P5">
        <v>0.996617881150897</v>
      </c>
      <c r="Q5">
        <v>1.0010604291716301</v>
      </c>
      <c r="R5">
        <v>0.99576343005590395</v>
      </c>
      <c r="S5">
        <v>9.3299999237060494</v>
      </c>
      <c r="T5" s="27">
        <f t="shared" si="0"/>
        <v>0.99576343005590395</v>
      </c>
      <c r="U5" s="27">
        <f t="shared" si="1"/>
        <v>1.0010604291716301</v>
      </c>
      <c r="V5" s="39">
        <f t="shared" si="2"/>
        <v>9.290472726450858</v>
      </c>
      <c r="W5" s="38">
        <f t="shared" si="3"/>
        <v>9.3398937277964542</v>
      </c>
      <c r="X5" s="44">
        <f t="shared" si="4"/>
        <v>1.1340788727680342</v>
      </c>
      <c r="Y5" s="44">
        <f t="shared" si="5"/>
        <v>0.48015485750354131</v>
      </c>
      <c r="Z5" s="22">
        <f t="shared" si="6"/>
        <v>1</v>
      </c>
      <c r="AA5" s="22">
        <f t="shared" si="7"/>
        <v>1</v>
      </c>
      <c r="AB5" s="22">
        <f t="shared" si="8"/>
        <v>1</v>
      </c>
      <c r="AC5" s="22">
        <v>1</v>
      </c>
      <c r="AD5" s="22">
        <v>1</v>
      </c>
      <c r="AE5" s="22">
        <v>1</v>
      </c>
      <c r="AF5" s="22">
        <f t="shared" si="9"/>
        <v>-2.0158062563458218E-2</v>
      </c>
      <c r="AG5" s="22">
        <f t="shared" si="10"/>
        <v>0.96033891488376033</v>
      </c>
      <c r="AH5" s="22">
        <f t="shared" si="11"/>
        <v>0.44702170318804801</v>
      </c>
      <c r="AI5" s="22">
        <f t="shared" si="12"/>
        <v>1.4671797657515062</v>
      </c>
      <c r="AJ5" s="22">
        <f t="shared" si="13"/>
        <v>-1.1179406290299256</v>
      </c>
      <c r="AK5" s="22">
        <f t="shared" si="14"/>
        <v>1.0168846478167008</v>
      </c>
      <c r="AL5" s="22">
        <f t="shared" si="15"/>
        <v>0.18930391040949801</v>
      </c>
      <c r="AM5" s="22">
        <f t="shared" si="16"/>
        <v>2.3072445394394236</v>
      </c>
      <c r="AN5" s="46">
        <v>0</v>
      </c>
      <c r="AO5" s="74">
        <v>0.34300000000000003</v>
      </c>
      <c r="AP5" s="51">
        <v>0.64</v>
      </c>
      <c r="AQ5" s="50">
        <v>1</v>
      </c>
      <c r="AR5" s="17">
        <f t="shared" si="17"/>
        <v>0</v>
      </c>
      <c r="AS5" s="17">
        <f t="shared" si="18"/>
        <v>9.7200528727478321</v>
      </c>
      <c r="AT5" s="17">
        <f t="shared" si="19"/>
        <v>18.136541803377881</v>
      </c>
      <c r="AU5" s="17">
        <f t="shared" si="20"/>
        <v>0</v>
      </c>
      <c r="AV5" s="17">
        <f t="shared" si="21"/>
        <v>9.7200528727478321</v>
      </c>
      <c r="AW5" s="17">
        <f t="shared" si="22"/>
        <v>18.136541803377881</v>
      </c>
      <c r="AX5" s="14">
        <f t="shared" si="23"/>
        <v>0</v>
      </c>
      <c r="AY5" s="14">
        <f t="shared" si="24"/>
        <v>7.1338047190439889E-3</v>
      </c>
      <c r="AZ5" s="67">
        <f t="shared" si="25"/>
        <v>6.1981301102447062E-3</v>
      </c>
      <c r="BA5" s="21">
        <f t="shared" si="26"/>
        <v>0</v>
      </c>
      <c r="BB5" s="66">
        <v>0</v>
      </c>
      <c r="BC5" s="15">
        <f t="shared" si="27"/>
        <v>0</v>
      </c>
      <c r="BD5" s="19">
        <f t="shared" si="28"/>
        <v>0</v>
      </c>
      <c r="BE5" s="63">
        <f t="shared" si="29"/>
        <v>9.3398937277964542</v>
      </c>
      <c r="BF5" s="63">
        <f t="shared" si="30"/>
        <v>9.3497980235653326</v>
      </c>
      <c r="BG5" s="46">
        <f t="shared" si="31"/>
        <v>0</v>
      </c>
      <c r="BH5" s="64" t="e">
        <f t="shared" si="32"/>
        <v>#DIV/0!</v>
      </c>
      <c r="BI5" s="66">
        <v>0</v>
      </c>
      <c r="BJ5" s="66">
        <v>0</v>
      </c>
      <c r="BK5" s="66">
        <v>0</v>
      </c>
      <c r="BL5" s="10">
        <f t="shared" si="33"/>
        <v>0</v>
      </c>
      <c r="BM5" s="15">
        <f t="shared" si="34"/>
        <v>1318.8835488474147</v>
      </c>
      <c r="BN5" s="9">
        <f t="shared" si="35"/>
        <v>1318.8835488474147</v>
      </c>
      <c r="BO5" s="48">
        <f t="shared" si="36"/>
        <v>9.290472726450858</v>
      </c>
      <c r="BP5" s="48">
        <f t="shared" si="37"/>
        <v>9.2511129889315331</v>
      </c>
      <c r="BQ5" s="46">
        <f t="shared" si="38"/>
        <v>141.96086546731127</v>
      </c>
      <c r="BR5" s="64">
        <f t="shared" si="39"/>
        <v>0</v>
      </c>
      <c r="BS5" s="16">
        <f t="shared" si="40"/>
        <v>37</v>
      </c>
      <c r="BT5" s="69">
        <f t="shared" si="41"/>
        <v>1379.2843267717494</v>
      </c>
      <c r="BU5" s="66">
        <v>37</v>
      </c>
      <c r="BV5" s="15">
        <f t="shared" si="42"/>
        <v>60.400777924334662</v>
      </c>
      <c r="BW5" s="37">
        <f t="shared" si="43"/>
        <v>23.400777924334662</v>
      </c>
      <c r="BX5" s="54">
        <f t="shared" si="44"/>
        <v>23.400777924334662</v>
      </c>
      <c r="BY5" s="26">
        <f t="shared" si="45"/>
        <v>3.5671917567583089E-2</v>
      </c>
      <c r="BZ5" s="47">
        <f t="shared" si="46"/>
        <v>23.400777924334662</v>
      </c>
      <c r="CA5" s="48">
        <f t="shared" si="47"/>
        <v>9.290472726450858</v>
      </c>
      <c r="CB5" s="48">
        <f t="shared" si="48"/>
        <v>9.2511129889315331</v>
      </c>
      <c r="CC5" s="65">
        <f t="shared" si="49"/>
        <v>2.518793027367749</v>
      </c>
      <c r="CD5" s="66">
        <v>0</v>
      </c>
      <c r="CE5" s="15">
        <f t="shared" si="50"/>
        <v>39.835382218542726</v>
      </c>
      <c r="CF5" s="37">
        <f t="shared" si="51"/>
        <v>39.835382218542726</v>
      </c>
      <c r="CG5" s="54">
        <f t="shared" si="52"/>
        <v>39.835382218542726</v>
      </c>
      <c r="CH5" s="26">
        <f t="shared" si="53"/>
        <v>6.1981301102447071E-3</v>
      </c>
      <c r="CI5" s="47">
        <f t="shared" si="54"/>
        <v>39.835382218542726</v>
      </c>
      <c r="CJ5" s="48">
        <f t="shared" si="55"/>
        <v>9.290472726450858</v>
      </c>
      <c r="CK5" s="65">
        <f t="shared" si="56"/>
        <v>4.2877669836032792</v>
      </c>
      <c r="CL5" s="70">
        <f t="shared" si="57"/>
        <v>0</v>
      </c>
      <c r="CM5" s="1">
        <f t="shared" si="58"/>
        <v>74</v>
      </c>
    </row>
    <row r="6" spans="1:91" x14ac:dyDescent="0.2">
      <c r="A6" s="25" t="s">
        <v>262</v>
      </c>
      <c r="B6">
        <v>1</v>
      </c>
      <c r="C6">
        <v>1</v>
      </c>
      <c r="D6">
        <v>0.36156612065521299</v>
      </c>
      <c r="E6">
        <v>0.63843387934478601</v>
      </c>
      <c r="F6">
        <v>0.85736988478347198</v>
      </c>
      <c r="G6">
        <v>0.85736988478347198</v>
      </c>
      <c r="H6">
        <v>0.17467613873798499</v>
      </c>
      <c r="I6">
        <v>0.49770162975344701</v>
      </c>
      <c r="J6">
        <v>0.29485012960644003</v>
      </c>
      <c r="K6">
        <v>0.50278784954398603</v>
      </c>
      <c r="L6">
        <v>0.78602465919956899</v>
      </c>
      <c r="M6">
        <v>-0.55388394292726995</v>
      </c>
      <c r="N6" s="21">
        <v>0</v>
      </c>
      <c r="O6">
        <v>1.0010392380625901</v>
      </c>
      <c r="P6">
        <v>0.98994989536643996</v>
      </c>
      <c r="Q6">
        <v>1.0193690222082501</v>
      </c>
      <c r="R6">
        <v>0.99692118261260998</v>
      </c>
      <c r="S6">
        <v>288.41000366210898</v>
      </c>
      <c r="T6" s="27">
        <f t="shared" si="0"/>
        <v>0.98994989536643996</v>
      </c>
      <c r="U6" s="27">
        <f t="shared" si="1"/>
        <v>1.0193690222082501</v>
      </c>
      <c r="V6" s="39">
        <f t="shared" si="2"/>
        <v>285.51145294793935</v>
      </c>
      <c r="W6" s="38">
        <f t="shared" si="3"/>
        <v>293.99622342812188</v>
      </c>
      <c r="X6" s="44">
        <f t="shared" si="4"/>
        <v>1.0636153336786087</v>
      </c>
      <c r="Y6" s="44">
        <f t="shared" si="5"/>
        <v>0.50661737683771635</v>
      </c>
      <c r="Z6" s="22">
        <f t="shared" si="6"/>
        <v>1</v>
      </c>
      <c r="AA6" s="22">
        <f t="shared" si="7"/>
        <v>1</v>
      </c>
      <c r="AB6" s="22">
        <f t="shared" si="8"/>
        <v>1</v>
      </c>
      <c r="AC6" s="22">
        <v>1</v>
      </c>
      <c r="AD6" s="22">
        <v>1</v>
      </c>
      <c r="AE6" s="22">
        <v>1</v>
      </c>
      <c r="AF6" s="22">
        <f t="shared" si="9"/>
        <v>-2.0158062563458218E-2</v>
      </c>
      <c r="AG6" s="22">
        <f t="shared" si="10"/>
        <v>0.96033891488376033</v>
      </c>
      <c r="AH6" s="22">
        <f t="shared" si="11"/>
        <v>0.78602465919956899</v>
      </c>
      <c r="AI6" s="22">
        <f t="shared" si="12"/>
        <v>1.8061827217630273</v>
      </c>
      <c r="AJ6" s="22">
        <f t="shared" si="13"/>
        <v>-1.1179406290299256</v>
      </c>
      <c r="AK6" s="22">
        <f t="shared" si="14"/>
        <v>1.0168846478167008</v>
      </c>
      <c r="AL6" s="22">
        <f t="shared" si="15"/>
        <v>-0.55388394292726995</v>
      </c>
      <c r="AM6" s="22">
        <f t="shared" si="16"/>
        <v>1.5640566861026557</v>
      </c>
      <c r="AN6" s="46">
        <v>1</v>
      </c>
      <c r="AO6" s="73">
        <v>1</v>
      </c>
      <c r="AP6" s="51">
        <v>1</v>
      </c>
      <c r="AQ6" s="21">
        <v>1</v>
      </c>
      <c r="AR6" s="17">
        <f t="shared" si="17"/>
        <v>10.642575350785362</v>
      </c>
      <c r="AS6" s="17">
        <f t="shared" si="18"/>
        <v>0</v>
      </c>
      <c r="AT6" s="17">
        <f t="shared" si="19"/>
        <v>5.9842531431414949</v>
      </c>
      <c r="AU6" s="17">
        <f t="shared" si="20"/>
        <v>10.642575350785362</v>
      </c>
      <c r="AV6" s="17">
        <f t="shared" si="21"/>
        <v>0</v>
      </c>
      <c r="AW6" s="17">
        <f t="shared" si="22"/>
        <v>5.9842531431414949</v>
      </c>
      <c r="AX6" s="14">
        <f t="shared" si="23"/>
        <v>1.9119394469335308E-2</v>
      </c>
      <c r="AY6" s="14">
        <f t="shared" si="24"/>
        <v>0</v>
      </c>
      <c r="AZ6" s="67">
        <f t="shared" si="25"/>
        <v>2.0451076062870869E-3</v>
      </c>
      <c r="BA6" s="21">
        <f t="shared" si="26"/>
        <v>0</v>
      </c>
      <c r="BB6" s="66">
        <v>2596</v>
      </c>
      <c r="BC6" s="15">
        <f t="shared" si="27"/>
        <v>2473.4569431034397</v>
      </c>
      <c r="BD6" s="19">
        <f t="shared" si="28"/>
        <v>-122.5430568965603</v>
      </c>
      <c r="BE6" s="63">
        <f t="shared" si="29"/>
        <v>293.99622342812188</v>
      </c>
      <c r="BF6" s="63">
        <f t="shared" si="30"/>
        <v>299.69064280884282</v>
      </c>
      <c r="BG6" s="46">
        <f t="shared" si="31"/>
        <v>-0.41681847293021584</v>
      </c>
      <c r="BH6" s="64">
        <f t="shared" si="32"/>
        <v>1.0495432343135134</v>
      </c>
      <c r="BI6" s="66">
        <v>0</v>
      </c>
      <c r="BJ6" s="66">
        <v>1730</v>
      </c>
      <c r="BK6" s="66">
        <v>0</v>
      </c>
      <c r="BL6" s="10">
        <f t="shared" si="33"/>
        <v>1730</v>
      </c>
      <c r="BM6" s="15">
        <f t="shared" si="34"/>
        <v>0</v>
      </c>
      <c r="BN6" s="9">
        <f t="shared" si="35"/>
        <v>-1730</v>
      </c>
      <c r="BO6" s="48">
        <f t="shared" si="36"/>
        <v>293.99622342812188</v>
      </c>
      <c r="BP6" s="48">
        <f t="shared" si="37"/>
        <v>299.69064280884282</v>
      </c>
      <c r="BQ6" s="46">
        <f t="shared" si="38"/>
        <v>-5.8844293298310406</v>
      </c>
      <c r="BR6" s="64" t="e">
        <f t="shared" si="39"/>
        <v>#DIV/0!</v>
      </c>
      <c r="BS6" s="16">
        <f t="shared" si="40"/>
        <v>4326</v>
      </c>
      <c r="BT6" s="69">
        <f t="shared" si="41"/>
        <v>2493.3865167267072</v>
      </c>
      <c r="BU6" s="66">
        <v>0</v>
      </c>
      <c r="BV6" s="15">
        <f t="shared" si="42"/>
        <v>19.929573623267661</v>
      </c>
      <c r="BW6" s="37">
        <f t="shared" si="43"/>
        <v>19.929573623267661</v>
      </c>
      <c r="BX6" s="54">
        <f t="shared" si="44"/>
        <v>19.929573623267661</v>
      </c>
      <c r="BY6" s="26">
        <f t="shared" si="45"/>
        <v>3.0380447596444406E-2</v>
      </c>
      <c r="BZ6" s="47">
        <f t="shared" si="46"/>
        <v>19.929573623267661</v>
      </c>
      <c r="CA6" s="48">
        <f t="shared" si="47"/>
        <v>285.51145294793935</v>
      </c>
      <c r="CB6" s="48">
        <f t="shared" si="48"/>
        <v>282.64203297173282</v>
      </c>
      <c r="CC6" s="65">
        <f t="shared" si="49"/>
        <v>6.9803061899942953E-2</v>
      </c>
      <c r="CD6" s="66">
        <v>0</v>
      </c>
      <c r="CE6" s="15">
        <f t="shared" si="50"/>
        <v>13.143906585607107</v>
      </c>
      <c r="CF6" s="37">
        <f t="shared" si="51"/>
        <v>13.143906585607107</v>
      </c>
      <c r="CG6" s="54">
        <f t="shared" si="52"/>
        <v>13.143906585607107</v>
      </c>
      <c r="CH6" s="26">
        <f t="shared" si="53"/>
        <v>2.0451076062870869E-3</v>
      </c>
      <c r="CI6" s="47">
        <f t="shared" si="54"/>
        <v>13.143906585607105</v>
      </c>
      <c r="CJ6" s="48">
        <f t="shared" si="55"/>
        <v>285.51145294793935</v>
      </c>
      <c r="CK6" s="65">
        <f t="shared" si="56"/>
        <v>4.6036354933907987E-2</v>
      </c>
      <c r="CL6" s="70">
        <f t="shared" si="57"/>
        <v>0</v>
      </c>
      <c r="CM6" s="1">
        <f t="shared" si="58"/>
        <v>4326</v>
      </c>
    </row>
    <row r="7" spans="1:91" x14ac:dyDescent="0.2">
      <c r="A7" s="25" t="s">
        <v>185</v>
      </c>
      <c r="B7">
        <v>1</v>
      </c>
      <c r="C7">
        <v>1</v>
      </c>
      <c r="D7">
        <v>0.37115461446264397</v>
      </c>
      <c r="E7">
        <v>0.62884538553735503</v>
      </c>
      <c r="F7">
        <v>0.38299562971791801</v>
      </c>
      <c r="G7">
        <v>0.38299562971791801</v>
      </c>
      <c r="H7">
        <v>6.7697450898453804E-2</v>
      </c>
      <c r="I7">
        <v>0.42248223986627598</v>
      </c>
      <c r="J7">
        <v>0.169118215130174</v>
      </c>
      <c r="K7">
        <v>0.25450252906513798</v>
      </c>
      <c r="L7">
        <v>0.86329784401476495</v>
      </c>
      <c r="M7">
        <v>-0.92037083110538598</v>
      </c>
      <c r="N7" s="21">
        <v>0</v>
      </c>
      <c r="O7">
        <v>1.0006163734610201</v>
      </c>
      <c r="P7">
        <v>0.99718861033001605</v>
      </c>
      <c r="Q7">
        <v>1.01625827912569</v>
      </c>
      <c r="R7">
        <v>0.99378531010271398</v>
      </c>
      <c r="S7">
        <v>330.64001464843699</v>
      </c>
      <c r="T7" s="27">
        <f t="shared" si="0"/>
        <v>0.99718861033001605</v>
      </c>
      <c r="U7" s="27">
        <f t="shared" si="1"/>
        <v>1.01625827912569</v>
      </c>
      <c r="V7" s="39">
        <f t="shared" si="2"/>
        <v>329.71045672677104</v>
      </c>
      <c r="W7" s="38">
        <f t="shared" si="3"/>
        <v>336.01565229671348</v>
      </c>
      <c r="X7" s="44">
        <f t="shared" si="4"/>
        <v>1.0585671995348886</v>
      </c>
      <c r="Y7" s="44">
        <f t="shared" si="5"/>
        <v>0.29299232983693174</v>
      </c>
      <c r="Z7" s="22">
        <f t="shared" si="6"/>
        <v>1</v>
      </c>
      <c r="AA7" s="22">
        <f t="shared" si="7"/>
        <v>1</v>
      </c>
      <c r="AB7" s="22">
        <f t="shared" si="8"/>
        <v>1</v>
      </c>
      <c r="AC7" s="22">
        <v>1</v>
      </c>
      <c r="AD7" s="22">
        <v>1</v>
      </c>
      <c r="AE7" s="22">
        <v>1</v>
      </c>
      <c r="AF7" s="22">
        <f t="shared" si="9"/>
        <v>-2.0158062563458218E-2</v>
      </c>
      <c r="AG7" s="22">
        <f t="shared" si="10"/>
        <v>0.96033891488376033</v>
      </c>
      <c r="AH7" s="22">
        <f t="shared" si="11"/>
        <v>0.86329784401476495</v>
      </c>
      <c r="AI7" s="22">
        <f t="shared" si="12"/>
        <v>1.8834559065782233</v>
      </c>
      <c r="AJ7" s="22">
        <f t="shared" si="13"/>
        <v>-1.1179406290299256</v>
      </c>
      <c r="AK7" s="22">
        <f t="shared" si="14"/>
        <v>1.0168846478167008</v>
      </c>
      <c r="AL7" s="22">
        <f t="shared" si="15"/>
        <v>-0.92037083110538598</v>
      </c>
      <c r="AM7" s="22">
        <f t="shared" si="16"/>
        <v>1.1975697979245397</v>
      </c>
      <c r="AN7" s="46">
        <v>1</v>
      </c>
      <c r="AO7" s="51">
        <v>1</v>
      </c>
      <c r="AP7" s="51">
        <v>1</v>
      </c>
      <c r="AQ7" s="21">
        <v>1</v>
      </c>
      <c r="AR7" s="17">
        <f t="shared" si="17"/>
        <v>12.584090407420536</v>
      </c>
      <c r="AS7" s="17">
        <f t="shared" si="18"/>
        <v>0</v>
      </c>
      <c r="AT7" s="17">
        <f t="shared" si="19"/>
        <v>2.0568534012189423</v>
      </c>
      <c r="AU7" s="17">
        <f t="shared" si="20"/>
        <v>12.584090407420536</v>
      </c>
      <c r="AV7" s="17">
        <f t="shared" si="21"/>
        <v>0</v>
      </c>
      <c r="AW7" s="17">
        <f t="shared" si="22"/>
        <v>2.0568534012189423</v>
      </c>
      <c r="AX7" s="14">
        <f t="shared" si="23"/>
        <v>2.2607327700949444E-2</v>
      </c>
      <c r="AY7" s="14">
        <f t="shared" si="24"/>
        <v>0</v>
      </c>
      <c r="AZ7" s="67">
        <f t="shared" si="25"/>
        <v>7.0292590156740696E-4</v>
      </c>
      <c r="BA7" s="21">
        <f t="shared" si="26"/>
        <v>0</v>
      </c>
      <c r="BB7" s="66">
        <v>2645</v>
      </c>
      <c r="BC7" s="15">
        <f t="shared" si="27"/>
        <v>2924.6873773441284</v>
      </c>
      <c r="BD7" s="19">
        <f t="shared" si="28"/>
        <v>279.68737734412844</v>
      </c>
      <c r="BE7" s="63">
        <f t="shared" si="29"/>
        <v>329.71045672677104</v>
      </c>
      <c r="BF7" s="63">
        <f t="shared" si="30"/>
        <v>328.78351215464369</v>
      </c>
      <c r="BG7" s="46">
        <f t="shared" si="31"/>
        <v>0.84828179282134075</v>
      </c>
      <c r="BH7" s="64">
        <f t="shared" si="32"/>
        <v>0.9043701629409332</v>
      </c>
      <c r="BI7" s="66">
        <v>0</v>
      </c>
      <c r="BJ7" s="66">
        <v>0</v>
      </c>
      <c r="BK7" s="66">
        <v>0</v>
      </c>
      <c r="BL7" s="10">
        <f t="shared" si="33"/>
        <v>0</v>
      </c>
      <c r="BM7" s="15">
        <f t="shared" si="34"/>
        <v>0</v>
      </c>
      <c r="BN7" s="9">
        <f t="shared" si="35"/>
        <v>0</v>
      </c>
      <c r="BO7" s="48">
        <f t="shared" si="36"/>
        <v>336.01565229671348</v>
      </c>
      <c r="BP7" s="48">
        <f t="shared" si="37"/>
        <v>341.47868856235431</v>
      </c>
      <c r="BQ7" s="46">
        <f t="shared" si="38"/>
        <v>0</v>
      </c>
      <c r="BR7" s="64" t="e">
        <f t="shared" si="39"/>
        <v>#DIV/0!</v>
      </c>
      <c r="BS7" s="16">
        <f t="shared" si="40"/>
        <v>2645</v>
      </c>
      <c r="BT7" s="69">
        <f t="shared" si="41"/>
        <v>2931.5373902549027</v>
      </c>
      <c r="BU7" s="66">
        <v>0</v>
      </c>
      <c r="BV7" s="15">
        <f t="shared" si="42"/>
        <v>6.8500129107743808</v>
      </c>
      <c r="BW7" s="37">
        <f t="shared" si="43"/>
        <v>6.8500129107743808</v>
      </c>
      <c r="BX7" s="54">
        <f t="shared" si="44"/>
        <v>6.8500129107743808</v>
      </c>
      <c r="BY7" s="26">
        <f t="shared" si="45"/>
        <v>1.0442092851790145E-2</v>
      </c>
      <c r="BZ7" s="47">
        <f t="shared" si="46"/>
        <v>6.8500129107743808</v>
      </c>
      <c r="CA7" s="48">
        <f t="shared" si="47"/>
        <v>329.71045672677104</v>
      </c>
      <c r="CB7" s="48">
        <f t="shared" si="48"/>
        <v>328.78351215464369</v>
      </c>
      <c r="CC7" s="65">
        <f t="shared" si="49"/>
        <v>2.0775843686543866E-2</v>
      </c>
      <c r="CD7" s="66">
        <v>0</v>
      </c>
      <c r="CE7" s="15">
        <f t="shared" si="50"/>
        <v>4.5177047693737249</v>
      </c>
      <c r="CF7" s="37">
        <f t="shared" si="51"/>
        <v>4.5177047693737249</v>
      </c>
      <c r="CG7" s="54">
        <f t="shared" si="52"/>
        <v>4.5177047693737249</v>
      </c>
      <c r="CH7" s="26">
        <f t="shared" si="53"/>
        <v>7.0292590156740707E-4</v>
      </c>
      <c r="CI7" s="47">
        <f t="shared" si="54"/>
        <v>4.5177047693737249</v>
      </c>
      <c r="CJ7" s="48">
        <f t="shared" si="55"/>
        <v>329.71045672677104</v>
      </c>
      <c r="CK7" s="65">
        <f t="shared" si="56"/>
        <v>1.3702036672490245E-2</v>
      </c>
      <c r="CL7" s="70">
        <f t="shared" si="57"/>
        <v>0</v>
      </c>
      <c r="CM7" s="1">
        <f t="shared" si="58"/>
        <v>2645</v>
      </c>
    </row>
    <row r="8" spans="1:91" x14ac:dyDescent="0.2">
      <c r="A8" s="25" t="s">
        <v>186</v>
      </c>
      <c r="B8">
        <v>0</v>
      </c>
      <c r="C8">
        <v>0</v>
      </c>
      <c r="D8">
        <v>0.37215189873417698</v>
      </c>
      <c r="E8">
        <v>0.62784810126582202</v>
      </c>
      <c r="F8">
        <v>0.32338308457711401</v>
      </c>
      <c r="G8">
        <v>0.32338308457711401</v>
      </c>
      <c r="H8">
        <v>0.30735294117647</v>
      </c>
      <c r="I8">
        <v>0.31911764705882301</v>
      </c>
      <c r="J8">
        <v>0.31318005588613701</v>
      </c>
      <c r="K8">
        <v>0.31824068328938099</v>
      </c>
      <c r="L8">
        <v>0.77853285005046602</v>
      </c>
      <c r="M8">
        <v>0.14102369423640601</v>
      </c>
      <c r="N8" s="21">
        <v>0</v>
      </c>
      <c r="O8">
        <v>1.03582074509461</v>
      </c>
      <c r="P8">
        <v>0.97301971406464005</v>
      </c>
      <c r="Q8">
        <v>1.0562349398775699</v>
      </c>
      <c r="R8">
        <v>0.981647903462043</v>
      </c>
      <c r="S8">
        <v>14.75</v>
      </c>
      <c r="T8" s="27">
        <f t="shared" si="0"/>
        <v>0.981647903462043</v>
      </c>
      <c r="U8" s="27">
        <f t="shared" si="1"/>
        <v>1.0562349398775699</v>
      </c>
      <c r="V8" s="39">
        <f t="shared" si="2"/>
        <v>14.479306576065134</v>
      </c>
      <c r="W8" s="38">
        <f t="shared" si="3"/>
        <v>15.579465363194156</v>
      </c>
      <c r="X8" s="44">
        <f t="shared" si="4"/>
        <v>1.0580421509836533</v>
      </c>
      <c r="Y8" s="44">
        <f t="shared" si="5"/>
        <v>0.32525848504274518</v>
      </c>
      <c r="Z8" s="22">
        <f t="shared" si="6"/>
        <v>1</v>
      </c>
      <c r="AA8" s="22">
        <f t="shared" si="7"/>
        <v>1</v>
      </c>
      <c r="AB8" s="22">
        <f t="shared" si="8"/>
        <v>1</v>
      </c>
      <c r="AC8" s="22">
        <v>1</v>
      </c>
      <c r="AD8" s="22">
        <v>1</v>
      </c>
      <c r="AE8" s="22">
        <v>1</v>
      </c>
      <c r="AF8" s="22">
        <f t="shared" si="9"/>
        <v>-2.0158062563458218E-2</v>
      </c>
      <c r="AG8" s="22">
        <f t="shared" si="10"/>
        <v>0.96033891488376033</v>
      </c>
      <c r="AH8" s="22">
        <f t="shared" si="11"/>
        <v>0.77853285005046602</v>
      </c>
      <c r="AI8" s="22">
        <f t="shared" si="12"/>
        <v>1.7986909126139241</v>
      </c>
      <c r="AJ8" s="22">
        <f t="shared" si="13"/>
        <v>-1.1179406290299256</v>
      </c>
      <c r="AK8" s="22">
        <f t="shared" si="14"/>
        <v>1.0168846478167008</v>
      </c>
      <c r="AL8" s="22">
        <f t="shared" si="15"/>
        <v>0.14102369423640601</v>
      </c>
      <c r="AM8" s="22">
        <f t="shared" si="16"/>
        <v>2.2589643232663317</v>
      </c>
      <c r="AN8" s="46">
        <v>1</v>
      </c>
      <c r="AO8" s="51">
        <v>1</v>
      </c>
      <c r="AP8" s="51">
        <v>0</v>
      </c>
      <c r="AQ8" s="21">
        <v>1</v>
      </c>
      <c r="AR8" s="17">
        <f t="shared" si="17"/>
        <v>10.467094907826315</v>
      </c>
      <c r="AS8" s="17">
        <f t="shared" si="18"/>
        <v>26.039790625971754</v>
      </c>
      <c r="AT8" s="17">
        <f t="shared" si="19"/>
        <v>0</v>
      </c>
      <c r="AU8" s="17">
        <f t="shared" si="20"/>
        <v>10.467094907826315</v>
      </c>
      <c r="AV8" s="17">
        <f t="shared" si="21"/>
        <v>26.039790625971754</v>
      </c>
      <c r="AW8" s="17">
        <f t="shared" si="22"/>
        <v>0</v>
      </c>
      <c r="AX8" s="14">
        <f t="shared" si="23"/>
        <v>1.8804143724097205E-2</v>
      </c>
      <c r="AY8" s="14">
        <f t="shared" si="24"/>
        <v>1.9111293290523027E-2</v>
      </c>
      <c r="AZ8" s="67">
        <f t="shared" si="25"/>
        <v>0</v>
      </c>
      <c r="BA8" s="21">
        <f t="shared" si="26"/>
        <v>0</v>
      </c>
      <c r="BB8" s="66">
        <v>3024</v>
      </c>
      <c r="BC8" s="15">
        <f t="shared" si="27"/>
        <v>2432.6732694427315</v>
      </c>
      <c r="BD8" s="19">
        <f t="shared" si="28"/>
        <v>-591.32673055726855</v>
      </c>
      <c r="BE8" s="63">
        <f t="shared" si="29"/>
        <v>15.579465363194156</v>
      </c>
      <c r="BF8" s="63">
        <f t="shared" si="30"/>
        <v>16.455575661218063</v>
      </c>
      <c r="BG8" s="46">
        <f t="shared" si="31"/>
        <v>-37.955521372014054</v>
      </c>
      <c r="BH8" s="64">
        <f t="shared" si="32"/>
        <v>1.2430769219956643</v>
      </c>
      <c r="BI8" s="66">
        <v>192</v>
      </c>
      <c r="BJ8" s="66">
        <v>3510</v>
      </c>
      <c r="BK8" s="66">
        <v>103</v>
      </c>
      <c r="BL8" s="10">
        <f t="shared" si="33"/>
        <v>3805</v>
      </c>
      <c r="BM8" s="15">
        <f t="shared" si="34"/>
        <v>3533.257680965316</v>
      </c>
      <c r="BN8" s="9">
        <f t="shared" si="35"/>
        <v>-271.74231903468399</v>
      </c>
      <c r="BO8" s="48">
        <f t="shared" si="36"/>
        <v>15.579465363194156</v>
      </c>
      <c r="BP8" s="48">
        <f t="shared" si="37"/>
        <v>16.455575661218063</v>
      </c>
      <c r="BQ8" s="46">
        <f t="shared" si="38"/>
        <v>-17.442339175300841</v>
      </c>
      <c r="BR8" s="64">
        <f t="shared" si="39"/>
        <v>1.0769098502208425</v>
      </c>
      <c r="BS8" s="16">
        <f t="shared" si="40"/>
        <v>6829</v>
      </c>
      <c r="BT8" s="69">
        <f t="shared" si="41"/>
        <v>5965.9309504080475</v>
      </c>
      <c r="BU8" s="66">
        <v>0</v>
      </c>
      <c r="BV8" s="15">
        <f t="shared" si="42"/>
        <v>0</v>
      </c>
      <c r="BW8" s="37">
        <f t="shared" si="43"/>
        <v>0</v>
      </c>
      <c r="BX8" s="54">
        <f t="shared" si="44"/>
        <v>0</v>
      </c>
      <c r="BY8" s="26">
        <f t="shared" si="45"/>
        <v>0</v>
      </c>
      <c r="BZ8" s="47">
        <f t="shared" si="46"/>
        <v>0</v>
      </c>
      <c r="CA8" s="48">
        <f t="shared" si="47"/>
        <v>15.579465363194156</v>
      </c>
      <c r="CB8" s="48">
        <f t="shared" si="48"/>
        <v>16.455575661218063</v>
      </c>
      <c r="CC8" s="65">
        <f t="shared" si="49"/>
        <v>0</v>
      </c>
      <c r="CD8" s="66">
        <v>0</v>
      </c>
      <c r="CE8" s="15">
        <f t="shared" si="50"/>
        <v>0</v>
      </c>
      <c r="CF8" s="37">
        <f t="shared" si="51"/>
        <v>0</v>
      </c>
      <c r="CG8" s="54">
        <f t="shared" si="52"/>
        <v>0</v>
      </c>
      <c r="CH8" s="26">
        <f t="shared" si="53"/>
        <v>0</v>
      </c>
      <c r="CI8" s="47">
        <f t="shared" si="54"/>
        <v>0</v>
      </c>
      <c r="CJ8" s="48">
        <f t="shared" si="55"/>
        <v>15.579465363194156</v>
      </c>
      <c r="CK8" s="65">
        <f t="shared" si="56"/>
        <v>0</v>
      </c>
      <c r="CL8" s="70">
        <f t="shared" si="57"/>
        <v>0</v>
      </c>
      <c r="CM8" s="1">
        <f t="shared" si="58"/>
        <v>6829</v>
      </c>
    </row>
    <row r="9" spans="1:91" x14ac:dyDescent="0.2">
      <c r="A9" s="25" t="s">
        <v>274</v>
      </c>
      <c r="B9">
        <v>1</v>
      </c>
      <c r="C9">
        <v>1</v>
      </c>
      <c r="D9">
        <v>0.87335197762684702</v>
      </c>
      <c r="E9">
        <v>0.12664802237315201</v>
      </c>
      <c r="F9">
        <v>0.89471593166468</v>
      </c>
      <c r="G9">
        <v>0.89471593166468</v>
      </c>
      <c r="H9">
        <v>0.93689928959465096</v>
      </c>
      <c r="I9">
        <v>0.80819055578771404</v>
      </c>
      <c r="J9">
        <v>0.87016846505410395</v>
      </c>
      <c r="K9">
        <v>0.88235683763209205</v>
      </c>
      <c r="L9">
        <v>0.178153759156575</v>
      </c>
      <c r="M9">
        <v>0.432140561513426</v>
      </c>
      <c r="N9" s="21">
        <v>0</v>
      </c>
      <c r="O9">
        <v>1.0114211733382901</v>
      </c>
      <c r="P9">
        <v>0.99205824716893498</v>
      </c>
      <c r="Q9">
        <v>1.02986605404141</v>
      </c>
      <c r="R9">
        <v>0.98881438145904599</v>
      </c>
      <c r="S9">
        <v>9.8400001525878906</v>
      </c>
      <c r="T9" s="27">
        <f t="shared" si="0"/>
        <v>0.99205824716893498</v>
      </c>
      <c r="U9" s="27">
        <f t="shared" si="1"/>
        <v>1.02986605404141</v>
      </c>
      <c r="V9" s="39">
        <f t="shared" si="2"/>
        <v>9.7618533035183948</v>
      </c>
      <c r="W9" s="38">
        <f t="shared" si="3"/>
        <v>10.133882128912562</v>
      </c>
      <c r="X9" s="44">
        <f t="shared" si="4"/>
        <v>0.79417117375755053</v>
      </c>
      <c r="Y9" s="44">
        <f t="shared" si="5"/>
        <v>0.88005699843210983</v>
      </c>
      <c r="Z9" s="22">
        <f t="shared" si="6"/>
        <v>1</v>
      </c>
      <c r="AA9" s="22">
        <f t="shared" si="7"/>
        <v>1</v>
      </c>
      <c r="AB9" s="22">
        <f t="shared" si="8"/>
        <v>1</v>
      </c>
      <c r="AC9" s="22">
        <v>1</v>
      </c>
      <c r="AD9" s="22">
        <v>1</v>
      </c>
      <c r="AE9" s="22">
        <v>1</v>
      </c>
      <c r="AF9" s="22">
        <f t="shared" si="9"/>
        <v>-2.0158062563458218E-2</v>
      </c>
      <c r="AG9" s="22">
        <f t="shared" si="10"/>
        <v>0.96033891488376033</v>
      </c>
      <c r="AH9" s="22">
        <f t="shared" si="11"/>
        <v>0.178153759156575</v>
      </c>
      <c r="AI9" s="22">
        <f t="shared" si="12"/>
        <v>1.1983118217200333</v>
      </c>
      <c r="AJ9" s="22">
        <f t="shared" si="13"/>
        <v>-1.1179406290299256</v>
      </c>
      <c r="AK9" s="22">
        <f t="shared" si="14"/>
        <v>1.0168846478167008</v>
      </c>
      <c r="AL9" s="22">
        <f t="shared" si="15"/>
        <v>0.432140561513426</v>
      </c>
      <c r="AM9" s="22">
        <f t="shared" si="16"/>
        <v>2.5500811905433514</v>
      </c>
      <c r="AN9" s="46">
        <v>0</v>
      </c>
      <c r="AO9" s="74">
        <v>0.34300000000000003</v>
      </c>
      <c r="AP9" s="51">
        <v>0.64</v>
      </c>
      <c r="AQ9" s="50">
        <v>1</v>
      </c>
      <c r="AR9" s="17">
        <f t="shared" si="17"/>
        <v>0</v>
      </c>
      <c r="AS9" s="17">
        <f t="shared" si="18"/>
        <v>14.504746788126081</v>
      </c>
      <c r="AT9" s="17">
        <f t="shared" si="19"/>
        <v>27.064250566765864</v>
      </c>
      <c r="AU9" s="17">
        <f t="shared" si="20"/>
        <v>0</v>
      </c>
      <c r="AV9" s="17">
        <f t="shared" si="21"/>
        <v>14.504746788126081</v>
      </c>
      <c r="AW9" s="17">
        <f t="shared" si="22"/>
        <v>27.064250566765864</v>
      </c>
      <c r="AX9" s="14">
        <f t="shared" si="23"/>
        <v>0</v>
      </c>
      <c r="AY9" s="14">
        <f t="shared" si="24"/>
        <v>1.06454185425043E-2</v>
      </c>
      <c r="AZ9" s="67">
        <f t="shared" si="25"/>
        <v>9.2491583107555987E-3</v>
      </c>
      <c r="BA9" s="21">
        <f t="shared" si="26"/>
        <v>0</v>
      </c>
      <c r="BB9" s="66">
        <v>0</v>
      </c>
      <c r="BC9" s="15">
        <f t="shared" si="27"/>
        <v>0</v>
      </c>
      <c r="BD9" s="19">
        <f t="shared" si="28"/>
        <v>0</v>
      </c>
      <c r="BE9" s="63">
        <f t="shared" si="29"/>
        <v>10.133882128912562</v>
      </c>
      <c r="BF9" s="63">
        <f t="shared" si="30"/>
        <v>10.436541200223944</v>
      </c>
      <c r="BG9" s="46">
        <f t="shared" si="31"/>
        <v>0</v>
      </c>
      <c r="BH9" s="64" t="e">
        <f t="shared" si="32"/>
        <v>#DIV/0!</v>
      </c>
      <c r="BI9" s="66">
        <v>0</v>
      </c>
      <c r="BJ9" s="66">
        <v>699</v>
      </c>
      <c r="BK9" s="66">
        <v>0</v>
      </c>
      <c r="BL9" s="10">
        <f t="shared" si="33"/>
        <v>699</v>
      </c>
      <c r="BM9" s="15">
        <f t="shared" si="34"/>
        <v>1968.1036893011101</v>
      </c>
      <c r="BN9" s="9">
        <f t="shared" si="35"/>
        <v>1269.1036893011101</v>
      </c>
      <c r="BO9" s="48">
        <f t="shared" si="36"/>
        <v>9.7618533035183948</v>
      </c>
      <c r="BP9" s="48">
        <f t="shared" si="37"/>
        <v>9.6843270774087369</v>
      </c>
      <c r="BQ9" s="46">
        <f t="shared" si="38"/>
        <v>130.00642909105142</v>
      </c>
      <c r="BR9" s="64">
        <f t="shared" si="39"/>
        <v>0.35516421406039878</v>
      </c>
      <c r="BS9" s="16">
        <f t="shared" si="40"/>
        <v>778</v>
      </c>
      <c r="BT9" s="69">
        <f t="shared" si="41"/>
        <v>2058.2367370394236</v>
      </c>
      <c r="BU9" s="66">
        <v>79</v>
      </c>
      <c r="BV9" s="15">
        <f t="shared" si="42"/>
        <v>90.133047738313309</v>
      </c>
      <c r="BW9" s="37">
        <f t="shared" si="43"/>
        <v>11.133047738313309</v>
      </c>
      <c r="BX9" s="54">
        <f t="shared" si="44"/>
        <v>11.133047738313309</v>
      </c>
      <c r="BY9" s="26">
        <f t="shared" si="45"/>
        <v>1.6971109357184811E-2</v>
      </c>
      <c r="BZ9" s="47">
        <f t="shared" si="46"/>
        <v>11.133047738313309</v>
      </c>
      <c r="CA9" s="48">
        <f t="shared" si="47"/>
        <v>9.7618533035183948</v>
      </c>
      <c r="CB9" s="48">
        <f t="shared" si="48"/>
        <v>9.6843270774087369</v>
      </c>
      <c r="CC9" s="65">
        <f t="shared" si="49"/>
        <v>1.1404645605871484</v>
      </c>
      <c r="CD9" s="66">
        <v>0</v>
      </c>
      <c r="CE9" s="15">
        <f t="shared" si="50"/>
        <v>59.444340463226233</v>
      </c>
      <c r="CF9" s="37">
        <f t="shared" si="51"/>
        <v>59.444340463226233</v>
      </c>
      <c r="CG9" s="54">
        <f t="shared" si="52"/>
        <v>59.444340463226233</v>
      </c>
      <c r="CH9" s="26">
        <f t="shared" si="53"/>
        <v>9.2491583107556005E-3</v>
      </c>
      <c r="CI9" s="47">
        <f t="shared" si="54"/>
        <v>59.444340463226233</v>
      </c>
      <c r="CJ9" s="48">
        <f t="shared" si="55"/>
        <v>9.7618533035183948</v>
      </c>
      <c r="CK9" s="65">
        <f t="shared" si="56"/>
        <v>6.0894523421900981</v>
      </c>
      <c r="CL9" s="70">
        <f t="shared" si="57"/>
        <v>0</v>
      </c>
      <c r="CM9" s="1">
        <f t="shared" si="58"/>
        <v>857</v>
      </c>
    </row>
    <row r="10" spans="1:91" x14ac:dyDescent="0.2">
      <c r="A10" s="25" t="s">
        <v>145</v>
      </c>
      <c r="B10">
        <v>1</v>
      </c>
      <c r="C10">
        <v>1</v>
      </c>
      <c r="D10">
        <v>0.29364762285257601</v>
      </c>
      <c r="E10">
        <v>0.70635237714742305</v>
      </c>
      <c r="F10">
        <v>0.24155740961461999</v>
      </c>
      <c r="G10">
        <v>0.24155740961461999</v>
      </c>
      <c r="H10">
        <v>0.142916840785624</v>
      </c>
      <c r="I10">
        <v>0.35436690346844901</v>
      </c>
      <c r="J10">
        <v>0.22504443632912799</v>
      </c>
      <c r="K10">
        <v>0.233154779251566</v>
      </c>
      <c r="L10">
        <v>0.86278716898736196</v>
      </c>
      <c r="M10">
        <v>-1.15519377135053</v>
      </c>
      <c r="N10" s="21">
        <v>0</v>
      </c>
      <c r="O10">
        <v>1.0161414829864901</v>
      </c>
      <c r="P10">
        <v>0.98599135985064801</v>
      </c>
      <c r="Q10">
        <v>1.0139064324995199</v>
      </c>
      <c r="R10">
        <v>0.98685502457196606</v>
      </c>
      <c r="S10">
        <v>68.589996337890597</v>
      </c>
      <c r="T10" s="27">
        <f t="shared" si="0"/>
        <v>0.98599135985064801</v>
      </c>
      <c r="U10" s="27">
        <f t="shared" si="1"/>
        <v>1.0139064324995199</v>
      </c>
      <c r="V10" s="39">
        <f t="shared" si="2"/>
        <v>67.62914376134772</v>
      </c>
      <c r="W10" s="38">
        <f t="shared" si="3"/>
        <v>69.543838492105792</v>
      </c>
      <c r="X10" s="44">
        <f t="shared" si="4"/>
        <v>1.0993729505299592</v>
      </c>
      <c r="Y10" s="44">
        <f t="shared" si="5"/>
        <v>0.24746362884522616</v>
      </c>
      <c r="Z10" s="22">
        <f t="shared" si="6"/>
        <v>1</v>
      </c>
      <c r="AA10" s="22">
        <f t="shared" si="7"/>
        <v>1</v>
      </c>
      <c r="AB10" s="22">
        <f t="shared" si="8"/>
        <v>1</v>
      </c>
      <c r="AC10" s="22">
        <v>1</v>
      </c>
      <c r="AD10" s="22">
        <v>1</v>
      </c>
      <c r="AE10" s="22">
        <v>1</v>
      </c>
      <c r="AF10" s="22">
        <f t="shared" si="9"/>
        <v>-2.0158062563458218E-2</v>
      </c>
      <c r="AG10" s="22">
        <f t="shared" si="10"/>
        <v>0.96033891488376033</v>
      </c>
      <c r="AH10" s="22">
        <f t="shared" si="11"/>
        <v>0.86278716898736196</v>
      </c>
      <c r="AI10" s="22">
        <f t="shared" si="12"/>
        <v>1.8829452315508202</v>
      </c>
      <c r="AJ10" s="22">
        <f t="shared" si="13"/>
        <v>-1.1179406290299256</v>
      </c>
      <c r="AK10" s="22">
        <f t="shared" si="14"/>
        <v>1.0168846478167008</v>
      </c>
      <c r="AL10" s="22">
        <f t="shared" si="15"/>
        <v>-1.1179406290299256</v>
      </c>
      <c r="AM10" s="22">
        <f t="shared" si="16"/>
        <v>1</v>
      </c>
      <c r="AN10" s="46">
        <v>1</v>
      </c>
      <c r="AO10" s="51">
        <v>1</v>
      </c>
      <c r="AP10" s="51">
        <v>1</v>
      </c>
      <c r="AQ10" s="21">
        <v>1</v>
      </c>
      <c r="AR10" s="17">
        <f t="shared" si="17"/>
        <v>12.570447895234354</v>
      </c>
      <c r="AS10" s="17">
        <f t="shared" si="18"/>
        <v>0</v>
      </c>
      <c r="AT10" s="17">
        <f t="shared" si="19"/>
        <v>1</v>
      </c>
      <c r="AU10" s="17">
        <f t="shared" si="20"/>
        <v>12.570447895234354</v>
      </c>
      <c r="AV10" s="17">
        <f t="shared" si="21"/>
        <v>0</v>
      </c>
      <c r="AW10" s="17">
        <f t="shared" si="22"/>
        <v>1</v>
      </c>
      <c r="AX10" s="14">
        <f t="shared" si="23"/>
        <v>2.2582818917742092E-2</v>
      </c>
      <c r="AY10" s="14">
        <f t="shared" si="24"/>
        <v>0</v>
      </c>
      <c r="AZ10" s="67">
        <f t="shared" si="25"/>
        <v>3.4174817765370913E-4</v>
      </c>
      <c r="BA10" s="21">
        <f t="shared" si="26"/>
        <v>0</v>
      </c>
      <c r="BB10" s="66">
        <v>3018</v>
      </c>
      <c r="BC10" s="15">
        <f t="shared" si="27"/>
        <v>2921.5167005693766</v>
      </c>
      <c r="BD10" s="19">
        <f t="shared" si="28"/>
        <v>-96.483299430623447</v>
      </c>
      <c r="BE10" s="63">
        <f t="shared" si="29"/>
        <v>69.543838492105792</v>
      </c>
      <c r="BF10" s="63">
        <f t="shared" si="30"/>
        <v>70.510945187853778</v>
      </c>
      <c r="BG10" s="46">
        <f t="shared" si="31"/>
        <v>-1.3873737993564399</v>
      </c>
      <c r="BH10" s="64">
        <f t="shared" si="32"/>
        <v>1.033025072015443</v>
      </c>
      <c r="BI10" s="66">
        <v>1235</v>
      </c>
      <c r="BJ10" s="66">
        <v>0</v>
      </c>
      <c r="BK10" s="66">
        <v>274</v>
      </c>
      <c r="BL10" s="10">
        <f t="shared" si="33"/>
        <v>1509</v>
      </c>
      <c r="BM10" s="15">
        <f t="shared" si="34"/>
        <v>0</v>
      </c>
      <c r="BN10" s="9">
        <f t="shared" si="35"/>
        <v>-1509</v>
      </c>
      <c r="BO10" s="48">
        <f t="shared" si="36"/>
        <v>69.543838492105792</v>
      </c>
      <c r="BP10" s="48">
        <f t="shared" si="37"/>
        <v>70.510945187853778</v>
      </c>
      <c r="BQ10" s="46">
        <f t="shared" si="38"/>
        <v>-21.698543432734056</v>
      </c>
      <c r="BR10" s="64" t="e">
        <f t="shared" si="39"/>
        <v>#DIV/0!</v>
      </c>
      <c r="BS10" s="16">
        <f t="shared" si="40"/>
        <v>4527</v>
      </c>
      <c r="BT10" s="69">
        <f t="shared" si="41"/>
        <v>2924.8470365606117</v>
      </c>
      <c r="BU10" s="66">
        <v>0</v>
      </c>
      <c r="BV10" s="15">
        <f t="shared" si="42"/>
        <v>3.3303359912353954</v>
      </c>
      <c r="BW10" s="37">
        <f t="shared" si="43"/>
        <v>3.3303359912353954</v>
      </c>
      <c r="BX10" s="54">
        <f t="shared" si="44"/>
        <v>3.3303359912353954</v>
      </c>
      <c r="BY10" s="26">
        <f t="shared" si="45"/>
        <v>5.0767316939563621E-3</v>
      </c>
      <c r="BZ10" s="47">
        <f t="shared" si="46"/>
        <v>3.3303359912353954</v>
      </c>
      <c r="CA10" s="48">
        <f t="shared" si="47"/>
        <v>67.62914376134772</v>
      </c>
      <c r="CB10" s="48">
        <f t="shared" si="48"/>
        <v>66.681751422786206</v>
      </c>
      <c r="CC10" s="65">
        <f t="shared" si="49"/>
        <v>4.9244095163878031E-2</v>
      </c>
      <c r="CD10" s="66">
        <v>0</v>
      </c>
      <c r="CE10" s="15">
        <f t="shared" si="50"/>
        <v>2.1964155377803887</v>
      </c>
      <c r="CF10" s="37">
        <f t="shared" si="51"/>
        <v>2.1964155377803887</v>
      </c>
      <c r="CG10" s="54">
        <f t="shared" si="52"/>
        <v>2.1964155377803887</v>
      </c>
      <c r="CH10" s="26">
        <f t="shared" si="53"/>
        <v>3.4174817765370919E-4</v>
      </c>
      <c r="CI10" s="47">
        <f t="shared" si="54"/>
        <v>2.1964155377803887</v>
      </c>
      <c r="CJ10" s="48">
        <f t="shared" si="55"/>
        <v>67.62914376134772</v>
      </c>
      <c r="CK10" s="65">
        <f t="shared" si="56"/>
        <v>3.2477352449281079E-2</v>
      </c>
      <c r="CL10" s="70">
        <f t="shared" si="57"/>
        <v>0</v>
      </c>
      <c r="CM10" s="1">
        <f t="shared" si="58"/>
        <v>4527</v>
      </c>
    </row>
    <row r="11" spans="1:91" x14ac:dyDescent="0.2">
      <c r="A11" s="25" t="s">
        <v>198</v>
      </c>
      <c r="B11">
        <v>1</v>
      </c>
      <c r="C11">
        <v>1</v>
      </c>
      <c r="D11">
        <v>0.18298042349180901</v>
      </c>
      <c r="E11">
        <v>0.81701957650819002</v>
      </c>
      <c r="F11">
        <v>0.204608661104489</v>
      </c>
      <c r="G11">
        <v>0.204608661104489</v>
      </c>
      <c r="H11">
        <v>0.119515252820727</v>
      </c>
      <c r="I11">
        <v>5.2235687421646401E-2</v>
      </c>
      <c r="J11">
        <v>7.9012412875842195E-2</v>
      </c>
      <c r="K11">
        <v>0.12714803973778399</v>
      </c>
      <c r="L11">
        <v>0.52336120607607595</v>
      </c>
      <c r="M11">
        <v>0.63923587043249896</v>
      </c>
      <c r="N11" s="21">
        <v>0</v>
      </c>
      <c r="O11">
        <v>0.99302262826278698</v>
      </c>
      <c r="P11">
        <v>0.99263127267064499</v>
      </c>
      <c r="Q11">
        <v>1.0185799537478799</v>
      </c>
      <c r="R11">
        <v>0.99098367319757796</v>
      </c>
      <c r="S11">
        <v>28.639999389648398</v>
      </c>
      <c r="T11" s="27">
        <f t="shared" si="0"/>
        <v>0.99263127267064499</v>
      </c>
      <c r="U11" s="27">
        <f t="shared" si="1"/>
        <v>1.0185799537478799</v>
      </c>
      <c r="V11" s="39">
        <f t="shared" si="2"/>
        <v>28.428959043433185</v>
      </c>
      <c r="W11" s="38">
        <f t="shared" si="3"/>
        <v>29.172129253647373</v>
      </c>
      <c r="X11" s="44">
        <f t="shared" si="4"/>
        <v>1.1576368321053949</v>
      </c>
      <c r="Y11" s="44">
        <f t="shared" si="5"/>
        <v>0.13858701979382665</v>
      </c>
      <c r="Z11" s="22">
        <f t="shared" si="6"/>
        <v>1</v>
      </c>
      <c r="AA11" s="22">
        <f t="shared" si="7"/>
        <v>1</v>
      </c>
      <c r="AB11" s="22">
        <f t="shared" si="8"/>
        <v>1</v>
      </c>
      <c r="AC11" s="22">
        <v>1</v>
      </c>
      <c r="AD11" s="22">
        <v>1</v>
      </c>
      <c r="AE11" s="22">
        <v>1</v>
      </c>
      <c r="AF11" s="22">
        <f t="shared" si="9"/>
        <v>-2.0158062563458218E-2</v>
      </c>
      <c r="AG11" s="22">
        <f t="shared" si="10"/>
        <v>0.96033891488376033</v>
      </c>
      <c r="AH11" s="22">
        <f t="shared" si="11"/>
        <v>0.52336120607607595</v>
      </c>
      <c r="AI11" s="22">
        <f t="shared" si="12"/>
        <v>1.543519268639534</v>
      </c>
      <c r="AJ11" s="22">
        <f t="shared" si="13"/>
        <v>-1.1179406290299256</v>
      </c>
      <c r="AK11" s="22">
        <f t="shared" si="14"/>
        <v>1.0168846478167008</v>
      </c>
      <c r="AL11" s="22">
        <f t="shared" si="15"/>
        <v>0.63923587043249896</v>
      </c>
      <c r="AM11" s="22">
        <f t="shared" si="16"/>
        <v>2.7571764994624246</v>
      </c>
      <c r="AN11" s="46">
        <v>0</v>
      </c>
      <c r="AO11" s="74">
        <v>0.34300000000000003</v>
      </c>
      <c r="AP11" s="51">
        <v>0.64</v>
      </c>
      <c r="AQ11" s="50">
        <v>1</v>
      </c>
      <c r="AR11" s="17">
        <f t="shared" si="17"/>
        <v>0</v>
      </c>
      <c r="AS11" s="17">
        <f t="shared" si="18"/>
        <v>19.822224601061556</v>
      </c>
      <c r="AT11" s="17">
        <f t="shared" si="19"/>
        <v>36.986075057374329</v>
      </c>
      <c r="AU11" s="17">
        <f t="shared" si="20"/>
        <v>0</v>
      </c>
      <c r="AV11" s="17">
        <f t="shared" si="21"/>
        <v>19.822224601061556</v>
      </c>
      <c r="AW11" s="17">
        <f t="shared" si="22"/>
        <v>36.986075057374329</v>
      </c>
      <c r="AX11" s="14">
        <f t="shared" si="23"/>
        <v>0</v>
      </c>
      <c r="AY11" s="14">
        <f t="shared" si="24"/>
        <v>1.4548056605480909E-2</v>
      </c>
      <c r="AZ11" s="67">
        <f t="shared" si="25"/>
        <v>1.2639923749420981E-2</v>
      </c>
      <c r="BA11" s="21">
        <f t="shared" si="26"/>
        <v>0</v>
      </c>
      <c r="BB11" s="66">
        <v>0</v>
      </c>
      <c r="BC11" s="15">
        <f t="shared" si="27"/>
        <v>0</v>
      </c>
      <c r="BD11" s="19">
        <f t="shared" si="28"/>
        <v>0</v>
      </c>
      <c r="BE11" s="63">
        <f t="shared" si="29"/>
        <v>29.172129253647373</v>
      </c>
      <c r="BF11" s="63">
        <f t="shared" si="30"/>
        <v>29.714146065907322</v>
      </c>
      <c r="BG11" s="46">
        <f t="shared" si="31"/>
        <v>0</v>
      </c>
      <c r="BH11" s="64" t="e">
        <f t="shared" si="32"/>
        <v>#DIV/0!</v>
      </c>
      <c r="BI11" s="66">
        <v>0</v>
      </c>
      <c r="BJ11" s="66">
        <v>573</v>
      </c>
      <c r="BK11" s="66">
        <v>0</v>
      </c>
      <c r="BL11" s="10">
        <f t="shared" si="33"/>
        <v>573</v>
      </c>
      <c r="BM11" s="15">
        <f t="shared" si="34"/>
        <v>2689.6156091080993</v>
      </c>
      <c r="BN11" s="9">
        <f t="shared" si="35"/>
        <v>2116.6156091080993</v>
      </c>
      <c r="BO11" s="48">
        <f t="shared" si="36"/>
        <v>28.428959043433185</v>
      </c>
      <c r="BP11" s="48">
        <f t="shared" si="37"/>
        <v>28.219473795984726</v>
      </c>
      <c r="BQ11" s="46">
        <f t="shared" si="38"/>
        <v>74.452800254640948</v>
      </c>
      <c r="BR11" s="64">
        <f t="shared" si="39"/>
        <v>0.21304159525978211</v>
      </c>
      <c r="BS11" s="16">
        <f t="shared" si="40"/>
        <v>688</v>
      </c>
      <c r="BT11" s="69">
        <f t="shared" si="41"/>
        <v>2812.791666046207</v>
      </c>
      <c r="BU11" s="66">
        <v>115</v>
      </c>
      <c r="BV11" s="15">
        <f t="shared" si="42"/>
        <v>123.17605693810746</v>
      </c>
      <c r="BW11" s="37">
        <f t="shared" si="43"/>
        <v>8.1760569381074646</v>
      </c>
      <c r="BX11" s="54">
        <f t="shared" si="44"/>
        <v>8.1760569381074646</v>
      </c>
      <c r="BY11" s="26">
        <f t="shared" si="45"/>
        <v>1.2463501430041785E-2</v>
      </c>
      <c r="BZ11" s="47">
        <f t="shared" si="46"/>
        <v>8.1760569381074646</v>
      </c>
      <c r="CA11" s="48">
        <f t="shared" si="47"/>
        <v>28.428959043433185</v>
      </c>
      <c r="CB11" s="48">
        <f t="shared" si="48"/>
        <v>28.219473795984726</v>
      </c>
      <c r="CC11" s="65">
        <f t="shared" si="49"/>
        <v>0.28759607151342587</v>
      </c>
      <c r="CD11" s="66">
        <v>0</v>
      </c>
      <c r="CE11" s="15">
        <f t="shared" si="50"/>
        <v>81.236789937528641</v>
      </c>
      <c r="CF11" s="37">
        <f t="shared" si="51"/>
        <v>81.236789937528641</v>
      </c>
      <c r="CG11" s="54">
        <f t="shared" si="52"/>
        <v>81.236789937528641</v>
      </c>
      <c r="CH11" s="26">
        <f t="shared" si="53"/>
        <v>1.2639923749420983E-2</v>
      </c>
      <c r="CI11" s="47">
        <f t="shared" si="54"/>
        <v>81.236789937528641</v>
      </c>
      <c r="CJ11" s="48">
        <f t="shared" si="55"/>
        <v>28.428959043433185</v>
      </c>
      <c r="CK11" s="65">
        <f t="shared" si="56"/>
        <v>2.8575365638051231</v>
      </c>
      <c r="CL11" s="70">
        <f t="shared" si="57"/>
        <v>0</v>
      </c>
      <c r="CM11" s="1">
        <f t="shared" si="58"/>
        <v>803</v>
      </c>
    </row>
    <row r="12" spans="1:91" x14ac:dyDescent="0.2">
      <c r="A12" s="25" t="s">
        <v>223</v>
      </c>
      <c r="B12">
        <v>0</v>
      </c>
      <c r="C12">
        <v>0</v>
      </c>
      <c r="D12">
        <v>0.39712345185776998</v>
      </c>
      <c r="E12">
        <v>0.60287654814222902</v>
      </c>
      <c r="F12">
        <v>0.89948351211760003</v>
      </c>
      <c r="G12">
        <v>0.89948351211760003</v>
      </c>
      <c r="H12">
        <v>0.64688675302966903</v>
      </c>
      <c r="I12">
        <v>0.82532386126201396</v>
      </c>
      <c r="J12">
        <v>0.73067850167477499</v>
      </c>
      <c r="K12">
        <v>0.810699244427458</v>
      </c>
      <c r="L12">
        <v>0.67583097557175198</v>
      </c>
      <c r="M12">
        <v>-0.40199837844018199</v>
      </c>
      <c r="N12" s="21">
        <v>0</v>
      </c>
      <c r="O12">
        <v>1.0128021636972999</v>
      </c>
      <c r="P12">
        <v>0.99667748544136103</v>
      </c>
      <c r="Q12">
        <v>1.0045253074537701</v>
      </c>
      <c r="R12">
        <v>0.99861192417936295</v>
      </c>
      <c r="S12">
        <v>278.64999389648398</v>
      </c>
      <c r="T12" s="27">
        <f t="shared" si="0"/>
        <v>0.99861192417936295</v>
      </c>
      <c r="U12" s="27">
        <f t="shared" si="1"/>
        <v>1.0045253074537701</v>
      </c>
      <c r="V12" s="39">
        <f t="shared" si="2"/>
        <v>278.26320657753558</v>
      </c>
      <c r="W12" s="38">
        <f t="shared" si="3"/>
        <v>279.91097079085671</v>
      </c>
      <c r="X12" s="44">
        <f t="shared" si="4"/>
        <v>1.0448951695623134</v>
      </c>
      <c r="Y12" s="44">
        <f t="shared" si="5"/>
        <v>0.74423983378384084</v>
      </c>
      <c r="Z12" s="22">
        <f t="shared" si="6"/>
        <v>1</v>
      </c>
      <c r="AA12" s="22">
        <f t="shared" si="7"/>
        <v>1</v>
      </c>
      <c r="AB12" s="22">
        <f t="shared" si="8"/>
        <v>1</v>
      </c>
      <c r="AC12" s="22">
        <v>1</v>
      </c>
      <c r="AD12" s="22">
        <v>1</v>
      </c>
      <c r="AE12" s="22">
        <v>1</v>
      </c>
      <c r="AF12" s="22">
        <f t="shared" si="9"/>
        <v>-2.0158062563458218E-2</v>
      </c>
      <c r="AG12" s="22">
        <f t="shared" si="10"/>
        <v>0.96033891488376033</v>
      </c>
      <c r="AH12" s="22">
        <f t="shared" si="11"/>
        <v>0.67583097557175198</v>
      </c>
      <c r="AI12" s="22">
        <f t="shared" si="12"/>
        <v>1.6959890381352101</v>
      </c>
      <c r="AJ12" s="22">
        <f t="shared" si="13"/>
        <v>-1.1179406290299256</v>
      </c>
      <c r="AK12" s="22">
        <f t="shared" si="14"/>
        <v>1.0168846478167008</v>
      </c>
      <c r="AL12" s="22">
        <f t="shared" si="15"/>
        <v>-0.40199837844018199</v>
      </c>
      <c r="AM12" s="22">
        <f t="shared" si="16"/>
        <v>1.7159422505897437</v>
      </c>
      <c r="AN12" s="46">
        <v>1</v>
      </c>
      <c r="AO12" s="73">
        <v>1</v>
      </c>
      <c r="AP12" s="51">
        <v>1</v>
      </c>
      <c r="AQ12" s="21">
        <v>1</v>
      </c>
      <c r="AR12" s="17">
        <f t="shared" si="17"/>
        <v>8.2735551016176991</v>
      </c>
      <c r="AS12" s="17">
        <f t="shared" si="18"/>
        <v>0</v>
      </c>
      <c r="AT12" s="17">
        <f t="shared" si="19"/>
        <v>8.6698317793173381</v>
      </c>
      <c r="AU12" s="17">
        <f t="shared" si="20"/>
        <v>8.2735551016176991</v>
      </c>
      <c r="AV12" s="17">
        <f t="shared" si="21"/>
        <v>0</v>
      </c>
      <c r="AW12" s="17">
        <f t="shared" si="22"/>
        <v>8.6698317793173381</v>
      </c>
      <c r="AX12" s="14">
        <f t="shared" si="23"/>
        <v>1.4863447843941002E-2</v>
      </c>
      <c r="AY12" s="14">
        <f t="shared" si="24"/>
        <v>0</v>
      </c>
      <c r="AZ12" s="67">
        <f t="shared" si="25"/>
        <v>2.9628992111459147E-3</v>
      </c>
      <c r="BA12" s="21">
        <f t="shared" si="26"/>
        <v>0</v>
      </c>
      <c r="BB12" s="66">
        <v>1672</v>
      </c>
      <c r="BC12" s="15">
        <f t="shared" si="27"/>
        <v>1922.8693841228035</v>
      </c>
      <c r="BD12" s="19">
        <f t="shared" si="28"/>
        <v>250.86938412280347</v>
      </c>
      <c r="BE12" s="63">
        <f t="shared" si="29"/>
        <v>278.26320657753558</v>
      </c>
      <c r="BF12" s="63">
        <f t="shared" si="30"/>
        <v>277.8769561487124</v>
      </c>
      <c r="BG12" s="46">
        <f t="shared" si="31"/>
        <v>0.9015542773632953</v>
      </c>
      <c r="BH12" s="64">
        <f t="shared" si="32"/>
        <v>0.8695338403147711</v>
      </c>
      <c r="BI12" s="66">
        <v>0</v>
      </c>
      <c r="BJ12" s="66">
        <v>1393</v>
      </c>
      <c r="BK12" s="66">
        <v>0</v>
      </c>
      <c r="BL12" s="10">
        <f t="shared" si="33"/>
        <v>1393</v>
      </c>
      <c r="BM12" s="15">
        <f t="shared" si="34"/>
        <v>0</v>
      </c>
      <c r="BN12" s="9">
        <f t="shared" si="35"/>
        <v>-1393</v>
      </c>
      <c r="BO12" s="48">
        <f t="shared" si="36"/>
        <v>279.91097079085671</v>
      </c>
      <c r="BP12" s="48">
        <f t="shared" si="37"/>
        <v>281.17765399336861</v>
      </c>
      <c r="BQ12" s="46">
        <f t="shared" si="38"/>
        <v>-4.9765823613995419</v>
      </c>
      <c r="BR12" s="64" t="e">
        <f t="shared" si="39"/>
        <v>#DIV/0!</v>
      </c>
      <c r="BS12" s="16">
        <f t="shared" si="40"/>
        <v>3065</v>
      </c>
      <c r="BT12" s="69">
        <f t="shared" si="41"/>
        <v>1951.7428369354204</v>
      </c>
      <c r="BU12" s="66">
        <v>0</v>
      </c>
      <c r="BV12" s="15">
        <f t="shared" si="42"/>
        <v>28.873452812616939</v>
      </c>
      <c r="BW12" s="37">
        <f t="shared" si="43"/>
        <v>28.873452812616939</v>
      </c>
      <c r="BX12" s="54">
        <f t="shared" si="44"/>
        <v>28.873452812616939</v>
      </c>
      <c r="BY12" s="26">
        <f t="shared" si="45"/>
        <v>4.4014409775330408E-2</v>
      </c>
      <c r="BZ12" s="47">
        <f t="shared" si="46"/>
        <v>28.873452812616939</v>
      </c>
      <c r="CA12" s="48">
        <f t="shared" si="47"/>
        <v>278.26320657753558</v>
      </c>
      <c r="CB12" s="48">
        <f t="shared" si="48"/>
        <v>277.8769561487124</v>
      </c>
      <c r="CC12" s="65">
        <f t="shared" si="49"/>
        <v>0.1037630995766291</v>
      </c>
      <c r="CD12" s="66">
        <v>0</v>
      </c>
      <c r="CE12" s="15">
        <f t="shared" si="50"/>
        <v>19.042553230034795</v>
      </c>
      <c r="CF12" s="37">
        <f t="shared" si="51"/>
        <v>19.042553230034795</v>
      </c>
      <c r="CG12" s="54">
        <f t="shared" si="52"/>
        <v>19.042553230034795</v>
      </c>
      <c r="CH12" s="26">
        <f t="shared" si="53"/>
        <v>2.9628992111459152E-3</v>
      </c>
      <c r="CI12" s="47">
        <f t="shared" si="54"/>
        <v>19.042553230034795</v>
      </c>
      <c r="CJ12" s="48">
        <f t="shared" si="55"/>
        <v>278.26320657753558</v>
      </c>
      <c r="CK12" s="65">
        <f t="shared" si="56"/>
        <v>6.8433600921395096E-2</v>
      </c>
      <c r="CL12" s="70">
        <f t="shared" si="57"/>
        <v>0</v>
      </c>
      <c r="CM12" s="1">
        <f t="shared" si="58"/>
        <v>3065</v>
      </c>
    </row>
    <row r="13" spans="1:91" x14ac:dyDescent="0.2">
      <c r="A13" s="25" t="s">
        <v>146</v>
      </c>
      <c r="B13">
        <v>1</v>
      </c>
      <c r="C13">
        <v>1</v>
      </c>
      <c r="D13">
        <v>0.79341864716636201</v>
      </c>
      <c r="E13">
        <v>0.20658135283363799</v>
      </c>
      <c r="F13">
        <v>0.96775658492279704</v>
      </c>
      <c r="G13">
        <v>0.96775658492279704</v>
      </c>
      <c r="H13">
        <v>0.87776708373435997</v>
      </c>
      <c r="I13">
        <v>0.74590952839268498</v>
      </c>
      <c r="J13">
        <v>0.80915686456145097</v>
      </c>
      <c r="K13">
        <v>0.88491066436947596</v>
      </c>
      <c r="L13">
        <v>0.70505564848039304</v>
      </c>
      <c r="M13">
        <v>1.4418234773405501</v>
      </c>
      <c r="N13" s="21">
        <v>0</v>
      </c>
      <c r="O13">
        <v>1.00220043793394</v>
      </c>
      <c r="P13">
        <v>0.991559822601639</v>
      </c>
      <c r="Q13">
        <v>1.07759886319632</v>
      </c>
      <c r="R13">
        <v>1.0158615554749399</v>
      </c>
      <c r="S13">
        <v>35.020000457763601</v>
      </c>
      <c r="T13" s="27">
        <f t="shared" si="0"/>
        <v>0.991559822601639</v>
      </c>
      <c r="U13" s="27">
        <f t="shared" si="1"/>
        <v>1.07759886319632</v>
      </c>
      <c r="V13" s="39">
        <f t="shared" si="2"/>
        <v>34.724425441409394</v>
      </c>
      <c r="W13" s="38">
        <f t="shared" si="3"/>
        <v>37.737512682420665</v>
      </c>
      <c r="X13" s="44">
        <f t="shared" si="4"/>
        <v>0.83625433956260209</v>
      </c>
      <c r="Y13" s="44">
        <f t="shared" si="5"/>
        <v>0.86381085115284684</v>
      </c>
      <c r="Z13" s="22">
        <f t="shared" si="6"/>
        <v>1</v>
      </c>
      <c r="AA13" s="22">
        <f t="shared" si="7"/>
        <v>1</v>
      </c>
      <c r="AB13" s="22">
        <f t="shared" si="8"/>
        <v>1</v>
      </c>
      <c r="AC13" s="22">
        <v>1</v>
      </c>
      <c r="AD13" s="22">
        <v>1</v>
      </c>
      <c r="AE13" s="22">
        <v>1</v>
      </c>
      <c r="AF13" s="22">
        <f t="shared" si="9"/>
        <v>-2.0158062563458218E-2</v>
      </c>
      <c r="AG13" s="22">
        <f t="shared" si="10"/>
        <v>0.96033891488376033</v>
      </c>
      <c r="AH13" s="22">
        <f t="shared" si="11"/>
        <v>0.70505564848039304</v>
      </c>
      <c r="AI13" s="22">
        <f t="shared" si="12"/>
        <v>1.7252137110438512</v>
      </c>
      <c r="AJ13" s="22">
        <f t="shared" si="13"/>
        <v>-1.1179406290299256</v>
      </c>
      <c r="AK13" s="22">
        <f t="shared" si="14"/>
        <v>1.0168846478167008</v>
      </c>
      <c r="AL13" s="22">
        <f t="shared" si="15"/>
        <v>1.0168846478167008</v>
      </c>
      <c r="AM13" s="22">
        <f t="shared" si="16"/>
        <v>3.1348252768466267</v>
      </c>
      <c r="AN13" s="46">
        <v>0</v>
      </c>
      <c r="AO13" s="74">
        <v>0.34300000000000003</v>
      </c>
      <c r="AP13" s="51">
        <v>0.64</v>
      </c>
      <c r="AQ13" s="50">
        <v>1</v>
      </c>
      <c r="AR13" s="17">
        <f t="shared" si="17"/>
        <v>0</v>
      </c>
      <c r="AS13" s="17">
        <f t="shared" si="18"/>
        <v>33.124358764217291</v>
      </c>
      <c r="AT13" s="17">
        <f t="shared" si="19"/>
        <v>61.806383699997269</v>
      </c>
      <c r="AU13" s="17">
        <f t="shared" si="20"/>
        <v>0</v>
      </c>
      <c r="AV13" s="17">
        <f t="shared" si="21"/>
        <v>33.124358764217291</v>
      </c>
      <c r="AW13" s="17">
        <f t="shared" si="22"/>
        <v>61.806383699997269</v>
      </c>
      <c r="AX13" s="14">
        <f t="shared" si="23"/>
        <v>0</v>
      </c>
      <c r="AY13" s="14">
        <f t="shared" si="24"/>
        <v>2.4310845831919562E-2</v>
      </c>
      <c r="AZ13" s="67">
        <f t="shared" si="25"/>
        <v>2.1122218996839977E-2</v>
      </c>
      <c r="BA13" s="21">
        <f t="shared" si="26"/>
        <v>0</v>
      </c>
      <c r="BB13" s="66">
        <v>0</v>
      </c>
      <c r="BC13" s="15">
        <f t="shared" si="27"/>
        <v>0</v>
      </c>
      <c r="BD13" s="19">
        <f t="shared" si="28"/>
        <v>0</v>
      </c>
      <c r="BE13" s="63">
        <f t="shared" si="29"/>
        <v>37.737512682420665</v>
      </c>
      <c r="BF13" s="63">
        <f t="shared" si="30"/>
        <v>40.665900766433211</v>
      </c>
      <c r="BG13" s="46">
        <f t="shared" si="31"/>
        <v>0</v>
      </c>
      <c r="BH13" s="64" t="e">
        <f t="shared" si="32"/>
        <v>#DIV/0!</v>
      </c>
      <c r="BI13" s="66">
        <v>0</v>
      </c>
      <c r="BJ13" s="66">
        <v>1926</v>
      </c>
      <c r="BK13" s="66">
        <v>0</v>
      </c>
      <c r="BL13" s="10">
        <f t="shared" si="33"/>
        <v>1926</v>
      </c>
      <c r="BM13" s="15">
        <f t="shared" si="34"/>
        <v>4494.5405557136246</v>
      </c>
      <c r="BN13" s="9">
        <f t="shared" si="35"/>
        <v>2568.5405557136246</v>
      </c>
      <c r="BO13" s="48">
        <f t="shared" si="36"/>
        <v>34.724425441409394</v>
      </c>
      <c r="BP13" s="48">
        <f t="shared" si="37"/>
        <v>34.43134513062774</v>
      </c>
      <c r="BQ13" s="46">
        <f t="shared" si="38"/>
        <v>73.969274453439965</v>
      </c>
      <c r="BR13" s="64">
        <f t="shared" si="39"/>
        <v>0.42851988454116813</v>
      </c>
      <c r="BS13" s="16">
        <f t="shared" si="40"/>
        <v>2171</v>
      </c>
      <c r="BT13" s="69">
        <f t="shared" si="41"/>
        <v>4700.3765798378299</v>
      </c>
      <c r="BU13" s="66">
        <v>245</v>
      </c>
      <c r="BV13" s="15">
        <f t="shared" si="42"/>
        <v>205.83602412420558</v>
      </c>
      <c r="BW13" s="37">
        <f t="shared" si="43"/>
        <v>-39.163975875794421</v>
      </c>
      <c r="BX13" s="54">
        <f t="shared" si="44"/>
        <v>-39.163975875794421</v>
      </c>
      <c r="BY13" s="26">
        <f t="shared" si="45"/>
        <v>-5.9701182737491101E-2</v>
      </c>
      <c r="BZ13" s="47">
        <f t="shared" si="46"/>
        <v>-39.163975875794421</v>
      </c>
      <c r="CA13" s="48">
        <f t="shared" si="47"/>
        <v>37.737512682420665</v>
      </c>
      <c r="CB13" s="48">
        <f t="shared" si="48"/>
        <v>40.665900766433211</v>
      </c>
      <c r="CC13" s="65">
        <f t="shared" si="49"/>
        <v>-1.0377996081876972</v>
      </c>
      <c r="CD13" s="66">
        <v>0</v>
      </c>
      <c r="CE13" s="15">
        <f t="shared" si="50"/>
        <v>135.75250149269053</v>
      </c>
      <c r="CF13" s="37">
        <f t="shared" si="51"/>
        <v>135.75250149269053</v>
      </c>
      <c r="CG13" s="54">
        <f t="shared" si="52"/>
        <v>135.75250149269053</v>
      </c>
      <c r="CH13" s="26">
        <f t="shared" si="53"/>
        <v>2.112221899683998E-2</v>
      </c>
      <c r="CI13" s="47">
        <f t="shared" si="54"/>
        <v>135.75250149269053</v>
      </c>
      <c r="CJ13" s="48">
        <f t="shared" si="55"/>
        <v>37.737512682420665</v>
      </c>
      <c r="CK13" s="65">
        <f t="shared" si="56"/>
        <v>3.5972826994485083</v>
      </c>
      <c r="CL13" s="70">
        <f t="shared" si="57"/>
        <v>0</v>
      </c>
      <c r="CM13" s="1">
        <f t="shared" si="58"/>
        <v>2416</v>
      </c>
    </row>
    <row r="14" spans="1:91" x14ac:dyDescent="0.2">
      <c r="A14" s="25" t="s">
        <v>147</v>
      </c>
      <c r="B14">
        <v>1</v>
      </c>
      <c r="C14">
        <v>0</v>
      </c>
      <c r="D14">
        <v>9.6284458649620402E-2</v>
      </c>
      <c r="E14">
        <v>0.90371554135037901</v>
      </c>
      <c r="F14">
        <v>6.3567739372268506E-2</v>
      </c>
      <c r="G14">
        <v>6.3567739372268506E-2</v>
      </c>
      <c r="H14">
        <v>7.9398244880902608E-3</v>
      </c>
      <c r="I14">
        <v>5.4325114918512302E-2</v>
      </c>
      <c r="J14">
        <v>2.0768530948247599E-2</v>
      </c>
      <c r="K14">
        <v>3.6334674382235803E-2</v>
      </c>
      <c r="L14">
        <v>0.76420760878041805</v>
      </c>
      <c r="M14">
        <v>-0.93581726297551904</v>
      </c>
      <c r="N14" s="21">
        <v>1</v>
      </c>
      <c r="O14">
        <v>0.99292741624372804</v>
      </c>
      <c r="P14">
        <v>0.98558738407970403</v>
      </c>
      <c r="Q14">
        <v>1.02773564336251</v>
      </c>
      <c r="R14">
        <v>0.98977766784180399</v>
      </c>
      <c r="S14">
        <v>89.089996337890597</v>
      </c>
      <c r="T14" s="27">
        <f t="shared" si="0"/>
        <v>0.98977766784180399</v>
      </c>
      <c r="U14" s="27">
        <f t="shared" si="1"/>
        <v>1.02773564336251</v>
      </c>
      <c r="V14" s="39">
        <f t="shared" si="2"/>
        <v>89.089996337890597</v>
      </c>
      <c r="W14" s="38">
        <f t="shared" si="3"/>
        <v>94.100466966428897</v>
      </c>
      <c r="X14" s="44">
        <f t="shared" si="4"/>
        <v>1.20328037832153</v>
      </c>
      <c r="Y14" s="44">
        <f t="shared" si="5"/>
        <v>4.8969726018749049E-2</v>
      </c>
      <c r="Z14" s="22">
        <f t="shared" si="6"/>
        <v>1.7843656713438762</v>
      </c>
      <c r="AA14" s="22">
        <f t="shared" si="7"/>
        <v>1.4832445186991414</v>
      </c>
      <c r="AB14" s="22">
        <f t="shared" si="8"/>
        <v>1.1821233660544066</v>
      </c>
      <c r="AC14" s="22">
        <v>1</v>
      </c>
      <c r="AD14" s="22">
        <v>1</v>
      </c>
      <c r="AE14" s="22">
        <v>1</v>
      </c>
      <c r="AF14" s="22">
        <f t="shared" si="9"/>
        <v>-2.0158062563458218E-2</v>
      </c>
      <c r="AG14" s="22">
        <f t="shared" si="10"/>
        <v>0.96033891488376033</v>
      </c>
      <c r="AH14" s="22">
        <f t="shared" si="11"/>
        <v>0.76420760878041805</v>
      </c>
      <c r="AI14" s="22">
        <f t="shared" si="12"/>
        <v>1.7843656713438762</v>
      </c>
      <c r="AJ14" s="22">
        <f t="shared" si="13"/>
        <v>-1.1179406290299256</v>
      </c>
      <c r="AK14" s="22">
        <f t="shared" si="14"/>
        <v>1.0168846478167008</v>
      </c>
      <c r="AL14" s="22">
        <f t="shared" si="15"/>
        <v>-0.93581726297551904</v>
      </c>
      <c r="AM14" s="22">
        <f t="shared" si="16"/>
        <v>1.1821233660544066</v>
      </c>
      <c r="AN14" s="46">
        <v>0</v>
      </c>
      <c r="AO14" s="51">
        <v>1</v>
      </c>
      <c r="AP14" s="51">
        <v>1</v>
      </c>
      <c r="AQ14" s="21">
        <v>2</v>
      </c>
      <c r="AR14" s="17">
        <f t="shared" si="17"/>
        <v>0</v>
      </c>
      <c r="AS14" s="17">
        <f t="shared" si="18"/>
        <v>0</v>
      </c>
      <c r="AT14" s="17">
        <f t="shared" si="19"/>
        <v>5.7928722987599466</v>
      </c>
      <c r="AU14" s="17">
        <f t="shared" si="20"/>
        <v>0</v>
      </c>
      <c r="AV14" s="17">
        <f t="shared" si="21"/>
        <v>0</v>
      </c>
      <c r="AW14" s="17">
        <f t="shared" si="22"/>
        <v>5.7928722987599466</v>
      </c>
      <c r="AX14" s="14">
        <f t="shared" si="23"/>
        <v>0</v>
      </c>
      <c r="AY14" s="14">
        <f t="shared" si="24"/>
        <v>0</v>
      </c>
      <c r="AZ14" s="67">
        <f t="shared" si="25"/>
        <v>1.9797035514818647E-3</v>
      </c>
      <c r="BA14" s="21">
        <f t="shared" si="26"/>
        <v>1</v>
      </c>
      <c r="BB14" s="66">
        <v>713</v>
      </c>
      <c r="BC14" s="15">
        <f t="shared" si="27"/>
        <v>0</v>
      </c>
      <c r="BD14" s="19">
        <f t="shared" si="28"/>
        <v>-713</v>
      </c>
      <c r="BE14" s="63">
        <f t="shared" si="29"/>
        <v>94.100466966428897</v>
      </c>
      <c r="BF14" s="63">
        <f t="shared" si="30"/>
        <v>96.710403958455416</v>
      </c>
      <c r="BG14" s="46">
        <f t="shared" si="31"/>
        <v>-7.5770080955535377</v>
      </c>
      <c r="BH14" s="64" t="e">
        <f t="shared" si="32"/>
        <v>#DIV/0!</v>
      </c>
      <c r="BI14" s="66">
        <v>0</v>
      </c>
      <c r="BJ14" s="66">
        <v>3296</v>
      </c>
      <c r="BK14" s="66">
        <v>0</v>
      </c>
      <c r="BL14" s="10">
        <f t="shared" si="33"/>
        <v>3296</v>
      </c>
      <c r="BM14" s="15">
        <f t="shared" si="34"/>
        <v>0</v>
      </c>
      <c r="BN14" s="9">
        <f t="shared" si="35"/>
        <v>-3296</v>
      </c>
      <c r="BO14" s="48">
        <f t="shared" si="36"/>
        <v>94.100466966428897</v>
      </c>
      <c r="BP14" s="48">
        <f t="shared" si="37"/>
        <v>96.710403958455416</v>
      </c>
      <c r="BQ14" s="46">
        <f t="shared" si="38"/>
        <v>-35.026393664718739</v>
      </c>
      <c r="BR14" s="64" t="e">
        <f t="shared" si="39"/>
        <v>#DIV/0!</v>
      </c>
      <c r="BS14" s="16">
        <f t="shared" si="40"/>
        <v>4187</v>
      </c>
      <c r="BT14" s="69">
        <f t="shared" si="41"/>
        <v>19.29221110919077</v>
      </c>
      <c r="BU14" s="66">
        <v>178</v>
      </c>
      <c r="BV14" s="15">
        <f t="shared" si="42"/>
        <v>19.29221110919077</v>
      </c>
      <c r="BW14" s="37">
        <f t="shared" si="43"/>
        <v>-158.70778889080924</v>
      </c>
      <c r="BX14" s="54">
        <f t="shared" si="44"/>
        <v>-158.70778889080924</v>
      </c>
      <c r="BY14" s="26">
        <f t="shared" si="45"/>
        <v>-0.2419326050164759</v>
      </c>
      <c r="BZ14" s="47">
        <f t="shared" si="46"/>
        <v>-158.70778889080924</v>
      </c>
      <c r="CA14" s="48">
        <f t="shared" si="47"/>
        <v>94.100466966428897</v>
      </c>
      <c r="CB14" s="48">
        <f t="shared" si="48"/>
        <v>96.710403958455416</v>
      </c>
      <c r="CC14" s="65">
        <f t="shared" si="49"/>
        <v>-1.6865781223745631</v>
      </c>
      <c r="CD14" s="66">
        <v>0</v>
      </c>
      <c r="CE14" s="15">
        <f t="shared" si="50"/>
        <v>12.723554725373944</v>
      </c>
      <c r="CF14" s="37">
        <f t="shared" si="51"/>
        <v>12.723554725373944</v>
      </c>
      <c r="CG14" s="54">
        <f t="shared" si="52"/>
        <v>12.723554725373944</v>
      </c>
      <c r="CH14" s="26">
        <f t="shared" si="53"/>
        <v>1.9797035514818647E-3</v>
      </c>
      <c r="CI14" s="47">
        <f t="shared" si="54"/>
        <v>12.723554725373942</v>
      </c>
      <c r="CJ14" s="48">
        <f t="shared" si="55"/>
        <v>94.100466966428897</v>
      </c>
      <c r="CK14" s="65">
        <f t="shared" si="56"/>
        <v>0.13521245043250607</v>
      </c>
      <c r="CL14" s="70">
        <f t="shared" si="57"/>
        <v>1</v>
      </c>
      <c r="CM14" s="1">
        <f t="shared" si="58"/>
        <v>4365</v>
      </c>
    </row>
    <row r="15" spans="1:91" x14ac:dyDescent="0.2">
      <c r="A15" s="25" t="s">
        <v>187</v>
      </c>
      <c r="B15">
        <v>0</v>
      </c>
      <c r="C15">
        <v>0</v>
      </c>
      <c r="D15">
        <v>0.31816048803378599</v>
      </c>
      <c r="E15">
        <v>0.68183951196621295</v>
      </c>
      <c r="F15">
        <v>0.28951048951048902</v>
      </c>
      <c r="G15">
        <v>0.28951048951048902</v>
      </c>
      <c r="H15">
        <v>0.56259277585353695</v>
      </c>
      <c r="I15">
        <v>0.66749134092033602</v>
      </c>
      <c r="J15">
        <v>0.61280160439294895</v>
      </c>
      <c r="K15">
        <v>0.42120362351315999</v>
      </c>
      <c r="L15">
        <v>0.81835392265791695</v>
      </c>
      <c r="M15">
        <v>-0.81306498735367205</v>
      </c>
      <c r="N15" s="21">
        <v>0</v>
      </c>
      <c r="O15">
        <v>1.0219100630687601</v>
      </c>
      <c r="P15">
        <v>0.98344386803051798</v>
      </c>
      <c r="Q15">
        <v>1.0216743757668301</v>
      </c>
      <c r="R15">
        <v>0.99543332749549396</v>
      </c>
      <c r="S15">
        <v>127.900001525878</v>
      </c>
      <c r="T15" s="27">
        <f t="shared" si="0"/>
        <v>0.99543332749549396</v>
      </c>
      <c r="U15" s="27">
        <f t="shared" si="1"/>
        <v>1.0216743757668301</v>
      </c>
      <c r="V15" s="39">
        <f t="shared" si="2"/>
        <v>127.31592410558349</v>
      </c>
      <c r="W15" s="38">
        <f t="shared" si="3"/>
        <v>130.67215421952801</v>
      </c>
      <c r="X15" s="44">
        <f t="shared" si="4"/>
        <v>1.0864674583674914</v>
      </c>
      <c r="Y15" s="44">
        <f t="shared" si="5"/>
        <v>0.45161011596210654</v>
      </c>
      <c r="Z15" s="22">
        <f t="shared" si="6"/>
        <v>1</v>
      </c>
      <c r="AA15" s="22">
        <f t="shared" si="7"/>
        <v>1</v>
      </c>
      <c r="AB15" s="22">
        <f t="shared" si="8"/>
        <v>1</v>
      </c>
      <c r="AC15" s="22">
        <v>1</v>
      </c>
      <c r="AD15" s="22">
        <v>1</v>
      </c>
      <c r="AE15" s="22">
        <v>1</v>
      </c>
      <c r="AF15" s="22">
        <f t="shared" si="9"/>
        <v>-2.0158062563458218E-2</v>
      </c>
      <c r="AG15" s="22">
        <f t="shared" si="10"/>
        <v>0.96033891488376033</v>
      </c>
      <c r="AH15" s="22">
        <f t="shared" si="11"/>
        <v>0.81835392265791695</v>
      </c>
      <c r="AI15" s="22">
        <f t="shared" si="12"/>
        <v>1.8385119852213752</v>
      </c>
      <c r="AJ15" s="22">
        <f t="shared" si="13"/>
        <v>-1.1179406290299256</v>
      </c>
      <c r="AK15" s="22">
        <f t="shared" si="14"/>
        <v>1.0168846478167008</v>
      </c>
      <c r="AL15" s="22">
        <f t="shared" si="15"/>
        <v>-0.81306498735367205</v>
      </c>
      <c r="AM15" s="22">
        <f t="shared" si="16"/>
        <v>1.3048756416762535</v>
      </c>
      <c r="AN15" s="46">
        <v>1</v>
      </c>
      <c r="AO15" s="51">
        <v>1</v>
      </c>
      <c r="AP15" s="51">
        <v>1</v>
      </c>
      <c r="AQ15" s="21">
        <v>1</v>
      </c>
      <c r="AR15" s="17">
        <f t="shared" si="17"/>
        <v>11.425253937822552</v>
      </c>
      <c r="AS15" s="17">
        <f t="shared" si="18"/>
        <v>0</v>
      </c>
      <c r="AT15" s="17">
        <f t="shared" si="19"/>
        <v>2.8991887891935386</v>
      </c>
      <c r="AU15" s="17">
        <f t="shared" si="20"/>
        <v>11.425253937822552</v>
      </c>
      <c r="AV15" s="17">
        <f t="shared" si="21"/>
        <v>0</v>
      </c>
      <c r="AW15" s="17">
        <f t="shared" si="22"/>
        <v>2.8991887891935386</v>
      </c>
      <c r="AX15" s="14">
        <f t="shared" si="23"/>
        <v>2.0525477128375321E-2</v>
      </c>
      <c r="AY15" s="14">
        <f t="shared" si="24"/>
        <v>0</v>
      </c>
      <c r="AZ15" s="67">
        <f t="shared" si="25"/>
        <v>9.9079248538095515E-4</v>
      </c>
      <c r="BA15" s="21">
        <f t="shared" si="26"/>
        <v>0</v>
      </c>
      <c r="BB15" s="66">
        <v>2814</v>
      </c>
      <c r="BC15" s="15">
        <f t="shared" si="27"/>
        <v>2655.3604506207871</v>
      </c>
      <c r="BD15" s="19">
        <f t="shared" si="28"/>
        <v>-158.63954937921289</v>
      </c>
      <c r="BE15" s="63">
        <f t="shared" si="29"/>
        <v>130.67215421952801</v>
      </c>
      <c r="BF15" s="63">
        <f t="shared" si="30"/>
        <v>133.50439159234324</v>
      </c>
      <c r="BG15" s="46">
        <f t="shared" si="31"/>
        <v>-1.2140271990366052</v>
      </c>
      <c r="BH15" s="64">
        <f t="shared" si="32"/>
        <v>1.0597431318004775</v>
      </c>
      <c r="BI15" s="66">
        <v>0</v>
      </c>
      <c r="BJ15" s="66">
        <v>0</v>
      </c>
      <c r="BK15" s="66">
        <v>0</v>
      </c>
      <c r="BL15" s="10">
        <f t="shared" si="33"/>
        <v>0</v>
      </c>
      <c r="BM15" s="15">
        <f t="shared" si="34"/>
        <v>0</v>
      </c>
      <c r="BN15" s="9">
        <f t="shared" si="35"/>
        <v>0</v>
      </c>
      <c r="BO15" s="48">
        <f t="shared" si="36"/>
        <v>130.67215421952801</v>
      </c>
      <c r="BP15" s="48">
        <f t="shared" si="37"/>
        <v>133.50439159234324</v>
      </c>
      <c r="BQ15" s="46">
        <f t="shared" si="38"/>
        <v>0</v>
      </c>
      <c r="BR15" s="64" t="e">
        <f t="shared" si="39"/>
        <v>#DIV/0!</v>
      </c>
      <c r="BS15" s="16">
        <f t="shared" si="40"/>
        <v>2814</v>
      </c>
      <c r="BT15" s="69">
        <f t="shared" si="41"/>
        <v>2665.0157233908244</v>
      </c>
      <c r="BU15" s="66">
        <v>0</v>
      </c>
      <c r="BV15" s="15">
        <f t="shared" si="42"/>
        <v>9.6552727700374081</v>
      </c>
      <c r="BW15" s="37">
        <f t="shared" si="43"/>
        <v>9.6552727700374081</v>
      </c>
      <c r="BX15" s="54">
        <f t="shared" si="44"/>
        <v>9.6552727700374081</v>
      </c>
      <c r="BY15" s="26">
        <f t="shared" si="45"/>
        <v>1.4718403612861806E-2</v>
      </c>
      <c r="BZ15" s="47">
        <f t="shared" si="46"/>
        <v>9.6552727700374081</v>
      </c>
      <c r="CA15" s="48">
        <f t="shared" si="47"/>
        <v>127.31592410558349</v>
      </c>
      <c r="CB15" s="48">
        <f t="shared" si="48"/>
        <v>126.73451397558475</v>
      </c>
      <c r="CC15" s="65">
        <f t="shared" si="49"/>
        <v>7.5837118081397745E-2</v>
      </c>
      <c r="CD15" s="66">
        <v>0</v>
      </c>
      <c r="CE15" s="15">
        <f t="shared" si="50"/>
        <v>6.3678233035433989</v>
      </c>
      <c r="CF15" s="37">
        <f t="shared" si="51"/>
        <v>6.3678233035433989</v>
      </c>
      <c r="CG15" s="54">
        <f t="shared" si="52"/>
        <v>6.3678233035433989</v>
      </c>
      <c r="CH15" s="26">
        <f t="shared" si="53"/>
        <v>9.9079248538095537E-4</v>
      </c>
      <c r="CI15" s="47">
        <f t="shared" si="54"/>
        <v>6.3678233035433989</v>
      </c>
      <c r="CJ15" s="48">
        <f t="shared" si="55"/>
        <v>127.31592410558349</v>
      </c>
      <c r="CK15" s="65">
        <f t="shared" si="56"/>
        <v>5.0015921796730964E-2</v>
      </c>
      <c r="CL15" s="70">
        <f t="shared" si="57"/>
        <v>0</v>
      </c>
      <c r="CM15" s="1">
        <f t="shared" si="58"/>
        <v>2814</v>
      </c>
    </row>
    <row r="16" spans="1:91" x14ac:dyDescent="0.2">
      <c r="A16" s="25" t="s">
        <v>199</v>
      </c>
      <c r="B16">
        <v>1</v>
      </c>
      <c r="C16">
        <v>0</v>
      </c>
      <c r="D16">
        <v>0.24170994806232499</v>
      </c>
      <c r="E16">
        <v>0.75829005193767396</v>
      </c>
      <c r="F16">
        <v>0.44179578863726598</v>
      </c>
      <c r="G16">
        <v>0.44179578863726598</v>
      </c>
      <c r="H16">
        <v>0.45486836606769698</v>
      </c>
      <c r="I16">
        <v>8.8591725867112406E-2</v>
      </c>
      <c r="J16">
        <v>0.20074255550901701</v>
      </c>
      <c r="K16">
        <v>0.29780398859680501</v>
      </c>
      <c r="L16">
        <v>0.48536466535814299</v>
      </c>
      <c r="M16">
        <v>0.65030735390762895</v>
      </c>
      <c r="N16" s="21">
        <v>0</v>
      </c>
      <c r="O16">
        <v>0.99275368745442505</v>
      </c>
      <c r="P16">
        <v>0.997074291080011</v>
      </c>
      <c r="Q16">
        <v>0.99901232311991295</v>
      </c>
      <c r="R16">
        <v>0.99603470556677498</v>
      </c>
      <c r="S16">
        <v>4.0100002288818297</v>
      </c>
      <c r="T16" s="27">
        <f t="shared" si="0"/>
        <v>0.99603470556677498</v>
      </c>
      <c r="U16" s="27">
        <f t="shared" si="1"/>
        <v>0.99901232311991295</v>
      </c>
      <c r="V16" s="39">
        <f t="shared" si="2"/>
        <v>3.9940993972970134</v>
      </c>
      <c r="W16" s="38">
        <f t="shared" si="3"/>
        <v>4.0060396443666191</v>
      </c>
      <c r="X16" s="44">
        <f t="shared" si="4"/>
        <v>1.1267170104751092</v>
      </c>
      <c r="Y16" s="44">
        <f t="shared" si="5"/>
        <v>0.30961545162535548</v>
      </c>
      <c r="Z16" s="22">
        <f t="shared" si="6"/>
        <v>1</v>
      </c>
      <c r="AA16" s="22">
        <f t="shared" si="7"/>
        <v>1</v>
      </c>
      <c r="AB16" s="22">
        <f t="shared" si="8"/>
        <v>1</v>
      </c>
      <c r="AC16" s="22">
        <v>1</v>
      </c>
      <c r="AD16" s="22">
        <v>1</v>
      </c>
      <c r="AE16" s="22">
        <v>1</v>
      </c>
      <c r="AF16" s="22">
        <f t="shared" si="9"/>
        <v>-2.0158062563458218E-2</v>
      </c>
      <c r="AG16" s="22">
        <f t="shared" si="10"/>
        <v>0.96033891488376033</v>
      </c>
      <c r="AH16" s="22">
        <f t="shared" si="11"/>
        <v>0.48536466535814299</v>
      </c>
      <c r="AI16" s="22">
        <f t="shared" si="12"/>
        <v>1.5055227279216012</v>
      </c>
      <c r="AJ16" s="22">
        <f t="shared" si="13"/>
        <v>-1.1179406290299256</v>
      </c>
      <c r="AK16" s="22">
        <f t="shared" si="14"/>
        <v>1.0168846478167008</v>
      </c>
      <c r="AL16" s="22">
        <f t="shared" si="15"/>
        <v>0.65030735390762895</v>
      </c>
      <c r="AM16" s="22">
        <f t="shared" si="16"/>
        <v>2.7682479829375546</v>
      </c>
      <c r="AN16" s="46">
        <v>0</v>
      </c>
      <c r="AO16" s="74">
        <v>0.34300000000000003</v>
      </c>
      <c r="AP16" s="51">
        <v>0.64</v>
      </c>
      <c r="AQ16" s="50">
        <v>1</v>
      </c>
      <c r="AR16" s="17">
        <f t="shared" si="17"/>
        <v>0</v>
      </c>
      <c r="AS16" s="17">
        <f t="shared" si="18"/>
        <v>20.142533221676334</v>
      </c>
      <c r="AT16" s="17">
        <f t="shared" si="19"/>
        <v>37.583735457355253</v>
      </c>
      <c r="AU16" s="17">
        <f t="shared" si="20"/>
        <v>0</v>
      </c>
      <c r="AV16" s="17">
        <f t="shared" si="21"/>
        <v>20.142533221676334</v>
      </c>
      <c r="AW16" s="17">
        <f t="shared" si="22"/>
        <v>37.583735457355253</v>
      </c>
      <c r="AX16" s="14">
        <f t="shared" si="23"/>
        <v>0</v>
      </c>
      <c r="AY16" s="14">
        <f t="shared" si="24"/>
        <v>1.4783139601345951E-2</v>
      </c>
      <c r="AZ16" s="67">
        <f t="shared" si="25"/>
        <v>1.2844173101970249E-2</v>
      </c>
      <c r="BA16" s="21">
        <f t="shared" si="26"/>
        <v>0</v>
      </c>
      <c r="BB16" s="66">
        <v>0</v>
      </c>
      <c r="BC16" s="15">
        <f t="shared" si="27"/>
        <v>0</v>
      </c>
      <c r="BD16" s="19">
        <f t="shared" si="28"/>
        <v>0</v>
      </c>
      <c r="BE16" s="63">
        <f t="shared" si="29"/>
        <v>4.0060396443666191</v>
      </c>
      <c r="BF16" s="63">
        <f t="shared" si="30"/>
        <v>4.0020829716291662</v>
      </c>
      <c r="BG16" s="46">
        <f t="shared" si="31"/>
        <v>0</v>
      </c>
      <c r="BH16" s="64" t="e">
        <f t="shared" si="32"/>
        <v>#DIV/0!</v>
      </c>
      <c r="BI16" s="66">
        <v>0</v>
      </c>
      <c r="BJ16" s="66">
        <v>1107</v>
      </c>
      <c r="BK16" s="66">
        <v>0</v>
      </c>
      <c r="BL16" s="10">
        <f t="shared" si="33"/>
        <v>1107</v>
      </c>
      <c r="BM16" s="15">
        <f t="shared" si="34"/>
        <v>2733.0772832176367</v>
      </c>
      <c r="BN16" s="9">
        <f t="shared" si="35"/>
        <v>1626.0772832176367</v>
      </c>
      <c r="BO16" s="48">
        <f t="shared" si="36"/>
        <v>3.9940993972970134</v>
      </c>
      <c r="BP16" s="48">
        <f t="shared" si="37"/>
        <v>3.9782616171911642</v>
      </c>
      <c r="BQ16" s="46">
        <f t="shared" si="38"/>
        <v>407.11988397636679</v>
      </c>
      <c r="BR16" s="64">
        <f t="shared" si="39"/>
        <v>0.40503794268734877</v>
      </c>
      <c r="BS16" s="16">
        <f t="shared" si="40"/>
        <v>1188</v>
      </c>
      <c r="BT16" s="69">
        <f t="shared" si="41"/>
        <v>2858.243750096337</v>
      </c>
      <c r="BU16" s="66">
        <v>81</v>
      </c>
      <c r="BV16" s="15">
        <f t="shared" si="42"/>
        <v>125.16646687870008</v>
      </c>
      <c r="BW16" s="37">
        <f t="shared" si="43"/>
        <v>44.166466878700078</v>
      </c>
      <c r="BX16" s="54">
        <f t="shared" si="44"/>
        <v>44.166466878700078</v>
      </c>
      <c r="BY16" s="26">
        <f t="shared" si="45"/>
        <v>6.7326931217530167E-2</v>
      </c>
      <c r="BZ16" s="47">
        <f t="shared" si="46"/>
        <v>44.166466878700078</v>
      </c>
      <c r="CA16" s="48">
        <f t="shared" si="47"/>
        <v>3.9940993972970134</v>
      </c>
      <c r="CB16" s="48">
        <f t="shared" si="48"/>
        <v>3.9782616171911642</v>
      </c>
      <c r="CC16" s="65">
        <f t="shared" si="49"/>
        <v>11.057928830862224</v>
      </c>
      <c r="CD16" s="66">
        <v>0</v>
      </c>
      <c r="CE16" s="15">
        <f t="shared" si="50"/>
        <v>82.549500526362792</v>
      </c>
      <c r="CF16" s="37">
        <f t="shared" si="51"/>
        <v>82.549500526362792</v>
      </c>
      <c r="CG16" s="54">
        <f t="shared" si="52"/>
        <v>82.549500526362792</v>
      </c>
      <c r="CH16" s="26">
        <f t="shared" si="53"/>
        <v>1.284417310197025E-2</v>
      </c>
      <c r="CI16" s="47">
        <f t="shared" si="54"/>
        <v>82.549500526362792</v>
      </c>
      <c r="CJ16" s="48">
        <f t="shared" si="55"/>
        <v>3.9940993972970134</v>
      </c>
      <c r="CK16" s="65">
        <f t="shared" si="56"/>
        <v>20.667863344169088</v>
      </c>
      <c r="CL16" s="70">
        <f t="shared" si="57"/>
        <v>0</v>
      </c>
      <c r="CM16" s="1">
        <f t="shared" si="58"/>
        <v>1269</v>
      </c>
    </row>
    <row r="17" spans="1:91" x14ac:dyDescent="0.2">
      <c r="A17" s="25" t="s">
        <v>188</v>
      </c>
      <c r="B17">
        <v>1</v>
      </c>
      <c r="C17">
        <v>1</v>
      </c>
      <c r="D17">
        <v>0.66480223731522103</v>
      </c>
      <c r="E17">
        <v>0.33519776268477802</v>
      </c>
      <c r="F17">
        <v>0.942789034564958</v>
      </c>
      <c r="G17">
        <v>0.942789034564958</v>
      </c>
      <c r="H17">
        <v>0.68157124947764303</v>
      </c>
      <c r="I17">
        <v>0.92812369410781403</v>
      </c>
      <c r="J17">
        <v>0.79535050503716198</v>
      </c>
      <c r="K17">
        <v>0.86593748895906897</v>
      </c>
      <c r="L17">
        <v>0.85904781449226197</v>
      </c>
      <c r="M17">
        <v>-0.58982637266325799</v>
      </c>
      <c r="N17" s="21">
        <v>0</v>
      </c>
      <c r="O17">
        <v>1.0151687455218901</v>
      </c>
      <c r="P17">
        <v>0.98246670134810099</v>
      </c>
      <c r="Q17">
        <v>1.0339095192274701</v>
      </c>
      <c r="R17">
        <v>0.97777481929648102</v>
      </c>
      <c r="S17">
        <v>597.70001220703102</v>
      </c>
      <c r="T17" s="27">
        <f t="shared" si="0"/>
        <v>0.98246670134810099</v>
      </c>
      <c r="U17" s="27">
        <f t="shared" si="1"/>
        <v>1.0339095192274701</v>
      </c>
      <c r="V17" s="39">
        <f t="shared" si="2"/>
        <v>587.22035938876149</v>
      </c>
      <c r="W17" s="38">
        <f t="shared" si="3"/>
        <v>617.96773226322443</v>
      </c>
      <c r="X17" s="44">
        <f t="shared" si="4"/>
        <v>0.90396809138346179</v>
      </c>
      <c r="Y17" s="44">
        <f t="shared" si="5"/>
        <v>0.83162332057526078</v>
      </c>
      <c r="Z17" s="22">
        <f t="shared" si="6"/>
        <v>1</v>
      </c>
      <c r="AA17" s="22">
        <f t="shared" si="7"/>
        <v>1</v>
      </c>
      <c r="AB17" s="22">
        <f t="shared" si="8"/>
        <v>1</v>
      </c>
      <c r="AC17" s="22">
        <v>1</v>
      </c>
      <c r="AD17" s="22">
        <v>1</v>
      </c>
      <c r="AE17" s="22">
        <v>1</v>
      </c>
      <c r="AF17" s="22">
        <f t="shared" si="9"/>
        <v>-2.0158062563458218E-2</v>
      </c>
      <c r="AG17" s="22">
        <f t="shared" si="10"/>
        <v>0.96033891488376033</v>
      </c>
      <c r="AH17" s="22">
        <f t="shared" si="11"/>
        <v>0.85904781449226197</v>
      </c>
      <c r="AI17" s="22">
        <f t="shared" si="12"/>
        <v>1.8792058770557203</v>
      </c>
      <c r="AJ17" s="22">
        <f t="shared" si="13"/>
        <v>-1.1179406290299256</v>
      </c>
      <c r="AK17" s="22">
        <f t="shared" si="14"/>
        <v>1.0168846478167008</v>
      </c>
      <c r="AL17" s="22">
        <f t="shared" si="15"/>
        <v>-0.58982637266325799</v>
      </c>
      <c r="AM17" s="22">
        <f t="shared" si="16"/>
        <v>1.5281142563666676</v>
      </c>
      <c r="AN17" s="46">
        <v>1</v>
      </c>
      <c r="AO17" s="51">
        <v>1</v>
      </c>
      <c r="AP17" s="51">
        <v>1</v>
      </c>
      <c r="AQ17" s="21">
        <v>1</v>
      </c>
      <c r="AR17" s="17">
        <f t="shared" si="17"/>
        <v>12.470889983683294</v>
      </c>
      <c r="AS17" s="17">
        <f t="shared" si="18"/>
        <v>0</v>
      </c>
      <c r="AT17" s="17">
        <f t="shared" si="19"/>
        <v>5.4528469707236686</v>
      </c>
      <c r="AU17" s="17">
        <f t="shared" si="20"/>
        <v>12.470889983683294</v>
      </c>
      <c r="AV17" s="17">
        <f t="shared" si="21"/>
        <v>0</v>
      </c>
      <c r="AW17" s="17">
        <f t="shared" si="22"/>
        <v>5.4528469707236686</v>
      </c>
      <c r="AX17" s="14">
        <f t="shared" si="23"/>
        <v>2.2403963056190926E-2</v>
      </c>
      <c r="AY17" s="14">
        <f t="shared" si="24"/>
        <v>0</v>
      </c>
      <c r="AZ17" s="67">
        <f t="shared" si="25"/>
        <v>1.8635005152693618E-3</v>
      </c>
      <c r="BA17" s="21">
        <f t="shared" si="26"/>
        <v>0</v>
      </c>
      <c r="BB17" s="66">
        <v>1793</v>
      </c>
      <c r="BC17" s="15">
        <f t="shared" si="27"/>
        <v>2898.378296616364</v>
      </c>
      <c r="BD17" s="19">
        <f t="shared" si="28"/>
        <v>1105.378296616364</v>
      </c>
      <c r="BE17" s="63">
        <f t="shared" si="29"/>
        <v>587.22035938876149</v>
      </c>
      <c r="BF17" s="63">
        <f t="shared" si="30"/>
        <v>576.92444945312286</v>
      </c>
      <c r="BG17" s="46">
        <f t="shared" si="31"/>
        <v>1.8823909609792036</v>
      </c>
      <c r="BH17" s="64">
        <f t="shared" si="32"/>
        <v>0.6186218003678785</v>
      </c>
      <c r="BI17" s="66">
        <v>0</v>
      </c>
      <c r="BJ17" s="66">
        <v>0</v>
      </c>
      <c r="BK17" s="66">
        <v>0</v>
      </c>
      <c r="BL17" s="10">
        <f t="shared" si="33"/>
        <v>0</v>
      </c>
      <c r="BM17" s="15">
        <f t="shared" si="34"/>
        <v>0</v>
      </c>
      <c r="BN17" s="9">
        <f t="shared" si="35"/>
        <v>0</v>
      </c>
      <c r="BO17" s="48">
        <f t="shared" si="36"/>
        <v>617.96773226322443</v>
      </c>
      <c r="BP17" s="48">
        <f t="shared" si="37"/>
        <v>638.92272096236036</v>
      </c>
      <c r="BQ17" s="46">
        <f t="shared" si="38"/>
        <v>0</v>
      </c>
      <c r="BR17" s="64" t="e">
        <f t="shared" si="39"/>
        <v>#DIV/0!</v>
      </c>
      <c r="BS17" s="16">
        <f t="shared" si="40"/>
        <v>1793</v>
      </c>
      <c r="BT17" s="69">
        <f t="shared" si="41"/>
        <v>2916.5381091376639</v>
      </c>
      <c r="BU17" s="66">
        <v>0</v>
      </c>
      <c r="BV17" s="15">
        <f t="shared" si="42"/>
        <v>18.15981252129993</v>
      </c>
      <c r="BW17" s="37">
        <f t="shared" si="43"/>
        <v>18.15981252129993</v>
      </c>
      <c r="BX17" s="54">
        <f t="shared" si="44"/>
        <v>18.15981252129993</v>
      </c>
      <c r="BY17" s="26">
        <f t="shared" si="45"/>
        <v>2.7682641038566783E-2</v>
      </c>
      <c r="BZ17" s="47">
        <f t="shared" si="46"/>
        <v>18.15981252129993</v>
      </c>
      <c r="CA17" s="48">
        <f t="shared" si="47"/>
        <v>587.22035938876149</v>
      </c>
      <c r="CB17" s="48">
        <f t="shared" si="48"/>
        <v>576.92444945312286</v>
      </c>
      <c r="CC17" s="65">
        <f t="shared" si="49"/>
        <v>3.0925039009550868E-2</v>
      </c>
      <c r="CD17" s="66">
        <v>0</v>
      </c>
      <c r="CE17" s="15">
        <f t="shared" si="50"/>
        <v>11.976717811636188</v>
      </c>
      <c r="CF17" s="37">
        <f t="shared" si="51"/>
        <v>11.976717811636188</v>
      </c>
      <c r="CG17" s="54">
        <f t="shared" si="52"/>
        <v>11.976717811636188</v>
      </c>
      <c r="CH17" s="26">
        <f t="shared" si="53"/>
        <v>1.863500515269362E-3</v>
      </c>
      <c r="CI17" s="47">
        <f t="shared" si="54"/>
        <v>11.976717811636188</v>
      </c>
      <c r="CJ17" s="48">
        <f t="shared" si="55"/>
        <v>587.22035938876149</v>
      </c>
      <c r="CK17" s="65">
        <f t="shared" si="56"/>
        <v>2.0395610642830523E-2</v>
      </c>
      <c r="CL17" s="70">
        <f t="shared" si="57"/>
        <v>0</v>
      </c>
      <c r="CM17" s="1">
        <f t="shared" si="58"/>
        <v>1793</v>
      </c>
    </row>
    <row r="18" spans="1:91" x14ac:dyDescent="0.2">
      <c r="A18" s="25" t="s">
        <v>189</v>
      </c>
      <c r="B18">
        <v>0</v>
      </c>
      <c r="C18">
        <v>0</v>
      </c>
      <c r="D18">
        <v>0.32161406312425</v>
      </c>
      <c r="E18">
        <v>0.678385936875749</v>
      </c>
      <c r="F18">
        <v>0.22248708780293999</v>
      </c>
      <c r="G18">
        <v>0.22248708780293999</v>
      </c>
      <c r="H18">
        <v>0.49017969076473</v>
      </c>
      <c r="I18">
        <v>0.90388633514417005</v>
      </c>
      <c r="J18">
        <v>0.66563257450896596</v>
      </c>
      <c r="K18">
        <v>0.38483068101344697</v>
      </c>
      <c r="L18">
        <v>0.85843403659883999</v>
      </c>
      <c r="M18">
        <v>-0.504936079777762</v>
      </c>
      <c r="N18" s="21">
        <v>0</v>
      </c>
      <c r="O18">
        <v>1.0201213143131</v>
      </c>
      <c r="P18">
        <v>1.0012855690982201</v>
      </c>
      <c r="Q18">
        <v>0.998854390756444</v>
      </c>
      <c r="R18">
        <v>0.98241805815069405</v>
      </c>
      <c r="S18">
        <v>168.61000061035099</v>
      </c>
      <c r="T18" s="27">
        <f t="shared" si="0"/>
        <v>0.98241805815069405</v>
      </c>
      <c r="U18" s="27">
        <f t="shared" si="1"/>
        <v>0.998854390756444</v>
      </c>
      <c r="V18" s="39">
        <f t="shared" si="2"/>
        <v>165.64550938440837</v>
      </c>
      <c r="W18" s="38">
        <f t="shared" si="3"/>
        <v>168.4168394350958</v>
      </c>
      <c r="X18" s="44">
        <f t="shared" si="4"/>
        <v>1.084649225944109</v>
      </c>
      <c r="Y18" s="44">
        <f t="shared" si="5"/>
        <v>0.45873107430877758</v>
      </c>
      <c r="Z18" s="22">
        <f t="shared" si="6"/>
        <v>1</v>
      </c>
      <c r="AA18" s="22">
        <f t="shared" si="7"/>
        <v>1</v>
      </c>
      <c r="AB18" s="22">
        <f t="shared" si="8"/>
        <v>1</v>
      </c>
      <c r="AC18" s="22">
        <v>1</v>
      </c>
      <c r="AD18" s="22">
        <v>1</v>
      </c>
      <c r="AE18" s="22">
        <v>1</v>
      </c>
      <c r="AF18" s="22">
        <f t="shared" si="9"/>
        <v>-2.0158062563458218E-2</v>
      </c>
      <c r="AG18" s="22">
        <f t="shared" si="10"/>
        <v>0.96033891488376033</v>
      </c>
      <c r="AH18" s="22">
        <f t="shared" si="11"/>
        <v>0.85843403659883999</v>
      </c>
      <c r="AI18" s="22">
        <f t="shared" si="12"/>
        <v>1.8785920991622982</v>
      </c>
      <c r="AJ18" s="22">
        <f t="shared" si="13"/>
        <v>-1.1179406290299256</v>
      </c>
      <c r="AK18" s="22">
        <f t="shared" si="14"/>
        <v>1.0168846478167008</v>
      </c>
      <c r="AL18" s="22">
        <f t="shared" si="15"/>
        <v>-0.504936079777762</v>
      </c>
      <c r="AM18" s="22">
        <f t="shared" si="16"/>
        <v>1.6130045492521636</v>
      </c>
      <c r="AN18" s="46">
        <v>1</v>
      </c>
      <c r="AO18" s="51">
        <v>1</v>
      </c>
      <c r="AP18" s="51">
        <v>1</v>
      </c>
      <c r="AQ18" s="21">
        <v>1</v>
      </c>
      <c r="AR18" s="17">
        <f t="shared" si="17"/>
        <v>12.454605216920582</v>
      </c>
      <c r="AS18" s="17">
        <f t="shared" si="18"/>
        <v>0</v>
      </c>
      <c r="AT18" s="17">
        <f t="shared" si="19"/>
        <v>6.7692782962222573</v>
      </c>
      <c r="AU18" s="17">
        <f t="shared" si="20"/>
        <v>12.454605216920582</v>
      </c>
      <c r="AV18" s="17">
        <f t="shared" si="21"/>
        <v>0</v>
      </c>
      <c r="AW18" s="17">
        <f t="shared" si="22"/>
        <v>6.7692782962222573</v>
      </c>
      <c r="AX18" s="14">
        <f t="shared" si="23"/>
        <v>2.2374707460687489E-2</v>
      </c>
      <c r="AY18" s="14">
        <f t="shared" si="24"/>
        <v>0</v>
      </c>
      <c r="AZ18" s="67">
        <f t="shared" si="25"/>
        <v>2.3133885217647612E-3</v>
      </c>
      <c r="BA18" s="21">
        <f t="shared" si="26"/>
        <v>0</v>
      </c>
      <c r="BB18" s="66">
        <v>2529</v>
      </c>
      <c r="BC18" s="15">
        <f t="shared" si="27"/>
        <v>2894.5935294816795</v>
      </c>
      <c r="BD18" s="19">
        <f t="shared" si="28"/>
        <v>365.59352948167952</v>
      </c>
      <c r="BE18" s="63">
        <f t="shared" si="29"/>
        <v>165.64550938440837</v>
      </c>
      <c r="BF18" s="63">
        <f t="shared" si="30"/>
        <v>162.73313967081305</v>
      </c>
      <c r="BG18" s="46">
        <f t="shared" si="31"/>
        <v>2.2070838553990497</v>
      </c>
      <c r="BH18" s="64">
        <f t="shared" si="32"/>
        <v>0.87369780048283863</v>
      </c>
      <c r="BI18" s="66">
        <v>0</v>
      </c>
      <c r="BJ18" s="66">
        <v>0</v>
      </c>
      <c r="BK18" s="66">
        <v>0</v>
      </c>
      <c r="BL18" s="10">
        <f t="shared" si="33"/>
        <v>0</v>
      </c>
      <c r="BM18" s="15">
        <f t="shared" si="34"/>
        <v>0</v>
      </c>
      <c r="BN18" s="9">
        <f t="shared" si="35"/>
        <v>0</v>
      </c>
      <c r="BO18" s="48">
        <f t="shared" si="36"/>
        <v>168.4168394350958</v>
      </c>
      <c r="BP18" s="48">
        <f t="shared" si="37"/>
        <v>168.22389954706847</v>
      </c>
      <c r="BQ18" s="46">
        <f t="shared" si="38"/>
        <v>0</v>
      </c>
      <c r="BR18" s="64" t="e">
        <f t="shared" si="39"/>
        <v>#DIV/0!</v>
      </c>
      <c r="BS18" s="16">
        <f t="shared" si="40"/>
        <v>2529</v>
      </c>
      <c r="BT18" s="69">
        <f t="shared" si="41"/>
        <v>2917.137500626277</v>
      </c>
      <c r="BU18" s="66">
        <v>0</v>
      </c>
      <c r="BV18" s="15">
        <f t="shared" si="42"/>
        <v>22.543971144597599</v>
      </c>
      <c r="BW18" s="37">
        <f t="shared" si="43"/>
        <v>22.543971144597599</v>
      </c>
      <c r="BX18" s="54">
        <f t="shared" si="44"/>
        <v>22.543971144597599</v>
      </c>
      <c r="BY18" s="26">
        <f t="shared" si="45"/>
        <v>3.4365809671642454E-2</v>
      </c>
      <c r="BZ18" s="47">
        <f t="shared" si="46"/>
        <v>22.543971144597599</v>
      </c>
      <c r="CA18" s="48">
        <f t="shared" si="47"/>
        <v>165.64550938440837</v>
      </c>
      <c r="CB18" s="48">
        <f t="shared" si="48"/>
        <v>162.73313967081305</v>
      </c>
      <c r="CC18" s="65">
        <f t="shared" si="49"/>
        <v>0.13609768974950301</v>
      </c>
      <c r="CD18" s="66">
        <v>0</v>
      </c>
      <c r="CE18" s="15">
        <f t="shared" si="50"/>
        <v>14.86814802938212</v>
      </c>
      <c r="CF18" s="37">
        <f t="shared" si="51"/>
        <v>14.86814802938212</v>
      </c>
      <c r="CG18" s="54">
        <f t="shared" si="52"/>
        <v>14.86814802938212</v>
      </c>
      <c r="CH18" s="26">
        <f t="shared" si="53"/>
        <v>2.3133885217647616E-3</v>
      </c>
      <c r="CI18" s="47">
        <f t="shared" si="54"/>
        <v>14.868148029382121</v>
      </c>
      <c r="CJ18" s="48">
        <f t="shared" si="55"/>
        <v>165.64550938440837</v>
      </c>
      <c r="CK18" s="65">
        <f t="shared" si="56"/>
        <v>8.9758835507445442E-2</v>
      </c>
      <c r="CL18" s="70">
        <f t="shared" si="57"/>
        <v>0</v>
      </c>
      <c r="CM18" s="1">
        <f t="shared" si="58"/>
        <v>2529</v>
      </c>
    </row>
    <row r="19" spans="1:91" x14ac:dyDescent="0.2">
      <c r="A19" s="25" t="s">
        <v>305</v>
      </c>
      <c r="B19">
        <v>0</v>
      </c>
      <c r="C19">
        <v>1</v>
      </c>
      <c r="D19">
        <v>0.173391929684378</v>
      </c>
      <c r="E19">
        <v>0.826608070315621</v>
      </c>
      <c r="F19">
        <v>0.816041500399042</v>
      </c>
      <c r="G19">
        <v>0.816041500399042</v>
      </c>
      <c r="H19">
        <v>0.35917258671124103</v>
      </c>
      <c r="I19">
        <v>8.5666527371500198E-2</v>
      </c>
      <c r="J19">
        <v>0.175411140554387</v>
      </c>
      <c r="K19">
        <v>0.37834213395379201</v>
      </c>
      <c r="L19">
        <v>0.43482202418403798</v>
      </c>
      <c r="M19">
        <v>0.32257191082188102</v>
      </c>
      <c r="N19" s="21">
        <v>0</v>
      </c>
      <c r="O19">
        <v>1</v>
      </c>
      <c r="P19">
        <v>0.98367131110837402</v>
      </c>
      <c r="Q19">
        <v>1.00367929777605</v>
      </c>
      <c r="R19">
        <v>0.99189626715080603</v>
      </c>
      <c r="S19">
        <v>13.5</v>
      </c>
      <c r="T19" s="27">
        <f t="shared" si="0"/>
        <v>0.98367131110837402</v>
      </c>
      <c r="U19" s="27">
        <f t="shared" si="1"/>
        <v>1.00367929777605</v>
      </c>
      <c r="V19" s="39">
        <f t="shared" si="2"/>
        <v>13.27956269996305</v>
      </c>
      <c r="W19" s="38">
        <f t="shared" si="3"/>
        <v>13.549670519976676</v>
      </c>
      <c r="X19" s="44">
        <f t="shared" si="4"/>
        <v>1.162684966249115</v>
      </c>
      <c r="Y19" s="44">
        <f t="shared" si="5"/>
        <v>0.40058104558191171</v>
      </c>
      <c r="Z19" s="22">
        <f t="shared" si="6"/>
        <v>1</v>
      </c>
      <c r="AA19" s="22">
        <f t="shared" si="7"/>
        <v>1</v>
      </c>
      <c r="AB19" s="22">
        <f t="shared" si="8"/>
        <v>1</v>
      </c>
      <c r="AC19" s="22">
        <v>1</v>
      </c>
      <c r="AD19" s="22">
        <v>1</v>
      </c>
      <c r="AE19" s="22">
        <v>1</v>
      </c>
      <c r="AF19" s="22">
        <f t="shared" si="9"/>
        <v>-2.0158062563458218E-2</v>
      </c>
      <c r="AG19" s="22">
        <f t="shared" si="10"/>
        <v>0.96033891488376033</v>
      </c>
      <c r="AH19" s="22">
        <f t="shared" si="11"/>
        <v>0.43482202418403798</v>
      </c>
      <c r="AI19" s="22">
        <f t="shared" si="12"/>
        <v>1.4549800867474962</v>
      </c>
      <c r="AJ19" s="22">
        <f t="shared" si="13"/>
        <v>-1.1179406290299256</v>
      </c>
      <c r="AK19" s="22">
        <f t="shared" si="14"/>
        <v>1.0168846478167008</v>
      </c>
      <c r="AL19" s="22">
        <f t="shared" si="15"/>
        <v>0.32257191082188102</v>
      </c>
      <c r="AM19" s="22">
        <f t="shared" si="16"/>
        <v>2.4405125398518068</v>
      </c>
      <c r="AN19" s="46">
        <v>0</v>
      </c>
      <c r="AO19" s="74">
        <v>0.34300000000000003</v>
      </c>
      <c r="AP19" s="51">
        <v>0</v>
      </c>
      <c r="AQ19" s="50">
        <v>1</v>
      </c>
      <c r="AR19" s="17">
        <f t="shared" si="17"/>
        <v>0</v>
      </c>
      <c r="AS19" s="17">
        <f t="shared" si="18"/>
        <v>12.167974586875195</v>
      </c>
      <c r="AT19" s="17">
        <f t="shared" si="19"/>
        <v>0</v>
      </c>
      <c r="AU19" s="17">
        <f t="shared" si="20"/>
        <v>0</v>
      </c>
      <c r="AV19" s="17">
        <f t="shared" si="21"/>
        <v>12.167974586875195</v>
      </c>
      <c r="AW19" s="17">
        <f t="shared" si="22"/>
        <v>0</v>
      </c>
      <c r="AX19" s="14">
        <f t="shared" si="23"/>
        <v>0</v>
      </c>
      <c r="AY19" s="14">
        <f t="shared" si="24"/>
        <v>8.9303994191667763E-3</v>
      </c>
      <c r="AZ19" s="67">
        <f t="shared" si="25"/>
        <v>0</v>
      </c>
      <c r="BA19" s="21">
        <f t="shared" si="26"/>
        <v>0</v>
      </c>
      <c r="BB19" s="66">
        <v>0</v>
      </c>
      <c r="BC19" s="15">
        <f t="shared" si="27"/>
        <v>0</v>
      </c>
      <c r="BD19" s="19">
        <f t="shared" si="28"/>
        <v>0</v>
      </c>
      <c r="BE19" s="63">
        <f t="shared" si="29"/>
        <v>13.549670519976676</v>
      </c>
      <c r="BF19" s="63">
        <f t="shared" si="30"/>
        <v>13.599523792587036</v>
      </c>
      <c r="BG19" s="46">
        <f t="shared" si="31"/>
        <v>0</v>
      </c>
      <c r="BH19" s="64" t="e">
        <f t="shared" si="32"/>
        <v>#DIV/0!</v>
      </c>
      <c r="BI19" s="66">
        <v>0</v>
      </c>
      <c r="BJ19" s="66">
        <v>0</v>
      </c>
      <c r="BK19" s="66">
        <v>0</v>
      </c>
      <c r="BL19" s="10">
        <f t="shared" si="33"/>
        <v>0</v>
      </c>
      <c r="BM19" s="15">
        <f t="shared" si="34"/>
        <v>1651.0343838167153</v>
      </c>
      <c r="BN19" s="9">
        <f t="shared" si="35"/>
        <v>1651.0343838167153</v>
      </c>
      <c r="BO19" s="48">
        <f t="shared" si="36"/>
        <v>13.27956269996305</v>
      </c>
      <c r="BP19" s="48">
        <f t="shared" si="37"/>
        <v>13.062724852018512</v>
      </c>
      <c r="BQ19" s="46">
        <f t="shared" si="38"/>
        <v>124.32897235549099</v>
      </c>
      <c r="BR19" s="64">
        <f t="shared" si="39"/>
        <v>0</v>
      </c>
      <c r="BS19" s="16">
        <f t="shared" si="40"/>
        <v>0</v>
      </c>
      <c r="BT19" s="69">
        <f t="shared" si="41"/>
        <v>1651.0343838167153</v>
      </c>
      <c r="BU19" s="66">
        <v>0</v>
      </c>
      <c r="BV19" s="15">
        <f t="shared" si="42"/>
        <v>0</v>
      </c>
      <c r="BW19" s="37">
        <f t="shared" si="43"/>
        <v>0</v>
      </c>
      <c r="BX19" s="54">
        <f t="shared" si="44"/>
        <v>0</v>
      </c>
      <c r="BY19" s="26">
        <f t="shared" si="45"/>
        <v>0</v>
      </c>
      <c r="BZ19" s="47">
        <f t="shared" si="46"/>
        <v>0</v>
      </c>
      <c r="CA19" s="48">
        <f t="shared" si="47"/>
        <v>13.549670519976676</v>
      </c>
      <c r="CB19" s="48">
        <f t="shared" si="48"/>
        <v>13.599523792587036</v>
      </c>
      <c r="CC19" s="65">
        <f t="shared" si="49"/>
        <v>0</v>
      </c>
      <c r="CD19" s="66">
        <v>0</v>
      </c>
      <c r="CE19" s="15">
        <f t="shared" si="50"/>
        <v>0</v>
      </c>
      <c r="CF19" s="37">
        <f t="shared" si="51"/>
        <v>0</v>
      </c>
      <c r="CG19" s="54">
        <f t="shared" si="52"/>
        <v>0</v>
      </c>
      <c r="CH19" s="26">
        <f t="shared" si="53"/>
        <v>0</v>
      </c>
      <c r="CI19" s="47">
        <f t="shared" si="54"/>
        <v>0</v>
      </c>
      <c r="CJ19" s="48">
        <f t="shared" si="55"/>
        <v>13.549670519976676</v>
      </c>
      <c r="CK19" s="65">
        <f t="shared" si="56"/>
        <v>0</v>
      </c>
      <c r="CL19" s="70">
        <f t="shared" si="57"/>
        <v>0</v>
      </c>
      <c r="CM19" s="1">
        <f t="shared" si="58"/>
        <v>0</v>
      </c>
    </row>
    <row r="20" spans="1:91" x14ac:dyDescent="0.2">
      <c r="A20" s="25" t="s">
        <v>148</v>
      </c>
      <c r="B20">
        <v>0</v>
      </c>
      <c r="C20">
        <v>0</v>
      </c>
      <c r="D20">
        <v>0.25752508361204002</v>
      </c>
      <c r="E20">
        <v>0.74247491638795904</v>
      </c>
      <c r="F20">
        <v>0.306709265175718</v>
      </c>
      <c r="G20">
        <v>0.306709265175718</v>
      </c>
      <c r="H20">
        <v>0.67724867724867699</v>
      </c>
      <c r="I20">
        <v>6.8783068783068696E-2</v>
      </c>
      <c r="J20">
        <v>0.215831513802869</v>
      </c>
      <c r="K20">
        <v>0.25728879688055001</v>
      </c>
      <c r="L20">
        <v>0.32385803527228202</v>
      </c>
      <c r="M20">
        <v>-0.89288116214794699</v>
      </c>
      <c r="N20" s="21">
        <v>0</v>
      </c>
      <c r="O20">
        <v>1.00241104966532</v>
      </c>
      <c r="P20">
        <v>0.99034981637943398</v>
      </c>
      <c r="Q20">
        <v>1.0138478347598301</v>
      </c>
      <c r="R20">
        <v>0.98660523360299202</v>
      </c>
      <c r="S20">
        <v>32.319999694824197</v>
      </c>
      <c r="T20" s="27">
        <f t="shared" si="0"/>
        <v>0.98660523360299202</v>
      </c>
      <c r="U20" s="27">
        <f t="shared" si="1"/>
        <v>1.0138478347598301</v>
      </c>
      <c r="V20" s="39">
        <f t="shared" si="2"/>
        <v>31.887080848960657</v>
      </c>
      <c r="W20" s="38">
        <f t="shared" si="3"/>
        <v>32.767561710035885</v>
      </c>
      <c r="X20" s="44">
        <f t="shared" si="4"/>
        <v>1.1183906844264651</v>
      </c>
      <c r="Y20" s="44">
        <f t="shared" si="5"/>
        <v>0.29858509581123444</v>
      </c>
      <c r="Z20" s="22">
        <f t="shared" si="6"/>
        <v>1</v>
      </c>
      <c r="AA20" s="22">
        <f t="shared" si="7"/>
        <v>1</v>
      </c>
      <c r="AB20" s="22">
        <f t="shared" si="8"/>
        <v>1</v>
      </c>
      <c r="AC20" s="22">
        <v>1</v>
      </c>
      <c r="AD20" s="22">
        <v>1</v>
      </c>
      <c r="AE20" s="22">
        <v>1</v>
      </c>
      <c r="AF20" s="22">
        <f t="shared" si="9"/>
        <v>-2.0158062563458218E-2</v>
      </c>
      <c r="AG20" s="22">
        <f t="shared" si="10"/>
        <v>0.96033891488376033</v>
      </c>
      <c r="AH20" s="22">
        <f t="shared" si="11"/>
        <v>0.32385803527228202</v>
      </c>
      <c r="AI20" s="22">
        <f t="shared" si="12"/>
        <v>1.3440160978357403</v>
      </c>
      <c r="AJ20" s="22">
        <f t="shared" si="13"/>
        <v>-1.1179406290299256</v>
      </c>
      <c r="AK20" s="22">
        <f t="shared" si="14"/>
        <v>1.0168846478167008</v>
      </c>
      <c r="AL20" s="22">
        <f t="shared" si="15"/>
        <v>-0.89288116214794699</v>
      </c>
      <c r="AM20" s="22">
        <f t="shared" si="16"/>
        <v>1.2250594668819788</v>
      </c>
      <c r="AN20" s="46">
        <v>1</v>
      </c>
      <c r="AO20" s="51">
        <v>1</v>
      </c>
      <c r="AP20" s="51">
        <v>1</v>
      </c>
      <c r="AQ20" s="21">
        <v>1</v>
      </c>
      <c r="AR20" s="17">
        <f t="shared" si="17"/>
        <v>3.2630060715713709</v>
      </c>
      <c r="AS20" s="17">
        <f t="shared" si="18"/>
        <v>0</v>
      </c>
      <c r="AT20" s="17">
        <f t="shared" si="19"/>
        <v>2.2523126861659519</v>
      </c>
      <c r="AU20" s="17">
        <f t="shared" si="20"/>
        <v>3.2630060715713709</v>
      </c>
      <c r="AV20" s="17">
        <f t="shared" si="21"/>
        <v>0</v>
      </c>
      <c r="AW20" s="17">
        <f t="shared" si="22"/>
        <v>2.2523126861659519</v>
      </c>
      <c r="AX20" s="14">
        <f t="shared" si="23"/>
        <v>5.8619928148881187E-3</v>
      </c>
      <c r="AY20" s="14">
        <f t="shared" si="24"/>
        <v>0</v>
      </c>
      <c r="AZ20" s="67">
        <f t="shared" si="25"/>
        <v>7.6972375600354453E-4</v>
      </c>
      <c r="BA20" s="21">
        <f t="shared" si="26"/>
        <v>0</v>
      </c>
      <c r="BB20" s="66">
        <v>905</v>
      </c>
      <c r="BC20" s="15">
        <f t="shared" si="27"/>
        <v>758.36014846926105</v>
      </c>
      <c r="BD20" s="19">
        <f t="shared" si="28"/>
        <v>-146.63985153073895</v>
      </c>
      <c r="BE20" s="63">
        <f t="shared" si="29"/>
        <v>32.767561710035885</v>
      </c>
      <c r="BF20" s="63">
        <f t="shared" si="30"/>
        <v>33.221321490078999</v>
      </c>
      <c r="BG20" s="46">
        <f t="shared" si="31"/>
        <v>-4.4751529829522481</v>
      </c>
      <c r="BH20" s="64">
        <f t="shared" si="32"/>
        <v>1.1933643953031148</v>
      </c>
      <c r="BI20" s="66">
        <v>711</v>
      </c>
      <c r="BJ20" s="66">
        <v>2230</v>
      </c>
      <c r="BK20" s="66">
        <v>65</v>
      </c>
      <c r="BL20" s="10">
        <f t="shared" si="33"/>
        <v>3006</v>
      </c>
      <c r="BM20" s="15">
        <f t="shared" si="34"/>
        <v>0</v>
      </c>
      <c r="BN20" s="9">
        <f t="shared" si="35"/>
        <v>-3006</v>
      </c>
      <c r="BO20" s="48">
        <f t="shared" si="36"/>
        <v>32.767561710035885</v>
      </c>
      <c r="BP20" s="48">
        <f t="shared" si="37"/>
        <v>33.221321490078999</v>
      </c>
      <c r="BQ20" s="46">
        <f t="shared" si="38"/>
        <v>-91.73706687731169</v>
      </c>
      <c r="BR20" s="64" t="e">
        <f t="shared" si="39"/>
        <v>#DIV/0!</v>
      </c>
      <c r="BS20" s="16">
        <f t="shared" si="40"/>
        <v>3943</v>
      </c>
      <c r="BT20" s="69">
        <f t="shared" si="41"/>
        <v>765.86110647151554</v>
      </c>
      <c r="BU20" s="66">
        <v>32</v>
      </c>
      <c r="BV20" s="15">
        <f t="shared" si="42"/>
        <v>7.5009580022545412</v>
      </c>
      <c r="BW20" s="37">
        <f t="shared" si="43"/>
        <v>-24.499041997745458</v>
      </c>
      <c r="BX20" s="54">
        <f t="shared" si="44"/>
        <v>-24.499041997745458</v>
      </c>
      <c r="BY20" s="26">
        <f t="shared" si="45"/>
        <v>-3.7346100606319051E-2</v>
      </c>
      <c r="BZ20" s="47">
        <f t="shared" si="46"/>
        <v>-24.499041997745458</v>
      </c>
      <c r="CA20" s="48">
        <f t="shared" si="47"/>
        <v>32.767561710035885</v>
      </c>
      <c r="CB20" s="48">
        <f t="shared" si="48"/>
        <v>33.221321490078999</v>
      </c>
      <c r="CC20" s="65">
        <f t="shared" si="49"/>
        <v>-0.74766142853534368</v>
      </c>
      <c r="CD20" s="66">
        <v>0</v>
      </c>
      <c r="CE20" s="15">
        <f t="shared" si="50"/>
        <v>4.9470145798347804</v>
      </c>
      <c r="CF20" s="37">
        <f t="shared" si="51"/>
        <v>4.9470145798347804</v>
      </c>
      <c r="CG20" s="54">
        <f t="shared" si="52"/>
        <v>4.9470145798347804</v>
      </c>
      <c r="CH20" s="26">
        <f t="shared" si="53"/>
        <v>7.6972375600354464E-4</v>
      </c>
      <c r="CI20" s="47">
        <f t="shared" si="54"/>
        <v>4.9470145798347804</v>
      </c>
      <c r="CJ20" s="48">
        <f t="shared" si="55"/>
        <v>32.767561710035885</v>
      </c>
      <c r="CK20" s="65">
        <f t="shared" si="56"/>
        <v>0.15097292327123729</v>
      </c>
      <c r="CL20" s="70">
        <f t="shared" si="57"/>
        <v>0</v>
      </c>
      <c r="CM20" s="1">
        <f t="shared" si="58"/>
        <v>3975</v>
      </c>
    </row>
    <row r="21" spans="1:91" x14ac:dyDescent="0.2">
      <c r="A21" s="25" t="s">
        <v>300</v>
      </c>
      <c r="B21">
        <v>0</v>
      </c>
      <c r="C21">
        <v>0</v>
      </c>
      <c r="D21">
        <v>0.74151018777467004</v>
      </c>
      <c r="E21">
        <v>0.25848981222532902</v>
      </c>
      <c r="F21">
        <v>0.32770982707718199</v>
      </c>
      <c r="G21">
        <v>0.32770982707718199</v>
      </c>
      <c r="H21">
        <v>0.85541161721688197</v>
      </c>
      <c r="I21">
        <v>0.62097785206853295</v>
      </c>
      <c r="J21">
        <v>0.72882897081126596</v>
      </c>
      <c r="K21">
        <v>0.48871711244174898</v>
      </c>
      <c r="L21">
        <v>0.54231975146175004</v>
      </c>
      <c r="M21">
        <v>1.1788404578195799</v>
      </c>
      <c r="N21" s="21">
        <v>0</v>
      </c>
      <c r="O21">
        <v>1</v>
      </c>
      <c r="P21">
        <v>0.98309760613035202</v>
      </c>
      <c r="Q21">
        <v>1.0551810344732799</v>
      </c>
      <c r="R21">
        <v>0.98442842762488403</v>
      </c>
      <c r="S21">
        <v>3.16000008583068</v>
      </c>
      <c r="T21" s="27">
        <f t="shared" si="0"/>
        <v>0.98442842762488403</v>
      </c>
      <c r="U21" s="27">
        <f t="shared" si="1"/>
        <v>1.0551810344732799</v>
      </c>
      <c r="V21" s="39">
        <f t="shared" si="2"/>
        <v>3.1107939157887947</v>
      </c>
      <c r="W21" s="38">
        <f t="shared" si="3"/>
        <v>3.3343721595024705</v>
      </c>
      <c r="X21" s="44">
        <f t="shared" si="4"/>
        <v>0.86358301823370109</v>
      </c>
      <c r="Y21" s="44">
        <f t="shared" si="5"/>
        <v>0.58440934206678052</v>
      </c>
      <c r="Z21" s="22">
        <f t="shared" si="6"/>
        <v>1</v>
      </c>
      <c r="AA21" s="22">
        <f t="shared" si="7"/>
        <v>1</v>
      </c>
      <c r="AB21" s="22">
        <f t="shared" si="8"/>
        <v>1</v>
      </c>
      <c r="AC21" s="22">
        <v>1</v>
      </c>
      <c r="AD21" s="22">
        <v>1</v>
      </c>
      <c r="AE21" s="22">
        <v>1</v>
      </c>
      <c r="AF21" s="22">
        <f t="shared" si="9"/>
        <v>-2.0158062563458218E-2</v>
      </c>
      <c r="AG21" s="22">
        <f t="shared" si="10"/>
        <v>0.96033891488376033</v>
      </c>
      <c r="AH21" s="22">
        <f t="shared" si="11"/>
        <v>0.54231975146175004</v>
      </c>
      <c r="AI21" s="22">
        <f t="shared" si="12"/>
        <v>1.5624778140252082</v>
      </c>
      <c r="AJ21" s="22">
        <f t="shared" si="13"/>
        <v>-1.1179406290299256</v>
      </c>
      <c r="AK21" s="22">
        <f t="shared" si="14"/>
        <v>1.0168846478167008</v>
      </c>
      <c r="AL21" s="22">
        <f t="shared" si="15"/>
        <v>1.0168846478167008</v>
      </c>
      <c r="AM21" s="22">
        <f t="shared" si="16"/>
        <v>3.1348252768466267</v>
      </c>
      <c r="AN21" s="46">
        <v>0</v>
      </c>
      <c r="AO21" s="74">
        <v>0.34300000000000003</v>
      </c>
      <c r="AP21" s="51">
        <v>0.64</v>
      </c>
      <c r="AQ21" s="50">
        <v>1</v>
      </c>
      <c r="AR21" s="17">
        <f t="shared" si="17"/>
        <v>0</v>
      </c>
      <c r="AS21" s="17">
        <f t="shared" si="18"/>
        <v>33.124358764217291</v>
      </c>
      <c r="AT21" s="17">
        <f t="shared" si="19"/>
        <v>61.806383699997269</v>
      </c>
      <c r="AU21" s="17">
        <f t="shared" si="20"/>
        <v>0</v>
      </c>
      <c r="AV21" s="17">
        <f t="shared" si="21"/>
        <v>33.124358764217291</v>
      </c>
      <c r="AW21" s="17">
        <f t="shared" si="22"/>
        <v>61.806383699997269</v>
      </c>
      <c r="AX21" s="14">
        <f t="shared" si="23"/>
        <v>0</v>
      </c>
      <c r="AY21" s="14">
        <f t="shared" si="24"/>
        <v>2.4310845831919562E-2</v>
      </c>
      <c r="AZ21" s="67">
        <f t="shared" si="25"/>
        <v>2.1122218996839977E-2</v>
      </c>
      <c r="BA21" s="21">
        <f t="shared" si="26"/>
        <v>0</v>
      </c>
      <c r="BB21" s="66">
        <v>0</v>
      </c>
      <c r="BC21" s="15">
        <f t="shared" si="27"/>
        <v>0</v>
      </c>
      <c r="BD21" s="19">
        <f t="shared" si="28"/>
        <v>0</v>
      </c>
      <c r="BE21" s="63">
        <f t="shared" si="29"/>
        <v>3.3343721595024705</v>
      </c>
      <c r="BF21" s="63">
        <f t="shared" si="30"/>
        <v>3.5183662645827209</v>
      </c>
      <c r="BG21" s="46">
        <f t="shared" si="31"/>
        <v>0</v>
      </c>
      <c r="BH21" s="64" t="e">
        <f t="shared" si="32"/>
        <v>#DIV/0!</v>
      </c>
      <c r="BI21" s="66">
        <v>183</v>
      </c>
      <c r="BJ21" s="66">
        <v>0</v>
      </c>
      <c r="BK21" s="66">
        <v>572</v>
      </c>
      <c r="BL21" s="10">
        <f t="shared" si="33"/>
        <v>755</v>
      </c>
      <c r="BM21" s="15">
        <f t="shared" si="34"/>
        <v>4494.5405557136246</v>
      </c>
      <c r="BN21" s="9">
        <f t="shared" si="35"/>
        <v>3739.5405557136246</v>
      </c>
      <c r="BO21" s="48">
        <f t="shared" si="36"/>
        <v>3.1107939157887947</v>
      </c>
      <c r="BP21" s="48">
        <f t="shared" si="37"/>
        <v>3.0623539631850192</v>
      </c>
      <c r="BQ21" s="46">
        <f t="shared" si="38"/>
        <v>1202.1177413050843</v>
      </c>
      <c r="BR21" s="64">
        <f t="shared" si="39"/>
        <v>0.16798157467735303</v>
      </c>
      <c r="BS21" s="16">
        <f t="shared" si="40"/>
        <v>888</v>
      </c>
      <c r="BT21" s="69">
        <f t="shared" si="41"/>
        <v>4700.3765798378299</v>
      </c>
      <c r="BU21" s="66">
        <v>133</v>
      </c>
      <c r="BV21" s="15">
        <f t="shared" si="42"/>
        <v>205.83602412420558</v>
      </c>
      <c r="BW21" s="37">
        <f t="shared" si="43"/>
        <v>72.836024124205579</v>
      </c>
      <c r="BX21" s="54">
        <f t="shared" si="44"/>
        <v>72.836024124205579</v>
      </c>
      <c r="BY21" s="26">
        <f t="shared" si="45"/>
        <v>0.11103052457958094</v>
      </c>
      <c r="BZ21" s="47">
        <f t="shared" si="46"/>
        <v>72.836024124205579</v>
      </c>
      <c r="CA21" s="48">
        <f t="shared" si="47"/>
        <v>3.1107939157887947</v>
      </c>
      <c r="CB21" s="48">
        <f t="shared" si="48"/>
        <v>3.0623539631850192</v>
      </c>
      <c r="CC21" s="65">
        <f t="shared" si="49"/>
        <v>23.413966368690406</v>
      </c>
      <c r="CD21" s="66">
        <v>0</v>
      </c>
      <c r="CE21" s="15">
        <f t="shared" si="50"/>
        <v>135.75250149269053</v>
      </c>
      <c r="CF21" s="37">
        <f t="shared" si="51"/>
        <v>135.75250149269053</v>
      </c>
      <c r="CG21" s="54">
        <f t="shared" si="52"/>
        <v>135.75250149269053</v>
      </c>
      <c r="CH21" s="26">
        <f t="shared" si="53"/>
        <v>2.112221899683998E-2</v>
      </c>
      <c r="CI21" s="47">
        <f t="shared" si="54"/>
        <v>135.75250149269053</v>
      </c>
      <c r="CJ21" s="48">
        <f t="shared" si="55"/>
        <v>3.1107939157887947</v>
      </c>
      <c r="CK21" s="65">
        <f t="shared" si="56"/>
        <v>43.639181883338672</v>
      </c>
      <c r="CL21" s="70">
        <f t="shared" si="57"/>
        <v>0</v>
      </c>
      <c r="CM21" s="1">
        <f t="shared" si="58"/>
        <v>1021</v>
      </c>
    </row>
    <row r="22" spans="1:91" x14ac:dyDescent="0.2">
      <c r="A22" s="25" t="s">
        <v>251</v>
      </c>
      <c r="B22">
        <v>0</v>
      </c>
      <c r="C22">
        <v>0</v>
      </c>
      <c r="D22">
        <v>0.18440292445166501</v>
      </c>
      <c r="E22">
        <v>0.81559707554833405</v>
      </c>
      <c r="F22">
        <v>0.125049940071913</v>
      </c>
      <c r="G22">
        <v>0.125049940071913</v>
      </c>
      <c r="H22">
        <v>0.14500626828249</v>
      </c>
      <c r="I22">
        <v>9.2770580860844096E-2</v>
      </c>
      <c r="J22">
        <v>0.11598411846899501</v>
      </c>
      <c r="K22">
        <v>0.120431752722617</v>
      </c>
      <c r="L22">
        <v>0.35874058577942403</v>
      </c>
      <c r="M22">
        <v>0.90691481629488802</v>
      </c>
      <c r="N22" s="21">
        <v>0</v>
      </c>
      <c r="O22">
        <v>1</v>
      </c>
      <c r="P22">
        <v>0.97985417353246895</v>
      </c>
      <c r="Q22">
        <v>1.0363944217101799</v>
      </c>
      <c r="R22">
        <v>0.99902937283951299</v>
      </c>
      <c r="S22">
        <v>0.58300000429153398</v>
      </c>
      <c r="T22" s="27">
        <f t="shared" si="0"/>
        <v>0.99902937283951299</v>
      </c>
      <c r="U22" s="27">
        <f t="shared" si="1"/>
        <v>1.0363944217101799</v>
      </c>
      <c r="V22" s="39">
        <f t="shared" si="2"/>
        <v>0.58243412865280453</v>
      </c>
      <c r="W22" s="38">
        <f t="shared" si="3"/>
        <v>0.60421795230475672</v>
      </c>
      <c r="X22" s="44">
        <f t="shared" si="4"/>
        <v>1.1568879161850072</v>
      </c>
      <c r="Y22" s="44">
        <f t="shared" si="5"/>
        <v>0.12981364641863388</v>
      </c>
      <c r="Z22" s="22">
        <f t="shared" si="6"/>
        <v>1</v>
      </c>
      <c r="AA22" s="22">
        <f t="shared" si="7"/>
        <v>1</v>
      </c>
      <c r="AB22" s="22">
        <f t="shared" si="8"/>
        <v>1</v>
      </c>
      <c r="AC22" s="22">
        <v>1</v>
      </c>
      <c r="AD22" s="22">
        <v>1</v>
      </c>
      <c r="AE22" s="22">
        <v>1</v>
      </c>
      <c r="AF22" s="22">
        <f t="shared" si="9"/>
        <v>-2.0158062563458218E-2</v>
      </c>
      <c r="AG22" s="22">
        <f t="shared" si="10"/>
        <v>0.96033891488376033</v>
      </c>
      <c r="AH22" s="22">
        <f t="shared" si="11"/>
        <v>0.35874058577942403</v>
      </c>
      <c r="AI22" s="22">
        <f t="shared" si="12"/>
        <v>1.3788986483428822</v>
      </c>
      <c r="AJ22" s="22">
        <f t="shared" si="13"/>
        <v>-1.1179406290299256</v>
      </c>
      <c r="AK22" s="22">
        <f t="shared" si="14"/>
        <v>1.0168846478167008</v>
      </c>
      <c r="AL22" s="22">
        <f t="shared" si="15"/>
        <v>0.90691481629488802</v>
      </c>
      <c r="AM22" s="22">
        <f t="shared" si="16"/>
        <v>3.0248554453248135</v>
      </c>
      <c r="AN22" s="46">
        <v>0</v>
      </c>
      <c r="AO22" s="74">
        <v>0.34300000000000003</v>
      </c>
      <c r="AP22" s="51">
        <v>0.64</v>
      </c>
      <c r="AQ22" s="50">
        <v>1</v>
      </c>
      <c r="AR22" s="17">
        <f t="shared" si="17"/>
        <v>0</v>
      </c>
      <c r="AS22" s="17">
        <f t="shared" si="18"/>
        <v>28.715251215814146</v>
      </c>
      <c r="AT22" s="17">
        <f t="shared" si="19"/>
        <v>53.57947748723339</v>
      </c>
      <c r="AU22" s="17">
        <f t="shared" si="20"/>
        <v>0</v>
      </c>
      <c r="AV22" s="17">
        <f t="shared" si="21"/>
        <v>28.715251215814146</v>
      </c>
      <c r="AW22" s="17">
        <f t="shared" si="22"/>
        <v>53.57947748723339</v>
      </c>
      <c r="AX22" s="14">
        <f t="shared" si="23"/>
        <v>0</v>
      </c>
      <c r="AY22" s="14">
        <f t="shared" si="24"/>
        <v>2.1074884809139761E-2</v>
      </c>
      <c r="AZ22" s="67">
        <f t="shared" si="25"/>
        <v>1.8310688790899945E-2</v>
      </c>
      <c r="BA22" s="21">
        <f t="shared" si="26"/>
        <v>0</v>
      </c>
      <c r="BB22" s="66">
        <v>0</v>
      </c>
      <c r="BC22" s="15">
        <f t="shared" si="27"/>
        <v>0</v>
      </c>
      <c r="BD22" s="19">
        <f t="shared" si="28"/>
        <v>0</v>
      </c>
      <c r="BE22" s="63">
        <f t="shared" si="29"/>
        <v>0.60421795230475672</v>
      </c>
      <c r="BF22" s="63">
        <f t="shared" si="30"/>
        <v>0.62620811526579745</v>
      </c>
      <c r="BG22" s="46">
        <f t="shared" si="31"/>
        <v>0</v>
      </c>
      <c r="BH22" s="64" t="e">
        <f t="shared" si="32"/>
        <v>#DIV/0!</v>
      </c>
      <c r="BI22" s="66">
        <v>0</v>
      </c>
      <c r="BJ22" s="66">
        <v>1192</v>
      </c>
      <c r="BK22" s="66">
        <v>84</v>
      </c>
      <c r="BL22" s="10">
        <f t="shared" si="33"/>
        <v>1276</v>
      </c>
      <c r="BM22" s="15">
        <f t="shared" si="34"/>
        <v>3896.2825537441408</v>
      </c>
      <c r="BN22" s="9">
        <f t="shared" si="35"/>
        <v>2620.2825537441408</v>
      </c>
      <c r="BO22" s="48">
        <f t="shared" si="36"/>
        <v>0.58243412865280453</v>
      </c>
      <c r="BP22" s="48">
        <f t="shared" si="37"/>
        <v>0.58186880226833959</v>
      </c>
      <c r="BQ22" s="46">
        <f t="shared" si="38"/>
        <v>4498.8478951344568</v>
      </c>
      <c r="BR22" s="64">
        <f t="shared" si="39"/>
        <v>0.32749164938611169</v>
      </c>
      <c r="BS22" s="16">
        <f t="shared" si="40"/>
        <v>1442</v>
      </c>
      <c r="BT22" s="69">
        <f t="shared" si="41"/>
        <v>4074.7202160114607</v>
      </c>
      <c r="BU22" s="66">
        <v>166</v>
      </c>
      <c r="BV22" s="15">
        <f t="shared" si="42"/>
        <v>178.43766226731995</v>
      </c>
      <c r="BW22" s="37">
        <f t="shared" si="43"/>
        <v>12.437662267319951</v>
      </c>
      <c r="BX22" s="54">
        <f t="shared" si="44"/>
        <v>12.437662267319951</v>
      </c>
      <c r="BY22" s="26">
        <f t="shared" si="45"/>
        <v>1.8959851017255898E-2</v>
      </c>
      <c r="BZ22" s="47">
        <f t="shared" si="46"/>
        <v>12.437662267319951</v>
      </c>
      <c r="CA22" s="48">
        <f t="shared" si="47"/>
        <v>0.58243412865280453</v>
      </c>
      <c r="CB22" s="48">
        <f t="shared" si="48"/>
        <v>0.58186880226833959</v>
      </c>
      <c r="CC22" s="65">
        <f t="shared" si="49"/>
        <v>21.354624764329667</v>
      </c>
      <c r="CD22" s="66">
        <v>0</v>
      </c>
      <c r="CE22" s="15">
        <f t="shared" si="50"/>
        <v>117.68279685911395</v>
      </c>
      <c r="CF22" s="37">
        <f t="shared" si="51"/>
        <v>117.68279685911395</v>
      </c>
      <c r="CG22" s="54">
        <f t="shared" si="52"/>
        <v>117.68279685911395</v>
      </c>
      <c r="CH22" s="26">
        <f t="shared" si="53"/>
        <v>1.8310688790899948E-2</v>
      </c>
      <c r="CI22" s="47">
        <f t="shared" si="54"/>
        <v>117.68279685911395</v>
      </c>
      <c r="CJ22" s="48">
        <f t="shared" si="55"/>
        <v>0.58243412865280453</v>
      </c>
      <c r="CK22" s="65">
        <f t="shared" si="56"/>
        <v>202.05340152597063</v>
      </c>
      <c r="CL22" s="70">
        <f t="shared" si="57"/>
        <v>0</v>
      </c>
      <c r="CM22" s="1">
        <f t="shared" si="58"/>
        <v>1608</v>
      </c>
    </row>
    <row r="23" spans="1:91" x14ac:dyDescent="0.2">
      <c r="A23" s="32" t="s">
        <v>149</v>
      </c>
      <c r="B23">
        <v>1</v>
      </c>
      <c r="C23">
        <v>1</v>
      </c>
      <c r="D23">
        <v>0.71794871794871795</v>
      </c>
      <c r="E23">
        <v>0.28205128205128199</v>
      </c>
      <c r="F23">
        <v>0.75960482985729905</v>
      </c>
      <c r="G23">
        <v>0.75960482985729905</v>
      </c>
      <c r="H23">
        <v>0.204574332909784</v>
      </c>
      <c r="I23">
        <v>0.61499364675984702</v>
      </c>
      <c r="J23">
        <v>0.35469975335436998</v>
      </c>
      <c r="K23">
        <v>0.51906805507290898</v>
      </c>
      <c r="L23">
        <v>-7.66198922218089E-2</v>
      </c>
      <c r="M23">
        <v>-0.81512587122678704</v>
      </c>
      <c r="N23" s="21">
        <v>0</v>
      </c>
      <c r="O23">
        <v>0.98739462966482405</v>
      </c>
      <c r="P23">
        <v>0.99575130181818405</v>
      </c>
      <c r="Q23">
        <v>1.0061934202326801</v>
      </c>
      <c r="R23">
        <v>0.99290790692689301</v>
      </c>
      <c r="S23">
        <v>14.869999885559</v>
      </c>
      <c r="T23" s="27">
        <f t="shared" si="0"/>
        <v>0.99575130181818405</v>
      </c>
      <c r="U23" s="27">
        <f t="shared" si="1"/>
        <v>1.0061934202326801</v>
      </c>
      <c r="V23" s="39">
        <f t="shared" si="2"/>
        <v>14.806821744081622</v>
      </c>
      <c r="W23" s="38">
        <f t="shared" si="3"/>
        <v>14.962096043710172</v>
      </c>
      <c r="X23" s="44">
        <f t="shared" si="4"/>
        <v>0.87598762136463693</v>
      </c>
      <c r="Y23" s="44">
        <f t="shared" si="5"/>
        <v>0.56149916653717524</v>
      </c>
      <c r="Z23" s="22">
        <f t="shared" si="6"/>
        <v>1</v>
      </c>
      <c r="AA23" s="22">
        <f t="shared" si="7"/>
        <v>1</v>
      </c>
      <c r="AB23" s="22">
        <f t="shared" si="8"/>
        <v>1</v>
      </c>
      <c r="AC23" s="22">
        <v>1</v>
      </c>
      <c r="AD23" s="22">
        <v>1</v>
      </c>
      <c r="AE23" s="22">
        <v>1</v>
      </c>
      <c r="AF23" s="22">
        <f t="shared" si="9"/>
        <v>-2.0158062563458218E-2</v>
      </c>
      <c r="AG23" s="22">
        <f t="shared" si="10"/>
        <v>0.96033891488376033</v>
      </c>
      <c r="AH23" s="22">
        <f t="shared" si="11"/>
        <v>-2.0158062563458218E-2</v>
      </c>
      <c r="AI23" s="22">
        <f t="shared" si="12"/>
        <v>1</v>
      </c>
      <c r="AJ23" s="22">
        <f t="shared" si="13"/>
        <v>-1.1179406290299256</v>
      </c>
      <c r="AK23" s="22">
        <f t="shared" si="14"/>
        <v>1.0168846478167008</v>
      </c>
      <c r="AL23" s="22">
        <f t="shared" si="15"/>
        <v>-0.81512587122678704</v>
      </c>
      <c r="AM23" s="22">
        <f t="shared" si="16"/>
        <v>1.3028147578031386</v>
      </c>
      <c r="AN23" s="46">
        <v>1</v>
      </c>
      <c r="AO23" s="51">
        <v>1</v>
      </c>
      <c r="AP23" s="51">
        <v>1</v>
      </c>
      <c r="AQ23" s="21">
        <v>1</v>
      </c>
      <c r="AR23" s="17">
        <f t="shared" si="17"/>
        <v>1</v>
      </c>
      <c r="AS23" s="17">
        <f t="shared" si="18"/>
        <v>0</v>
      </c>
      <c r="AT23" s="17">
        <f t="shared" si="19"/>
        <v>2.8809165454171337</v>
      </c>
      <c r="AU23" s="17">
        <f t="shared" si="20"/>
        <v>1</v>
      </c>
      <c r="AV23" s="17">
        <f t="shared" si="21"/>
        <v>0</v>
      </c>
      <c r="AW23" s="17">
        <f t="shared" si="22"/>
        <v>2.8809165454171337</v>
      </c>
      <c r="AX23" s="14">
        <f t="shared" si="23"/>
        <v>1.7965007377584038E-3</v>
      </c>
      <c r="AY23" s="14">
        <f t="shared" si="24"/>
        <v>0</v>
      </c>
      <c r="AZ23" s="67">
        <f t="shared" si="25"/>
        <v>9.8454797936872447E-4</v>
      </c>
      <c r="BA23" s="21">
        <f t="shared" si="26"/>
        <v>0</v>
      </c>
      <c r="BB23" s="66">
        <v>297</v>
      </c>
      <c r="BC23" s="15">
        <f t="shared" si="27"/>
        <v>232.41150394306695</v>
      </c>
      <c r="BD23" s="19">
        <f t="shared" si="28"/>
        <v>-64.588496056933053</v>
      </c>
      <c r="BE23" s="63">
        <f t="shared" si="29"/>
        <v>14.962096043710172</v>
      </c>
      <c r="BF23" s="63">
        <f t="shared" si="30"/>
        <v>15.05476259207059</v>
      </c>
      <c r="BG23" s="46">
        <f t="shared" si="31"/>
        <v>-4.3168080106052411</v>
      </c>
      <c r="BH23" s="64">
        <f t="shared" si="32"/>
        <v>1.2779057618109777</v>
      </c>
      <c r="BI23" s="66">
        <v>59</v>
      </c>
      <c r="BJ23" s="66">
        <v>327</v>
      </c>
      <c r="BK23" s="66">
        <v>0</v>
      </c>
      <c r="BL23" s="10">
        <f t="shared" si="33"/>
        <v>386</v>
      </c>
      <c r="BM23" s="15">
        <f t="shared" si="34"/>
        <v>0</v>
      </c>
      <c r="BN23" s="9">
        <f t="shared" si="35"/>
        <v>-386</v>
      </c>
      <c r="BO23" s="48">
        <f t="shared" si="36"/>
        <v>14.962096043710172</v>
      </c>
      <c r="BP23" s="48">
        <f t="shared" si="37"/>
        <v>15.05476259207059</v>
      </c>
      <c r="BQ23" s="46">
        <f t="shared" si="38"/>
        <v>-25.798524409437157</v>
      </c>
      <c r="BR23" s="64" t="e">
        <f t="shared" si="39"/>
        <v>#DIV/0!</v>
      </c>
      <c r="BS23" s="16">
        <f t="shared" si="40"/>
        <v>698</v>
      </c>
      <c r="BT23" s="69">
        <f t="shared" si="41"/>
        <v>242.00592400201518</v>
      </c>
      <c r="BU23" s="66">
        <v>15</v>
      </c>
      <c r="BV23" s="15">
        <f t="shared" si="42"/>
        <v>9.59442005894822</v>
      </c>
      <c r="BW23" s="37">
        <f t="shared" si="43"/>
        <v>-5.40557994105178</v>
      </c>
      <c r="BX23" s="54">
        <f t="shared" si="44"/>
        <v>-5.40557994105178</v>
      </c>
      <c r="BY23" s="26">
        <f t="shared" si="45"/>
        <v>-8.2402133247740008E-3</v>
      </c>
      <c r="BZ23" s="47">
        <f t="shared" si="46"/>
        <v>-5.40557994105178</v>
      </c>
      <c r="CA23" s="48">
        <f t="shared" si="47"/>
        <v>14.962096043710172</v>
      </c>
      <c r="CB23" s="48">
        <f t="shared" si="48"/>
        <v>15.05476259207059</v>
      </c>
      <c r="CC23" s="65">
        <f t="shared" si="49"/>
        <v>-0.36128493796991767</v>
      </c>
      <c r="CD23" s="66">
        <v>0</v>
      </c>
      <c r="CE23" s="15">
        <f t="shared" si="50"/>
        <v>6.3276898634027923</v>
      </c>
      <c r="CF23" s="37">
        <f t="shared" si="51"/>
        <v>6.3276898634027923</v>
      </c>
      <c r="CG23" s="54">
        <f t="shared" si="52"/>
        <v>6.3276898634027923</v>
      </c>
      <c r="CH23" s="26">
        <f t="shared" si="53"/>
        <v>9.8454797936872469E-4</v>
      </c>
      <c r="CI23" s="47">
        <f t="shared" si="54"/>
        <v>6.3276898634027923</v>
      </c>
      <c r="CJ23" s="48">
        <f t="shared" si="55"/>
        <v>14.962096043710172</v>
      </c>
      <c r="CK23" s="65">
        <f t="shared" si="56"/>
        <v>0.42291466682990936</v>
      </c>
      <c r="CL23" s="70">
        <f t="shared" si="57"/>
        <v>0</v>
      </c>
      <c r="CM23" s="1">
        <f t="shared" si="58"/>
        <v>713</v>
      </c>
    </row>
    <row r="24" spans="1:91" x14ac:dyDescent="0.2">
      <c r="A24" s="32" t="s">
        <v>200</v>
      </c>
      <c r="B24">
        <v>1</v>
      </c>
      <c r="C24">
        <v>1</v>
      </c>
      <c r="D24">
        <v>0.95725129844186896</v>
      </c>
      <c r="E24">
        <v>4.2748701558130202E-2</v>
      </c>
      <c r="F24">
        <v>0.71860095389507095</v>
      </c>
      <c r="G24">
        <v>0.71860095389507095</v>
      </c>
      <c r="H24">
        <v>0.92352695361470905</v>
      </c>
      <c r="I24">
        <v>0.78854993731717504</v>
      </c>
      <c r="J24">
        <v>0.85337396338510396</v>
      </c>
      <c r="K24">
        <v>0.78309344532932501</v>
      </c>
      <c r="L24">
        <v>0.560341255861037</v>
      </c>
      <c r="M24">
        <v>0.53743121439742703</v>
      </c>
      <c r="N24" s="21">
        <v>0</v>
      </c>
      <c r="O24">
        <v>1.0040798625846601</v>
      </c>
      <c r="P24">
        <v>1.0098597539598599</v>
      </c>
      <c r="Q24">
        <v>1.00465314240977</v>
      </c>
      <c r="R24">
        <v>0.99062964287611199</v>
      </c>
      <c r="S24">
        <v>8.8900003433227504</v>
      </c>
      <c r="T24" s="27">
        <f t="shared" si="0"/>
        <v>1.0098597539598599</v>
      </c>
      <c r="U24" s="27">
        <f t="shared" si="1"/>
        <v>1.00465314240977</v>
      </c>
      <c r="V24" s="39">
        <f t="shared" si="2"/>
        <v>8.9776535594109834</v>
      </c>
      <c r="W24" s="38">
        <f t="shared" si="3"/>
        <v>8.9313667809431347</v>
      </c>
      <c r="X24" s="44">
        <f t="shared" si="4"/>
        <v>0.75</v>
      </c>
      <c r="Y24" s="44">
        <f t="shared" si="5"/>
        <v>0.8204282151254747</v>
      </c>
      <c r="Z24" s="22">
        <f t="shared" si="6"/>
        <v>1</v>
      </c>
      <c r="AA24" s="22">
        <f t="shared" si="7"/>
        <v>1</v>
      </c>
      <c r="AB24" s="22">
        <f t="shared" si="8"/>
        <v>1</v>
      </c>
      <c r="AC24" s="22">
        <v>1</v>
      </c>
      <c r="AD24" s="22">
        <v>1</v>
      </c>
      <c r="AE24" s="22">
        <v>1</v>
      </c>
      <c r="AF24" s="22">
        <f t="shared" si="9"/>
        <v>-2.0158062563458218E-2</v>
      </c>
      <c r="AG24" s="22">
        <f t="shared" si="10"/>
        <v>0.96033891488376033</v>
      </c>
      <c r="AH24" s="22">
        <f t="shared" si="11"/>
        <v>0.560341255861037</v>
      </c>
      <c r="AI24" s="22">
        <f t="shared" si="12"/>
        <v>1.5804993184244953</v>
      </c>
      <c r="AJ24" s="22">
        <f t="shared" si="13"/>
        <v>-1.1179406290299256</v>
      </c>
      <c r="AK24" s="22">
        <f t="shared" si="14"/>
        <v>1.0168846478167008</v>
      </c>
      <c r="AL24" s="22">
        <f t="shared" si="15"/>
        <v>0.53743121439742703</v>
      </c>
      <c r="AM24" s="22">
        <f t="shared" si="16"/>
        <v>2.6553718434273526</v>
      </c>
      <c r="AN24" s="46">
        <v>0</v>
      </c>
      <c r="AO24" s="74">
        <v>0.34300000000000003</v>
      </c>
      <c r="AP24" s="51">
        <v>0.64</v>
      </c>
      <c r="AQ24" s="50">
        <v>1</v>
      </c>
      <c r="AR24" s="17">
        <f t="shared" si="17"/>
        <v>0</v>
      </c>
      <c r="AS24" s="17">
        <f t="shared" si="18"/>
        <v>17.052792338159872</v>
      </c>
      <c r="AT24" s="17">
        <f t="shared" si="19"/>
        <v>31.818621272368269</v>
      </c>
      <c r="AU24" s="17">
        <f t="shared" si="20"/>
        <v>0</v>
      </c>
      <c r="AV24" s="17">
        <f t="shared" si="21"/>
        <v>17.052792338159872</v>
      </c>
      <c r="AW24" s="17">
        <f t="shared" si="22"/>
        <v>31.818621272368269</v>
      </c>
      <c r="AX24" s="14">
        <f t="shared" si="23"/>
        <v>0</v>
      </c>
      <c r="AY24" s="14">
        <f t="shared" si="24"/>
        <v>1.251549678252435E-2</v>
      </c>
      <c r="AZ24" s="67">
        <f t="shared" si="25"/>
        <v>1.0873955835285399E-2</v>
      </c>
      <c r="BA24" s="21">
        <f t="shared" si="26"/>
        <v>0</v>
      </c>
      <c r="BB24" s="66">
        <v>0</v>
      </c>
      <c r="BC24" s="15">
        <f t="shared" si="27"/>
        <v>0</v>
      </c>
      <c r="BD24" s="19">
        <f t="shared" si="28"/>
        <v>0</v>
      </c>
      <c r="BE24" s="63">
        <f t="shared" si="29"/>
        <v>8.9313667809431347</v>
      </c>
      <c r="BF24" s="63">
        <f t="shared" si="30"/>
        <v>8.9729257024887534</v>
      </c>
      <c r="BG24" s="46">
        <f t="shared" si="31"/>
        <v>0</v>
      </c>
      <c r="BH24" s="64" t="e">
        <f t="shared" si="32"/>
        <v>#DIV/0!</v>
      </c>
      <c r="BI24" s="66">
        <v>0</v>
      </c>
      <c r="BJ24" s="66">
        <v>845</v>
      </c>
      <c r="BK24" s="66">
        <v>0</v>
      </c>
      <c r="BL24" s="10">
        <f t="shared" si="33"/>
        <v>845</v>
      </c>
      <c r="BM24" s="15">
        <f t="shared" si="34"/>
        <v>2313.8400141595366</v>
      </c>
      <c r="BN24" s="9">
        <f t="shared" si="35"/>
        <v>1468.8400141595366</v>
      </c>
      <c r="BO24" s="48">
        <f t="shared" si="36"/>
        <v>8.9776535594109834</v>
      </c>
      <c r="BP24" s="48">
        <f t="shared" si="37"/>
        <v>9.0661710146436363</v>
      </c>
      <c r="BQ24" s="46">
        <f t="shared" si="38"/>
        <v>163.61068116955786</v>
      </c>
      <c r="BR24" s="64">
        <f t="shared" si="39"/>
        <v>0.36519378817421483</v>
      </c>
      <c r="BS24" s="16">
        <f t="shared" si="40"/>
        <v>907</v>
      </c>
      <c r="BT24" s="69">
        <f t="shared" si="41"/>
        <v>2419.8067137743928</v>
      </c>
      <c r="BU24" s="66">
        <v>62</v>
      </c>
      <c r="BV24" s="15">
        <f t="shared" si="42"/>
        <v>105.96669961485621</v>
      </c>
      <c r="BW24" s="37">
        <f t="shared" si="43"/>
        <v>43.966699614856211</v>
      </c>
      <c r="BX24" s="54">
        <f t="shared" si="44"/>
        <v>43.966699614856211</v>
      </c>
      <c r="BY24" s="26">
        <f t="shared" si="45"/>
        <v>6.702240794947549E-2</v>
      </c>
      <c r="BZ24" s="47">
        <f t="shared" si="46"/>
        <v>43.966699614856211</v>
      </c>
      <c r="CA24" s="48">
        <f t="shared" si="47"/>
        <v>8.9776535594109834</v>
      </c>
      <c r="CB24" s="48">
        <f t="shared" si="48"/>
        <v>9.0661710146436363</v>
      </c>
      <c r="CC24" s="65">
        <f t="shared" si="49"/>
        <v>4.8973486584105643</v>
      </c>
      <c r="CD24" s="66">
        <v>0</v>
      </c>
      <c r="CE24" s="15">
        <f t="shared" si="50"/>
        <v>69.886914153379266</v>
      </c>
      <c r="CF24" s="37">
        <f t="shared" si="51"/>
        <v>69.886914153379266</v>
      </c>
      <c r="CG24" s="54">
        <f t="shared" si="52"/>
        <v>69.886914153379266</v>
      </c>
      <c r="CH24" s="26">
        <f t="shared" si="53"/>
        <v>1.0873955835285401E-2</v>
      </c>
      <c r="CI24" s="47">
        <f t="shared" si="54"/>
        <v>69.886914153379266</v>
      </c>
      <c r="CJ24" s="48">
        <f t="shared" si="55"/>
        <v>8.9776535594109834</v>
      </c>
      <c r="CK24" s="65">
        <f t="shared" si="56"/>
        <v>7.7845412156853699</v>
      </c>
      <c r="CL24" s="70">
        <f t="shared" si="57"/>
        <v>0</v>
      </c>
      <c r="CM24" s="1">
        <f t="shared" si="58"/>
        <v>969</v>
      </c>
    </row>
    <row r="25" spans="1:91" x14ac:dyDescent="0.2">
      <c r="A25" s="32" t="s">
        <v>258</v>
      </c>
      <c r="B25">
        <v>1</v>
      </c>
      <c r="C25">
        <v>1</v>
      </c>
      <c r="D25">
        <v>0.90131841789852096</v>
      </c>
      <c r="E25">
        <v>9.8681582101478205E-2</v>
      </c>
      <c r="F25">
        <v>0.91418355184743705</v>
      </c>
      <c r="G25">
        <v>0.91418355184743705</v>
      </c>
      <c r="H25">
        <v>0.92101964061846997</v>
      </c>
      <c r="I25">
        <v>0.81278729628081903</v>
      </c>
      <c r="J25">
        <v>0.86521272732191001</v>
      </c>
      <c r="K25">
        <v>0.88936114383682796</v>
      </c>
      <c r="L25">
        <v>-1.36494985655474E-2</v>
      </c>
      <c r="M25">
        <v>0.64234310589329002</v>
      </c>
      <c r="N25" s="21">
        <v>0</v>
      </c>
      <c r="O25">
        <v>1.00682511857766</v>
      </c>
      <c r="P25">
        <v>0.98968453108138399</v>
      </c>
      <c r="Q25">
        <v>1.01763327425955</v>
      </c>
      <c r="R25">
        <v>0.99238757451420301</v>
      </c>
      <c r="S25">
        <v>17.7000007629394</v>
      </c>
      <c r="T25" s="27">
        <f t="shared" si="0"/>
        <v>0.98968453108138399</v>
      </c>
      <c r="U25" s="27">
        <f t="shared" si="1"/>
        <v>1.01763327425955</v>
      </c>
      <c r="V25" s="39">
        <f t="shared" si="2"/>
        <v>17.517416955209818</v>
      </c>
      <c r="W25" s="38">
        <f t="shared" si="3"/>
        <v>18.012109730786555</v>
      </c>
      <c r="X25" s="44">
        <f t="shared" si="4"/>
        <v>0.77944744917170039</v>
      </c>
      <c r="Y25" s="44">
        <f t="shared" si="5"/>
        <v>0.88829518995020318</v>
      </c>
      <c r="Z25" s="22">
        <f t="shared" si="6"/>
        <v>1</v>
      </c>
      <c r="AA25" s="22">
        <f t="shared" si="7"/>
        <v>1</v>
      </c>
      <c r="AB25" s="22">
        <f t="shared" si="8"/>
        <v>1</v>
      </c>
      <c r="AC25" s="22">
        <v>1</v>
      </c>
      <c r="AD25" s="22">
        <v>1</v>
      </c>
      <c r="AE25" s="22">
        <v>1</v>
      </c>
      <c r="AF25" s="22">
        <f t="shared" si="9"/>
        <v>-2.0158062563458218E-2</v>
      </c>
      <c r="AG25" s="22">
        <f t="shared" si="10"/>
        <v>0.96033891488376033</v>
      </c>
      <c r="AH25" s="22">
        <f t="shared" si="11"/>
        <v>-1.36494985655474E-2</v>
      </c>
      <c r="AI25" s="22">
        <f t="shared" si="12"/>
        <v>1.0065085639979108</v>
      </c>
      <c r="AJ25" s="22">
        <f t="shared" si="13"/>
        <v>-1.1179406290299256</v>
      </c>
      <c r="AK25" s="22">
        <f t="shared" si="14"/>
        <v>1.0168846478167008</v>
      </c>
      <c r="AL25" s="22">
        <f t="shared" si="15"/>
        <v>0.64234310589329002</v>
      </c>
      <c r="AM25" s="22">
        <f t="shared" si="16"/>
        <v>2.7602837349232159</v>
      </c>
      <c r="AN25" s="46">
        <v>0</v>
      </c>
      <c r="AO25" s="74">
        <v>0.34300000000000003</v>
      </c>
      <c r="AP25" s="51">
        <v>0.64</v>
      </c>
      <c r="AQ25" s="50">
        <v>1</v>
      </c>
      <c r="AR25" s="17">
        <f t="shared" si="17"/>
        <v>0</v>
      </c>
      <c r="AS25" s="17">
        <f t="shared" si="18"/>
        <v>19.911731407512018</v>
      </c>
      <c r="AT25" s="17">
        <f t="shared" si="19"/>
        <v>37.15308484200493</v>
      </c>
      <c r="AU25" s="17">
        <f t="shared" si="20"/>
        <v>0</v>
      </c>
      <c r="AV25" s="17">
        <f t="shared" si="21"/>
        <v>19.911731407512018</v>
      </c>
      <c r="AW25" s="17">
        <f t="shared" si="22"/>
        <v>37.15308484200493</v>
      </c>
      <c r="AX25" s="14">
        <f t="shared" si="23"/>
        <v>0</v>
      </c>
      <c r="AY25" s="14">
        <f t="shared" si="24"/>
        <v>1.4613748025743971E-2</v>
      </c>
      <c r="AZ25" s="67">
        <f t="shared" si="25"/>
        <v>1.2696999038968827E-2</v>
      </c>
      <c r="BA25" s="21">
        <f t="shared" si="26"/>
        <v>0</v>
      </c>
      <c r="BB25" s="66">
        <v>0</v>
      </c>
      <c r="BC25" s="15">
        <f t="shared" si="27"/>
        <v>0</v>
      </c>
      <c r="BD25" s="19">
        <f t="shared" si="28"/>
        <v>0</v>
      </c>
      <c r="BE25" s="63">
        <f t="shared" si="29"/>
        <v>18.012109730786555</v>
      </c>
      <c r="BF25" s="63">
        <f t="shared" si="30"/>
        <v>18.329722201662623</v>
      </c>
      <c r="BG25" s="46">
        <f t="shared" si="31"/>
        <v>0</v>
      </c>
      <c r="BH25" s="64" t="e">
        <f t="shared" si="32"/>
        <v>#DIV/0!</v>
      </c>
      <c r="BI25" s="66">
        <v>0</v>
      </c>
      <c r="BJ25" s="66">
        <v>88</v>
      </c>
      <c r="BK25" s="66">
        <v>0</v>
      </c>
      <c r="BL25" s="10">
        <f t="shared" si="33"/>
        <v>88</v>
      </c>
      <c r="BM25" s="15">
        <f t="shared" si="34"/>
        <v>2701.760507503494</v>
      </c>
      <c r="BN25" s="9">
        <f t="shared" si="35"/>
        <v>2613.760507503494</v>
      </c>
      <c r="BO25" s="48">
        <f t="shared" si="36"/>
        <v>17.517416955209818</v>
      </c>
      <c r="BP25" s="48">
        <f t="shared" si="37"/>
        <v>17.336716585073916</v>
      </c>
      <c r="BQ25" s="46">
        <f t="shared" si="38"/>
        <v>149.20924210382177</v>
      </c>
      <c r="BR25" s="64">
        <f t="shared" si="39"/>
        <v>3.2571354772416371E-2</v>
      </c>
      <c r="BS25" s="16">
        <f t="shared" si="40"/>
        <v>159</v>
      </c>
      <c r="BT25" s="69">
        <f t="shared" si="41"/>
        <v>2825.4927631382452</v>
      </c>
      <c r="BU25" s="66">
        <v>71</v>
      </c>
      <c r="BV25" s="15">
        <f t="shared" si="42"/>
        <v>123.73225563475121</v>
      </c>
      <c r="BW25" s="37">
        <f t="shared" si="43"/>
        <v>52.732255634751212</v>
      </c>
      <c r="BX25" s="54">
        <f t="shared" si="44"/>
        <v>52.732255634751212</v>
      </c>
      <c r="BY25" s="26">
        <f t="shared" si="45"/>
        <v>8.0384536028583642E-2</v>
      </c>
      <c r="BZ25" s="47">
        <f t="shared" si="46"/>
        <v>52.732255634751219</v>
      </c>
      <c r="CA25" s="48">
        <f t="shared" si="47"/>
        <v>17.517416955209818</v>
      </c>
      <c r="CB25" s="48">
        <f t="shared" si="48"/>
        <v>17.336716585073916</v>
      </c>
      <c r="CC25" s="65">
        <f t="shared" si="49"/>
        <v>3.0102757598099092</v>
      </c>
      <c r="CD25" s="66">
        <v>0</v>
      </c>
      <c r="CE25" s="15">
        <f t="shared" si="50"/>
        <v>81.60361282345265</v>
      </c>
      <c r="CF25" s="37">
        <f t="shared" si="51"/>
        <v>81.60361282345265</v>
      </c>
      <c r="CG25" s="54">
        <f t="shared" si="52"/>
        <v>81.60361282345265</v>
      </c>
      <c r="CH25" s="26">
        <f t="shared" si="53"/>
        <v>1.2696999038968829E-2</v>
      </c>
      <c r="CI25" s="47">
        <f t="shared" si="54"/>
        <v>81.60361282345265</v>
      </c>
      <c r="CJ25" s="48">
        <f t="shared" si="55"/>
        <v>17.517416955209818</v>
      </c>
      <c r="CK25" s="65">
        <f t="shared" si="56"/>
        <v>4.6584272688207662</v>
      </c>
      <c r="CL25" s="70">
        <f t="shared" si="57"/>
        <v>0</v>
      </c>
      <c r="CM25" s="1">
        <f t="shared" si="58"/>
        <v>230</v>
      </c>
    </row>
    <row r="26" spans="1:91" x14ac:dyDescent="0.2">
      <c r="A26" s="32" t="s">
        <v>259</v>
      </c>
      <c r="B26">
        <v>0</v>
      </c>
      <c r="C26">
        <v>0</v>
      </c>
      <c r="D26">
        <v>3.8045654785742802E-2</v>
      </c>
      <c r="E26">
        <v>0.96195434521425704</v>
      </c>
      <c r="F26">
        <v>0.13222806308127699</v>
      </c>
      <c r="G26">
        <v>0.13222806308127699</v>
      </c>
      <c r="H26">
        <v>0.29544504805683203</v>
      </c>
      <c r="I26">
        <v>5.6205599665691601E-2</v>
      </c>
      <c r="J26">
        <v>0.12886297410153599</v>
      </c>
      <c r="K26">
        <v>0.13053467534850299</v>
      </c>
      <c r="L26">
        <v>0.10003563963378601</v>
      </c>
      <c r="M26">
        <v>-4.6825410845384698E-2</v>
      </c>
      <c r="N26" s="21">
        <v>0</v>
      </c>
      <c r="O26">
        <v>1</v>
      </c>
      <c r="P26">
        <v>0.97630868933855897</v>
      </c>
      <c r="Q26">
        <v>1.0055747310118299</v>
      </c>
      <c r="R26">
        <v>0.99030713945090898</v>
      </c>
      <c r="S26">
        <v>0.49149999022483798</v>
      </c>
      <c r="T26" s="27">
        <f t="shared" si="0"/>
        <v>0.99030713945090898</v>
      </c>
      <c r="U26" s="27">
        <f t="shared" si="1"/>
        <v>1.0055747310118299</v>
      </c>
      <c r="V26" s="39">
        <f t="shared" si="2"/>
        <v>0.48673594935970904</v>
      </c>
      <c r="W26" s="38">
        <f t="shared" si="3"/>
        <v>0.4942399704626585</v>
      </c>
      <c r="X26" s="44">
        <f t="shared" si="4"/>
        <v>1.2339418461369243</v>
      </c>
      <c r="Y26" s="44">
        <f t="shared" si="5"/>
        <v>0.13050715401726562</v>
      </c>
      <c r="Z26" s="22">
        <f t="shared" si="6"/>
        <v>1</v>
      </c>
      <c r="AA26" s="22">
        <f t="shared" si="7"/>
        <v>1</v>
      </c>
      <c r="AB26" s="22">
        <f t="shared" si="8"/>
        <v>1</v>
      </c>
      <c r="AC26" s="22">
        <v>1</v>
      </c>
      <c r="AD26" s="22">
        <v>1</v>
      </c>
      <c r="AE26" s="22">
        <v>1</v>
      </c>
      <c r="AF26" s="22">
        <f t="shared" si="9"/>
        <v>-2.0158062563458218E-2</v>
      </c>
      <c r="AG26" s="22">
        <f t="shared" si="10"/>
        <v>0.96033891488376033</v>
      </c>
      <c r="AH26" s="22">
        <f t="shared" si="11"/>
        <v>0.10003563963378601</v>
      </c>
      <c r="AI26" s="22">
        <f t="shared" si="12"/>
        <v>1.1201937021972441</v>
      </c>
      <c r="AJ26" s="22">
        <f t="shared" si="13"/>
        <v>-1.1179406290299256</v>
      </c>
      <c r="AK26" s="22">
        <f t="shared" si="14"/>
        <v>1.0168846478167008</v>
      </c>
      <c r="AL26" s="22">
        <f t="shared" si="15"/>
        <v>-4.6825410845384698E-2</v>
      </c>
      <c r="AM26" s="22">
        <f t="shared" si="16"/>
        <v>2.0711152181845409</v>
      </c>
      <c r="AN26" s="46">
        <v>0</v>
      </c>
      <c r="AO26" s="74">
        <v>0.34300000000000003</v>
      </c>
      <c r="AP26" s="51">
        <v>0.64</v>
      </c>
      <c r="AQ26" s="50">
        <v>1</v>
      </c>
      <c r="AR26" s="17">
        <f t="shared" si="17"/>
        <v>0</v>
      </c>
      <c r="AS26" s="17">
        <f t="shared" si="18"/>
        <v>0</v>
      </c>
      <c r="AT26" s="17">
        <f t="shared" si="19"/>
        <v>11.775978746437243</v>
      </c>
      <c r="AU26" s="17">
        <f t="shared" si="20"/>
        <v>0</v>
      </c>
      <c r="AV26" s="17">
        <f t="shared" si="21"/>
        <v>0</v>
      </c>
      <c r="AW26" s="17">
        <f t="shared" si="22"/>
        <v>11.775978746437243</v>
      </c>
      <c r="AX26" s="14">
        <f t="shared" si="23"/>
        <v>0</v>
      </c>
      <c r="AY26" s="14">
        <f t="shared" si="24"/>
        <v>0</v>
      </c>
      <c r="AZ26" s="67">
        <f t="shared" si="25"/>
        <v>4.024419276683738E-3</v>
      </c>
      <c r="BA26" s="21">
        <f t="shared" si="26"/>
        <v>0</v>
      </c>
      <c r="BB26" s="66">
        <v>0</v>
      </c>
      <c r="BC26" s="15">
        <f t="shared" si="27"/>
        <v>0</v>
      </c>
      <c r="BD26" s="19">
        <f t="shared" si="28"/>
        <v>0</v>
      </c>
      <c r="BE26" s="63">
        <f t="shared" si="29"/>
        <v>0.4942399704626585</v>
      </c>
      <c r="BF26" s="63">
        <f t="shared" si="30"/>
        <v>0.49699522535328261</v>
      </c>
      <c r="BG26" s="46">
        <f t="shared" si="31"/>
        <v>0</v>
      </c>
      <c r="BH26" s="64" t="e">
        <f t="shared" si="32"/>
        <v>#DIV/0!</v>
      </c>
      <c r="BI26" s="66">
        <v>0</v>
      </c>
      <c r="BJ26" s="66">
        <v>111</v>
      </c>
      <c r="BK26" s="66">
        <v>59</v>
      </c>
      <c r="BL26" s="10">
        <f t="shared" si="33"/>
        <v>170</v>
      </c>
      <c r="BM26" s="15">
        <f t="shared" si="34"/>
        <v>0</v>
      </c>
      <c r="BN26" s="9">
        <f t="shared" si="35"/>
        <v>-170</v>
      </c>
      <c r="BO26" s="48">
        <f t="shared" si="36"/>
        <v>0.4942399704626585</v>
      </c>
      <c r="BP26" s="48">
        <f t="shared" si="37"/>
        <v>0.49699522535328261</v>
      </c>
      <c r="BQ26" s="46">
        <f t="shared" si="38"/>
        <v>-343.96246795026076</v>
      </c>
      <c r="BR26" s="64" t="e">
        <f t="shared" si="39"/>
        <v>#DIV/0!</v>
      </c>
      <c r="BS26" s="16">
        <f t="shared" si="40"/>
        <v>195</v>
      </c>
      <c r="BT26" s="69">
        <f t="shared" si="41"/>
        <v>39.217965851283026</v>
      </c>
      <c r="BU26" s="66">
        <v>25</v>
      </c>
      <c r="BV26" s="15">
        <f t="shared" si="42"/>
        <v>39.217965851283026</v>
      </c>
      <c r="BW26" s="37">
        <f t="shared" si="43"/>
        <v>14.217965851283026</v>
      </c>
      <c r="BX26" s="54">
        <f t="shared" si="44"/>
        <v>14.217965851283026</v>
      </c>
      <c r="BY26" s="26">
        <f t="shared" si="45"/>
        <v>2.1673728431833739E-2</v>
      </c>
      <c r="BZ26" s="47">
        <f t="shared" si="46"/>
        <v>14.217965851283026</v>
      </c>
      <c r="CA26" s="48">
        <f t="shared" si="47"/>
        <v>0.48673594935970904</v>
      </c>
      <c r="CB26" s="48">
        <f t="shared" si="48"/>
        <v>0.48201808567833593</v>
      </c>
      <c r="CC26" s="65">
        <f t="shared" si="49"/>
        <v>29.210839819796469</v>
      </c>
      <c r="CD26" s="66">
        <v>0</v>
      </c>
      <c r="CE26" s="15">
        <f t="shared" si="50"/>
        <v>25.864942691246384</v>
      </c>
      <c r="CF26" s="37">
        <f t="shared" si="51"/>
        <v>25.864942691246384</v>
      </c>
      <c r="CG26" s="54">
        <f t="shared" si="52"/>
        <v>25.864942691246384</v>
      </c>
      <c r="CH26" s="26">
        <f t="shared" si="53"/>
        <v>4.0244192766837389E-3</v>
      </c>
      <c r="CI26" s="47">
        <f t="shared" si="54"/>
        <v>25.864942691246387</v>
      </c>
      <c r="CJ26" s="48">
        <f t="shared" si="55"/>
        <v>0.48673594935970904</v>
      </c>
      <c r="CK26" s="65">
        <f t="shared" si="56"/>
        <v>53.139577475777529</v>
      </c>
      <c r="CL26" s="70">
        <f t="shared" si="57"/>
        <v>0</v>
      </c>
      <c r="CM26" s="1">
        <f t="shared" si="58"/>
        <v>220</v>
      </c>
    </row>
    <row r="27" spans="1:91" x14ac:dyDescent="0.2">
      <c r="A27" s="32" t="s">
        <v>265</v>
      </c>
      <c r="B27">
        <v>1</v>
      </c>
      <c r="C27">
        <v>1</v>
      </c>
      <c r="D27">
        <v>0.46863763483819398</v>
      </c>
      <c r="E27">
        <v>0.53136236516180502</v>
      </c>
      <c r="F27">
        <v>0.65395311879221296</v>
      </c>
      <c r="G27">
        <v>0.65395311879221296</v>
      </c>
      <c r="H27">
        <v>0.24279147513581201</v>
      </c>
      <c r="I27">
        <v>0.61742582532386103</v>
      </c>
      <c r="J27">
        <v>0.38717660946566301</v>
      </c>
      <c r="K27">
        <v>0.50318520574780901</v>
      </c>
      <c r="L27">
        <v>0.20313451101528601</v>
      </c>
      <c r="M27">
        <v>0.20778138690892001</v>
      </c>
      <c r="N27" s="21">
        <v>0</v>
      </c>
      <c r="O27">
        <v>1.0119184801063199</v>
      </c>
      <c r="P27">
        <v>0.98614976850510305</v>
      </c>
      <c r="Q27">
        <v>1.01907417950664</v>
      </c>
      <c r="R27">
        <v>0.99194324004669099</v>
      </c>
      <c r="S27">
        <v>5.0300002098083496</v>
      </c>
      <c r="T27" s="27">
        <f t="shared" si="0"/>
        <v>0.98614976850510305</v>
      </c>
      <c r="U27" s="27">
        <f t="shared" si="1"/>
        <v>1.01907417950664</v>
      </c>
      <c r="V27" s="39">
        <f t="shared" si="2"/>
        <v>4.9603335424831236</v>
      </c>
      <c r="W27" s="38">
        <f t="shared" si="3"/>
        <v>5.1259433367286711</v>
      </c>
      <c r="X27" s="44">
        <f t="shared" si="4"/>
        <v>1.0072445024070678</v>
      </c>
      <c r="Y27" s="44">
        <f t="shared" si="5"/>
        <v>0.50387471258510919</v>
      </c>
      <c r="Z27" s="22">
        <f t="shared" si="6"/>
        <v>1</v>
      </c>
      <c r="AA27" s="22">
        <f t="shared" si="7"/>
        <v>1</v>
      </c>
      <c r="AB27" s="22">
        <f t="shared" si="8"/>
        <v>1</v>
      </c>
      <c r="AC27" s="22">
        <v>1</v>
      </c>
      <c r="AD27" s="22">
        <v>1</v>
      </c>
      <c r="AE27" s="22">
        <v>1</v>
      </c>
      <c r="AF27" s="22">
        <f t="shared" si="9"/>
        <v>-2.0158062563458218E-2</v>
      </c>
      <c r="AG27" s="22">
        <f t="shared" si="10"/>
        <v>0.96033891488376033</v>
      </c>
      <c r="AH27" s="22">
        <f t="shared" si="11"/>
        <v>0.20313451101528601</v>
      </c>
      <c r="AI27" s="22">
        <f t="shared" si="12"/>
        <v>1.2232925735787443</v>
      </c>
      <c r="AJ27" s="22">
        <f t="shared" si="13"/>
        <v>-1.1179406290299256</v>
      </c>
      <c r="AK27" s="22">
        <f t="shared" si="14"/>
        <v>1.0168846478167008</v>
      </c>
      <c r="AL27" s="22">
        <f t="shared" si="15"/>
        <v>0.20778138690892001</v>
      </c>
      <c r="AM27" s="22">
        <f t="shared" si="16"/>
        <v>2.3257220159388456</v>
      </c>
      <c r="AN27" s="46">
        <v>0</v>
      </c>
      <c r="AO27" s="74">
        <v>0.34300000000000003</v>
      </c>
      <c r="AP27" s="51">
        <v>0.64</v>
      </c>
      <c r="AQ27" s="50">
        <v>1</v>
      </c>
      <c r="AR27" s="17">
        <f t="shared" si="17"/>
        <v>0</v>
      </c>
      <c r="AS27" s="17">
        <f t="shared" si="18"/>
        <v>10.035183915300347</v>
      </c>
      <c r="AT27" s="17">
        <f t="shared" si="19"/>
        <v>18.724541416303854</v>
      </c>
      <c r="AU27" s="17">
        <f t="shared" si="20"/>
        <v>0</v>
      </c>
      <c r="AV27" s="17">
        <f t="shared" si="21"/>
        <v>10.035183915300347</v>
      </c>
      <c r="AW27" s="17">
        <f t="shared" si="22"/>
        <v>18.724541416303854</v>
      </c>
      <c r="AX27" s="14">
        <f t="shared" si="23"/>
        <v>0</v>
      </c>
      <c r="AY27" s="14">
        <f t="shared" si="24"/>
        <v>7.3650877529852291E-3</v>
      </c>
      <c r="AZ27" s="67">
        <f t="shared" si="25"/>
        <v>6.3990779064232433E-3</v>
      </c>
      <c r="BA27" s="21">
        <f t="shared" si="26"/>
        <v>0</v>
      </c>
      <c r="BB27" s="66">
        <v>0</v>
      </c>
      <c r="BC27" s="15">
        <f t="shared" si="27"/>
        <v>0</v>
      </c>
      <c r="BD27" s="19">
        <f t="shared" si="28"/>
        <v>0</v>
      </c>
      <c r="BE27" s="63">
        <f t="shared" si="29"/>
        <v>5.1259433367286711</v>
      </c>
      <c r="BF27" s="63">
        <f t="shared" si="30"/>
        <v>5.2237165000742989</v>
      </c>
      <c r="BG27" s="46">
        <f t="shared" si="31"/>
        <v>0</v>
      </c>
      <c r="BH27" s="64" t="e">
        <f t="shared" si="32"/>
        <v>#DIV/0!</v>
      </c>
      <c r="BI27" s="66">
        <v>0</v>
      </c>
      <c r="BJ27" s="66">
        <v>302</v>
      </c>
      <c r="BK27" s="66">
        <v>0</v>
      </c>
      <c r="BL27" s="10">
        <f t="shared" si="33"/>
        <v>302</v>
      </c>
      <c r="BM27" s="15">
        <f t="shared" si="34"/>
        <v>1361.6426935964032</v>
      </c>
      <c r="BN27" s="9">
        <f t="shared" si="35"/>
        <v>1059.6426935964032</v>
      </c>
      <c r="BO27" s="48">
        <f t="shared" si="36"/>
        <v>4.9603335424831236</v>
      </c>
      <c r="BP27" s="48">
        <f t="shared" si="37"/>
        <v>4.8916317746278306</v>
      </c>
      <c r="BQ27" s="46">
        <f t="shared" si="38"/>
        <v>213.6232744272173</v>
      </c>
      <c r="BR27" s="64">
        <f t="shared" si="39"/>
        <v>0.2217909304843772</v>
      </c>
      <c r="BS27" s="16">
        <f t="shared" si="40"/>
        <v>388</v>
      </c>
      <c r="BT27" s="69">
        <f t="shared" si="41"/>
        <v>1424.0017077944976</v>
      </c>
      <c r="BU27" s="66">
        <v>86</v>
      </c>
      <c r="BV27" s="15">
        <f t="shared" si="42"/>
        <v>62.359014198094506</v>
      </c>
      <c r="BW27" s="37">
        <f t="shared" si="43"/>
        <v>-23.640985801905494</v>
      </c>
      <c r="BX27" s="54">
        <f t="shared" si="44"/>
        <v>-23.640985801905494</v>
      </c>
      <c r="BY27" s="26">
        <f t="shared" si="45"/>
        <v>-3.6038088112660578E-2</v>
      </c>
      <c r="BZ27" s="47">
        <f t="shared" si="46"/>
        <v>-23.640985801905494</v>
      </c>
      <c r="CA27" s="48">
        <f t="shared" si="47"/>
        <v>5.1259433367286711</v>
      </c>
      <c r="CB27" s="48">
        <f t="shared" si="48"/>
        <v>5.2237165000742989</v>
      </c>
      <c r="CC27" s="65">
        <f t="shared" si="49"/>
        <v>-4.6120263625451914</v>
      </c>
      <c r="CD27" s="66">
        <v>0</v>
      </c>
      <c r="CE27" s="15">
        <f t="shared" si="50"/>
        <v>41.126873704582188</v>
      </c>
      <c r="CF27" s="37">
        <f t="shared" si="51"/>
        <v>41.126873704582188</v>
      </c>
      <c r="CG27" s="54">
        <f t="shared" si="52"/>
        <v>41.126873704582188</v>
      </c>
      <c r="CH27" s="26">
        <f t="shared" si="53"/>
        <v>6.399077906423245E-3</v>
      </c>
      <c r="CI27" s="47">
        <f t="shared" si="54"/>
        <v>41.126873704582188</v>
      </c>
      <c r="CJ27" s="48">
        <f t="shared" si="55"/>
        <v>5.1259433367286711</v>
      </c>
      <c r="CK27" s="65">
        <f t="shared" si="56"/>
        <v>8.0232790342994651</v>
      </c>
      <c r="CL27" s="70">
        <f t="shared" si="57"/>
        <v>0</v>
      </c>
      <c r="CM27" s="1">
        <f t="shared" si="58"/>
        <v>474</v>
      </c>
    </row>
    <row r="28" spans="1:91" x14ac:dyDescent="0.2">
      <c r="A28" s="32" t="s">
        <v>293</v>
      </c>
      <c r="B28">
        <v>0</v>
      </c>
      <c r="C28">
        <v>0</v>
      </c>
      <c r="D28">
        <v>5.3136236516180498E-2</v>
      </c>
      <c r="E28">
        <v>0.94686376348381895</v>
      </c>
      <c r="F28">
        <v>0.16090584028605401</v>
      </c>
      <c r="G28">
        <v>0.16090584028605401</v>
      </c>
      <c r="H28">
        <v>0.31550355202674402</v>
      </c>
      <c r="I28">
        <v>0.27705808608441201</v>
      </c>
      <c r="J28">
        <v>0.29565657489283698</v>
      </c>
      <c r="K28">
        <v>0.21811205748245299</v>
      </c>
      <c r="L28">
        <v>0.44591419462193799</v>
      </c>
      <c r="M28">
        <v>0.28283208311736202</v>
      </c>
      <c r="N28" s="21">
        <v>0</v>
      </c>
      <c r="O28">
        <v>1.01108616071816</v>
      </c>
      <c r="P28">
        <v>0.99718340113121495</v>
      </c>
      <c r="Q28">
        <v>1.0192637151514801</v>
      </c>
      <c r="R28">
        <v>0.98153188367896604</v>
      </c>
      <c r="S28">
        <v>32.950000762939403</v>
      </c>
      <c r="T28" s="27">
        <f t="shared" si="0"/>
        <v>0.98153188367896604</v>
      </c>
      <c r="U28" s="27">
        <f t="shared" si="1"/>
        <v>1.0192637151514801</v>
      </c>
      <c r="V28" s="39">
        <f t="shared" si="2"/>
        <v>32.341476316071279</v>
      </c>
      <c r="W28" s="38">
        <f t="shared" si="3"/>
        <v>33.584740191877721</v>
      </c>
      <c r="X28" s="44">
        <f t="shared" si="4"/>
        <v>1.2259969819682703</v>
      </c>
      <c r="Y28" s="44">
        <f t="shared" si="5"/>
        <v>0.21161116965353349</v>
      </c>
      <c r="Z28" s="22">
        <f t="shared" si="6"/>
        <v>1</v>
      </c>
      <c r="AA28" s="22">
        <f t="shared" si="7"/>
        <v>1</v>
      </c>
      <c r="AB28" s="22">
        <f t="shared" si="8"/>
        <v>1</v>
      </c>
      <c r="AC28" s="22">
        <v>1</v>
      </c>
      <c r="AD28" s="22">
        <v>1</v>
      </c>
      <c r="AE28" s="22">
        <v>1</v>
      </c>
      <c r="AF28" s="22">
        <f t="shared" si="9"/>
        <v>-2.0158062563458218E-2</v>
      </c>
      <c r="AG28" s="22">
        <f t="shared" si="10"/>
        <v>0.96033891488376033</v>
      </c>
      <c r="AH28" s="22">
        <f t="shared" si="11"/>
        <v>0.44591419462193799</v>
      </c>
      <c r="AI28" s="22">
        <f t="shared" si="12"/>
        <v>1.4660722571853961</v>
      </c>
      <c r="AJ28" s="22">
        <f t="shared" si="13"/>
        <v>-1.1179406290299256</v>
      </c>
      <c r="AK28" s="22">
        <f t="shared" si="14"/>
        <v>1.0168846478167008</v>
      </c>
      <c r="AL28" s="22">
        <f t="shared" si="15"/>
        <v>0.28283208311736202</v>
      </c>
      <c r="AM28" s="22">
        <f t="shared" si="16"/>
        <v>2.4007727121472877</v>
      </c>
      <c r="AN28" s="46">
        <v>0</v>
      </c>
      <c r="AO28" s="74">
        <v>0.34300000000000003</v>
      </c>
      <c r="AP28" s="51">
        <v>0.64</v>
      </c>
      <c r="AQ28" s="50">
        <v>1</v>
      </c>
      <c r="AR28" s="17">
        <f t="shared" si="17"/>
        <v>0</v>
      </c>
      <c r="AS28" s="17">
        <f t="shared" si="18"/>
        <v>11.394579545979052</v>
      </c>
      <c r="AT28" s="17">
        <f t="shared" si="19"/>
        <v>21.261023059552748</v>
      </c>
      <c r="AU28" s="17">
        <f t="shared" si="20"/>
        <v>0</v>
      </c>
      <c r="AV28" s="17">
        <f t="shared" si="21"/>
        <v>11.394579545979052</v>
      </c>
      <c r="AW28" s="17">
        <f t="shared" si="22"/>
        <v>21.261023059552748</v>
      </c>
      <c r="AX28" s="14">
        <f t="shared" si="23"/>
        <v>0</v>
      </c>
      <c r="AY28" s="14">
        <f t="shared" si="24"/>
        <v>8.3627842770826362E-3</v>
      </c>
      <c r="AZ28" s="67">
        <f t="shared" si="25"/>
        <v>7.2659158856556386E-3</v>
      </c>
      <c r="BA28" s="21">
        <f t="shared" si="26"/>
        <v>0</v>
      </c>
      <c r="BB28" s="66">
        <v>0</v>
      </c>
      <c r="BC28" s="15">
        <f t="shared" si="27"/>
        <v>0</v>
      </c>
      <c r="BD28" s="19">
        <f t="shared" si="28"/>
        <v>0</v>
      </c>
      <c r="BE28" s="63">
        <f t="shared" si="29"/>
        <v>33.584740191877721</v>
      </c>
      <c r="BF28" s="63">
        <f t="shared" si="30"/>
        <v>34.231707060370518</v>
      </c>
      <c r="BG28" s="46">
        <f t="shared" si="31"/>
        <v>0</v>
      </c>
      <c r="BH28" s="64" t="e">
        <f t="shared" si="32"/>
        <v>#DIV/0!</v>
      </c>
      <c r="BI28" s="66">
        <v>0</v>
      </c>
      <c r="BJ28" s="66">
        <v>0</v>
      </c>
      <c r="BK28" s="66">
        <v>0</v>
      </c>
      <c r="BL28" s="10">
        <f t="shared" si="33"/>
        <v>0</v>
      </c>
      <c r="BM28" s="15">
        <f t="shared" si="34"/>
        <v>1546.0948315784835</v>
      </c>
      <c r="BN28" s="9">
        <f t="shared" si="35"/>
        <v>1546.0948315784835</v>
      </c>
      <c r="BO28" s="48">
        <f t="shared" si="36"/>
        <v>32.341476316071279</v>
      </c>
      <c r="BP28" s="48">
        <f t="shared" si="37"/>
        <v>31.744190169472112</v>
      </c>
      <c r="BQ28" s="46">
        <f t="shared" si="38"/>
        <v>47.805326400953156</v>
      </c>
      <c r="BR28" s="64">
        <f t="shared" si="39"/>
        <v>0</v>
      </c>
      <c r="BS28" s="16">
        <f t="shared" si="40"/>
        <v>66</v>
      </c>
      <c r="BT28" s="69">
        <f t="shared" si="41"/>
        <v>1616.9011818841977</v>
      </c>
      <c r="BU28" s="66">
        <v>66</v>
      </c>
      <c r="BV28" s="15">
        <f t="shared" si="42"/>
        <v>70.806350305714204</v>
      </c>
      <c r="BW28" s="37">
        <f t="shared" si="43"/>
        <v>4.8063503057142043</v>
      </c>
      <c r="BX28" s="54">
        <f t="shared" si="44"/>
        <v>4.8063503057142043</v>
      </c>
      <c r="BY28" s="26">
        <f t="shared" si="45"/>
        <v>7.3267535148081901E-3</v>
      </c>
      <c r="BZ28" s="47">
        <f t="shared" si="46"/>
        <v>4.8063503057142043</v>
      </c>
      <c r="CA28" s="48">
        <f t="shared" si="47"/>
        <v>32.341476316071279</v>
      </c>
      <c r="CB28" s="48">
        <f t="shared" si="48"/>
        <v>31.744190169472112</v>
      </c>
      <c r="CC28" s="65">
        <f t="shared" si="49"/>
        <v>0.14861258214504605</v>
      </c>
      <c r="CD28" s="66">
        <v>0</v>
      </c>
      <c r="CE28" s="15">
        <f t="shared" si="50"/>
        <v>46.698041397108788</v>
      </c>
      <c r="CF28" s="37">
        <f t="shared" si="51"/>
        <v>46.698041397108788</v>
      </c>
      <c r="CG28" s="54">
        <f t="shared" si="52"/>
        <v>46.698041397108788</v>
      </c>
      <c r="CH28" s="26">
        <f t="shared" si="53"/>
        <v>7.2659158856556395E-3</v>
      </c>
      <c r="CI28" s="47">
        <f t="shared" si="54"/>
        <v>46.698041397108788</v>
      </c>
      <c r="CJ28" s="48">
        <f t="shared" si="55"/>
        <v>32.341476316071279</v>
      </c>
      <c r="CK28" s="65">
        <f t="shared" si="56"/>
        <v>1.44390568138361</v>
      </c>
      <c r="CL28" s="70">
        <f t="shared" si="57"/>
        <v>0</v>
      </c>
      <c r="CM28" s="1">
        <f t="shared" si="58"/>
        <v>132</v>
      </c>
    </row>
    <row r="29" spans="1:91" x14ac:dyDescent="0.2">
      <c r="A29" s="32" t="s">
        <v>167</v>
      </c>
      <c r="B29">
        <v>1</v>
      </c>
      <c r="C29">
        <v>1</v>
      </c>
      <c r="D29">
        <v>0.76239907727796996</v>
      </c>
      <c r="E29">
        <v>0.23760092272203001</v>
      </c>
      <c r="F29">
        <v>0.74914869466515299</v>
      </c>
      <c r="G29">
        <v>0.74914869466515299</v>
      </c>
      <c r="H29">
        <v>0.70541611624834799</v>
      </c>
      <c r="I29">
        <v>0.62747688243064703</v>
      </c>
      <c r="J29">
        <v>0.66530617420842297</v>
      </c>
      <c r="K29">
        <v>0.70598388930690703</v>
      </c>
      <c r="L29">
        <v>0.43108630742193998</v>
      </c>
      <c r="M29">
        <v>0.34238235300576197</v>
      </c>
      <c r="N29" s="21">
        <v>0</v>
      </c>
      <c r="O29">
        <v>1.00270041356576</v>
      </c>
      <c r="P29">
        <v>0.99563291327456305</v>
      </c>
      <c r="Q29">
        <v>1.02828116725365</v>
      </c>
      <c r="R29">
        <v>0.98535434894299601</v>
      </c>
      <c r="S29">
        <v>43.650001525878899</v>
      </c>
      <c r="T29" s="27">
        <f t="shared" si="0"/>
        <v>0.99563291327456305</v>
      </c>
      <c r="U29" s="27">
        <f t="shared" si="1"/>
        <v>1.02828116725365</v>
      </c>
      <c r="V29" s="39">
        <f t="shared" si="2"/>
        <v>43.459378183649932</v>
      </c>
      <c r="W29" s="38">
        <f t="shared" si="3"/>
        <v>44.884474519654361</v>
      </c>
      <c r="X29" s="44">
        <f t="shared" si="4"/>
        <v>0.85258547071020163</v>
      </c>
      <c r="Y29" s="44">
        <f t="shared" si="5"/>
        <v>0.70926850411465725</v>
      </c>
      <c r="Z29" s="22">
        <f t="shared" si="6"/>
        <v>1</v>
      </c>
      <c r="AA29" s="22">
        <f t="shared" si="7"/>
        <v>1</v>
      </c>
      <c r="AB29" s="22">
        <f t="shared" si="8"/>
        <v>1</v>
      </c>
      <c r="AC29" s="22">
        <v>1</v>
      </c>
      <c r="AD29" s="22">
        <v>1</v>
      </c>
      <c r="AE29" s="22">
        <v>1</v>
      </c>
      <c r="AF29" s="22">
        <f t="shared" si="9"/>
        <v>-2.0158062563458218E-2</v>
      </c>
      <c r="AG29" s="22">
        <f t="shared" si="10"/>
        <v>0.96033891488376033</v>
      </c>
      <c r="AH29" s="22">
        <f t="shared" si="11"/>
        <v>0.43108630742193998</v>
      </c>
      <c r="AI29" s="22">
        <f t="shared" si="12"/>
        <v>1.4512443699853983</v>
      </c>
      <c r="AJ29" s="22">
        <f t="shared" si="13"/>
        <v>-1.1179406290299256</v>
      </c>
      <c r="AK29" s="22">
        <f t="shared" si="14"/>
        <v>1.0168846478167008</v>
      </c>
      <c r="AL29" s="22">
        <f t="shared" si="15"/>
        <v>0.34238235300576197</v>
      </c>
      <c r="AM29" s="22">
        <f t="shared" si="16"/>
        <v>2.4603229820356876</v>
      </c>
      <c r="AN29" s="46">
        <v>1</v>
      </c>
      <c r="AO29" s="51">
        <v>1</v>
      </c>
      <c r="AP29" s="51">
        <v>1</v>
      </c>
      <c r="AQ29" s="21">
        <v>1</v>
      </c>
      <c r="AR29" s="17">
        <f t="shared" si="17"/>
        <v>4.435700264745857</v>
      </c>
      <c r="AS29" s="17">
        <f t="shared" si="18"/>
        <v>36.641099199632166</v>
      </c>
      <c r="AT29" s="17">
        <f t="shared" si="19"/>
        <v>36.641099199632166</v>
      </c>
      <c r="AU29" s="17">
        <f t="shared" si="20"/>
        <v>4.435700264745857</v>
      </c>
      <c r="AV29" s="17">
        <f t="shared" si="21"/>
        <v>36.641099199632166</v>
      </c>
      <c r="AW29" s="17">
        <f t="shared" si="22"/>
        <v>36.641099199632166</v>
      </c>
      <c r="AX29" s="14">
        <f t="shared" si="23"/>
        <v>7.9687387980910789E-3</v>
      </c>
      <c r="AY29" s="14">
        <f t="shared" si="24"/>
        <v>2.6891874952054709E-2</v>
      </c>
      <c r="AZ29" s="67">
        <f t="shared" si="25"/>
        <v>1.2522028878703071E-2</v>
      </c>
      <c r="BA29" s="21">
        <f t="shared" si="26"/>
        <v>0</v>
      </c>
      <c r="BB29" s="66">
        <v>1091</v>
      </c>
      <c r="BC29" s="15">
        <f t="shared" si="27"/>
        <v>1030.9077695702447</v>
      </c>
      <c r="BD29" s="19">
        <f t="shared" si="28"/>
        <v>-60.092230429755318</v>
      </c>
      <c r="BE29" s="63">
        <f t="shared" si="29"/>
        <v>44.884474519654361</v>
      </c>
      <c r="BF29" s="63">
        <f t="shared" si="30"/>
        <v>46.153859850636891</v>
      </c>
      <c r="BG29" s="46">
        <f t="shared" si="31"/>
        <v>-1.3388199610856906</v>
      </c>
      <c r="BH29" s="64">
        <f t="shared" si="32"/>
        <v>1.0582905980569008</v>
      </c>
      <c r="BI29" s="66">
        <v>0</v>
      </c>
      <c r="BJ29" s="66">
        <v>5063</v>
      </c>
      <c r="BK29" s="66">
        <v>0</v>
      </c>
      <c r="BL29" s="10">
        <f t="shared" si="33"/>
        <v>5063</v>
      </c>
      <c r="BM29" s="15">
        <f t="shared" si="34"/>
        <v>4971.7160573859701</v>
      </c>
      <c r="BN29" s="9">
        <f t="shared" si="35"/>
        <v>-91.283942614029911</v>
      </c>
      <c r="BO29" s="48">
        <f t="shared" si="36"/>
        <v>44.884474519654361</v>
      </c>
      <c r="BP29" s="48">
        <f t="shared" si="37"/>
        <v>46.153859850636891</v>
      </c>
      <c r="BQ29" s="46">
        <f t="shared" si="38"/>
        <v>-2.033753176146861</v>
      </c>
      <c r="BR29" s="64">
        <f t="shared" si="39"/>
        <v>1.0183606508417589</v>
      </c>
      <c r="BS29" s="16">
        <f t="shared" si="40"/>
        <v>6285</v>
      </c>
      <c r="BT29" s="69">
        <f t="shared" si="41"/>
        <v>6124.6509983791757</v>
      </c>
      <c r="BU29" s="66">
        <v>131</v>
      </c>
      <c r="BV29" s="15">
        <f t="shared" si="42"/>
        <v>122.02717142296143</v>
      </c>
      <c r="BW29" s="37">
        <f t="shared" si="43"/>
        <v>-8.9728285770385696</v>
      </c>
      <c r="BX29" s="54">
        <f t="shared" si="44"/>
        <v>-8.9728285770385696</v>
      </c>
      <c r="BY29" s="26">
        <f t="shared" si="45"/>
        <v>-1.3678092343046511E-2</v>
      </c>
      <c r="BZ29" s="47">
        <f t="shared" si="46"/>
        <v>-8.9728285770385696</v>
      </c>
      <c r="CA29" s="48">
        <f t="shared" si="47"/>
        <v>44.884474519654361</v>
      </c>
      <c r="CB29" s="48">
        <f t="shared" si="48"/>
        <v>46.153859850636891</v>
      </c>
      <c r="CC29" s="65">
        <f t="shared" si="49"/>
        <v>-0.19990940460068166</v>
      </c>
      <c r="CD29" s="66">
        <v>0</v>
      </c>
      <c r="CE29" s="15">
        <f t="shared" si="50"/>
        <v>80.479079603424637</v>
      </c>
      <c r="CF29" s="37">
        <f t="shared" si="51"/>
        <v>80.479079603424637</v>
      </c>
      <c r="CG29" s="54">
        <f t="shared" si="52"/>
        <v>80.479079603424637</v>
      </c>
      <c r="CH29" s="26">
        <f t="shared" si="53"/>
        <v>1.2522028878703073E-2</v>
      </c>
      <c r="CI29" s="47">
        <f t="shared" si="54"/>
        <v>80.479079603424637</v>
      </c>
      <c r="CJ29" s="48">
        <f t="shared" si="55"/>
        <v>44.884474519654361</v>
      </c>
      <c r="CK29" s="65">
        <f t="shared" si="56"/>
        <v>1.793027109366822</v>
      </c>
      <c r="CL29" s="70">
        <f t="shared" si="57"/>
        <v>0</v>
      </c>
      <c r="CM29" s="1">
        <f t="shared" si="58"/>
        <v>6416</v>
      </c>
    </row>
    <row r="30" spans="1:91" x14ac:dyDescent="0.2">
      <c r="A30" s="32" t="s">
        <v>218</v>
      </c>
      <c r="B30">
        <v>1</v>
      </c>
      <c r="C30">
        <v>1</v>
      </c>
      <c r="D30">
        <v>0.47782660807031502</v>
      </c>
      <c r="E30">
        <v>0.52217339192968404</v>
      </c>
      <c r="F30">
        <v>0.99125943583631304</v>
      </c>
      <c r="G30">
        <v>0.99125943583631304</v>
      </c>
      <c r="H30">
        <v>3.7400752193898802E-2</v>
      </c>
      <c r="I30">
        <v>0.175720852486418</v>
      </c>
      <c r="J30">
        <v>8.1068440586613E-2</v>
      </c>
      <c r="K30">
        <v>0.28347814145012201</v>
      </c>
      <c r="L30">
        <v>0.19029326572118799</v>
      </c>
      <c r="M30">
        <v>0.191171137600324</v>
      </c>
      <c r="N30" s="21">
        <v>-2</v>
      </c>
      <c r="O30">
        <v>1.0061542468953999</v>
      </c>
      <c r="P30">
        <v>0.98097698277440504</v>
      </c>
      <c r="Q30">
        <v>1.0140062020930301</v>
      </c>
      <c r="R30">
        <v>0.99231586325599197</v>
      </c>
      <c r="S30">
        <v>14.149999618530201</v>
      </c>
      <c r="T30" s="27">
        <f t="shared" si="0"/>
        <v>0.98097698277440504</v>
      </c>
      <c r="U30" s="27">
        <f t="shared" si="1"/>
        <v>1.0140062020930301</v>
      </c>
      <c r="V30" s="39">
        <f t="shared" si="2"/>
        <v>13.357736752234814</v>
      </c>
      <c r="W30" s="38">
        <f t="shared" si="3"/>
        <v>13.954549379799561</v>
      </c>
      <c r="X30" s="44">
        <f t="shared" si="4"/>
        <v>1.0024067071860028</v>
      </c>
      <c r="Y30" s="44">
        <f t="shared" si="5"/>
        <v>0.43400195235142752</v>
      </c>
      <c r="Z30" s="22">
        <f t="shared" si="6"/>
        <v>0.68250421420097085</v>
      </c>
      <c r="AA30" s="22">
        <f t="shared" si="7"/>
        <v>0.43502560057016842</v>
      </c>
      <c r="AB30" s="22">
        <f t="shared" si="8"/>
        <v>0.18754698693936603</v>
      </c>
      <c r="AC30" s="22">
        <v>1</v>
      </c>
      <c r="AD30" s="22">
        <v>1</v>
      </c>
      <c r="AE30" s="22">
        <v>1</v>
      </c>
      <c r="AF30" s="22">
        <f t="shared" si="9"/>
        <v>-2.0158062563458218E-2</v>
      </c>
      <c r="AG30" s="22">
        <f t="shared" si="10"/>
        <v>0.96033891488376033</v>
      </c>
      <c r="AH30" s="22">
        <f t="shared" si="11"/>
        <v>0.19029326572118799</v>
      </c>
      <c r="AI30" s="22">
        <f t="shared" si="12"/>
        <v>1.2104513282846463</v>
      </c>
      <c r="AJ30" s="22">
        <f t="shared" si="13"/>
        <v>-1.1179406290299256</v>
      </c>
      <c r="AK30" s="22">
        <f t="shared" si="14"/>
        <v>1.0168846478167008</v>
      </c>
      <c r="AL30" s="22">
        <f t="shared" si="15"/>
        <v>0.191171137600324</v>
      </c>
      <c r="AM30" s="22">
        <f t="shared" si="16"/>
        <v>2.3091117666302496</v>
      </c>
      <c r="AN30" s="46">
        <v>0</v>
      </c>
      <c r="AO30" s="74">
        <v>0.34300000000000003</v>
      </c>
      <c r="AP30" s="51">
        <v>0.64</v>
      </c>
      <c r="AQ30" s="50">
        <v>1</v>
      </c>
      <c r="AR30" s="17">
        <f t="shared" si="17"/>
        <v>0</v>
      </c>
      <c r="AS30" s="17">
        <f t="shared" si="18"/>
        <v>6.6554783450483823</v>
      </c>
      <c r="AT30" s="17">
        <f t="shared" si="19"/>
        <v>7.9154317133709107</v>
      </c>
      <c r="AU30" s="17">
        <f t="shared" si="20"/>
        <v>0</v>
      </c>
      <c r="AV30" s="17">
        <f t="shared" si="21"/>
        <v>6.6554783450483823</v>
      </c>
      <c r="AW30" s="17">
        <f t="shared" si="22"/>
        <v>7.9154317133709107</v>
      </c>
      <c r="AX30" s="14">
        <f t="shared" si="23"/>
        <v>0</v>
      </c>
      <c r="AY30" s="14">
        <f t="shared" si="24"/>
        <v>4.8846321565305514E-3</v>
      </c>
      <c r="AZ30" s="67">
        <f t="shared" si="25"/>
        <v>2.7050843633868852E-3</v>
      </c>
      <c r="BA30" s="21">
        <f t="shared" si="26"/>
        <v>-2</v>
      </c>
      <c r="BB30" s="66">
        <v>0</v>
      </c>
      <c r="BC30" s="15">
        <f t="shared" si="27"/>
        <v>0</v>
      </c>
      <c r="BD30" s="19">
        <f t="shared" si="28"/>
        <v>0</v>
      </c>
      <c r="BE30" s="63">
        <f t="shared" si="29"/>
        <v>13.954549379799561</v>
      </c>
      <c r="BF30" s="63">
        <f t="shared" si="30"/>
        <v>14.149999618530201</v>
      </c>
      <c r="BG30" s="46">
        <f t="shared" si="31"/>
        <v>0</v>
      </c>
      <c r="BH30" s="64" t="e">
        <f t="shared" si="32"/>
        <v>#DIV/0!</v>
      </c>
      <c r="BI30" s="66">
        <v>0</v>
      </c>
      <c r="BJ30" s="66">
        <v>0</v>
      </c>
      <c r="BK30" s="66">
        <v>0</v>
      </c>
      <c r="BL30" s="10">
        <f t="shared" si="33"/>
        <v>0</v>
      </c>
      <c r="BM30" s="15">
        <f t="shared" si="34"/>
        <v>903.06102383505527</v>
      </c>
      <c r="BN30" s="9">
        <f t="shared" si="35"/>
        <v>903.06102383505527</v>
      </c>
      <c r="BO30" s="48">
        <f t="shared" si="36"/>
        <v>13.357736752234814</v>
      </c>
      <c r="BP30" s="48">
        <f t="shared" si="37"/>
        <v>13.103632295902088</v>
      </c>
      <c r="BQ30" s="46">
        <f t="shared" si="38"/>
        <v>67.605840763703384</v>
      </c>
      <c r="BR30" s="64">
        <f t="shared" si="39"/>
        <v>0</v>
      </c>
      <c r="BS30" s="16">
        <f t="shared" si="40"/>
        <v>14</v>
      </c>
      <c r="BT30" s="69">
        <f t="shared" si="41"/>
        <v>929.42207095626043</v>
      </c>
      <c r="BU30" s="66">
        <v>14</v>
      </c>
      <c r="BV30" s="15">
        <f t="shared" si="42"/>
        <v>26.361047121205196</v>
      </c>
      <c r="BW30" s="37">
        <f t="shared" si="43"/>
        <v>12.361047121205196</v>
      </c>
      <c r="BX30" s="54">
        <f t="shared" si="44"/>
        <v>12.361047121205196</v>
      </c>
      <c r="BY30" s="26">
        <f t="shared" si="45"/>
        <v>1.8843059635983407E-2</v>
      </c>
      <c r="BZ30" s="47">
        <f t="shared" si="46"/>
        <v>12.361047121205196</v>
      </c>
      <c r="CA30" s="48">
        <f t="shared" si="47"/>
        <v>13.357736752234814</v>
      </c>
      <c r="CB30" s="48">
        <f t="shared" si="48"/>
        <v>13.103632295902088</v>
      </c>
      <c r="CC30" s="65">
        <f t="shared" si="49"/>
        <v>0.92538484254356435</v>
      </c>
      <c r="CD30" s="66">
        <v>0</v>
      </c>
      <c r="CE30" s="15">
        <f t="shared" si="50"/>
        <v>17.385577203487511</v>
      </c>
      <c r="CF30" s="37">
        <f t="shared" si="51"/>
        <v>17.385577203487511</v>
      </c>
      <c r="CG30" s="54">
        <f t="shared" si="52"/>
        <v>17.385577203487511</v>
      </c>
      <c r="CH30" s="26">
        <f t="shared" si="53"/>
        <v>2.7050843633868856E-3</v>
      </c>
      <c r="CI30" s="47">
        <f t="shared" si="54"/>
        <v>17.385577203487511</v>
      </c>
      <c r="CJ30" s="48">
        <f t="shared" si="55"/>
        <v>13.357736752234814</v>
      </c>
      <c r="CK30" s="65">
        <f t="shared" si="56"/>
        <v>1.3015361453787311</v>
      </c>
      <c r="CL30" s="70">
        <f t="shared" si="57"/>
        <v>-2</v>
      </c>
      <c r="CM30" s="1">
        <f t="shared" si="58"/>
        <v>28</v>
      </c>
    </row>
    <row r="31" spans="1:91" x14ac:dyDescent="0.2">
      <c r="A31" s="32" t="s">
        <v>294</v>
      </c>
      <c r="B31">
        <v>0</v>
      </c>
      <c r="C31">
        <v>0</v>
      </c>
      <c r="D31">
        <v>0.34398721534158999</v>
      </c>
      <c r="E31">
        <v>0.65601278465840895</v>
      </c>
      <c r="F31">
        <v>0.357965832340087</v>
      </c>
      <c r="G31">
        <v>0.357965832340087</v>
      </c>
      <c r="H31">
        <v>0.61470956957793499</v>
      </c>
      <c r="I31">
        <v>0.37191809444212198</v>
      </c>
      <c r="J31">
        <v>0.47814392368068698</v>
      </c>
      <c r="K31">
        <v>0.413713895849187</v>
      </c>
      <c r="L31">
        <v>0.58023284560080401</v>
      </c>
      <c r="M31">
        <v>1.9712847886047699E-2</v>
      </c>
      <c r="N31" s="21">
        <v>0</v>
      </c>
      <c r="O31">
        <v>1.0022210762310699</v>
      </c>
      <c r="P31">
        <v>0.99473952199511295</v>
      </c>
      <c r="Q31">
        <v>1.00581502931954</v>
      </c>
      <c r="R31">
        <v>0.99304229016837897</v>
      </c>
      <c r="S31">
        <v>42.389999389648402</v>
      </c>
      <c r="T31" s="27">
        <f t="shared" si="0"/>
        <v>0.99304229016837897</v>
      </c>
      <c r="U31" s="27">
        <f t="shared" si="1"/>
        <v>1.00581502931954</v>
      </c>
      <c r="V31" s="39">
        <f t="shared" si="2"/>
        <v>42.095062074132635</v>
      </c>
      <c r="W31" s="38">
        <f t="shared" si="3"/>
        <v>42.636498478954493</v>
      </c>
      <c r="X31" s="44">
        <f t="shared" si="4"/>
        <v>1.0728702462754285</v>
      </c>
      <c r="Y31" s="44">
        <f t="shared" si="5"/>
        <v>0.41977205193881356</v>
      </c>
      <c r="Z31" s="22">
        <f t="shared" si="6"/>
        <v>1</v>
      </c>
      <c r="AA31" s="22">
        <f t="shared" si="7"/>
        <v>1</v>
      </c>
      <c r="AB31" s="22">
        <f t="shared" si="8"/>
        <v>1</v>
      </c>
      <c r="AC31" s="22">
        <v>1</v>
      </c>
      <c r="AD31" s="22">
        <v>1</v>
      </c>
      <c r="AE31" s="22">
        <v>1</v>
      </c>
      <c r="AF31" s="22">
        <f t="shared" si="9"/>
        <v>-2.0158062563458218E-2</v>
      </c>
      <c r="AG31" s="22">
        <f t="shared" si="10"/>
        <v>0.96033891488376033</v>
      </c>
      <c r="AH31" s="22">
        <f t="shared" si="11"/>
        <v>0.58023284560080401</v>
      </c>
      <c r="AI31" s="22">
        <f t="shared" si="12"/>
        <v>1.6003909081642622</v>
      </c>
      <c r="AJ31" s="22">
        <f t="shared" si="13"/>
        <v>-1.1179406290299256</v>
      </c>
      <c r="AK31" s="22">
        <f t="shared" si="14"/>
        <v>1.0168846478167008</v>
      </c>
      <c r="AL31" s="22">
        <f t="shared" si="15"/>
        <v>1.9712847886047699E-2</v>
      </c>
      <c r="AM31" s="22">
        <f t="shared" si="16"/>
        <v>2.1376534769159736</v>
      </c>
      <c r="AN31" s="46">
        <v>0</v>
      </c>
      <c r="AO31" s="74">
        <v>0.34300000000000003</v>
      </c>
      <c r="AP31" s="51">
        <v>0.64</v>
      </c>
      <c r="AQ31" s="50">
        <v>1</v>
      </c>
      <c r="AR31" s="17">
        <f t="shared" si="17"/>
        <v>0</v>
      </c>
      <c r="AS31" s="17">
        <f t="shared" si="18"/>
        <v>7.1621488413418293</v>
      </c>
      <c r="AT31" s="17">
        <f t="shared" si="19"/>
        <v>13.363776263728194</v>
      </c>
      <c r="AU31" s="17">
        <f t="shared" si="20"/>
        <v>0</v>
      </c>
      <c r="AV31" s="17">
        <f t="shared" si="21"/>
        <v>7.1621488413418293</v>
      </c>
      <c r="AW31" s="17">
        <f t="shared" si="22"/>
        <v>13.363776263728194</v>
      </c>
      <c r="AX31" s="14">
        <f t="shared" si="23"/>
        <v>0</v>
      </c>
      <c r="AY31" s="14">
        <f t="shared" si="24"/>
        <v>5.2564910779560213E-3</v>
      </c>
      <c r="AZ31" s="67">
        <f t="shared" si="25"/>
        <v>4.5670461847010036E-3</v>
      </c>
      <c r="BA31" s="21">
        <f t="shared" si="26"/>
        <v>0</v>
      </c>
      <c r="BB31" s="66">
        <v>0</v>
      </c>
      <c r="BC31" s="15">
        <f t="shared" si="27"/>
        <v>0</v>
      </c>
      <c r="BD31" s="19">
        <f t="shared" si="28"/>
        <v>0</v>
      </c>
      <c r="BE31" s="63">
        <f t="shared" si="29"/>
        <v>42.636498478954493</v>
      </c>
      <c r="BF31" s="63">
        <f t="shared" si="30"/>
        <v>42.884430967692133</v>
      </c>
      <c r="BG31" s="46">
        <f t="shared" si="31"/>
        <v>0</v>
      </c>
      <c r="BH31" s="64" t="e">
        <f t="shared" si="32"/>
        <v>#DIV/0!</v>
      </c>
      <c r="BI31" s="66">
        <v>0</v>
      </c>
      <c r="BJ31" s="66">
        <v>0</v>
      </c>
      <c r="BK31" s="66">
        <v>0</v>
      </c>
      <c r="BL31" s="10">
        <f t="shared" si="33"/>
        <v>0</v>
      </c>
      <c r="BM31" s="15">
        <f t="shared" si="34"/>
        <v>971.80955751035333</v>
      </c>
      <c r="BN31" s="9">
        <f t="shared" si="35"/>
        <v>971.80955751035333</v>
      </c>
      <c r="BO31" s="48">
        <f t="shared" si="36"/>
        <v>42.095062074132635</v>
      </c>
      <c r="BP31" s="48">
        <f t="shared" si="37"/>
        <v>41.802176846876741</v>
      </c>
      <c r="BQ31" s="46">
        <f t="shared" si="38"/>
        <v>23.08607018559379</v>
      </c>
      <c r="BR31" s="64">
        <f t="shared" si="39"/>
        <v>0</v>
      </c>
      <c r="BS31" s="16">
        <f t="shared" si="40"/>
        <v>85</v>
      </c>
      <c r="BT31" s="69">
        <f t="shared" si="41"/>
        <v>1016.3154225802646</v>
      </c>
      <c r="BU31" s="66">
        <v>85</v>
      </c>
      <c r="BV31" s="15">
        <f t="shared" si="42"/>
        <v>44.50586506991128</v>
      </c>
      <c r="BW31" s="37">
        <f t="shared" si="43"/>
        <v>-40.49413493008872</v>
      </c>
      <c r="BX31" s="54">
        <f t="shared" si="44"/>
        <v>-40.49413493008872</v>
      </c>
      <c r="BY31" s="26">
        <f t="shared" si="45"/>
        <v>-6.1728864222695815E-2</v>
      </c>
      <c r="BZ31" s="47">
        <f t="shared" si="46"/>
        <v>-40.49413493008872</v>
      </c>
      <c r="CA31" s="48">
        <f t="shared" si="47"/>
        <v>42.636498478954493</v>
      </c>
      <c r="CB31" s="48">
        <f t="shared" si="48"/>
        <v>42.884430967692133</v>
      </c>
      <c r="CC31" s="65">
        <f t="shared" si="49"/>
        <v>-0.94975282621007795</v>
      </c>
      <c r="CD31" s="66">
        <v>0</v>
      </c>
      <c r="CE31" s="15">
        <f t="shared" si="50"/>
        <v>29.352405829073351</v>
      </c>
      <c r="CF31" s="37">
        <f t="shared" si="51"/>
        <v>29.352405829073351</v>
      </c>
      <c r="CG31" s="54">
        <f t="shared" si="52"/>
        <v>29.352405829073351</v>
      </c>
      <c r="CH31" s="26">
        <f t="shared" si="53"/>
        <v>4.5670461847010044E-3</v>
      </c>
      <c r="CI31" s="47">
        <f t="shared" si="54"/>
        <v>29.352405829073351</v>
      </c>
      <c r="CJ31" s="48">
        <f t="shared" si="55"/>
        <v>42.636498478954493</v>
      </c>
      <c r="CK31" s="65">
        <f t="shared" si="56"/>
        <v>0.68843378035749792</v>
      </c>
      <c r="CL31" s="70">
        <f t="shared" si="57"/>
        <v>0</v>
      </c>
      <c r="CM31" s="1">
        <f t="shared" si="58"/>
        <v>170</v>
      </c>
    </row>
    <row r="32" spans="1:91" x14ac:dyDescent="0.2">
      <c r="A32" s="32" t="s">
        <v>213</v>
      </c>
      <c r="B32">
        <v>0</v>
      </c>
      <c r="C32">
        <v>0</v>
      </c>
      <c r="D32">
        <v>7.0195627157652402E-2</v>
      </c>
      <c r="E32">
        <v>0.92980437284234696</v>
      </c>
      <c r="F32">
        <v>0.17893544733861799</v>
      </c>
      <c r="G32">
        <v>0.17893544733861799</v>
      </c>
      <c r="H32">
        <v>6.3241106719367501E-2</v>
      </c>
      <c r="I32">
        <v>4.21607378129117E-2</v>
      </c>
      <c r="J32">
        <v>5.1636147410449001E-2</v>
      </c>
      <c r="K32">
        <v>9.6122511076914399E-2</v>
      </c>
      <c r="L32">
        <v>0.62447887088281595</v>
      </c>
      <c r="M32">
        <v>0.26975330610686099</v>
      </c>
      <c r="N32" s="21">
        <v>0</v>
      </c>
      <c r="O32">
        <v>1.0037371960152699</v>
      </c>
      <c r="P32">
        <v>0.96937652369371696</v>
      </c>
      <c r="Q32">
        <v>1.0213853613656501</v>
      </c>
      <c r="R32">
        <v>0.989259045364832</v>
      </c>
      <c r="S32">
        <v>115.08000183105401</v>
      </c>
      <c r="T32" s="27">
        <f t="shared" si="0"/>
        <v>0.989259045364832</v>
      </c>
      <c r="U32" s="27">
        <f t="shared" si="1"/>
        <v>1.0213853613656501</v>
      </c>
      <c r="V32" s="39">
        <f t="shared" si="2"/>
        <v>113.84393275197161</v>
      </c>
      <c r="W32" s="38">
        <f t="shared" si="3"/>
        <v>117.54102925617076</v>
      </c>
      <c r="X32" s="44">
        <f t="shared" si="4"/>
        <v>1.2170155825850291</v>
      </c>
      <c r="Y32" s="44">
        <f t="shared" si="5"/>
        <v>9.7318146407790129E-2</v>
      </c>
      <c r="Z32" s="22">
        <f t="shared" si="6"/>
        <v>1</v>
      </c>
      <c r="AA32" s="22">
        <f t="shared" si="7"/>
        <v>1</v>
      </c>
      <c r="AB32" s="22">
        <f t="shared" si="8"/>
        <v>1</v>
      </c>
      <c r="AC32" s="22">
        <v>1</v>
      </c>
      <c r="AD32" s="22">
        <v>1</v>
      </c>
      <c r="AE32" s="22">
        <v>1</v>
      </c>
      <c r="AF32" s="22">
        <f t="shared" si="9"/>
        <v>-2.0158062563458218E-2</v>
      </c>
      <c r="AG32" s="22">
        <f t="shared" si="10"/>
        <v>0.96033891488376033</v>
      </c>
      <c r="AH32" s="22">
        <f t="shared" si="11"/>
        <v>0.62447887088281595</v>
      </c>
      <c r="AI32" s="22">
        <f t="shared" si="12"/>
        <v>1.6446369334462743</v>
      </c>
      <c r="AJ32" s="22">
        <f t="shared" si="13"/>
        <v>-1.1179406290299256</v>
      </c>
      <c r="AK32" s="22">
        <f t="shared" si="14"/>
        <v>1.0168846478167008</v>
      </c>
      <c r="AL32" s="22">
        <f t="shared" si="15"/>
        <v>0.26975330610686099</v>
      </c>
      <c r="AM32" s="22">
        <f t="shared" si="16"/>
        <v>2.3876939351367867</v>
      </c>
      <c r="AN32" s="46">
        <v>0</v>
      </c>
      <c r="AO32" s="51">
        <v>1</v>
      </c>
      <c r="AP32" s="51">
        <v>1</v>
      </c>
      <c r="AQ32" s="21">
        <v>1</v>
      </c>
      <c r="AR32" s="17">
        <f t="shared" si="17"/>
        <v>0</v>
      </c>
      <c r="AS32" s="17">
        <f t="shared" si="18"/>
        <v>32.502339709368187</v>
      </c>
      <c r="AT32" s="17">
        <f t="shared" si="19"/>
        <v>32.502339709368187</v>
      </c>
      <c r="AU32" s="17">
        <f t="shared" si="20"/>
        <v>0</v>
      </c>
      <c r="AV32" s="17">
        <f t="shared" si="21"/>
        <v>32.502339709368187</v>
      </c>
      <c r="AW32" s="17">
        <f t="shared" si="22"/>
        <v>32.502339709368187</v>
      </c>
      <c r="AX32" s="14">
        <f t="shared" si="23"/>
        <v>0</v>
      </c>
      <c r="AY32" s="14">
        <f t="shared" si="24"/>
        <v>2.3854329542665739E-2</v>
      </c>
      <c r="AZ32" s="67">
        <f t="shared" si="25"/>
        <v>1.1107615365158363E-2</v>
      </c>
      <c r="BA32" s="21">
        <f t="shared" si="26"/>
        <v>0</v>
      </c>
      <c r="BB32" s="66">
        <v>0</v>
      </c>
      <c r="BC32" s="15">
        <f t="shared" si="27"/>
        <v>0</v>
      </c>
      <c r="BD32" s="19">
        <f t="shared" si="28"/>
        <v>0</v>
      </c>
      <c r="BE32" s="63">
        <f t="shared" si="29"/>
        <v>117.54102925617076</v>
      </c>
      <c r="BF32" s="63">
        <f t="shared" si="30"/>
        <v>120.05468664210441</v>
      </c>
      <c r="BG32" s="46">
        <f t="shared" si="31"/>
        <v>0</v>
      </c>
      <c r="BH32" s="64" t="e">
        <f t="shared" si="32"/>
        <v>#DIV/0!</v>
      </c>
      <c r="BI32" s="66">
        <v>0</v>
      </c>
      <c r="BJ32" s="66">
        <v>1381</v>
      </c>
      <c r="BK32" s="66">
        <v>0</v>
      </c>
      <c r="BL32" s="10">
        <f t="shared" si="33"/>
        <v>1381</v>
      </c>
      <c r="BM32" s="15">
        <f t="shared" si="34"/>
        <v>4410.1407371889563</v>
      </c>
      <c r="BN32" s="9">
        <f t="shared" si="35"/>
        <v>3029.1407371889563</v>
      </c>
      <c r="BO32" s="48">
        <f t="shared" si="36"/>
        <v>113.84393275197161</v>
      </c>
      <c r="BP32" s="48">
        <f t="shared" si="37"/>
        <v>112.62114023479356</v>
      </c>
      <c r="BQ32" s="46">
        <f t="shared" si="38"/>
        <v>26.607836394658424</v>
      </c>
      <c r="BR32" s="64">
        <f t="shared" si="39"/>
        <v>0.31314193407810736</v>
      </c>
      <c r="BS32" s="16">
        <f t="shared" si="40"/>
        <v>1611</v>
      </c>
      <c r="BT32" s="69">
        <f t="shared" si="41"/>
        <v>4518.3844489224248</v>
      </c>
      <c r="BU32" s="66">
        <v>230</v>
      </c>
      <c r="BV32" s="15">
        <f t="shared" si="42"/>
        <v>108.24371173346825</v>
      </c>
      <c r="BW32" s="37">
        <f t="shared" si="43"/>
        <v>-121.75628826653175</v>
      </c>
      <c r="BX32" s="54">
        <f t="shared" si="44"/>
        <v>-121.75628826653175</v>
      </c>
      <c r="BY32" s="26">
        <f t="shared" si="45"/>
        <v>-0.18560409796727279</v>
      </c>
      <c r="BZ32" s="47">
        <f t="shared" si="46"/>
        <v>-121.75628826653175</v>
      </c>
      <c r="CA32" s="48">
        <f t="shared" si="47"/>
        <v>117.54102925617076</v>
      </c>
      <c r="CB32" s="48">
        <f t="shared" si="48"/>
        <v>120.05468664210441</v>
      </c>
      <c r="CC32" s="65">
        <f t="shared" si="49"/>
        <v>-1.0358620222830803</v>
      </c>
      <c r="CD32" s="66">
        <v>0</v>
      </c>
      <c r="CE32" s="15">
        <f t="shared" si="50"/>
        <v>71.388643951872794</v>
      </c>
      <c r="CF32" s="37">
        <f t="shared" si="51"/>
        <v>71.388643951872794</v>
      </c>
      <c r="CG32" s="54">
        <f t="shared" si="52"/>
        <v>71.388643951872794</v>
      </c>
      <c r="CH32" s="26">
        <f t="shared" si="53"/>
        <v>1.1107615365158363E-2</v>
      </c>
      <c r="CI32" s="47">
        <f t="shared" si="54"/>
        <v>71.388643951872794</v>
      </c>
      <c r="CJ32" s="48">
        <f t="shared" si="55"/>
        <v>117.54102925617076</v>
      </c>
      <c r="CK32" s="65">
        <f t="shared" si="56"/>
        <v>0.6073508493471439</v>
      </c>
      <c r="CL32" s="70">
        <f t="shared" si="57"/>
        <v>0</v>
      </c>
      <c r="CM32" s="1">
        <f t="shared" si="58"/>
        <v>1841</v>
      </c>
    </row>
    <row r="33" spans="1:91" x14ac:dyDescent="0.2">
      <c r="A33" s="32" t="s">
        <v>253</v>
      </c>
      <c r="B33">
        <v>0</v>
      </c>
      <c r="C33">
        <v>0</v>
      </c>
      <c r="D33">
        <v>0.30643228126248501</v>
      </c>
      <c r="E33">
        <v>0.69356771873751499</v>
      </c>
      <c r="F33">
        <v>0.162162162162162</v>
      </c>
      <c r="G33">
        <v>0.162162162162162</v>
      </c>
      <c r="H33">
        <v>0.45382365231926403</v>
      </c>
      <c r="I33">
        <v>0.14500626828249</v>
      </c>
      <c r="J33">
        <v>0.256529285425947</v>
      </c>
      <c r="K33">
        <v>0.20395917136178501</v>
      </c>
      <c r="L33">
        <v>0.55510068447544703</v>
      </c>
      <c r="M33">
        <v>0.43925120389755601</v>
      </c>
      <c r="N33" s="21">
        <v>0</v>
      </c>
      <c r="O33">
        <v>1</v>
      </c>
      <c r="P33">
        <v>0.97892495997112805</v>
      </c>
      <c r="Q33">
        <v>1.0219780595129999</v>
      </c>
      <c r="R33">
        <v>0.97033895120234404</v>
      </c>
      <c r="S33">
        <v>23.639900207519499</v>
      </c>
      <c r="T33" s="27">
        <f t="shared" si="0"/>
        <v>0.97033895120234404</v>
      </c>
      <c r="U33" s="27">
        <f t="shared" si="1"/>
        <v>1.0219780595129999</v>
      </c>
      <c r="V33" s="39">
        <f t="shared" si="2"/>
        <v>22.938715973892545</v>
      </c>
      <c r="W33" s="38">
        <f t="shared" si="3"/>
        <v>24.159459341161742</v>
      </c>
      <c r="X33" s="44">
        <f t="shared" si="4"/>
        <v>1.0926421050049986</v>
      </c>
      <c r="Y33" s="44">
        <f t="shared" si="5"/>
        <v>0.24143928328232786</v>
      </c>
      <c r="Z33" s="22">
        <f t="shared" si="6"/>
        <v>1</v>
      </c>
      <c r="AA33" s="22">
        <f t="shared" si="7"/>
        <v>1</v>
      </c>
      <c r="AB33" s="22">
        <f t="shared" si="8"/>
        <v>1</v>
      </c>
      <c r="AC33" s="22">
        <v>1</v>
      </c>
      <c r="AD33" s="22">
        <v>1</v>
      </c>
      <c r="AE33" s="22">
        <v>1</v>
      </c>
      <c r="AF33" s="22">
        <f t="shared" si="9"/>
        <v>-2.0158062563458218E-2</v>
      </c>
      <c r="AG33" s="22">
        <f t="shared" si="10"/>
        <v>0.96033891488376033</v>
      </c>
      <c r="AH33" s="22">
        <f t="shared" si="11"/>
        <v>0.55510068447544703</v>
      </c>
      <c r="AI33" s="22">
        <f t="shared" si="12"/>
        <v>1.5752587470389052</v>
      </c>
      <c r="AJ33" s="22">
        <f t="shared" si="13"/>
        <v>-1.1179406290299256</v>
      </c>
      <c r="AK33" s="22">
        <f t="shared" si="14"/>
        <v>1.0168846478167008</v>
      </c>
      <c r="AL33" s="22">
        <f t="shared" si="15"/>
        <v>0.43925120389755601</v>
      </c>
      <c r="AM33" s="22">
        <f t="shared" si="16"/>
        <v>2.5571918329274816</v>
      </c>
      <c r="AN33" s="46">
        <v>0</v>
      </c>
      <c r="AO33" s="74">
        <v>0.34300000000000003</v>
      </c>
      <c r="AP33" s="51">
        <v>0.64</v>
      </c>
      <c r="AQ33" s="50">
        <v>1</v>
      </c>
      <c r="AR33" s="17">
        <f t="shared" si="17"/>
        <v>0</v>
      </c>
      <c r="AS33" s="17">
        <f t="shared" si="18"/>
        <v>14.667204760332577</v>
      </c>
      <c r="AT33" s="17">
        <f t="shared" si="19"/>
        <v>27.367379144643873</v>
      </c>
      <c r="AU33" s="17">
        <f t="shared" si="20"/>
        <v>0</v>
      </c>
      <c r="AV33" s="17">
        <f t="shared" si="21"/>
        <v>14.667204760332577</v>
      </c>
      <c r="AW33" s="17">
        <f t="shared" si="22"/>
        <v>27.367379144643873</v>
      </c>
      <c r="AX33" s="14">
        <f t="shared" si="23"/>
        <v>0</v>
      </c>
      <c r="AY33" s="14">
        <f t="shared" si="24"/>
        <v>1.0764650759030854E-2</v>
      </c>
      <c r="AZ33" s="67">
        <f t="shared" si="25"/>
        <v>9.3527519498401678E-3</v>
      </c>
      <c r="BA33" s="21">
        <f t="shared" si="26"/>
        <v>0</v>
      </c>
      <c r="BB33" s="66">
        <v>0</v>
      </c>
      <c r="BC33" s="15">
        <f t="shared" si="27"/>
        <v>0</v>
      </c>
      <c r="BD33" s="19">
        <f t="shared" si="28"/>
        <v>0</v>
      </c>
      <c r="BE33" s="63">
        <f t="shared" si="29"/>
        <v>24.159459341161742</v>
      </c>
      <c r="BF33" s="63">
        <f t="shared" si="30"/>
        <v>24.690437376363697</v>
      </c>
      <c r="BG33" s="46">
        <f t="shared" si="31"/>
        <v>0</v>
      </c>
      <c r="BH33" s="64" t="e">
        <f t="shared" si="32"/>
        <v>#DIV/0!</v>
      </c>
      <c r="BI33" s="66">
        <v>0</v>
      </c>
      <c r="BJ33" s="66">
        <v>71</v>
      </c>
      <c r="BK33" s="66">
        <v>0</v>
      </c>
      <c r="BL33" s="10">
        <f t="shared" si="33"/>
        <v>71</v>
      </c>
      <c r="BM33" s="15">
        <f t="shared" si="34"/>
        <v>1990.1471030281064</v>
      </c>
      <c r="BN33" s="9">
        <f t="shared" si="35"/>
        <v>1919.1471030281064</v>
      </c>
      <c r="BO33" s="48">
        <f t="shared" si="36"/>
        <v>22.938715973892545</v>
      </c>
      <c r="BP33" s="48">
        <f t="shared" si="37"/>
        <v>22.258329600035349</v>
      </c>
      <c r="BQ33" s="46">
        <f t="shared" si="38"/>
        <v>83.664103309547187</v>
      </c>
      <c r="BR33" s="64">
        <f t="shared" si="39"/>
        <v>3.5675754768062132E-2</v>
      </c>
      <c r="BS33" s="16">
        <f t="shared" si="40"/>
        <v>142</v>
      </c>
      <c r="BT33" s="69">
        <f t="shared" si="41"/>
        <v>2081.2896707792988</v>
      </c>
      <c r="BU33" s="66">
        <v>71</v>
      </c>
      <c r="BV33" s="15">
        <f t="shared" si="42"/>
        <v>91.142567751192431</v>
      </c>
      <c r="BW33" s="37">
        <f t="shared" si="43"/>
        <v>20.142567751192431</v>
      </c>
      <c r="BX33" s="54">
        <f t="shared" si="44"/>
        <v>20.142567751192431</v>
      </c>
      <c r="BY33" s="26">
        <f t="shared" si="45"/>
        <v>3.0705133767061431E-2</v>
      </c>
      <c r="BZ33" s="47">
        <f t="shared" si="46"/>
        <v>20.142567751192431</v>
      </c>
      <c r="CA33" s="48">
        <f t="shared" si="47"/>
        <v>22.938715973892545</v>
      </c>
      <c r="CB33" s="48">
        <f t="shared" si="48"/>
        <v>22.258329600035349</v>
      </c>
      <c r="CC33" s="65">
        <f t="shared" si="49"/>
        <v>0.87810354224349252</v>
      </c>
      <c r="CD33" s="66">
        <v>0</v>
      </c>
      <c r="CE33" s="15">
        <f t="shared" si="50"/>
        <v>60.110136781622757</v>
      </c>
      <c r="CF33" s="37">
        <f t="shared" si="51"/>
        <v>60.110136781622757</v>
      </c>
      <c r="CG33" s="54">
        <f t="shared" si="52"/>
        <v>60.110136781622757</v>
      </c>
      <c r="CH33" s="26">
        <f t="shared" si="53"/>
        <v>9.3527519498401695E-3</v>
      </c>
      <c r="CI33" s="47">
        <f t="shared" si="54"/>
        <v>60.110136781622764</v>
      </c>
      <c r="CJ33" s="48">
        <f t="shared" si="55"/>
        <v>22.938715973892545</v>
      </c>
      <c r="CK33" s="65">
        <f t="shared" si="56"/>
        <v>2.6204665008292736</v>
      </c>
      <c r="CL33" s="70">
        <f t="shared" si="57"/>
        <v>0</v>
      </c>
      <c r="CM33" s="1">
        <f t="shared" si="58"/>
        <v>213</v>
      </c>
    </row>
    <row r="34" spans="1:91" x14ac:dyDescent="0.2">
      <c r="A34" s="32" t="s">
        <v>282</v>
      </c>
      <c r="B34">
        <v>0</v>
      </c>
      <c r="C34">
        <v>0</v>
      </c>
      <c r="D34">
        <v>0.11705952856572099</v>
      </c>
      <c r="E34">
        <v>0.88294047143427801</v>
      </c>
      <c r="F34">
        <v>0.37504966229638398</v>
      </c>
      <c r="G34">
        <v>0.37504966229638398</v>
      </c>
      <c r="H34">
        <v>0.39448391140827399</v>
      </c>
      <c r="I34">
        <v>0.49561220225658098</v>
      </c>
      <c r="J34">
        <v>0.442166303654908</v>
      </c>
      <c r="K34">
        <v>0.40722760572512001</v>
      </c>
      <c r="L34">
        <v>0.175935358801181</v>
      </c>
      <c r="M34">
        <v>4.29019351774571E-2</v>
      </c>
      <c r="N34" s="21">
        <v>0</v>
      </c>
      <c r="O34">
        <v>1.01719369596453</v>
      </c>
      <c r="P34">
        <v>0.98358768704618404</v>
      </c>
      <c r="Q34">
        <v>1.0197933483492401</v>
      </c>
      <c r="R34">
        <v>0.99525914109355895</v>
      </c>
      <c r="S34">
        <v>17.7199993133544</v>
      </c>
      <c r="T34" s="27">
        <f t="shared" ref="T34:T65" si="59">IF(C34,P34,R34)</f>
        <v>0.99525914109355895</v>
      </c>
      <c r="U34" s="27">
        <f t="shared" ref="U34:U65" si="60">IF(D34 = 0,O34,Q34)</f>
        <v>1.0197933483492401</v>
      </c>
      <c r="V34" s="39">
        <f t="shared" ref="V34:V65" si="61">S34*T34^(1-N34)</f>
        <v>17.635991296787555</v>
      </c>
      <c r="W34" s="38">
        <f t="shared" ref="W34:W65" si="62">S34*U34^(N34+1)</f>
        <v>18.070737432511919</v>
      </c>
      <c r="X34" s="44">
        <f t="shared" ref="X34:X65" si="63">0.5 * (D34-MAX($D$3:$D$151))/(MIN($D$3:$D$151)-MAX($D$3:$D$151)) + 0.75</f>
        <v>1.1923427543434699</v>
      </c>
      <c r="Y34" s="44">
        <f t="shared" ref="Y34:Y65" si="64">AVERAGE(D34, F34, G34, H34, I34, J34, K34)</f>
        <v>0.372378410886196</v>
      </c>
      <c r="Z34" s="22">
        <f t="shared" ref="Z34:Z65" si="65">AI34^N34</f>
        <v>1</v>
      </c>
      <c r="AA34" s="22">
        <f t="shared" ref="AA34:AA65" si="66">(Z34+AB34)/2</f>
        <v>1</v>
      </c>
      <c r="AB34" s="22">
        <f t="shared" ref="AB34:AB65" si="67">AM34^N34</f>
        <v>1</v>
      </c>
      <c r="AC34" s="22">
        <v>1</v>
      </c>
      <c r="AD34" s="22">
        <v>1</v>
      </c>
      <c r="AE34" s="22">
        <v>1</v>
      </c>
      <c r="AF34" s="22">
        <f t="shared" ref="AF34:AF65" si="68">PERCENTILE($L$2:$L$151, 0.05)</f>
        <v>-2.0158062563458218E-2</v>
      </c>
      <c r="AG34" s="22">
        <f t="shared" ref="AG34:AG65" si="69">PERCENTILE($L$2:$L$151, 0.95)</f>
        <v>0.96033891488376033</v>
      </c>
      <c r="AH34" s="22">
        <f t="shared" ref="AH34:AH65" si="70">MIN(MAX(L34,AF34), AG34)</f>
        <v>0.175935358801181</v>
      </c>
      <c r="AI34" s="22">
        <f t="shared" ref="AI34:AI65" si="71">AH34-$AH$152+1</f>
        <v>1.1960934213646393</v>
      </c>
      <c r="AJ34" s="22">
        <f t="shared" ref="AJ34:AJ65" si="72">PERCENTILE($M$2:$M$151, 0.02)</f>
        <v>-1.1179406290299256</v>
      </c>
      <c r="AK34" s="22">
        <f t="shared" ref="AK34:AK65" si="73">PERCENTILE($M$2:$M$151, 0.98)</f>
        <v>1.0168846478167008</v>
      </c>
      <c r="AL34" s="22">
        <f t="shared" ref="AL34:AL65" si="74">MIN(MAX(M34,AJ34), AK34)</f>
        <v>4.29019351774571E-2</v>
      </c>
      <c r="AM34" s="22">
        <f t="shared" ref="AM34:AM65" si="75">AL34-$AL$152 + 1</f>
        <v>2.1608425642073827</v>
      </c>
      <c r="AN34" s="46">
        <v>0</v>
      </c>
      <c r="AO34" s="74">
        <v>0.34300000000000003</v>
      </c>
      <c r="AP34" s="51">
        <v>0.64</v>
      </c>
      <c r="AQ34" s="50">
        <v>1</v>
      </c>
      <c r="AR34" s="17">
        <f t="shared" ref="AR34:AR65" si="76">(AI34^4)*AB34*AE34*AN34</f>
        <v>0</v>
      </c>
      <c r="AS34" s="17">
        <f t="shared" ref="AS34:AS65" si="77">(AM34^4) *Z34*AC34*AO34*(M34 &gt; 0)</f>
        <v>7.4780200280657976</v>
      </c>
      <c r="AT34" s="17">
        <f t="shared" ref="AT34:AT65" si="78">(AM34^4)*AA34*AP34*AQ34</f>
        <v>13.953156903679622</v>
      </c>
      <c r="AU34" s="17">
        <f t="shared" ref="AU34:AU65" si="79">MIN(AR34, 0.05*AR$152)</f>
        <v>0</v>
      </c>
      <c r="AV34" s="17">
        <f t="shared" ref="AV34:AV65" si="80">MIN(AS34, 0.05*AS$152)</f>
        <v>7.4780200280657976</v>
      </c>
      <c r="AW34" s="17">
        <f t="shared" ref="AW34:AW65" si="81">MIN(AT34, 0.05*AT$152)</f>
        <v>13.953156903679622</v>
      </c>
      <c r="AX34" s="14">
        <f t="shared" ref="AX34:AX65" si="82">AU34/$AU$152</f>
        <v>0</v>
      </c>
      <c r="AY34" s="14">
        <f t="shared" ref="AY34:AY65" si="83">AV34/$AV$152</f>
        <v>5.48831732334397E-3</v>
      </c>
      <c r="AZ34" s="67">
        <f t="shared" ref="AZ34:AZ65" si="84">AW34/$AW$152</f>
        <v>4.768465944348781E-3</v>
      </c>
      <c r="BA34" s="21">
        <f t="shared" ref="BA34:BA65" si="85">N34</f>
        <v>0</v>
      </c>
      <c r="BB34" s="66">
        <v>0</v>
      </c>
      <c r="BC34" s="15">
        <f t="shared" ref="BC34:BC65" si="86">$D$158*AX34</f>
        <v>0</v>
      </c>
      <c r="BD34" s="19">
        <f t="shared" ref="BD34:BD65" si="87">BC34-BB34</f>
        <v>0</v>
      </c>
      <c r="BE34" s="63">
        <f t="shared" ref="BE34:BE65" si="88">(IF(BD34 &gt; 0, V34, W34))</f>
        <v>18.070737432511919</v>
      </c>
      <c r="BF34" s="63">
        <f t="shared" ref="BF34:BF65" si="89">IF(BD34&gt;0, S34*(T34^(2-N34)), S34*(U34^(N34 + 2)))</f>
        <v>18.42841783344128</v>
      </c>
      <c r="BG34" s="46">
        <f t="shared" ref="BG34:BG65" si="90">BD34/BE34</f>
        <v>0</v>
      </c>
      <c r="BH34" s="64" t="e">
        <f t="shared" ref="BH34:BH65" si="91">BB34/BC34</f>
        <v>#DIV/0!</v>
      </c>
      <c r="BI34" s="66">
        <v>0</v>
      </c>
      <c r="BJ34" s="66">
        <v>18</v>
      </c>
      <c r="BK34" s="66">
        <v>0</v>
      </c>
      <c r="BL34" s="10">
        <f t="shared" ref="BL34:BL65" si="92">SUM(BI34:BK34)</f>
        <v>18</v>
      </c>
      <c r="BM34" s="15">
        <f t="shared" ref="BM34:BM65" si="93">AY34*$D$157</f>
        <v>1014.6691301051865</v>
      </c>
      <c r="BN34" s="9">
        <f t="shared" ref="BN34:BN65" si="94">BM34-BL34</f>
        <v>996.66913010518647</v>
      </c>
      <c r="BO34" s="48">
        <f t="shared" ref="BO34:BO65" si="95">IF(BN34&gt;0,V34,W34)</f>
        <v>17.635991296787555</v>
      </c>
      <c r="BP34" s="48">
        <f t="shared" ref="BP34:BP65" si="96" xml:space="preserve"> IF(BN34 &gt;0, S34*T34^(2-N34), S34*U34^(N34+2))</f>
        <v>17.552381550374264</v>
      </c>
      <c r="BQ34" s="46">
        <f t="shared" ref="BQ34:BQ65" si="97">BN34/BO34</f>
        <v>56.513360283112213</v>
      </c>
      <c r="BR34" s="64">
        <f t="shared" ref="BR34:BR65" si="98">BL34/BM34</f>
        <v>1.7739772962378404E-2</v>
      </c>
      <c r="BS34" s="16">
        <f t="shared" ref="BS34:BS65" si="99">BB34+BL34+BU34</f>
        <v>18</v>
      </c>
      <c r="BT34" s="69">
        <f t="shared" ref="BT34:BT65" si="100">BC34+BM34+BV34</f>
        <v>1061.1378307328653</v>
      </c>
      <c r="BU34" s="66">
        <v>0</v>
      </c>
      <c r="BV34" s="15">
        <f t="shared" ref="BV34:BV65" si="101">AZ34*$D$160</f>
        <v>46.468700627678871</v>
      </c>
      <c r="BW34" s="37">
        <f t="shared" ref="BW34:BW65" si="102">BV34-BU34</f>
        <v>46.468700627678871</v>
      </c>
      <c r="BX34" s="54">
        <f t="shared" ref="BX34:BX65" si="103">BW34*(BW34&lt;&gt;0)</f>
        <v>46.468700627678871</v>
      </c>
      <c r="BY34" s="26">
        <f t="shared" ref="BY34:BY65" si="104">BX34/$BX$152</f>
        <v>7.0836433883656347E-2</v>
      </c>
      <c r="BZ34" s="47">
        <f t="shared" ref="BZ34:BZ65" si="105">BY34 * $BW$152</f>
        <v>46.468700627678871</v>
      </c>
      <c r="CA34" s="48">
        <f t="shared" ref="CA34:CA65" si="106">IF(BZ34&gt;0, V34, W34)</f>
        <v>17.635991296787555</v>
      </c>
      <c r="CB34" s="48">
        <f t="shared" ref="CB34:CB65" si="107">IF(BW34&gt;0, S34*T34^(2-N34), S34*U34^(N34+2))</f>
        <v>17.552381550374264</v>
      </c>
      <c r="CC34" s="65">
        <f t="shared" ref="CC34:CC65" si="108">BZ34/CA34</f>
        <v>2.6348788591284502</v>
      </c>
      <c r="CD34" s="66">
        <v>0</v>
      </c>
      <c r="CE34" s="15">
        <f t="shared" ref="CE34:CE65" si="109">AZ34*$CD$155</f>
        <v>30.646930624329617</v>
      </c>
      <c r="CF34" s="37">
        <f t="shared" ref="CF34:CF65" si="110">CE34-CD34</f>
        <v>30.646930624329617</v>
      </c>
      <c r="CG34" s="54">
        <f t="shared" ref="CG34:CG65" si="111">CF34*(CF34&lt;&gt;0)</f>
        <v>30.646930624329617</v>
      </c>
      <c r="CH34" s="26">
        <f t="shared" ref="CH34:CH65" si="112">CG34/$CG$152</f>
        <v>4.7684659443487818E-3</v>
      </c>
      <c r="CI34" s="47">
        <f t="shared" ref="CI34:CI65" si="113">CH34 * $CF$152</f>
        <v>30.646930624329617</v>
      </c>
      <c r="CJ34" s="48">
        <f t="shared" ref="CJ34:CJ65" si="114">IF(BZ34&gt;0,V34,W34)</f>
        <v>17.635991296787555</v>
      </c>
      <c r="CK34" s="65">
        <f t="shared" ref="CK34:CK65" si="115">CI34/CJ34</f>
        <v>1.7377492486011852</v>
      </c>
      <c r="CL34" s="70">
        <f t="shared" ref="CL34:CL65" si="116">N34</f>
        <v>0</v>
      </c>
      <c r="CM34" s="1">
        <f t="shared" ref="CM34:CM65" si="117">BS34+BU34</f>
        <v>18</v>
      </c>
    </row>
    <row r="35" spans="1:91" x14ac:dyDescent="0.2">
      <c r="A35" s="32" t="s">
        <v>301</v>
      </c>
      <c r="B35">
        <v>1</v>
      </c>
      <c r="C35">
        <v>1</v>
      </c>
      <c r="D35">
        <v>0.70874950059927999</v>
      </c>
      <c r="E35">
        <v>0.29125049940071901</v>
      </c>
      <c r="F35">
        <v>0.98132697655939605</v>
      </c>
      <c r="G35">
        <v>0.98132697655939605</v>
      </c>
      <c r="H35">
        <v>0.103217718345173</v>
      </c>
      <c r="I35">
        <v>0.70915169243627196</v>
      </c>
      <c r="J35">
        <v>0.270549477275211</v>
      </c>
      <c r="K35">
        <v>0.51526449571478095</v>
      </c>
      <c r="L35">
        <v>0.51218532774422298</v>
      </c>
      <c r="M35">
        <v>0.20463909380477499</v>
      </c>
      <c r="N35" s="21">
        <v>0</v>
      </c>
      <c r="O35">
        <v>0.99935172037787501</v>
      </c>
      <c r="P35">
        <v>0.97459957012109599</v>
      </c>
      <c r="Q35">
        <v>1.0133173196184899</v>
      </c>
      <c r="R35">
        <v>0.98522607659342598</v>
      </c>
      <c r="S35">
        <v>72.989997863769503</v>
      </c>
      <c r="T35" s="27">
        <f t="shared" si="59"/>
        <v>0.97459957012109599</v>
      </c>
      <c r="U35" s="27">
        <f t="shared" si="60"/>
        <v>1.0133173196184899</v>
      </c>
      <c r="V35" s="39">
        <f t="shared" si="61"/>
        <v>71.136020541169472</v>
      </c>
      <c r="W35" s="38">
        <f t="shared" si="62"/>
        <v>73.96202899427422</v>
      </c>
      <c r="X35" s="44">
        <f t="shared" si="63"/>
        <v>0.8808308098914116</v>
      </c>
      <c r="Y35" s="44">
        <f t="shared" si="64"/>
        <v>0.60994097678421555</v>
      </c>
      <c r="Z35" s="22">
        <f t="shared" si="65"/>
        <v>1</v>
      </c>
      <c r="AA35" s="22">
        <f t="shared" si="66"/>
        <v>1</v>
      </c>
      <c r="AB35" s="22">
        <f t="shared" si="67"/>
        <v>1</v>
      </c>
      <c r="AC35" s="22">
        <v>1</v>
      </c>
      <c r="AD35" s="22">
        <v>1</v>
      </c>
      <c r="AE35" s="22">
        <v>1</v>
      </c>
      <c r="AF35" s="22">
        <f t="shared" si="68"/>
        <v>-2.0158062563458218E-2</v>
      </c>
      <c r="AG35" s="22">
        <f t="shared" si="69"/>
        <v>0.96033891488376033</v>
      </c>
      <c r="AH35" s="22">
        <f t="shared" si="70"/>
        <v>0.51218532774422298</v>
      </c>
      <c r="AI35" s="22">
        <f t="shared" si="71"/>
        <v>1.5323433903076813</v>
      </c>
      <c r="AJ35" s="22">
        <f t="shared" si="72"/>
        <v>-1.1179406290299256</v>
      </c>
      <c r="AK35" s="22">
        <f t="shared" si="73"/>
        <v>1.0168846478167008</v>
      </c>
      <c r="AL35" s="22">
        <f t="shared" si="74"/>
        <v>0.20463909380477499</v>
      </c>
      <c r="AM35" s="22">
        <f t="shared" si="75"/>
        <v>2.3225797228347007</v>
      </c>
      <c r="AN35" s="46">
        <v>0</v>
      </c>
      <c r="AO35" s="74">
        <v>0.34300000000000003</v>
      </c>
      <c r="AP35" s="51">
        <v>0.64</v>
      </c>
      <c r="AQ35" s="50">
        <v>1</v>
      </c>
      <c r="AR35" s="17">
        <f t="shared" si="76"/>
        <v>0</v>
      </c>
      <c r="AS35" s="17">
        <f t="shared" si="77"/>
        <v>9.9810594085991866</v>
      </c>
      <c r="AT35" s="17">
        <f t="shared" si="78"/>
        <v>18.623551083100523</v>
      </c>
      <c r="AU35" s="17">
        <f t="shared" si="79"/>
        <v>0</v>
      </c>
      <c r="AV35" s="17">
        <f t="shared" si="80"/>
        <v>9.9810594085991866</v>
      </c>
      <c r="AW35" s="17">
        <f t="shared" si="81"/>
        <v>18.623551083100523</v>
      </c>
      <c r="AX35" s="14">
        <f t="shared" si="82"/>
        <v>0</v>
      </c>
      <c r="AY35" s="14">
        <f t="shared" si="83"/>
        <v>7.3253643413561404E-3</v>
      </c>
      <c r="AZ35" s="67">
        <f t="shared" si="84"/>
        <v>6.364564644090364E-3</v>
      </c>
      <c r="BA35" s="21">
        <f t="shared" si="85"/>
        <v>0</v>
      </c>
      <c r="BB35" s="66">
        <v>0</v>
      </c>
      <c r="BC35" s="15">
        <f t="shared" si="86"/>
        <v>0</v>
      </c>
      <c r="BD35" s="19">
        <f t="shared" si="87"/>
        <v>0</v>
      </c>
      <c r="BE35" s="63">
        <f t="shared" si="88"/>
        <v>73.96202899427422</v>
      </c>
      <c r="BF35" s="63">
        <f t="shared" si="89"/>
        <v>74.947004974022988</v>
      </c>
      <c r="BG35" s="46">
        <f t="shared" si="90"/>
        <v>0</v>
      </c>
      <c r="BH35" s="64" t="e">
        <f t="shared" si="91"/>
        <v>#DIV/0!</v>
      </c>
      <c r="BI35" s="66">
        <v>0</v>
      </c>
      <c r="BJ35" s="66">
        <v>0</v>
      </c>
      <c r="BK35" s="66">
        <v>0</v>
      </c>
      <c r="BL35" s="10">
        <f t="shared" si="92"/>
        <v>0</v>
      </c>
      <c r="BM35" s="15">
        <f t="shared" si="93"/>
        <v>1354.2987087012405</v>
      </c>
      <c r="BN35" s="9">
        <f t="shared" si="94"/>
        <v>1354.2987087012405</v>
      </c>
      <c r="BO35" s="48">
        <f t="shared" si="95"/>
        <v>71.136020541169472</v>
      </c>
      <c r="BP35" s="48">
        <f t="shared" si="96"/>
        <v>69.329135039549215</v>
      </c>
      <c r="BQ35" s="46">
        <f t="shared" si="97"/>
        <v>19.038156736887604</v>
      </c>
      <c r="BR35" s="64">
        <f t="shared" si="98"/>
        <v>0</v>
      </c>
      <c r="BS35" s="16">
        <f t="shared" si="99"/>
        <v>0</v>
      </c>
      <c r="BT35" s="69">
        <f t="shared" si="100"/>
        <v>1416.321391157901</v>
      </c>
      <c r="BU35" s="66">
        <v>0</v>
      </c>
      <c r="BV35" s="15">
        <f t="shared" si="101"/>
        <v>62.022682456660597</v>
      </c>
      <c r="BW35" s="37">
        <f t="shared" si="102"/>
        <v>62.022682456660597</v>
      </c>
      <c r="BX35" s="54">
        <f t="shared" si="103"/>
        <v>62.022682456660597</v>
      </c>
      <c r="BY35" s="26">
        <f t="shared" si="104"/>
        <v>9.454677203759175E-2</v>
      </c>
      <c r="BZ35" s="47">
        <f t="shared" si="105"/>
        <v>62.022682456660597</v>
      </c>
      <c r="CA35" s="48">
        <f t="shared" si="106"/>
        <v>71.136020541169472</v>
      </c>
      <c r="CB35" s="48">
        <f t="shared" si="107"/>
        <v>69.329135039549215</v>
      </c>
      <c r="CC35" s="65">
        <f t="shared" si="108"/>
        <v>0.87188855919717079</v>
      </c>
      <c r="CD35" s="66">
        <v>0</v>
      </c>
      <c r="CE35" s="15">
        <f t="shared" si="109"/>
        <v>40.905056967568768</v>
      </c>
      <c r="CF35" s="37">
        <f t="shared" si="110"/>
        <v>40.905056967568768</v>
      </c>
      <c r="CG35" s="54">
        <f t="shared" si="111"/>
        <v>40.905056967568768</v>
      </c>
      <c r="CH35" s="26">
        <f t="shared" si="112"/>
        <v>6.3645646440903649E-3</v>
      </c>
      <c r="CI35" s="47">
        <f t="shared" si="113"/>
        <v>40.905056967568768</v>
      </c>
      <c r="CJ35" s="48">
        <f t="shared" si="114"/>
        <v>71.136020541169472</v>
      </c>
      <c r="CK35" s="65">
        <f t="shared" si="115"/>
        <v>0.57502593842588168</v>
      </c>
      <c r="CL35" s="70">
        <f t="shared" si="116"/>
        <v>0</v>
      </c>
      <c r="CM35" s="1">
        <f t="shared" si="117"/>
        <v>0</v>
      </c>
    </row>
    <row r="36" spans="1:91" x14ac:dyDescent="0.2">
      <c r="A36" s="32" t="s">
        <v>150</v>
      </c>
      <c r="B36">
        <v>1</v>
      </c>
      <c r="C36">
        <v>1</v>
      </c>
      <c r="D36">
        <v>0.39874999999999999</v>
      </c>
      <c r="E36">
        <v>0.60124999999999995</v>
      </c>
      <c r="F36">
        <v>0.439803439803439</v>
      </c>
      <c r="G36">
        <v>0.439803439803439</v>
      </c>
      <c r="H36">
        <v>0.172463768115942</v>
      </c>
      <c r="I36">
        <v>0.15942028985507201</v>
      </c>
      <c r="J36">
        <v>0.16581382301406999</v>
      </c>
      <c r="K36">
        <v>0.27004719907554398</v>
      </c>
      <c r="L36">
        <v>0.649090282320126</v>
      </c>
      <c r="M36">
        <v>4.7538509921024902E-2</v>
      </c>
      <c r="N36" s="21">
        <v>0</v>
      </c>
      <c r="O36">
        <v>1.0424953999188999</v>
      </c>
      <c r="P36">
        <v>0.97553734567971095</v>
      </c>
      <c r="Q36">
        <v>1.01981466393842</v>
      </c>
      <c r="R36">
        <v>0.98873410793456595</v>
      </c>
      <c r="S36">
        <v>74.559997558593693</v>
      </c>
      <c r="T36" s="27">
        <f t="shared" si="59"/>
        <v>0.97553734567971095</v>
      </c>
      <c r="U36" s="27">
        <f t="shared" si="60"/>
        <v>1.01981466393842</v>
      </c>
      <c r="V36" s="39">
        <f t="shared" si="61"/>
        <v>72.736062112196223</v>
      </c>
      <c r="W36" s="38">
        <f t="shared" si="62"/>
        <v>76.037378853466649</v>
      </c>
      <c r="X36" s="44">
        <f t="shared" si="63"/>
        <v>1.0440388272234538</v>
      </c>
      <c r="Y36" s="44">
        <f t="shared" si="64"/>
        <v>0.29230027995250085</v>
      </c>
      <c r="Z36" s="22">
        <f t="shared" si="65"/>
        <v>1</v>
      </c>
      <c r="AA36" s="22">
        <f t="shared" si="66"/>
        <v>1</v>
      </c>
      <c r="AB36" s="22">
        <f t="shared" si="67"/>
        <v>1</v>
      </c>
      <c r="AC36" s="22">
        <v>1</v>
      </c>
      <c r="AD36" s="22">
        <v>1</v>
      </c>
      <c r="AE36" s="22">
        <v>1</v>
      </c>
      <c r="AF36" s="22">
        <f t="shared" si="68"/>
        <v>-2.0158062563458218E-2</v>
      </c>
      <c r="AG36" s="22">
        <f t="shared" si="69"/>
        <v>0.96033891488376033</v>
      </c>
      <c r="AH36" s="22">
        <f t="shared" si="70"/>
        <v>0.649090282320126</v>
      </c>
      <c r="AI36" s="22">
        <f t="shared" si="71"/>
        <v>1.6692483448835842</v>
      </c>
      <c r="AJ36" s="22">
        <f t="shared" si="72"/>
        <v>-1.1179406290299256</v>
      </c>
      <c r="AK36" s="22">
        <f t="shared" si="73"/>
        <v>1.0168846478167008</v>
      </c>
      <c r="AL36" s="22">
        <f t="shared" si="74"/>
        <v>4.7538509921024902E-2</v>
      </c>
      <c r="AM36" s="22">
        <f t="shared" si="75"/>
        <v>2.1654791389509507</v>
      </c>
      <c r="AN36" s="46">
        <v>1</v>
      </c>
      <c r="AO36" s="51">
        <v>1</v>
      </c>
      <c r="AP36" s="51">
        <v>1</v>
      </c>
      <c r="AQ36" s="21">
        <v>1</v>
      </c>
      <c r="AR36" s="17">
        <f t="shared" si="76"/>
        <v>7.763969437716554</v>
      </c>
      <c r="AS36" s="17">
        <f t="shared" si="77"/>
        <v>21.989533563692106</v>
      </c>
      <c r="AT36" s="17">
        <f t="shared" si="78"/>
        <v>21.989533563692106</v>
      </c>
      <c r="AU36" s="17">
        <f t="shared" si="79"/>
        <v>7.763969437716554</v>
      </c>
      <c r="AV36" s="17">
        <f t="shared" si="80"/>
        <v>21.989533563692106</v>
      </c>
      <c r="AW36" s="17">
        <f t="shared" si="81"/>
        <v>21.989533563692106</v>
      </c>
      <c r="AX36" s="14">
        <f t="shared" si="82"/>
        <v>1.3947976822791489E-2</v>
      </c>
      <c r="AY36" s="14">
        <f t="shared" si="83"/>
        <v>1.6138702161390246E-2</v>
      </c>
      <c r="AZ36" s="67">
        <f t="shared" si="84"/>
        <v>7.5148830228468494E-3</v>
      </c>
      <c r="BA36" s="21">
        <f t="shared" si="85"/>
        <v>0</v>
      </c>
      <c r="BB36" s="66">
        <v>2013</v>
      </c>
      <c r="BC36" s="15">
        <f t="shared" si="86"/>
        <v>1804.4358135877121</v>
      </c>
      <c r="BD36" s="19">
        <f t="shared" si="87"/>
        <v>-208.56418641228788</v>
      </c>
      <c r="BE36" s="63">
        <f t="shared" si="88"/>
        <v>76.037378853466649</v>
      </c>
      <c r="BF36" s="63">
        <f t="shared" si="89"/>
        <v>77.544033962206399</v>
      </c>
      <c r="BG36" s="46">
        <f t="shared" si="90"/>
        <v>-2.7429165702070906</v>
      </c>
      <c r="BH36" s="64">
        <f t="shared" si="91"/>
        <v>1.1155841536959994</v>
      </c>
      <c r="BI36" s="66">
        <v>224</v>
      </c>
      <c r="BJ36" s="66">
        <v>2088</v>
      </c>
      <c r="BK36" s="66">
        <v>0</v>
      </c>
      <c r="BL36" s="10">
        <f t="shared" si="92"/>
        <v>2312</v>
      </c>
      <c r="BM36" s="15">
        <f t="shared" si="93"/>
        <v>2983.690978193506</v>
      </c>
      <c r="BN36" s="9">
        <f t="shared" si="94"/>
        <v>671.690978193506</v>
      </c>
      <c r="BO36" s="48">
        <f t="shared" si="95"/>
        <v>72.736062112196223</v>
      </c>
      <c r="BP36" s="48">
        <f t="shared" si="96"/>
        <v>70.9567449681265</v>
      </c>
      <c r="BQ36" s="46">
        <f t="shared" si="97"/>
        <v>9.2346349071993323</v>
      </c>
      <c r="BR36" s="64">
        <f t="shared" si="98"/>
        <v>0.77487917378086335</v>
      </c>
      <c r="BS36" s="16">
        <f t="shared" si="99"/>
        <v>4474</v>
      </c>
      <c r="BT36" s="69">
        <f t="shared" si="100"/>
        <v>4861.3593268388613</v>
      </c>
      <c r="BU36" s="66">
        <v>149</v>
      </c>
      <c r="BV36" s="15">
        <f t="shared" si="101"/>
        <v>73.232535057642551</v>
      </c>
      <c r="BW36" s="37">
        <f t="shared" si="102"/>
        <v>-75.767464942357449</v>
      </c>
      <c r="BX36" s="54">
        <f t="shared" si="103"/>
        <v>-75.767464942357449</v>
      </c>
      <c r="BY36" s="26">
        <f t="shared" si="104"/>
        <v>-0.11549918436334901</v>
      </c>
      <c r="BZ36" s="47">
        <f t="shared" si="105"/>
        <v>-75.767464942357449</v>
      </c>
      <c r="CA36" s="48">
        <f t="shared" si="106"/>
        <v>76.037378853466649</v>
      </c>
      <c r="CB36" s="48">
        <f t="shared" si="107"/>
        <v>77.544033962206399</v>
      </c>
      <c r="CC36" s="65">
        <f t="shared" si="108"/>
        <v>-0.99645024703403628</v>
      </c>
      <c r="CD36" s="66">
        <v>0</v>
      </c>
      <c r="CE36" s="15">
        <f t="shared" si="109"/>
        <v>48.298153187836704</v>
      </c>
      <c r="CF36" s="37">
        <f t="shared" si="110"/>
        <v>48.298153187836704</v>
      </c>
      <c r="CG36" s="54">
        <f t="shared" si="111"/>
        <v>48.298153187836704</v>
      </c>
      <c r="CH36" s="26">
        <f t="shared" si="112"/>
        <v>7.5148830228468511E-3</v>
      </c>
      <c r="CI36" s="47">
        <f t="shared" si="113"/>
        <v>48.298153187836704</v>
      </c>
      <c r="CJ36" s="48">
        <f t="shared" si="114"/>
        <v>76.037378853466649</v>
      </c>
      <c r="CK36" s="65">
        <f t="shared" si="115"/>
        <v>0.6351896122157652</v>
      </c>
      <c r="CL36" s="70">
        <f t="shared" si="116"/>
        <v>0</v>
      </c>
      <c r="CM36" s="1">
        <f t="shared" si="117"/>
        <v>4623</v>
      </c>
    </row>
    <row r="37" spans="1:91" x14ac:dyDescent="0.2">
      <c r="A37" s="32" t="s">
        <v>306</v>
      </c>
      <c r="B37">
        <v>1</v>
      </c>
      <c r="C37">
        <v>0</v>
      </c>
      <c r="D37">
        <v>0.55813024370755004</v>
      </c>
      <c r="E37">
        <v>0.44186975629244901</v>
      </c>
      <c r="F37">
        <v>0.91259435836312996</v>
      </c>
      <c r="G37">
        <v>0.91259435836312996</v>
      </c>
      <c r="H37">
        <v>0.64897618052653505</v>
      </c>
      <c r="I37">
        <v>0.776013372335979</v>
      </c>
      <c r="J37">
        <v>0.70965780092670006</v>
      </c>
      <c r="K37">
        <v>0.80475443800832303</v>
      </c>
      <c r="L37">
        <v>0.59916869206179202</v>
      </c>
      <c r="M37">
        <v>-0.48899310682835301</v>
      </c>
      <c r="N37" s="21"/>
      <c r="O37">
        <v>1.00775769943102</v>
      </c>
      <c r="P37">
        <v>0.99483827751717302</v>
      </c>
      <c r="Q37">
        <v>1.0035728822515499</v>
      </c>
      <c r="R37">
        <v>0.99851579376162702</v>
      </c>
      <c r="S37">
        <v>148.850006103515</v>
      </c>
      <c r="T37" s="27">
        <f t="shared" si="59"/>
        <v>0.99851579376162702</v>
      </c>
      <c r="U37" s="27">
        <f t="shared" si="60"/>
        <v>1.0035728822515499</v>
      </c>
      <c r="V37" s="39">
        <f t="shared" si="61"/>
        <v>148.62908199587432</v>
      </c>
      <c r="W37" s="38">
        <f t="shared" si="62"/>
        <v>149.38182964846536</v>
      </c>
      <c r="X37" s="44">
        <f t="shared" si="63"/>
        <v>0.96012858373234755</v>
      </c>
      <c r="Y37" s="44">
        <f t="shared" si="64"/>
        <v>0.76038867889019246</v>
      </c>
      <c r="Z37" s="22">
        <f t="shared" si="65"/>
        <v>1</v>
      </c>
      <c r="AA37" s="22">
        <f t="shared" si="66"/>
        <v>1</v>
      </c>
      <c r="AB37" s="22">
        <f t="shared" si="67"/>
        <v>1</v>
      </c>
      <c r="AC37" s="22">
        <v>1</v>
      </c>
      <c r="AD37" s="22">
        <v>1</v>
      </c>
      <c r="AE37" s="22">
        <v>1</v>
      </c>
      <c r="AF37" s="22">
        <f t="shared" si="68"/>
        <v>-2.0158062563458218E-2</v>
      </c>
      <c r="AG37" s="22">
        <f t="shared" si="69"/>
        <v>0.96033891488376033</v>
      </c>
      <c r="AH37" s="22">
        <f t="shared" si="70"/>
        <v>0.59916869206179202</v>
      </c>
      <c r="AI37" s="22">
        <f t="shared" si="71"/>
        <v>1.6193267546252503</v>
      </c>
      <c r="AJ37" s="22">
        <f t="shared" si="72"/>
        <v>-1.1179406290299256</v>
      </c>
      <c r="AK37" s="22">
        <f t="shared" si="73"/>
        <v>1.0168846478167008</v>
      </c>
      <c r="AL37" s="22">
        <f t="shared" si="74"/>
        <v>-0.48899310682835301</v>
      </c>
      <c r="AM37" s="22">
        <f t="shared" si="75"/>
        <v>1.6289475222015726</v>
      </c>
      <c r="AN37" s="46">
        <v>0</v>
      </c>
      <c r="AO37" s="74">
        <v>0.34300000000000003</v>
      </c>
      <c r="AP37" s="51">
        <v>0.64</v>
      </c>
      <c r="AQ37" s="50">
        <v>1</v>
      </c>
      <c r="AR37" s="17">
        <f t="shared" si="76"/>
        <v>0</v>
      </c>
      <c r="AS37" s="17">
        <f t="shared" si="77"/>
        <v>0</v>
      </c>
      <c r="AT37" s="17">
        <f t="shared" si="78"/>
        <v>4.5061780483635259</v>
      </c>
      <c r="AU37" s="17">
        <f t="shared" si="79"/>
        <v>0</v>
      </c>
      <c r="AV37" s="17">
        <f t="shared" si="80"/>
        <v>0</v>
      </c>
      <c r="AW37" s="17">
        <f t="shared" si="81"/>
        <v>4.5061780483635259</v>
      </c>
      <c r="AX37" s="14">
        <f t="shared" si="82"/>
        <v>0</v>
      </c>
      <c r="AY37" s="14">
        <f t="shared" si="83"/>
        <v>0</v>
      </c>
      <c r="AZ37" s="67">
        <f t="shared" si="84"/>
        <v>1.5399781362113825E-3</v>
      </c>
      <c r="BA37" s="21">
        <f t="shared" si="85"/>
        <v>0</v>
      </c>
      <c r="BB37" s="66">
        <v>0</v>
      </c>
      <c r="BC37" s="15">
        <f t="shared" si="86"/>
        <v>0</v>
      </c>
      <c r="BD37" s="19">
        <f t="shared" si="87"/>
        <v>0</v>
      </c>
      <c r="BE37" s="63">
        <f t="shared" si="88"/>
        <v>149.38182964846536</v>
      </c>
      <c r="BF37" s="63">
        <f t="shared" si="89"/>
        <v>149.91555333632041</v>
      </c>
      <c r="BG37" s="46">
        <f t="shared" si="90"/>
        <v>0</v>
      </c>
      <c r="BH37" s="64" t="e">
        <f t="shared" si="91"/>
        <v>#DIV/0!</v>
      </c>
      <c r="BI37" s="66">
        <v>0</v>
      </c>
      <c r="BJ37" s="66">
        <v>0</v>
      </c>
      <c r="BK37" s="66">
        <v>0</v>
      </c>
      <c r="BL37" s="10">
        <f t="shared" si="92"/>
        <v>0</v>
      </c>
      <c r="BM37" s="15">
        <f t="shared" si="93"/>
        <v>0</v>
      </c>
      <c r="BN37" s="9">
        <f t="shared" si="94"/>
        <v>0</v>
      </c>
      <c r="BO37" s="48">
        <f t="shared" si="95"/>
        <v>149.38182964846536</v>
      </c>
      <c r="BP37" s="48">
        <f t="shared" si="96"/>
        <v>149.91555333632041</v>
      </c>
      <c r="BQ37" s="46">
        <f t="shared" si="97"/>
        <v>0</v>
      </c>
      <c r="BR37" s="64" t="e">
        <f t="shared" si="98"/>
        <v>#DIV/0!</v>
      </c>
      <c r="BS37" s="16">
        <f t="shared" si="99"/>
        <v>0</v>
      </c>
      <c r="BT37" s="69">
        <f t="shared" si="100"/>
        <v>15.007086937379922</v>
      </c>
      <c r="BU37" s="66">
        <v>0</v>
      </c>
      <c r="BV37" s="15">
        <f t="shared" si="101"/>
        <v>15.007086937379922</v>
      </c>
      <c r="BW37" s="37">
        <f t="shared" si="102"/>
        <v>15.007086937379922</v>
      </c>
      <c r="BX37" s="54">
        <f t="shared" si="103"/>
        <v>15.007086937379922</v>
      </c>
      <c r="BY37" s="26">
        <f t="shared" si="104"/>
        <v>2.2876656916737535E-2</v>
      </c>
      <c r="BZ37" s="47">
        <f t="shared" si="105"/>
        <v>15.007086937379922</v>
      </c>
      <c r="CA37" s="48">
        <f t="shared" si="106"/>
        <v>148.62908199587432</v>
      </c>
      <c r="CB37" s="48">
        <f t="shared" si="107"/>
        <v>148.40848578517239</v>
      </c>
      <c r="CC37" s="65">
        <f t="shared" si="108"/>
        <v>0.10097005737946019</v>
      </c>
      <c r="CD37" s="66">
        <v>0</v>
      </c>
      <c r="CE37" s="15">
        <f t="shared" si="109"/>
        <v>9.8974394814305544</v>
      </c>
      <c r="CF37" s="37">
        <f t="shared" si="110"/>
        <v>9.8974394814305544</v>
      </c>
      <c r="CG37" s="54">
        <f t="shared" si="111"/>
        <v>9.8974394814305544</v>
      </c>
      <c r="CH37" s="26">
        <f t="shared" si="112"/>
        <v>1.5399781362113827E-3</v>
      </c>
      <c r="CI37" s="47">
        <f t="shared" si="113"/>
        <v>9.8974394814305544</v>
      </c>
      <c r="CJ37" s="48">
        <f t="shared" si="114"/>
        <v>148.62908199587432</v>
      </c>
      <c r="CK37" s="65">
        <f t="shared" si="115"/>
        <v>6.6591540151646034E-2</v>
      </c>
      <c r="CL37" s="70">
        <f t="shared" si="116"/>
        <v>0</v>
      </c>
      <c r="CM37" s="1">
        <f t="shared" si="117"/>
        <v>0</v>
      </c>
    </row>
    <row r="38" spans="1:91" x14ac:dyDescent="0.2">
      <c r="A38" s="32" t="s">
        <v>289</v>
      </c>
      <c r="B38">
        <v>0</v>
      </c>
      <c r="C38">
        <v>0</v>
      </c>
      <c r="D38">
        <v>0.262884538553735</v>
      </c>
      <c r="E38">
        <v>0.73711546144626405</v>
      </c>
      <c r="F38">
        <v>0.52681764004767495</v>
      </c>
      <c r="G38">
        <v>0.52681764004767495</v>
      </c>
      <c r="H38">
        <v>7.1876305892185494E-2</v>
      </c>
      <c r="I38">
        <v>0.25992478061011198</v>
      </c>
      <c r="J38">
        <v>0.136683697053056</v>
      </c>
      <c r="K38">
        <v>0.268341913823544</v>
      </c>
      <c r="L38">
        <v>0.40756236531867102</v>
      </c>
      <c r="M38">
        <v>-0.77894645854838795</v>
      </c>
      <c r="N38" s="21">
        <v>0</v>
      </c>
      <c r="O38">
        <v>0.99971383589023699</v>
      </c>
      <c r="P38">
        <v>0.98960590861086795</v>
      </c>
      <c r="Q38">
        <v>1.0136766542781901</v>
      </c>
      <c r="R38">
        <v>0.98956651415390395</v>
      </c>
      <c r="S38">
        <v>93.379997253417898</v>
      </c>
      <c r="T38" s="27">
        <f t="shared" si="59"/>
        <v>0.98956651415390395</v>
      </c>
      <c r="U38" s="27">
        <f t="shared" si="60"/>
        <v>1.0136766542781901</v>
      </c>
      <c r="V38" s="39">
        <f t="shared" si="61"/>
        <v>92.405718373765879</v>
      </c>
      <c r="W38" s="38">
        <f t="shared" si="62"/>
        <v>94.657123192351236</v>
      </c>
      <c r="X38" s="44">
        <f t="shared" si="63"/>
        <v>1.1155690475743942</v>
      </c>
      <c r="Y38" s="44">
        <f t="shared" si="64"/>
        <v>0.29333521657542605</v>
      </c>
      <c r="Z38" s="22">
        <f t="shared" si="65"/>
        <v>1</v>
      </c>
      <c r="AA38" s="22">
        <f t="shared" si="66"/>
        <v>1</v>
      </c>
      <c r="AB38" s="22">
        <f t="shared" si="67"/>
        <v>1</v>
      </c>
      <c r="AC38" s="22">
        <v>1</v>
      </c>
      <c r="AD38" s="22">
        <v>1</v>
      </c>
      <c r="AE38" s="22">
        <v>1</v>
      </c>
      <c r="AF38" s="22">
        <f t="shared" si="68"/>
        <v>-2.0158062563458218E-2</v>
      </c>
      <c r="AG38" s="22">
        <f t="shared" si="69"/>
        <v>0.96033891488376033</v>
      </c>
      <c r="AH38" s="22">
        <f t="shared" si="70"/>
        <v>0.40756236531867102</v>
      </c>
      <c r="AI38" s="22">
        <f t="shared" si="71"/>
        <v>1.4277204278821292</v>
      </c>
      <c r="AJ38" s="22">
        <f t="shared" si="72"/>
        <v>-1.1179406290299256</v>
      </c>
      <c r="AK38" s="22">
        <f t="shared" si="73"/>
        <v>1.0168846478167008</v>
      </c>
      <c r="AL38" s="22">
        <f t="shared" si="74"/>
        <v>-0.77894645854838795</v>
      </c>
      <c r="AM38" s="22">
        <f t="shared" si="75"/>
        <v>1.3389941704815378</v>
      </c>
      <c r="AN38" s="46">
        <v>0</v>
      </c>
      <c r="AO38" s="51">
        <v>1</v>
      </c>
      <c r="AP38" s="51">
        <v>1</v>
      </c>
      <c r="AQ38" s="21">
        <v>2</v>
      </c>
      <c r="AR38" s="17">
        <f t="shared" si="76"/>
        <v>0</v>
      </c>
      <c r="AS38" s="17">
        <f t="shared" si="77"/>
        <v>0</v>
      </c>
      <c r="AT38" s="17">
        <f t="shared" si="78"/>
        <v>6.4290194648238002</v>
      </c>
      <c r="AU38" s="17">
        <f t="shared" si="79"/>
        <v>0</v>
      </c>
      <c r="AV38" s="17">
        <f t="shared" si="80"/>
        <v>0</v>
      </c>
      <c r="AW38" s="17">
        <f t="shared" si="81"/>
        <v>6.4290194648238002</v>
      </c>
      <c r="AX38" s="14">
        <f t="shared" si="82"/>
        <v>0</v>
      </c>
      <c r="AY38" s="14">
        <f t="shared" si="83"/>
        <v>0</v>
      </c>
      <c r="AZ38" s="67">
        <f t="shared" si="84"/>
        <v>2.1971056862037579E-3</v>
      </c>
      <c r="BA38" s="21">
        <f t="shared" si="85"/>
        <v>0</v>
      </c>
      <c r="BB38" s="66">
        <v>0</v>
      </c>
      <c r="BC38" s="15">
        <f t="shared" si="86"/>
        <v>0</v>
      </c>
      <c r="BD38" s="19">
        <f t="shared" si="87"/>
        <v>0</v>
      </c>
      <c r="BE38" s="63">
        <f t="shared" si="88"/>
        <v>94.657123192351236</v>
      </c>
      <c r="BF38" s="63">
        <f t="shared" si="89"/>
        <v>95.951715941221082</v>
      </c>
      <c r="BG38" s="46">
        <f t="shared" si="90"/>
        <v>0</v>
      </c>
      <c r="BH38" s="64" t="e">
        <f t="shared" si="91"/>
        <v>#DIV/0!</v>
      </c>
      <c r="BI38" s="66">
        <v>0</v>
      </c>
      <c r="BJ38" s="66">
        <v>0</v>
      </c>
      <c r="BK38" s="66">
        <v>0</v>
      </c>
      <c r="BL38" s="10">
        <f t="shared" si="92"/>
        <v>0</v>
      </c>
      <c r="BM38" s="15">
        <f t="shared" si="93"/>
        <v>0</v>
      </c>
      <c r="BN38" s="9">
        <f t="shared" si="94"/>
        <v>0</v>
      </c>
      <c r="BO38" s="48">
        <f t="shared" si="95"/>
        <v>94.657123192351236</v>
      </c>
      <c r="BP38" s="48">
        <f t="shared" si="96"/>
        <v>95.951715941221082</v>
      </c>
      <c r="BQ38" s="46">
        <f t="shared" si="97"/>
        <v>0</v>
      </c>
      <c r="BR38" s="64" t="e">
        <f t="shared" si="98"/>
        <v>#DIV/0!</v>
      </c>
      <c r="BS38" s="16">
        <f t="shared" si="99"/>
        <v>93</v>
      </c>
      <c r="BT38" s="69">
        <f t="shared" si="100"/>
        <v>21.410794912055621</v>
      </c>
      <c r="BU38" s="66">
        <v>93</v>
      </c>
      <c r="BV38" s="15">
        <f t="shared" si="101"/>
        <v>21.410794912055621</v>
      </c>
      <c r="BW38" s="37">
        <f t="shared" si="102"/>
        <v>-71.589205087944379</v>
      </c>
      <c r="BX38" s="54">
        <f t="shared" si="103"/>
        <v>-71.589205087944379</v>
      </c>
      <c r="BY38" s="26">
        <f t="shared" si="104"/>
        <v>-0.10912988580479255</v>
      </c>
      <c r="BZ38" s="47">
        <f t="shared" si="105"/>
        <v>-71.589205087944379</v>
      </c>
      <c r="CA38" s="48">
        <f t="shared" si="106"/>
        <v>94.657123192351236</v>
      </c>
      <c r="CB38" s="48">
        <f t="shared" si="107"/>
        <v>95.951715941221082</v>
      </c>
      <c r="CC38" s="65">
        <f t="shared" si="108"/>
        <v>-0.75630024105496096</v>
      </c>
      <c r="CD38" s="66">
        <v>0</v>
      </c>
      <c r="CE38" s="15">
        <f t="shared" si="109"/>
        <v>14.120798245231551</v>
      </c>
      <c r="CF38" s="37">
        <f t="shared" si="110"/>
        <v>14.120798245231551</v>
      </c>
      <c r="CG38" s="54">
        <f t="shared" si="111"/>
        <v>14.120798245231551</v>
      </c>
      <c r="CH38" s="26">
        <f t="shared" si="112"/>
        <v>2.1971056862037583E-3</v>
      </c>
      <c r="CI38" s="47">
        <f t="shared" si="113"/>
        <v>14.120798245231553</v>
      </c>
      <c r="CJ38" s="48">
        <f t="shared" si="114"/>
        <v>94.657123192351236</v>
      </c>
      <c r="CK38" s="65">
        <f t="shared" si="115"/>
        <v>0.14917840062112286</v>
      </c>
      <c r="CL38" s="70">
        <f t="shared" si="116"/>
        <v>0</v>
      </c>
      <c r="CM38" s="1">
        <f t="shared" si="117"/>
        <v>186</v>
      </c>
    </row>
    <row r="39" spans="1:91" x14ac:dyDescent="0.2">
      <c r="A39" s="32" t="s">
        <v>151</v>
      </c>
      <c r="B39">
        <v>1</v>
      </c>
      <c r="C39">
        <v>1</v>
      </c>
      <c r="D39">
        <v>0.92696629213483095</v>
      </c>
      <c r="E39">
        <v>7.3033707865168496E-2</v>
      </c>
      <c r="F39">
        <v>0.88378378378378297</v>
      </c>
      <c r="G39">
        <v>0.88378378378378297</v>
      </c>
      <c r="H39">
        <v>0.99593495934959297</v>
      </c>
      <c r="I39">
        <v>0.93902439024390205</v>
      </c>
      <c r="J39">
        <v>0.967061124193211</v>
      </c>
      <c r="K39">
        <v>0.92448522945998202</v>
      </c>
      <c r="L39">
        <v>0.11240753043248</v>
      </c>
      <c r="M39">
        <v>-0.86021770406921205</v>
      </c>
      <c r="N39" s="21">
        <v>0</v>
      </c>
      <c r="O39">
        <v>1.00548288547696</v>
      </c>
      <c r="P39">
        <v>0.98770334384345104</v>
      </c>
      <c r="Q39">
        <v>1.0205581865029001</v>
      </c>
      <c r="R39">
        <v>0.99024518641853598</v>
      </c>
      <c r="S39">
        <v>35.630001068115199</v>
      </c>
      <c r="T39" s="27">
        <f t="shared" si="59"/>
        <v>0.98770334384345104</v>
      </c>
      <c r="U39" s="27">
        <f t="shared" si="60"/>
        <v>1.0205581865029001</v>
      </c>
      <c r="V39" s="39">
        <f t="shared" si="61"/>
        <v>35.191871196123117</v>
      </c>
      <c r="W39" s="38">
        <f t="shared" si="62"/>
        <v>36.362489275172038</v>
      </c>
      <c r="X39" s="44">
        <f t="shared" si="63"/>
        <v>0.76594439934485348</v>
      </c>
      <c r="Y39" s="44">
        <f t="shared" si="64"/>
        <v>0.93157708042129783</v>
      </c>
      <c r="Z39" s="22">
        <f t="shared" si="65"/>
        <v>1</v>
      </c>
      <c r="AA39" s="22">
        <f t="shared" si="66"/>
        <v>1</v>
      </c>
      <c r="AB39" s="22">
        <f t="shared" si="67"/>
        <v>1</v>
      </c>
      <c r="AC39" s="22">
        <v>1</v>
      </c>
      <c r="AD39" s="22">
        <v>1</v>
      </c>
      <c r="AE39" s="22">
        <v>1</v>
      </c>
      <c r="AF39" s="22">
        <f t="shared" si="68"/>
        <v>-2.0158062563458218E-2</v>
      </c>
      <c r="AG39" s="22">
        <f t="shared" si="69"/>
        <v>0.96033891488376033</v>
      </c>
      <c r="AH39" s="22">
        <f t="shared" si="70"/>
        <v>0.11240753043248</v>
      </c>
      <c r="AI39" s="22">
        <f t="shared" si="71"/>
        <v>1.1325655929959382</v>
      </c>
      <c r="AJ39" s="22">
        <f t="shared" si="72"/>
        <v>-1.1179406290299256</v>
      </c>
      <c r="AK39" s="22">
        <f t="shared" si="73"/>
        <v>1.0168846478167008</v>
      </c>
      <c r="AL39" s="22">
        <f t="shared" si="74"/>
        <v>-0.86021770406921205</v>
      </c>
      <c r="AM39" s="22">
        <f t="shared" si="75"/>
        <v>1.2577229249607136</v>
      </c>
      <c r="AN39" s="46">
        <v>1</v>
      </c>
      <c r="AO39" s="51">
        <v>1</v>
      </c>
      <c r="AP39" s="51">
        <v>1</v>
      </c>
      <c r="AQ39" s="21">
        <v>1</v>
      </c>
      <c r="AR39" s="17">
        <f t="shared" si="76"/>
        <v>1.6453316615063198</v>
      </c>
      <c r="AS39" s="17">
        <f t="shared" si="77"/>
        <v>0</v>
      </c>
      <c r="AT39" s="17">
        <f t="shared" si="78"/>
        <v>2.5023030663952763</v>
      </c>
      <c r="AU39" s="17">
        <f t="shared" si="79"/>
        <v>1.6453316615063198</v>
      </c>
      <c r="AV39" s="17">
        <f t="shared" si="80"/>
        <v>0</v>
      </c>
      <c r="AW39" s="17">
        <f t="shared" si="81"/>
        <v>2.5023030663952763</v>
      </c>
      <c r="AX39" s="14">
        <f t="shared" si="82"/>
        <v>2.955839543753364E-3</v>
      </c>
      <c r="AY39" s="14">
        <f t="shared" si="83"/>
        <v>0</v>
      </c>
      <c r="AZ39" s="67">
        <f t="shared" si="84"/>
        <v>8.5515751287787401E-4</v>
      </c>
      <c r="BA39" s="21">
        <f t="shared" si="85"/>
        <v>0</v>
      </c>
      <c r="BB39" s="66">
        <v>285</v>
      </c>
      <c r="BC39" s="15">
        <f t="shared" si="86"/>
        <v>382.39400593582894</v>
      </c>
      <c r="BD39" s="19">
        <f t="shared" si="87"/>
        <v>97.394005935828943</v>
      </c>
      <c r="BE39" s="63">
        <f t="shared" si="88"/>
        <v>35.191871196123117</v>
      </c>
      <c r="BF39" s="63">
        <f t="shared" si="89"/>
        <v>34.759128856518828</v>
      </c>
      <c r="BG39" s="46">
        <f t="shared" si="90"/>
        <v>2.7675142760399245</v>
      </c>
      <c r="BH39" s="64">
        <f t="shared" si="91"/>
        <v>0.74530456956960511</v>
      </c>
      <c r="BI39" s="66">
        <v>71</v>
      </c>
      <c r="BJ39" s="66">
        <v>392</v>
      </c>
      <c r="BK39" s="66">
        <v>36</v>
      </c>
      <c r="BL39" s="10">
        <f t="shared" si="92"/>
        <v>499</v>
      </c>
      <c r="BM39" s="15">
        <f t="shared" si="93"/>
        <v>0</v>
      </c>
      <c r="BN39" s="9">
        <f t="shared" si="94"/>
        <v>-499</v>
      </c>
      <c r="BO39" s="48">
        <f t="shared" si="95"/>
        <v>36.362489275172038</v>
      </c>
      <c r="BP39" s="48">
        <f t="shared" si="96"/>
        <v>37.110036111400738</v>
      </c>
      <c r="BQ39" s="46">
        <f t="shared" si="97"/>
        <v>-13.722932888995377</v>
      </c>
      <c r="BR39" s="64" t="e">
        <f t="shared" si="98"/>
        <v>#DIV/0!</v>
      </c>
      <c r="BS39" s="16">
        <f t="shared" si="99"/>
        <v>820</v>
      </c>
      <c r="BT39" s="69">
        <f t="shared" si="100"/>
        <v>390.72751589882381</v>
      </c>
      <c r="BU39" s="66">
        <v>36</v>
      </c>
      <c r="BV39" s="15">
        <f t="shared" si="101"/>
        <v>8.3335099629948814</v>
      </c>
      <c r="BW39" s="37">
        <f t="shared" si="102"/>
        <v>-27.666490037005119</v>
      </c>
      <c r="BX39" s="54">
        <f t="shared" si="103"/>
        <v>-27.666490037005119</v>
      </c>
      <c r="BY39" s="26">
        <f t="shared" si="104"/>
        <v>-4.2174527495434357E-2</v>
      </c>
      <c r="BZ39" s="47">
        <f t="shared" si="105"/>
        <v>-27.666490037005119</v>
      </c>
      <c r="CA39" s="48">
        <f t="shared" si="106"/>
        <v>36.362489275172038</v>
      </c>
      <c r="CB39" s="48">
        <f t="shared" si="107"/>
        <v>37.110036111400738</v>
      </c>
      <c r="CC39" s="65">
        <f t="shared" si="108"/>
        <v>-0.76085247705787662</v>
      </c>
      <c r="CD39" s="66">
        <v>0</v>
      </c>
      <c r="CE39" s="15">
        <f t="shared" si="109"/>
        <v>5.4960973352660965</v>
      </c>
      <c r="CF39" s="37">
        <f t="shared" si="110"/>
        <v>5.4960973352660965</v>
      </c>
      <c r="CG39" s="54">
        <f t="shared" si="111"/>
        <v>5.4960973352660965</v>
      </c>
      <c r="CH39" s="26">
        <f t="shared" si="112"/>
        <v>8.5515751287787412E-4</v>
      </c>
      <c r="CI39" s="47">
        <f t="shared" si="113"/>
        <v>5.4960973352660965</v>
      </c>
      <c r="CJ39" s="48">
        <f t="shared" si="114"/>
        <v>36.362489275172038</v>
      </c>
      <c r="CK39" s="65">
        <f t="shared" si="115"/>
        <v>0.15114744465579752</v>
      </c>
      <c r="CL39" s="70">
        <f t="shared" si="116"/>
        <v>0</v>
      </c>
      <c r="CM39" s="1">
        <f t="shared" si="117"/>
        <v>856</v>
      </c>
    </row>
    <row r="40" spans="1:91" x14ac:dyDescent="0.2">
      <c r="A40" s="32" t="s">
        <v>164</v>
      </c>
      <c r="B40">
        <v>0</v>
      </c>
      <c r="C40">
        <v>1</v>
      </c>
      <c r="D40">
        <v>0.63075586446568199</v>
      </c>
      <c r="E40">
        <v>0.36924413553431801</v>
      </c>
      <c r="F40">
        <v>0.77682403433476399</v>
      </c>
      <c r="G40">
        <v>0.77682403433476399</v>
      </c>
      <c r="H40">
        <v>0.29875120076849099</v>
      </c>
      <c r="I40">
        <v>0.38424591738712699</v>
      </c>
      <c r="J40">
        <v>0.33881252811812401</v>
      </c>
      <c r="K40">
        <v>0.51302798654253001</v>
      </c>
      <c r="L40">
        <v>0.39844087081343399</v>
      </c>
      <c r="M40">
        <v>-0.40243059284386801</v>
      </c>
      <c r="N40" s="21">
        <v>0</v>
      </c>
      <c r="O40">
        <v>1.0020310408595301</v>
      </c>
      <c r="P40">
        <v>0.97581061776557498</v>
      </c>
      <c r="Q40">
        <v>1.0324364837534299</v>
      </c>
      <c r="R40">
        <v>0.99350321479311798</v>
      </c>
      <c r="S40">
        <v>49.159999847412102</v>
      </c>
      <c r="T40" s="27">
        <f t="shared" si="59"/>
        <v>0.97581061776557498</v>
      </c>
      <c r="U40" s="27">
        <f t="shared" si="60"/>
        <v>1.0324364837534299</v>
      </c>
      <c r="V40" s="39">
        <f t="shared" si="61"/>
        <v>47.970849820458774</v>
      </c>
      <c r="W40" s="38">
        <f t="shared" si="62"/>
        <v>50.754577383781303</v>
      </c>
      <c r="X40" s="44">
        <f t="shared" si="63"/>
        <v>0.92189276867932468</v>
      </c>
      <c r="Y40" s="44">
        <f t="shared" si="64"/>
        <v>0.53132022370735454</v>
      </c>
      <c r="Z40" s="22">
        <f t="shared" si="65"/>
        <v>1</v>
      </c>
      <c r="AA40" s="22">
        <f t="shared" si="66"/>
        <v>1</v>
      </c>
      <c r="AB40" s="22">
        <f t="shared" si="67"/>
        <v>1</v>
      </c>
      <c r="AC40" s="22">
        <v>1</v>
      </c>
      <c r="AD40" s="22">
        <v>1</v>
      </c>
      <c r="AE40" s="22">
        <v>1</v>
      </c>
      <c r="AF40" s="22">
        <f t="shared" si="68"/>
        <v>-2.0158062563458218E-2</v>
      </c>
      <c r="AG40" s="22">
        <f t="shared" si="69"/>
        <v>0.96033891488376033</v>
      </c>
      <c r="AH40" s="22">
        <f t="shared" si="70"/>
        <v>0.39844087081343399</v>
      </c>
      <c r="AI40" s="22">
        <f t="shared" si="71"/>
        <v>1.4185989333768922</v>
      </c>
      <c r="AJ40" s="22">
        <f t="shared" si="72"/>
        <v>-1.1179406290299256</v>
      </c>
      <c r="AK40" s="22">
        <f t="shared" si="73"/>
        <v>1.0168846478167008</v>
      </c>
      <c r="AL40" s="22">
        <f t="shared" si="74"/>
        <v>-0.40243059284386801</v>
      </c>
      <c r="AM40" s="22">
        <f t="shared" si="75"/>
        <v>1.7155100361860576</v>
      </c>
      <c r="AN40" s="46">
        <v>1</v>
      </c>
      <c r="AO40" s="51">
        <v>1</v>
      </c>
      <c r="AP40" s="51">
        <v>1</v>
      </c>
      <c r="AQ40" s="21">
        <v>1</v>
      </c>
      <c r="AR40" s="17">
        <f t="shared" si="76"/>
        <v>4.0498460643958785</v>
      </c>
      <c r="AS40" s="17">
        <f t="shared" si="77"/>
        <v>0</v>
      </c>
      <c r="AT40" s="17">
        <f t="shared" si="78"/>
        <v>8.6610999921663385</v>
      </c>
      <c r="AU40" s="17">
        <f t="shared" si="79"/>
        <v>4.0498460643958785</v>
      </c>
      <c r="AV40" s="17">
        <f t="shared" si="80"/>
        <v>0</v>
      </c>
      <c r="AW40" s="17">
        <f t="shared" si="81"/>
        <v>8.6610999921663385</v>
      </c>
      <c r="AX40" s="14">
        <f t="shared" si="82"/>
        <v>7.2755514424951637E-3</v>
      </c>
      <c r="AY40" s="14">
        <f t="shared" si="83"/>
        <v>0</v>
      </c>
      <c r="AZ40" s="67">
        <f t="shared" si="84"/>
        <v>2.9599151387994004E-3</v>
      </c>
      <c r="BA40" s="21">
        <f t="shared" si="85"/>
        <v>0</v>
      </c>
      <c r="BB40" s="66">
        <v>1180</v>
      </c>
      <c r="BC40" s="15">
        <f t="shared" si="86"/>
        <v>941.23081456415684</v>
      </c>
      <c r="BD40" s="19">
        <f t="shared" si="87"/>
        <v>-238.76918543584316</v>
      </c>
      <c r="BE40" s="63">
        <f t="shared" si="88"/>
        <v>50.754577383781303</v>
      </c>
      <c r="BF40" s="63">
        <f t="shared" si="89"/>
        <v>52.400877408502524</v>
      </c>
      <c r="BG40" s="46">
        <f t="shared" si="90"/>
        <v>-4.7043872246317271</v>
      </c>
      <c r="BH40" s="64">
        <f t="shared" si="91"/>
        <v>1.2536776120599142</v>
      </c>
      <c r="BI40" s="66">
        <v>246</v>
      </c>
      <c r="BJ40" s="66">
        <v>1671</v>
      </c>
      <c r="BK40" s="66">
        <v>0</v>
      </c>
      <c r="BL40" s="10">
        <f t="shared" si="92"/>
        <v>1917</v>
      </c>
      <c r="BM40" s="15">
        <f t="shared" si="93"/>
        <v>0</v>
      </c>
      <c r="BN40" s="9">
        <f t="shared" si="94"/>
        <v>-1917</v>
      </c>
      <c r="BO40" s="48">
        <f t="shared" si="95"/>
        <v>50.754577383781303</v>
      </c>
      <c r="BP40" s="48">
        <f t="shared" si="96"/>
        <v>52.400877408502524</v>
      </c>
      <c r="BQ40" s="46">
        <f t="shared" si="97"/>
        <v>-37.769992359597111</v>
      </c>
      <c r="BR40" s="64" t="e">
        <f t="shared" si="98"/>
        <v>#DIV/0!</v>
      </c>
      <c r="BS40" s="16">
        <f t="shared" si="99"/>
        <v>3097</v>
      </c>
      <c r="BT40" s="69">
        <f t="shared" si="100"/>
        <v>970.07518759175696</v>
      </c>
      <c r="BU40" s="66">
        <v>0</v>
      </c>
      <c r="BV40" s="15">
        <f t="shared" si="101"/>
        <v>28.844373027600156</v>
      </c>
      <c r="BW40" s="37">
        <f t="shared" si="102"/>
        <v>28.844373027600156</v>
      </c>
      <c r="BX40" s="54">
        <f t="shared" si="103"/>
        <v>28.844373027600156</v>
      </c>
      <c r="BY40" s="26">
        <f t="shared" si="104"/>
        <v>4.3970080834756044E-2</v>
      </c>
      <c r="BZ40" s="47">
        <f t="shared" si="105"/>
        <v>28.844373027600156</v>
      </c>
      <c r="CA40" s="48">
        <f t="shared" si="106"/>
        <v>47.970849820458774</v>
      </c>
      <c r="CB40" s="48">
        <f t="shared" si="107"/>
        <v>46.810464598041499</v>
      </c>
      <c r="CC40" s="65">
        <f t="shared" si="108"/>
        <v>0.60128959848650643</v>
      </c>
      <c r="CD40" s="66">
        <v>0</v>
      </c>
      <c r="CE40" s="15">
        <f t="shared" si="109"/>
        <v>19.023374597063746</v>
      </c>
      <c r="CF40" s="37">
        <f t="shared" si="110"/>
        <v>19.023374597063746</v>
      </c>
      <c r="CG40" s="54">
        <f t="shared" si="111"/>
        <v>19.023374597063746</v>
      </c>
      <c r="CH40" s="26">
        <f t="shared" si="112"/>
        <v>2.9599151387994008E-3</v>
      </c>
      <c r="CI40" s="47">
        <f t="shared" si="113"/>
        <v>19.023374597063746</v>
      </c>
      <c r="CJ40" s="48">
        <f t="shared" si="114"/>
        <v>47.970849820458774</v>
      </c>
      <c r="CK40" s="65">
        <f t="shared" si="115"/>
        <v>0.39656113386072622</v>
      </c>
      <c r="CL40" s="70">
        <f t="shared" si="116"/>
        <v>0</v>
      </c>
      <c r="CM40" s="1">
        <f t="shared" si="117"/>
        <v>3097</v>
      </c>
    </row>
    <row r="41" spans="1:91" x14ac:dyDescent="0.2">
      <c r="A41" s="32" t="s">
        <v>295</v>
      </c>
      <c r="B41">
        <v>0</v>
      </c>
      <c r="C41">
        <v>1</v>
      </c>
      <c r="D41">
        <v>0.35876947662804598</v>
      </c>
      <c r="E41">
        <v>0.64123052337195297</v>
      </c>
      <c r="F41">
        <v>0.3611442193087</v>
      </c>
      <c r="G41">
        <v>0.3611442193087</v>
      </c>
      <c r="H41">
        <v>0.29795236105307099</v>
      </c>
      <c r="I41">
        <v>0.166318428750522</v>
      </c>
      <c r="J41">
        <v>0.222609452927891</v>
      </c>
      <c r="K41">
        <v>0.283538563670588</v>
      </c>
      <c r="L41">
        <v>0.86642651043409102</v>
      </c>
      <c r="M41">
        <v>-3.7374942249533E-2</v>
      </c>
      <c r="N41" s="21">
        <v>0</v>
      </c>
      <c r="O41">
        <v>1.0357808911503501</v>
      </c>
      <c r="P41">
        <v>0.98553910414441903</v>
      </c>
      <c r="Q41">
        <v>1.0239337737949901</v>
      </c>
      <c r="R41">
        <v>0.97765852449046498</v>
      </c>
      <c r="S41">
        <v>49.610000610351499</v>
      </c>
      <c r="T41" s="27">
        <f t="shared" si="59"/>
        <v>0.98553910414441903</v>
      </c>
      <c r="U41" s="27">
        <f t="shared" si="60"/>
        <v>1.0239337737949901</v>
      </c>
      <c r="V41" s="39">
        <f t="shared" si="61"/>
        <v>48.892595558129898</v>
      </c>
      <c r="W41" s="38">
        <f t="shared" si="62"/>
        <v>50.797355142928971</v>
      </c>
      <c r="X41" s="44">
        <f t="shared" si="63"/>
        <v>1.0650877061371935</v>
      </c>
      <c r="Y41" s="44">
        <f t="shared" si="64"/>
        <v>0.29306810309250253</v>
      </c>
      <c r="Z41" s="22">
        <f t="shared" si="65"/>
        <v>1</v>
      </c>
      <c r="AA41" s="22">
        <f t="shared" si="66"/>
        <v>1</v>
      </c>
      <c r="AB41" s="22">
        <f t="shared" si="67"/>
        <v>1</v>
      </c>
      <c r="AC41" s="22">
        <v>1</v>
      </c>
      <c r="AD41" s="22">
        <v>1</v>
      </c>
      <c r="AE41" s="22">
        <v>1</v>
      </c>
      <c r="AF41" s="22">
        <f t="shared" si="68"/>
        <v>-2.0158062563458218E-2</v>
      </c>
      <c r="AG41" s="22">
        <f t="shared" si="69"/>
        <v>0.96033891488376033</v>
      </c>
      <c r="AH41" s="22">
        <f t="shared" si="70"/>
        <v>0.86642651043409102</v>
      </c>
      <c r="AI41" s="22">
        <f t="shared" si="71"/>
        <v>1.8865845729975492</v>
      </c>
      <c r="AJ41" s="22">
        <f t="shared" si="72"/>
        <v>-1.1179406290299256</v>
      </c>
      <c r="AK41" s="22">
        <f t="shared" si="73"/>
        <v>1.0168846478167008</v>
      </c>
      <c r="AL41" s="22">
        <f t="shared" si="74"/>
        <v>-3.7374942249533E-2</v>
      </c>
      <c r="AM41" s="22">
        <f t="shared" si="75"/>
        <v>2.0805656867803926</v>
      </c>
      <c r="AN41" s="46">
        <v>0</v>
      </c>
      <c r="AO41" s="74">
        <v>0.34300000000000003</v>
      </c>
      <c r="AP41" s="51">
        <v>0.64</v>
      </c>
      <c r="AQ41" s="50">
        <v>1</v>
      </c>
      <c r="AR41" s="17">
        <f t="shared" si="76"/>
        <v>0</v>
      </c>
      <c r="AS41" s="17">
        <f t="shared" si="77"/>
        <v>0</v>
      </c>
      <c r="AT41" s="17">
        <f t="shared" si="78"/>
        <v>11.992388819493931</v>
      </c>
      <c r="AU41" s="17">
        <f t="shared" si="79"/>
        <v>0</v>
      </c>
      <c r="AV41" s="17">
        <f t="shared" si="80"/>
        <v>0</v>
      </c>
      <c r="AW41" s="17">
        <f t="shared" si="81"/>
        <v>11.992388819493931</v>
      </c>
      <c r="AX41" s="14">
        <f t="shared" si="82"/>
        <v>0</v>
      </c>
      <c r="AY41" s="14">
        <f t="shared" si="83"/>
        <v>0</v>
      </c>
      <c r="AZ41" s="67">
        <f t="shared" si="84"/>
        <v>4.0983770247767668E-3</v>
      </c>
      <c r="BA41" s="21">
        <f t="shared" si="85"/>
        <v>0</v>
      </c>
      <c r="BB41" s="66">
        <v>0</v>
      </c>
      <c r="BC41" s="15">
        <f t="shared" si="86"/>
        <v>0</v>
      </c>
      <c r="BD41" s="19">
        <f t="shared" si="87"/>
        <v>0</v>
      </c>
      <c r="BE41" s="63">
        <f t="shared" si="88"/>
        <v>50.797355142928971</v>
      </c>
      <c r="BF41" s="63">
        <f t="shared" si="89"/>
        <v>52.013127550303608</v>
      </c>
      <c r="BG41" s="46">
        <f t="shared" si="90"/>
        <v>0</v>
      </c>
      <c r="BH41" s="64" t="e">
        <f t="shared" si="91"/>
        <v>#DIV/0!</v>
      </c>
      <c r="BI41" s="66">
        <v>0</v>
      </c>
      <c r="BJ41" s="66">
        <v>0</v>
      </c>
      <c r="BK41" s="66">
        <v>0</v>
      </c>
      <c r="BL41" s="10">
        <f t="shared" si="92"/>
        <v>0</v>
      </c>
      <c r="BM41" s="15">
        <f t="shared" si="93"/>
        <v>0</v>
      </c>
      <c r="BN41" s="9">
        <f t="shared" si="94"/>
        <v>0</v>
      </c>
      <c r="BO41" s="48">
        <f t="shared" si="95"/>
        <v>50.797355142928971</v>
      </c>
      <c r="BP41" s="48">
        <f t="shared" si="96"/>
        <v>52.013127550303608</v>
      </c>
      <c r="BQ41" s="46">
        <f t="shared" si="97"/>
        <v>0</v>
      </c>
      <c r="BR41" s="64" t="e">
        <f t="shared" si="98"/>
        <v>#DIV/0!</v>
      </c>
      <c r="BS41" s="16">
        <f t="shared" si="99"/>
        <v>99</v>
      </c>
      <c r="BT41" s="69">
        <f t="shared" si="100"/>
        <v>39.938684106449593</v>
      </c>
      <c r="BU41" s="66">
        <v>99</v>
      </c>
      <c r="BV41" s="15">
        <f t="shared" si="101"/>
        <v>39.938684106449593</v>
      </c>
      <c r="BW41" s="37">
        <f t="shared" si="102"/>
        <v>-59.061315893550407</v>
      </c>
      <c r="BX41" s="54">
        <f t="shared" si="103"/>
        <v>-59.061315893550407</v>
      </c>
      <c r="BY41" s="26">
        <f t="shared" si="104"/>
        <v>-9.003249374016771E-2</v>
      </c>
      <c r="BZ41" s="47">
        <f t="shared" si="105"/>
        <v>-59.061315893550407</v>
      </c>
      <c r="CA41" s="48">
        <f t="shared" si="106"/>
        <v>50.797355142928971</v>
      </c>
      <c r="CB41" s="48">
        <f t="shared" si="107"/>
        <v>52.013127550303608</v>
      </c>
      <c r="CC41" s="65">
        <f t="shared" si="108"/>
        <v>-1.1626848627722655</v>
      </c>
      <c r="CD41" s="66">
        <v>0</v>
      </c>
      <c r="CE41" s="15">
        <f t="shared" si="109"/>
        <v>26.340269138240281</v>
      </c>
      <c r="CF41" s="37">
        <f t="shared" si="110"/>
        <v>26.340269138240281</v>
      </c>
      <c r="CG41" s="54">
        <f t="shared" si="111"/>
        <v>26.340269138240281</v>
      </c>
      <c r="CH41" s="26">
        <f t="shared" si="112"/>
        <v>4.0983770247767677E-3</v>
      </c>
      <c r="CI41" s="47">
        <f t="shared" si="113"/>
        <v>26.340269138240281</v>
      </c>
      <c r="CJ41" s="48">
        <f t="shared" si="114"/>
        <v>50.797355142928971</v>
      </c>
      <c r="CK41" s="65">
        <f t="shared" si="115"/>
        <v>0.51853623213504774</v>
      </c>
      <c r="CL41" s="70">
        <f t="shared" si="116"/>
        <v>0</v>
      </c>
      <c r="CM41" s="1">
        <f t="shared" si="117"/>
        <v>198</v>
      </c>
    </row>
    <row r="42" spans="1:91" x14ac:dyDescent="0.2">
      <c r="A42" s="32" t="s">
        <v>231</v>
      </c>
      <c r="B42">
        <v>0</v>
      </c>
      <c r="C42">
        <v>1</v>
      </c>
      <c r="D42">
        <v>0.316420295645225</v>
      </c>
      <c r="E42">
        <v>0.683579704354774</v>
      </c>
      <c r="F42">
        <v>0.53686727779992005</v>
      </c>
      <c r="G42">
        <v>0.53686727779992005</v>
      </c>
      <c r="H42">
        <v>0.54617634768073497</v>
      </c>
      <c r="I42">
        <v>0.191182615963226</v>
      </c>
      <c r="J42">
        <v>0.32313994325499801</v>
      </c>
      <c r="K42">
        <v>0.41651321909842298</v>
      </c>
      <c r="L42">
        <v>0.56253692994802396</v>
      </c>
      <c r="M42">
        <v>0.49701501664250902</v>
      </c>
      <c r="N42" s="21">
        <v>0</v>
      </c>
      <c r="O42">
        <v>0.99032362499102999</v>
      </c>
      <c r="P42">
        <v>0.99235808576322404</v>
      </c>
      <c r="Q42">
        <v>1.00911110245151</v>
      </c>
      <c r="R42">
        <v>1</v>
      </c>
      <c r="S42">
        <v>1.79999995231628</v>
      </c>
      <c r="T42" s="27">
        <f t="shared" si="59"/>
        <v>0.99235808576322404</v>
      </c>
      <c r="U42" s="27">
        <f t="shared" si="60"/>
        <v>1.00911110245151</v>
      </c>
      <c r="V42" s="39">
        <f t="shared" si="61"/>
        <v>1.7862445070544781</v>
      </c>
      <c r="W42" s="38">
        <f t="shared" si="62"/>
        <v>1.8163999362945467</v>
      </c>
      <c r="X42" s="44">
        <f t="shared" si="63"/>
        <v>1.0873836319386241</v>
      </c>
      <c r="Y42" s="44">
        <f t="shared" si="64"/>
        <v>0.4095952824632067</v>
      </c>
      <c r="Z42" s="22">
        <f t="shared" si="65"/>
        <v>1</v>
      </c>
      <c r="AA42" s="22">
        <f t="shared" si="66"/>
        <v>1</v>
      </c>
      <c r="AB42" s="22">
        <f t="shared" si="67"/>
        <v>1</v>
      </c>
      <c r="AC42" s="22">
        <v>1</v>
      </c>
      <c r="AD42" s="22">
        <v>1</v>
      </c>
      <c r="AE42" s="22">
        <v>1</v>
      </c>
      <c r="AF42" s="22">
        <f t="shared" si="68"/>
        <v>-2.0158062563458218E-2</v>
      </c>
      <c r="AG42" s="22">
        <f t="shared" si="69"/>
        <v>0.96033891488376033</v>
      </c>
      <c r="AH42" s="22">
        <f t="shared" si="70"/>
        <v>0.56253692994802396</v>
      </c>
      <c r="AI42" s="22">
        <f t="shared" si="71"/>
        <v>1.5826949925114822</v>
      </c>
      <c r="AJ42" s="22">
        <f t="shared" si="72"/>
        <v>-1.1179406290299256</v>
      </c>
      <c r="AK42" s="22">
        <f t="shared" si="73"/>
        <v>1.0168846478167008</v>
      </c>
      <c r="AL42" s="22">
        <f t="shared" si="74"/>
        <v>0.49701501664250902</v>
      </c>
      <c r="AM42" s="22">
        <f t="shared" si="75"/>
        <v>2.6149556456724348</v>
      </c>
      <c r="AN42" s="46">
        <v>0</v>
      </c>
      <c r="AO42" s="74">
        <v>0.34300000000000003</v>
      </c>
      <c r="AP42" s="51">
        <v>0.64</v>
      </c>
      <c r="AQ42" s="50">
        <v>1</v>
      </c>
      <c r="AR42" s="17">
        <f t="shared" si="76"/>
        <v>0</v>
      </c>
      <c r="AS42" s="17">
        <f t="shared" si="77"/>
        <v>16.038044991197815</v>
      </c>
      <c r="AT42" s="17">
        <f t="shared" si="78"/>
        <v>29.925215143925953</v>
      </c>
      <c r="AU42" s="17">
        <f t="shared" si="79"/>
        <v>0</v>
      </c>
      <c r="AV42" s="17">
        <f t="shared" si="80"/>
        <v>16.038044991197815</v>
      </c>
      <c r="AW42" s="17">
        <f t="shared" si="81"/>
        <v>29.925215143925953</v>
      </c>
      <c r="AX42" s="14">
        <f t="shared" si="82"/>
        <v>0</v>
      </c>
      <c r="AY42" s="14">
        <f t="shared" si="83"/>
        <v>1.1770746778880714E-2</v>
      </c>
      <c r="AZ42" s="67">
        <f t="shared" si="84"/>
        <v>1.0226887741331873E-2</v>
      </c>
      <c r="BA42" s="21">
        <f t="shared" si="85"/>
        <v>0</v>
      </c>
      <c r="BB42" s="66">
        <v>0</v>
      </c>
      <c r="BC42" s="15">
        <f t="shared" si="86"/>
        <v>0</v>
      </c>
      <c r="BD42" s="19">
        <f t="shared" si="87"/>
        <v>0</v>
      </c>
      <c r="BE42" s="63">
        <f t="shared" si="88"/>
        <v>1.8163999362945467</v>
      </c>
      <c r="BF42" s="63">
        <f t="shared" si="89"/>
        <v>1.8329493422070426</v>
      </c>
      <c r="BG42" s="46">
        <f t="shared" si="90"/>
        <v>0</v>
      </c>
      <c r="BH42" s="64" t="e">
        <f t="shared" si="91"/>
        <v>#DIV/0!</v>
      </c>
      <c r="BI42" s="66">
        <v>0</v>
      </c>
      <c r="BJ42" s="66">
        <v>574</v>
      </c>
      <c r="BK42" s="66">
        <v>0</v>
      </c>
      <c r="BL42" s="10">
        <f t="shared" si="92"/>
        <v>574</v>
      </c>
      <c r="BM42" s="15">
        <f t="shared" si="93"/>
        <v>2176.1521229859086</v>
      </c>
      <c r="BN42" s="9">
        <f t="shared" si="94"/>
        <v>1602.1521229859086</v>
      </c>
      <c r="BO42" s="48">
        <f t="shared" si="95"/>
        <v>1.7862445070544781</v>
      </c>
      <c r="BP42" s="48">
        <f t="shared" si="96"/>
        <v>1.7725941797256557</v>
      </c>
      <c r="BQ42" s="46">
        <f t="shared" si="97"/>
        <v>896.93886624058075</v>
      </c>
      <c r="BR42" s="64">
        <f t="shared" si="98"/>
        <v>0.26376832480461515</v>
      </c>
      <c r="BS42" s="16">
        <f t="shared" si="99"/>
        <v>696</v>
      </c>
      <c r="BT42" s="69">
        <f t="shared" si="100"/>
        <v>2275.8131440251877</v>
      </c>
      <c r="BU42" s="66">
        <v>122</v>
      </c>
      <c r="BV42" s="15">
        <f t="shared" si="101"/>
        <v>99.661021039279106</v>
      </c>
      <c r="BW42" s="37">
        <f t="shared" si="102"/>
        <v>-22.338978960720894</v>
      </c>
      <c r="BX42" s="54">
        <f t="shared" si="103"/>
        <v>-22.338978960720894</v>
      </c>
      <c r="BY42" s="26">
        <f t="shared" si="104"/>
        <v>-3.4053321586464555E-2</v>
      </c>
      <c r="BZ42" s="47">
        <f t="shared" si="105"/>
        <v>-22.338978960720894</v>
      </c>
      <c r="CA42" s="48">
        <f t="shared" si="106"/>
        <v>1.8163999362945467</v>
      </c>
      <c r="CB42" s="48">
        <f t="shared" si="107"/>
        <v>1.8329493422070426</v>
      </c>
      <c r="CC42" s="65">
        <f t="shared" si="108"/>
        <v>-12.298491380864272</v>
      </c>
      <c r="CD42" s="66">
        <v>0</v>
      </c>
      <c r="CE42" s="15">
        <f t="shared" si="109"/>
        <v>65.728207513539942</v>
      </c>
      <c r="CF42" s="37">
        <f t="shared" si="110"/>
        <v>65.728207513539942</v>
      </c>
      <c r="CG42" s="54">
        <f t="shared" si="111"/>
        <v>65.728207513539942</v>
      </c>
      <c r="CH42" s="26">
        <f t="shared" si="112"/>
        <v>1.0226887741331873E-2</v>
      </c>
      <c r="CI42" s="47">
        <f t="shared" si="113"/>
        <v>65.728207513539942</v>
      </c>
      <c r="CJ42" s="48">
        <f t="shared" si="114"/>
        <v>1.8163999362945467</v>
      </c>
      <c r="CK42" s="65">
        <f t="shared" si="115"/>
        <v>36.185977658436499</v>
      </c>
      <c r="CL42" s="70">
        <f t="shared" si="116"/>
        <v>0</v>
      </c>
      <c r="CM42" s="1">
        <f t="shared" si="117"/>
        <v>818</v>
      </c>
    </row>
    <row r="43" spans="1:91" x14ac:dyDescent="0.2">
      <c r="A43" s="32" t="s">
        <v>155</v>
      </c>
      <c r="B43">
        <v>1</v>
      </c>
      <c r="C43">
        <v>1</v>
      </c>
      <c r="D43">
        <v>0.26426426426426403</v>
      </c>
      <c r="E43">
        <v>0.73573573573573503</v>
      </c>
      <c r="F43">
        <v>0.435158501440922</v>
      </c>
      <c r="G43">
        <v>0.435158501440922</v>
      </c>
      <c r="H43">
        <v>0.41704035874439399</v>
      </c>
      <c r="I43">
        <v>0.13004484304932701</v>
      </c>
      <c r="J43">
        <v>0.23288183269235399</v>
      </c>
      <c r="K43">
        <v>0.31834024145121897</v>
      </c>
      <c r="L43">
        <v>-0.22236090885468099</v>
      </c>
      <c r="M43">
        <v>-1.46972895478874</v>
      </c>
      <c r="N43" s="21">
        <v>0</v>
      </c>
      <c r="O43">
        <v>1.01079514287387</v>
      </c>
      <c r="P43">
        <v>0.97223580021197997</v>
      </c>
      <c r="Q43">
        <v>1.0055936100392699</v>
      </c>
      <c r="R43">
        <v>0.99358268240027503</v>
      </c>
      <c r="S43">
        <v>68.669998168945298</v>
      </c>
      <c r="T43" s="27">
        <f t="shared" si="59"/>
        <v>0.97223580021197997</v>
      </c>
      <c r="U43" s="27">
        <f t="shared" si="60"/>
        <v>1.0055936100392699</v>
      </c>
      <c r="V43" s="39">
        <f t="shared" si="61"/>
        <v>66.763430620339733</v>
      </c>
      <c r="W43" s="38">
        <f t="shared" si="62"/>
        <v>69.054111360099753</v>
      </c>
      <c r="X43" s="44">
        <f t="shared" si="63"/>
        <v>1.1148426518955554</v>
      </c>
      <c r="Y43" s="44">
        <f t="shared" si="64"/>
        <v>0.31898407758334318</v>
      </c>
      <c r="Z43" s="22">
        <f t="shared" si="65"/>
        <v>1</v>
      </c>
      <c r="AA43" s="22">
        <f t="shared" si="66"/>
        <v>1</v>
      </c>
      <c r="AB43" s="22">
        <f t="shared" si="67"/>
        <v>1</v>
      </c>
      <c r="AC43" s="22">
        <v>1</v>
      </c>
      <c r="AD43" s="22">
        <v>1</v>
      </c>
      <c r="AE43" s="22">
        <v>1</v>
      </c>
      <c r="AF43" s="22">
        <f t="shared" si="68"/>
        <v>-2.0158062563458218E-2</v>
      </c>
      <c r="AG43" s="22">
        <f t="shared" si="69"/>
        <v>0.96033891488376033</v>
      </c>
      <c r="AH43" s="22">
        <f t="shared" si="70"/>
        <v>-2.0158062563458218E-2</v>
      </c>
      <c r="AI43" s="22">
        <f t="shared" si="71"/>
        <v>1</v>
      </c>
      <c r="AJ43" s="22">
        <f t="shared" si="72"/>
        <v>-1.1179406290299256</v>
      </c>
      <c r="AK43" s="22">
        <f t="shared" si="73"/>
        <v>1.0168846478167008</v>
      </c>
      <c r="AL43" s="22">
        <f t="shared" si="74"/>
        <v>-1.1179406290299256</v>
      </c>
      <c r="AM43" s="22">
        <f t="shared" si="75"/>
        <v>1</v>
      </c>
      <c r="AN43" s="46">
        <v>1</v>
      </c>
      <c r="AO43" s="51">
        <v>1</v>
      </c>
      <c r="AP43" s="51">
        <v>1</v>
      </c>
      <c r="AQ43" s="21">
        <v>1</v>
      </c>
      <c r="AR43" s="17">
        <f t="shared" si="76"/>
        <v>1</v>
      </c>
      <c r="AS43" s="17">
        <f t="shared" si="77"/>
        <v>0</v>
      </c>
      <c r="AT43" s="17">
        <f t="shared" si="78"/>
        <v>1</v>
      </c>
      <c r="AU43" s="17">
        <f t="shared" si="79"/>
        <v>1</v>
      </c>
      <c r="AV43" s="17">
        <f t="shared" si="80"/>
        <v>0</v>
      </c>
      <c r="AW43" s="17">
        <f t="shared" si="81"/>
        <v>1</v>
      </c>
      <c r="AX43" s="14">
        <f t="shared" si="82"/>
        <v>1.7965007377584038E-3</v>
      </c>
      <c r="AY43" s="14">
        <f t="shared" si="83"/>
        <v>0</v>
      </c>
      <c r="AZ43" s="67">
        <f t="shared" si="84"/>
        <v>3.4174817765370913E-4</v>
      </c>
      <c r="BA43" s="21">
        <f t="shared" si="85"/>
        <v>0</v>
      </c>
      <c r="BB43" s="66">
        <v>206</v>
      </c>
      <c r="BC43" s="15">
        <f t="shared" si="86"/>
        <v>232.41150394306695</v>
      </c>
      <c r="BD43" s="19">
        <f t="shared" si="87"/>
        <v>26.411503943066947</v>
      </c>
      <c r="BE43" s="63">
        <f t="shared" si="88"/>
        <v>66.763430620339733</v>
      </c>
      <c r="BF43" s="63">
        <f t="shared" si="89"/>
        <v>64.909797394063006</v>
      </c>
      <c r="BG43" s="46">
        <f t="shared" si="90"/>
        <v>0.39559836421917755</v>
      </c>
      <c r="BH43" s="64">
        <f t="shared" si="91"/>
        <v>0.88635887856249629</v>
      </c>
      <c r="BI43" s="66">
        <v>206</v>
      </c>
      <c r="BJ43" s="66">
        <v>137</v>
      </c>
      <c r="BK43" s="66">
        <v>0</v>
      </c>
      <c r="BL43" s="10">
        <f t="shared" si="92"/>
        <v>343</v>
      </c>
      <c r="BM43" s="15">
        <f t="shared" si="93"/>
        <v>0</v>
      </c>
      <c r="BN43" s="9">
        <f t="shared" si="94"/>
        <v>-343</v>
      </c>
      <c r="BO43" s="48">
        <f t="shared" si="95"/>
        <v>69.054111360099753</v>
      </c>
      <c r="BP43" s="48">
        <f t="shared" si="96"/>
        <v>69.440373130656482</v>
      </c>
      <c r="BQ43" s="46">
        <f t="shared" si="97"/>
        <v>-4.9671191655966958</v>
      </c>
      <c r="BR43" s="64" t="e">
        <f t="shared" si="98"/>
        <v>#DIV/0!</v>
      </c>
      <c r="BS43" s="16">
        <f t="shared" si="99"/>
        <v>618</v>
      </c>
      <c r="BT43" s="69">
        <f t="shared" si="100"/>
        <v>235.74183993430233</v>
      </c>
      <c r="BU43" s="66">
        <v>69</v>
      </c>
      <c r="BV43" s="15">
        <f t="shared" si="101"/>
        <v>3.3303359912353954</v>
      </c>
      <c r="BW43" s="37">
        <f t="shared" si="102"/>
        <v>-65.669664008764599</v>
      </c>
      <c r="BX43" s="54">
        <f t="shared" si="103"/>
        <v>-65.669664008764599</v>
      </c>
      <c r="BY43" s="26">
        <f t="shared" si="104"/>
        <v>-0.10010619513531123</v>
      </c>
      <c r="BZ43" s="47">
        <f t="shared" si="105"/>
        <v>-65.669664008764599</v>
      </c>
      <c r="CA43" s="48">
        <f t="shared" si="106"/>
        <v>69.054111360099753</v>
      </c>
      <c r="CB43" s="48">
        <f t="shared" si="107"/>
        <v>69.440373130656482</v>
      </c>
      <c r="CC43" s="65">
        <f t="shared" si="108"/>
        <v>-0.95098847433303257</v>
      </c>
      <c r="CD43" s="66">
        <v>0</v>
      </c>
      <c r="CE43" s="15">
        <f t="shared" si="109"/>
        <v>2.1964155377803887</v>
      </c>
      <c r="CF43" s="37">
        <f t="shared" si="110"/>
        <v>2.1964155377803887</v>
      </c>
      <c r="CG43" s="54">
        <f t="shared" si="111"/>
        <v>2.1964155377803887</v>
      </c>
      <c r="CH43" s="26">
        <f t="shared" si="112"/>
        <v>3.4174817765370919E-4</v>
      </c>
      <c r="CI43" s="47">
        <f t="shared" si="113"/>
        <v>2.1964155377803887</v>
      </c>
      <c r="CJ43" s="48">
        <f t="shared" si="114"/>
        <v>69.054111360099753</v>
      </c>
      <c r="CK43" s="65">
        <f t="shared" si="115"/>
        <v>3.1807165344966012E-2</v>
      </c>
      <c r="CL43" s="70">
        <f t="shared" si="116"/>
        <v>0</v>
      </c>
      <c r="CM43" s="1">
        <f t="shared" si="117"/>
        <v>687</v>
      </c>
    </row>
    <row r="44" spans="1:91" x14ac:dyDescent="0.2">
      <c r="A44" s="32" t="s">
        <v>247</v>
      </c>
      <c r="B44">
        <v>0</v>
      </c>
      <c r="C44">
        <v>0</v>
      </c>
      <c r="D44">
        <v>1.1186576108669501E-2</v>
      </c>
      <c r="E44">
        <v>0.98881342389132998</v>
      </c>
      <c r="F44">
        <v>3.1783869686134197E-2</v>
      </c>
      <c r="G44">
        <v>3.1783869686134197E-2</v>
      </c>
      <c r="H44">
        <v>4.1788549937317102E-4</v>
      </c>
      <c r="I44">
        <v>1.9431675720852401E-2</v>
      </c>
      <c r="J44">
        <v>2.8495991844934899E-3</v>
      </c>
      <c r="K44">
        <v>9.5168949315233894E-3</v>
      </c>
      <c r="L44">
        <v>0.24773337965247</v>
      </c>
      <c r="M44">
        <v>-0.229454320344638</v>
      </c>
      <c r="N44" s="21">
        <v>3</v>
      </c>
      <c r="O44">
        <v>1</v>
      </c>
      <c r="P44">
        <v>0.98623854565546099</v>
      </c>
      <c r="Q44">
        <v>1.01195692669468</v>
      </c>
      <c r="R44">
        <v>0.98876088045128996</v>
      </c>
      <c r="S44">
        <v>1.2699999809265099</v>
      </c>
      <c r="T44" s="27">
        <f t="shared" si="59"/>
        <v>0.98876088045128996</v>
      </c>
      <c r="U44" s="27">
        <f t="shared" si="60"/>
        <v>1.01195692669468</v>
      </c>
      <c r="V44" s="39">
        <f t="shared" si="61"/>
        <v>1.2990359297807998</v>
      </c>
      <c r="W44" s="38">
        <f t="shared" si="62"/>
        <v>1.3318392945087161</v>
      </c>
      <c r="X44" s="44">
        <f t="shared" si="63"/>
        <v>1.2480825688470456</v>
      </c>
      <c r="Y44" s="44">
        <f t="shared" si="64"/>
        <v>1.5281481545311476E-2</v>
      </c>
      <c r="Z44" s="22">
        <f t="shared" si="65"/>
        <v>2.0381972513962188</v>
      </c>
      <c r="AA44" s="22">
        <f t="shared" si="66"/>
        <v>4.3866290345721106</v>
      </c>
      <c r="AB44" s="22">
        <f t="shared" si="67"/>
        <v>6.7350608177480025</v>
      </c>
      <c r="AC44" s="22">
        <v>1</v>
      </c>
      <c r="AD44" s="22">
        <v>1</v>
      </c>
      <c r="AE44" s="22">
        <v>1</v>
      </c>
      <c r="AF44" s="22">
        <f t="shared" si="68"/>
        <v>-2.0158062563458218E-2</v>
      </c>
      <c r="AG44" s="22">
        <f t="shared" si="69"/>
        <v>0.96033891488376033</v>
      </c>
      <c r="AH44" s="22">
        <f t="shared" si="70"/>
        <v>0.24773337965247</v>
      </c>
      <c r="AI44" s="22">
        <f t="shared" si="71"/>
        <v>1.2678914422159282</v>
      </c>
      <c r="AJ44" s="22">
        <f t="shared" si="72"/>
        <v>-1.1179406290299256</v>
      </c>
      <c r="AK44" s="22">
        <f t="shared" si="73"/>
        <v>1.0168846478167008</v>
      </c>
      <c r="AL44" s="22">
        <f t="shared" si="74"/>
        <v>-0.229454320344638</v>
      </c>
      <c r="AM44" s="22">
        <f t="shared" si="75"/>
        <v>1.8884863086852877</v>
      </c>
      <c r="AN44" s="46">
        <v>0</v>
      </c>
      <c r="AO44" s="74">
        <v>0.34300000000000003</v>
      </c>
      <c r="AP44" s="51">
        <v>0.64</v>
      </c>
      <c r="AQ44" s="50">
        <v>1</v>
      </c>
      <c r="AR44" s="17">
        <f t="shared" si="76"/>
        <v>0</v>
      </c>
      <c r="AS44" s="17">
        <f t="shared" si="77"/>
        <v>0</v>
      </c>
      <c r="AT44" s="17">
        <f t="shared" si="78"/>
        <v>35.708059123047228</v>
      </c>
      <c r="AU44" s="17">
        <f t="shared" si="79"/>
        <v>0</v>
      </c>
      <c r="AV44" s="17">
        <f t="shared" si="80"/>
        <v>0</v>
      </c>
      <c r="AW44" s="17">
        <f t="shared" si="81"/>
        <v>35.708059123047228</v>
      </c>
      <c r="AX44" s="14">
        <f t="shared" si="82"/>
        <v>0</v>
      </c>
      <c r="AY44" s="14">
        <f t="shared" si="83"/>
        <v>0</v>
      </c>
      <c r="AZ44" s="67">
        <f t="shared" si="84"/>
        <v>1.2203164132852292E-2</v>
      </c>
      <c r="BA44" s="21">
        <f t="shared" si="85"/>
        <v>3</v>
      </c>
      <c r="BB44" s="66">
        <v>0</v>
      </c>
      <c r="BC44" s="15">
        <f t="shared" si="86"/>
        <v>0</v>
      </c>
      <c r="BD44" s="19">
        <f t="shared" si="87"/>
        <v>0</v>
      </c>
      <c r="BE44" s="63">
        <f t="shared" si="88"/>
        <v>1.3318392945087161</v>
      </c>
      <c r="BF44" s="63">
        <f t="shared" si="89"/>
        <v>1.3477639993222512</v>
      </c>
      <c r="BG44" s="46">
        <f t="shared" si="90"/>
        <v>0</v>
      </c>
      <c r="BH44" s="64" t="e">
        <f t="shared" si="91"/>
        <v>#DIV/0!</v>
      </c>
      <c r="BI44" s="66">
        <v>0</v>
      </c>
      <c r="BJ44" s="66">
        <v>126</v>
      </c>
      <c r="BK44" s="66">
        <v>0</v>
      </c>
      <c r="BL44" s="10">
        <f t="shared" si="92"/>
        <v>126</v>
      </c>
      <c r="BM44" s="15">
        <f t="shared" si="93"/>
        <v>0</v>
      </c>
      <c r="BN44" s="9">
        <f t="shared" si="94"/>
        <v>-126</v>
      </c>
      <c r="BO44" s="48">
        <f t="shared" si="95"/>
        <v>1.3318392945087161</v>
      </c>
      <c r="BP44" s="48">
        <f t="shared" si="96"/>
        <v>1.3477639993222512</v>
      </c>
      <c r="BQ44" s="46">
        <f t="shared" si="97"/>
        <v>-94.606008787628099</v>
      </c>
      <c r="BR44" s="64" t="e">
        <f t="shared" si="98"/>
        <v>#DIV/0!</v>
      </c>
      <c r="BS44" s="16">
        <f t="shared" si="99"/>
        <v>327</v>
      </c>
      <c r="BT44" s="69">
        <f t="shared" si="100"/>
        <v>118.91983447464558</v>
      </c>
      <c r="BU44" s="66">
        <v>201</v>
      </c>
      <c r="BV44" s="15">
        <f t="shared" si="101"/>
        <v>118.91983447464558</v>
      </c>
      <c r="BW44" s="37">
        <f t="shared" si="102"/>
        <v>-82.080165525354417</v>
      </c>
      <c r="BX44" s="54">
        <f t="shared" si="103"/>
        <v>-82.080165525354417</v>
      </c>
      <c r="BY44" s="26">
        <f t="shared" si="104"/>
        <v>-0.12512220354474676</v>
      </c>
      <c r="BZ44" s="47">
        <f t="shared" si="105"/>
        <v>-82.080165525354417</v>
      </c>
      <c r="CA44" s="48">
        <f t="shared" si="106"/>
        <v>1.3318392945087161</v>
      </c>
      <c r="CB44" s="48">
        <f t="shared" si="107"/>
        <v>1.3477639993222512</v>
      </c>
      <c r="CC44" s="65">
        <f t="shared" si="108"/>
        <v>-61.629181436362295</v>
      </c>
      <c r="CD44" s="66">
        <v>0</v>
      </c>
      <c r="CE44" s="15">
        <f t="shared" si="109"/>
        <v>78.42973588184168</v>
      </c>
      <c r="CF44" s="37">
        <f t="shared" si="110"/>
        <v>78.42973588184168</v>
      </c>
      <c r="CG44" s="54">
        <f t="shared" si="111"/>
        <v>78.42973588184168</v>
      </c>
      <c r="CH44" s="26">
        <f t="shared" si="112"/>
        <v>1.2203164132852294E-2</v>
      </c>
      <c r="CI44" s="47">
        <f t="shared" si="113"/>
        <v>78.42973588184168</v>
      </c>
      <c r="CJ44" s="48">
        <f t="shared" si="114"/>
        <v>1.3318392945087161</v>
      </c>
      <c r="CK44" s="65">
        <f t="shared" si="115"/>
        <v>58.888287952768771</v>
      </c>
      <c r="CL44" s="70">
        <f t="shared" si="116"/>
        <v>3</v>
      </c>
      <c r="CM44" s="1">
        <f t="shared" si="117"/>
        <v>528</v>
      </c>
    </row>
    <row r="45" spans="1:91" x14ac:dyDescent="0.2">
      <c r="A45" s="32" t="s">
        <v>152</v>
      </c>
      <c r="B45">
        <v>0</v>
      </c>
      <c r="C45">
        <v>0</v>
      </c>
      <c r="D45">
        <v>0.15411558669001699</v>
      </c>
      <c r="E45">
        <v>0.84588441330998199</v>
      </c>
      <c r="F45">
        <v>0.19976838448175999</v>
      </c>
      <c r="G45">
        <v>0.19976838448175999</v>
      </c>
      <c r="H45">
        <v>0.190892077354959</v>
      </c>
      <c r="I45">
        <v>2.27698066126013E-2</v>
      </c>
      <c r="J45">
        <v>6.5928565017374402E-2</v>
      </c>
      <c r="K45">
        <v>0.11476255018394101</v>
      </c>
      <c r="L45">
        <v>0.26221660720691897</v>
      </c>
      <c r="M45">
        <v>-1.0078307667370101</v>
      </c>
      <c r="N45" s="21">
        <v>0</v>
      </c>
      <c r="O45">
        <v>0.99413266001803702</v>
      </c>
      <c r="P45">
        <v>0.95124192762951298</v>
      </c>
      <c r="Q45">
        <v>1.0158681772762901</v>
      </c>
      <c r="R45">
        <v>0.98268650958243897</v>
      </c>
      <c r="S45">
        <v>9.4499998092651296</v>
      </c>
      <c r="T45" s="27">
        <f t="shared" si="59"/>
        <v>0.98268650958243897</v>
      </c>
      <c r="U45" s="27">
        <f t="shared" si="60"/>
        <v>1.0158681772762901</v>
      </c>
      <c r="V45" s="39">
        <f t="shared" si="61"/>
        <v>9.2863873281214637</v>
      </c>
      <c r="W45" s="38">
        <f t="shared" si="62"/>
        <v>9.5999540814994564</v>
      </c>
      <c r="X45" s="44">
        <f t="shared" si="63"/>
        <v>1.1728335429901748</v>
      </c>
      <c r="Y45" s="44">
        <f t="shared" si="64"/>
        <v>0.13542933640320179</v>
      </c>
      <c r="Z45" s="22">
        <f t="shared" si="65"/>
        <v>1</v>
      </c>
      <c r="AA45" s="22">
        <f t="shared" si="66"/>
        <v>1</v>
      </c>
      <c r="AB45" s="22">
        <f t="shared" si="67"/>
        <v>1</v>
      </c>
      <c r="AC45" s="22">
        <v>1</v>
      </c>
      <c r="AD45" s="22">
        <v>1</v>
      </c>
      <c r="AE45" s="22">
        <v>1</v>
      </c>
      <c r="AF45" s="22">
        <f t="shared" si="68"/>
        <v>-2.0158062563458218E-2</v>
      </c>
      <c r="AG45" s="22">
        <f t="shared" si="69"/>
        <v>0.96033891488376033</v>
      </c>
      <c r="AH45" s="22">
        <f t="shared" si="70"/>
        <v>0.26221660720691897</v>
      </c>
      <c r="AI45" s="22">
        <f t="shared" si="71"/>
        <v>1.2823746697703773</v>
      </c>
      <c r="AJ45" s="22">
        <f t="shared" si="72"/>
        <v>-1.1179406290299256</v>
      </c>
      <c r="AK45" s="22">
        <f t="shared" si="73"/>
        <v>1.0168846478167008</v>
      </c>
      <c r="AL45" s="22">
        <f t="shared" si="74"/>
        <v>-1.0078307667370101</v>
      </c>
      <c r="AM45" s="22">
        <f t="shared" si="75"/>
        <v>1.1101098622929155</v>
      </c>
      <c r="AN45" s="46">
        <v>1</v>
      </c>
      <c r="AO45" s="51">
        <v>1</v>
      </c>
      <c r="AP45" s="51">
        <v>1</v>
      </c>
      <c r="AQ45" s="21">
        <v>1</v>
      </c>
      <c r="AR45" s="17">
        <f t="shared" si="76"/>
        <v>2.7043302366075346</v>
      </c>
      <c r="AS45" s="17">
        <f t="shared" si="77"/>
        <v>0</v>
      </c>
      <c r="AT45" s="17">
        <f t="shared" si="78"/>
        <v>1.5186715035426144</v>
      </c>
      <c r="AU45" s="17">
        <f t="shared" si="79"/>
        <v>2.7043302366075346</v>
      </c>
      <c r="AV45" s="17">
        <f t="shared" si="80"/>
        <v>0</v>
      </c>
      <c r="AW45" s="17">
        <f t="shared" si="81"/>
        <v>1.5186715035426144</v>
      </c>
      <c r="AX45" s="14">
        <f t="shared" si="82"/>
        <v>4.8583312652077945E-3</v>
      </c>
      <c r="AY45" s="14">
        <f t="shared" si="83"/>
        <v>0</v>
      </c>
      <c r="AZ45" s="67">
        <f t="shared" si="84"/>
        <v>5.1900321879030692E-4</v>
      </c>
      <c r="BA45" s="21">
        <f t="shared" si="85"/>
        <v>0</v>
      </c>
      <c r="BB45" s="66">
        <v>576</v>
      </c>
      <c r="BC45" s="15">
        <f t="shared" si="86"/>
        <v>628.51745744866719</v>
      </c>
      <c r="BD45" s="19">
        <f t="shared" si="87"/>
        <v>52.517457448667187</v>
      </c>
      <c r="BE45" s="63">
        <f t="shared" si="88"/>
        <v>9.2863873281214637</v>
      </c>
      <c r="BF45" s="63">
        <f t="shared" si="89"/>
        <v>9.1256075501022735</v>
      </c>
      <c r="BG45" s="46">
        <f t="shared" si="90"/>
        <v>5.6553162810290516</v>
      </c>
      <c r="BH45" s="64">
        <f t="shared" si="91"/>
        <v>0.91644232498831357</v>
      </c>
      <c r="BI45" s="66">
        <v>340</v>
      </c>
      <c r="BJ45" s="66">
        <v>0</v>
      </c>
      <c r="BK45" s="66">
        <v>94</v>
      </c>
      <c r="BL45" s="10">
        <f t="shared" si="92"/>
        <v>434</v>
      </c>
      <c r="BM45" s="15">
        <f t="shared" si="93"/>
        <v>0</v>
      </c>
      <c r="BN45" s="9">
        <f t="shared" si="94"/>
        <v>-434</v>
      </c>
      <c r="BO45" s="48">
        <f t="shared" si="95"/>
        <v>9.5999540814994564</v>
      </c>
      <c r="BP45" s="48">
        <f t="shared" si="96"/>
        <v>9.7522878547089338</v>
      </c>
      <c r="BQ45" s="46">
        <f t="shared" si="97"/>
        <v>-45.208549573834183</v>
      </c>
      <c r="BR45" s="64" t="e">
        <f t="shared" si="98"/>
        <v>#DIV/0!</v>
      </c>
      <c r="BS45" s="16">
        <f t="shared" si="99"/>
        <v>1010</v>
      </c>
      <c r="BT45" s="69">
        <f t="shared" si="100"/>
        <v>633.57514381577869</v>
      </c>
      <c r="BU45" s="66">
        <v>0</v>
      </c>
      <c r="BV45" s="15">
        <f t="shared" si="101"/>
        <v>5.0576863671115406</v>
      </c>
      <c r="BW45" s="37">
        <f t="shared" si="102"/>
        <v>5.0576863671115406</v>
      </c>
      <c r="BX45" s="54">
        <f t="shared" si="103"/>
        <v>5.0576863671115406</v>
      </c>
      <c r="BY45" s="26">
        <f t="shared" si="104"/>
        <v>7.7098877547431511E-3</v>
      </c>
      <c r="BZ45" s="47">
        <f t="shared" si="105"/>
        <v>5.0576863671115406</v>
      </c>
      <c r="CA45" s="48">
        <f t="shared" si="106"/>
        <v>9.2863873281214637</v>
      </c>
      <c r="CB45" s="48">
        <f t="shared" si="107"/>
        <v>9.1256075501022735</v>
      </c>
      <c r="CC45" s="65">
        <f t="shared" si="108"/>
        <v>0.54463444054240806</v>
      </c>
      <c r="CD45" s="66">
        <v>0</v>
      </c>
      <c r="CE45" s="15">
        <f t="shared" si="109"/>
        <v>3.3356336871653025</v>
      </c>
      <c r="CF45" s="37">
        <f t="shared" si="110"/>
        <v>3.3356336871653025</v>
      </c>
      <c r="CG45" s="54">
        <f t="shared" si="111"/>
        <v>3.3356336871653025</v>
      </c>
      <c r="CH45" s="26">
        <f t="shared" si="112"/>
        <v>5.1900321879030703E-4</v>
      </c>
      <c r="CI45" s="47">
        <f t="shared" si="113"/>
        <v>3.335633687165303</v>
      </c>
      <c r="CJ45" s="48">
        <f t="shared" si="114"/>
        <v>9.2863873281214637</v>
      </c>
      <c r="CK45" s="65">
        <f t="shared" si="115"/>
        <v>0.3591960543218119</v>
      </c>
      <c r="CL45" s="70">
        <f t="shared" si="116"/>
        <v>0</v>
      </c>
      <c r="CM45" s="1">
        <f t="shared" si="117"/>
        <v>1010</v>
      </c>
    </row>
    <row r="46" spans="1:91" x14ac:dyDescent="0.2">
      <c r="A46" s="32" t="s">
        <v>201</v>
      </c>
      <c r="B46">
        <v>0</v>
      </c>
      <c r="C46">
        <v>0</v>
      </c>
      <c r="D46">
        <v>6.5121853775469404E-2</v>
      </c>
      <c r="E46">
        <v>0.93487814622453003</v>
      </c>
      <c r="F46">
        <v>0.110051648788239</v>
      </c>
      <c r="G46">
        <v>0.110051648788239</v>
      </c>
      <c r="H46">
        <v>0.53656498119515195</v>
      </c>
      <c r="I46">
        <v>0.23610530714584199</v>
      </c>
      <c r="J46">
        <v>0.35592954315255199</v>
      </c>
      <c r="K46">
        <v>0.197915722155627</v>
      </c>
      <c r="L46">
        <v>0.94829789040607004</v>
      </c>
      <c r="M46">
        <v>0.68872599326012796</v>
      </c>
      <c r="N46" s="21">
        <v>0</v>
      </c>
      <c r="O46">
        <v>1.00138798222843</v>
      </c>
      <c r="P46">
        <v>0.99996368483453202</v>
      </c>
      <c r="Q46">
        <v>0.99958983397225798</v>
      </c>
      <c r="R46">
        <v>0.99501634982153697</v>
      </c>
      <c r="S46">
        <v>11.329999923706</v>
      </c>
      <c r="T46" s="27">
        <f t="shared" si="59"/>
        <v>0.99501634982153697</v>
      </c>
      <c r="U46" s="27">
        <f t="shared" si="60"/>
        <v>0.99958983397225798</v>
      </c>
      <c r="V46" s="39">
        <f t="shared" si="61"/>
        <v>11.273535167564235</v>
      </c>
      <c r="W46" s="38">
        <f t="shared" si="62"/>
        <v>11.325352742642975</v>
      </c>
      <c r="X46" s="44">
        <f t="shared" si="63"/>
        <v>1.2196868142886201</v>
      </c>
      <c r="Y46" s="44">
        <f t="shared" si="64"/>
        <v>0.2302486721430172</v>
      </c>
      <c r="Z46" s="22">
        <f t="shared" si="65"/>
        <v>1</v>
      </c>
      <c r="AA46" s="22">
        <f t="shared" si="66"/>
        <v>1</v>
      </c>
      <c r="AB46" s="22">
        <f t="shared" si="67"/>
        <v>1</v>
      </c>
      <c r="AC46" s="22">
        <v>1</v>
      </c>
      <c r="AD46" s="22">
        <v>1</v>
      </c>
      <c r="AE46" s="22">
        <v>1</v>
      </c>
      <c r="AF46" s="22">
        <f t="shared" si="68"/>
        <v>-2.0158062563458218E-2</v>
      </c>
      <c r="AG46" s="22">
        <f t="shared" si="69"/>
        <v>0.96033891488376033</v>
      </c>
      <c r="AH46" s="22">
        <f t="shared" si="70"/>
        <v>0.94829789040607004</v>
      </c>
      <c r="AI46" s="22">
        <f t="shared" si="71"/>
        <v>1.9684559529695282</v>
      </c>
      <c r="AJ46" s="22">
        <f t="shared" si="72"/>
        <v>-1.1179406290299256</v>
      </c>
      <c r="AK46" s="22">
        <f t="shared" si="73"/>
        <v>1.0168846478167008</v>
      </c>
      <c r="AL46" s="22">
        <f t="shared" si="74"/>
        <v>0.68872599326012796</v>
      </c>
      <c r="AM46" s="22">
        <f t="shared" si="75"/>
        <v>2.8066666222900536</v>
      </c>
      <c r="AN46" s="46">
        <v>0</v>
      </c>
      <c r="AO46" s="74">
        <v>0.34300000000000003</v>
      </c>
      <c r="AP46" s="51">
        <v>0.64</v>
      </c>
      <c r="AQ46" s="50">
        <v>1</v>
      </c>
      <c r="AR46" s="17">
        <f t="shared" si="76"/>
        <v>0</v>
      </c>
      <c r="AS46" s="17">
        <f t="shared" si="77"/>
        <v>21.284205318152058</v>
      </c>
      <c r="AT46" s="17">
        <f t="shared" si="78"/>
        <v>39.713969106756025</v>
      </c>
      <c r="AU46" s="17">
        <f t="shared" si="79"/>
        <v>0</v>
      </c>
      <c r="AV46" s="17">
        <f t="shared" si="80"/>
        <v>21.284205318152058</v>
      </c>
      <c r="AW46" s="17">
        <f t="shared" si="81"/>
        <v>39.713969106756025</v>
      </c>
      <c r="AX46" s="14">
        <f t="shared" si="82"/>
        <v>0</v>
      </c>
      <c r="AY46" s="14">
        <f t="shared" si="83"/>
        <v>1.5621043046529262E-2</v>
      </c>
      <c r="AZ46" s="67">
        <f t="shared" si="84"/>
        <v>1.3572176569629573E-2</v>
      </c>
      <c r="BA46" s="21">
        <f t="shared" si="85"/>
        <v>0</v>
      </c>
      <c r="BB46" s="66">
        <v>0</v>
      </c>
      <c r="BC46" s="15">
        <f t="shared" si="86"/>
        <v>0</v>
      </c>
      <c r="BD46" s="19">
        <f t="shared" si="87"/>
        <v>0</v>
      </c>
      <c r="BE46" s="63">
        <f t="shared" si="88"/>
        <v>11.325352742642975</v>
      </c>
      <c r="BF46" s="63">
        <f t="shared" si="89"/>
        <v>11.320707467695749</v>
      </c>
      <c r="BG46" s="46">
        <f t="shared" si="90"/>
        <v>0</v>
      </c>
      <c r="BH46" s="64" t="e">
        <f t="shared" si="91"/>
        <v>#DIV/0!</v>
      </c>
      <c r="BI46" s="66">
        <v>0</v>
      </c>
      <c r="BJ46" s="66">
        <v>442</v>
      </c>
      <c r="BK46" s="66">
        <v>0</v>
      </c>
      <c r="BL46" s="10">
        <f t="shared" si="92"/>
        <v>442</v>
      </c>
      <c r="BM46" s="15">
        <f t="shared" si="93"/>
        <v>2887.9871963562368</v>
      </c>
      <c r="BN46" s="9">
        <f t="shared" si="94"/>
        <v>2445.9871963562368</v>
      </c>
      <c r="BO46" s="48">
        <f t="shared" si="95"/>
        <v>11.273535167564235</v>
      </c>
      <c r="BP46" s="48">
        <f t="shared" si="96"/>
        <v>11.217351812014495</v>
      </c>
      <c r="BQ46" s="46">
        <f t="shared" si="97"/>
        <v>216.96718553677229</v>
      </c>
      <c r="BR46" s="64">
        <f t="shared" si="98"/>
        <v>0.15304776993390753</v>
      </c>
      <c r="BS46" s="16">
        <f t="shared" si="99"/>
        <v>544</v>
      </c>
      <c r="BT46" s="69">
        <f t="shared" si="100"/>
        <v>3020.2480570272769</v>
      </c>
      <c r="BU46" s="66">
        <v>102</v>
      </c>
      <c r="BV46" s="15">
        <f t="shared" si="101"/>
        <v>132.26086067104018</v>
      </c>
      <c r="BW46" s="37">
        <f t="shared" si="102"/>
        <v>30.260860671040177</v>
      </c>
      <c r="BX46" s="54">
        <f t="shared" si="103"/>
        <v>30.260860671040177</v>
      </c>
      <c r="BY46" s="26">
        <f t="shared" si="104"/>
        <v>4.612936077902436E-2</v>
      </c>
      <c r="BZ46" s="47">
        <f t="shared" si="105"/>
        <v>30.260860671040181</v>
      </c>
      <c r="CA46" s="48">
        <f t="shared" si="106"/>
        <v>11.273535167564235</v>
      </c>
      <c r="CB46" s="48">
        <f t="shared" si="107"/>
        <v>11.217351812014495</v>
      </c>
      <c r="CC46" s="65">
        <f t="shared" si="108"/>
        <v>2.6842388142900835</v>
      </c>
      <c r="CD46" s="66">
        <v>0</v>
      </c>
      <c r="CE46" s="15">
        <f t="shared" si="109"/>
        <v>87.228378813009257</v>
      </c>
      <c r="CF46" s="37">
        <f t="shared" si="110"/>
        <v>87.228378813009257</v>
      </c>
      <c r="CG46" s="54">
        <f t="shared" si="111"/>
        <v>87.228378813009257</v>
      </c>
      <c r="CH46" s="26">
        <f t="shared" si="112"/>
        <v>1.3572176569629574E-2</v>
      </c>
      <c r="CI46" s="47">
        <f t="shared" si="113"/>
        <v>87.228378813009257</v>
      </c>
      <c r="CJ46" s="48">
        <f t="shared" si="114"/>
        <v>11.273535167564235</v>
      </c>
      <c r="CK46" s="65">
        <f t="shared" si="115"/>
        <v>7.7374468182774878</v>
      </c>
      <c r="CL46" s="70">
        <f t="shared" si="116"/>
        <v>0</v>
      </c>
      <c r="CM46" s="1">
        <f t="shared" si="117"/>
        <v>646</v>
      </c>
    </row>
    <row r="47" spans="1:91" x14ac:dyDescent="0.2">
      <c r="A47" s="32" t="s">
        <v>302</v>
      </c>
      <c r="B47">
        <v>1</v>
      </c>
      <c r="C47">
        <v>1</v>
      </c>
      <c r="D47">
        <v>0.72912504994007099</v>
      </c>
      <c r="E47">
        <v>0.27087495005992801</v>
      </c>
      <c r="F47">
        <v>0.80452920143027395</v>
      </c>
      <c r="G47">
        <v>0.80452920143027395</v>
      </c>
      <c r="H47">
        <v>0.49498537400752102</v>
      </c>
      <c r="I47">
        <v>0.71186794818219801</v>
      </c>
      <c r="J47">
        <v>0.59360274811942404</v>
      </c>
      <c r="K47">
        <v>0.69106493537969105</v>
      </c>
      <c r="L47">
        <v>0.69131839718596</v>
      </c>
      <c r="M47">
        <v>1.0159325483772801</v>
      </c>
      <c r="N47" s="21">
        <v>0</v>
      </c>
      <c r="O47">
        <v>1.0073260002881901</v>
      </c>
      <c r="P47">
        <v>1.0036199865497299</v>
      </c>
      <c r="Q47">
        <v>1.0036734213552001</v>
      </c>
      <c r="R47">
        <v>1.00218181610107</v>
      </c>
      <c r="S47">
        <v>2.8299999237060498</v>
      </c>
      <c r="T47" s="27">
        <f t="shared" si="59"/>
        <v>1.0036199865497299</v>
      </c>
      <c r="U47" s="27">
        <f t="shared" si="60"/>
        <v>1.0036734213552001</v>
      </c>
      <c r="V47" s="39">
        <f t="shared" si="61"/>
        <v>2.8402444853656026</v>
      </c>
      <c r="W47" s="38">
        <f t="shared" si="62"/>
        <v>2.8403957058610061</v>
      </c>
      <c r="X47" s="44">
        <f t="shared" si="63"/>
        <v>0.8701035248360065</v>
      </c>
      <c r="Y47" s="44">
        <f t="shared" si="64"/>
        <v>0.68995777978420758</v>
      </c>
      <c r="Z47" s="22">
        <f t="shared" si="65"/>
        <v>1</v>
      </c>
      <c r="AA47" s="22">
        <f t="shared" si="66"/>
        <v>1</v>
      </c>
      <c r="AB47" s="22">
        <f t="shared" si="67"/>
        <v>1</v>
      </c>
      <c r="AC47" s="22">
        <v>1</v>
      </c>
      <c r="AD47" s="22">
        <v>1</v>
      </c>
      <c r="AE47" s="22">
        <v>1</v>
      </c>
      <c r="AF47" s="22">
        <f t="shared" si="68"/>
        <v>-2.0158062563458218E-2</v>
      </c>
      <c r="AG47" s="22">
        <f t="shared" si="69"/>
        <v>0.96033891488376033</v>
      </c>
      <c r="AH47" s="22">
        <f t="shared" si="70"/>
        <v>0.69131839718596</v>
      </c>
      <c r="AI47" s="22">
        <f t="shared" si="71"/>
        <v>1.7114764597494183</v>
      </c>
      <c r="AJ47" s="22">
        <f t="shared" si="72"/>
        <v>-1.1179406290299256</v>
      </c>
      <c r="AK47" s="22">
        <f t="shared" si="73"/>
        <v>1.0168846478167008</v>
      </c>
      <c r="AL47" s="22">
        <f t="shared" si="74"/>
        <v>1.0159325483772801</v>
      </c>
      <c r="AM47" s="22">
        <f t="shared" si="75"/>
        <v>3.1338731774072057</v>
      </c>
      <c r="AN47" s="46">
        <v>0</v>
      </c>
      <c r="AO47" s="74">
        <v>0.34300000000000003</v>
      </c>
      <c r="AP47" s="51">
        <v>0.64</v>
      </c>
      <c r="AQ47" s="50">
        <v>1</v>
      </c>
      <c r="AR47" s="17">
        <f t="shared" si="76"/>
        <v>0</v>
      </c>
      <c r="AS47" s="17">
        <f t="shared" si="77"/>
        <v>33.084135382377369</v>
      </c>
      <c r="AT47" s="17">
        <f t="shared" si="78"/>
        <v>61.731331325718706</v>
      </c>
      <c r="AU47" s="17">
        <f t="shared" si="79"/>
        <v>0</v>
      </c>
      <c r="AV47" s="17">
        <f t="shared" si="80"/>
        <v>33.084135382377369</v>
      </c>
      <c r="AW47" s="17">
        <f t="shared" si="81"/>
        <v>61.731331325718706</v>
      </c>
      <c r="AX47" s="14">
        <f t="shared" si="82"/>
        <v>0</v>
      </c>
      <c r="AY47" s="14">
        <f t="shared" si="83"/>
        <v>2.4281324824684092E-2</v>
      </c>
      <c r="AZ47" s="67">
        <f t="shared" si="84"/>
        <v>2.1096569984701694E-2</v>
      </c>
      <c r="BA47" s="21">
        <f t="shared" si="85"/>
        <v>0</v>
      </c>
      <c r="BB47" s="66">
        <v>0</v>
      </c>
      <c r="BC47" s="15">
        <f t="shared" si="86"/>
        <v>0</v>
      </c>
      <c r="BD47" s="19">
        <f t="shared" si="87"/>
        <v>0</v>
      </c>
      <c r="BE47" s="63">
        <f t="shared" si="88"/>
        <v>2.8403957058610061</v>
      </c>
      <c r="BF47" s="63">
        <f t="shared" si="89"/>
        <v>2.850829676104135</v>
      </c>
      <c r="BG47" s="46">
        <f t="shared" si="90"/>
        <v>0</v>
      </c>
      <c r="BH47" s="64" t="e">
        <f t="shared" si="91"/>
        <v>#DIV/0!</v>
      </c>
      <c r="BI47" s="66">
        <v>1107</v>
      </c>
      <c r="BJ47" s="66">
        <v>2224</v>
      </c>
      <c r="BK47" s="66">
        <v>0</v>
      </c>
      <c r="BL47" s="10">
        <f t="shared" si="92"/>
        <v>3331</v>
      </c>
      <c r="BM47" s="15">
        <f t="shared" si="93"/>
        <v>4489.0827709379455</v>
      </c>
      <c r="BN47" s="9">
        <f t="shared" si="94"/>
        <v>1158.0827709379455</v>
      </c>
      <c r="BO47" s="48">
        <f t="shared" si="95"/>
        <v>2.8402444853656026</v>
      </c>
      <c r="BP47" s="48">
        <f t="shared" si="96"/>
        <v>2.8505261322005704</v>
      </c>
      <c r="BQ47" s="46">
        <f t="shared" si="97"/>
        <v>407.74052265746218</v>
      </c>
      <c r="BR47" s="64">
        <f t="shared" si="98"/>
        <v>0.74202240635095784</v>
      </c>
      <c r="BS47" s="16">
        <f t="shared" si="99"/>
        <v>3540</v>
      </c>
      <c r="BT47" s="69">
        <f t="shared" si="100"/>
        <v>4694.6688454388632</v>
      </c>
      <c r="BU47" s="66">
        <v>209</v>
      </c>
      <c r="BV47" s="15">
        <f t="shared" si="101"/>
        <v>205.58607450091802</v>
      </c>
      <c r="BW47" s="37">
        <f t="shared" si="102"/>
        <v>-3.4139254990819836</v>
      </c>
      <c r="BX47" s="54">
        <f t="shared" si="103"/>
        <v>-3.4139254990819836</v>
      </c>
      <c r="BY47" s="26">
        <f t="shared" si="104"/>
        <v>-5.2041547242103062E-3</v>
      </c>
      <c r="BZ47" s="47">
        <f t="shared" si="105"/>
        <v>-3.4139254990819832</v>
      </c>
      <c r="CA47" s="48">
        <f t="shared" si="106"/>
        <v>2.8403957058610061</v>
      </c>
      <c r="CB47" s="48">
        <f t="shared" si="107"/>
        <v>2.850829676104135</v>
      </c>
      <c r="CC47" s="65">
        <f t="shared" si="108"/>
        <v>-1.2019189763023259</v>
      </c>
      <c r="CD47" s="66">
        <v>0</v>
      </c>
      <c r="CE47" s="15">
        <f t="shared" si="109"/>
        <v>135.58765529167778</v>
      </c>
      <c r="CF47" s="37">
        <f t="shared" si="110"/>
        <v>135.58765529167778</v>
      </c>
      <c r="CG47" s="54">
        <f t="shared" si="111"/>
        <v>135.58765529167778</v>
      </c>
      <c r="CH47" s="26">
        <f t="shared" si="112"/>
        <v>2.1096569984701694E-2</v>
      </c>
      <c r="CI47" s="47">
        <f t="shared" si="113"/>
        <v>135.58765529167778</v>
      </c>
      <c r="CJ47" s="48">
        <f t="shared" si="114"/>
        <v>2.8403957058610061</v>
      </c>
      <c r="CK47" s="65">
        <f t="shared" si="115"/>
        <v>47.735481014810659</v>
      </c>
      <c r="CL47" s="70">
        <f t="shared" si="116"/>
        <v>0</v>
      </c>
      <c r="CM47" s="1">
        <f t="shared" si="117"/>
        <v>3749</v>
      </c>
    </row>
    <row r="48" spans="1:91" x14ac:dyDescent="0.2">
      <c r="A48" s="32" t="s">
        <v>114</v>
      </c>
      <c r="B48">
        <v>1</v>
      </c>
      <c r="C48">
        <v>0</v>
      </c>
      <c r="D48">
        <v>0.55874673629242799</v>
      </c>
      <c r="E48">
        <v>0.44125326370757101</v>
      </c>
      <c r="F48">
        <v>0.58786936236391896</v>
      </c>
      <c r="G48">
        <v>0.58786936236391896</v>
      </c>
      <c r="H48">
        <v>0.55734072022160597</v>
      </c>
      <c r="I48">
        <v>0.81163434903047005</v>
      </c>
      <c r="J48">
        <v>0.67257480821484605</v>
      </c>
      <c r="K48">
        <v>0.62879736294556499</v>
      </c>
      <c r="L48">
        <v>0.61197084604206498</v>
      </c>
      <c r="M48">
        <v>-0.22120592261164401</v>
      </c>
      <c r="N48" s="21">
        <v>0</v>
      </c>
      <c r="O48">
        <v>1.0063693381616501</v>
      </c>
      <c r="P48">
        <v>0.978463723450826</v>
      </c>
      <c r="Q48">
        <v>1.0311604298610599</v>
      </c>
      <c r="R48">
        <v>0.992233829982194</v>
      </c>
      <c r="S48">
        <v>126.77999877929599</v>
      </c>
      <c r="T48" s="27">
        <f t="shared" si="59"/>
        <v>0.992233829982194</v>
      </c>
      <c r="U48" s="27">
        <f t="shared" si="60"/>
        <v>1.0311604298610599</v>
      </c>
      <c r="V48" s="39">
        <f t="shared" si="61"/>
        <v>125.79540375391875</v>
      </c>
      <c r="W48" s="38">
        <f t="shared" si="62"/>
        <v>130.73051803904352</v>
      </c>
      <c r="X48" s="44">
        <f t="shared" si="63"/>
        <v>0.95980401374986912</v>
      </c>
      <c r="Y48" s="44">
        <f t="shared" si="64"/>
        <v>0.6292618144903932</v>
      </c>
      <c r="Z48" s="22">
        <f t="shared" si="65"/>
        <v>1</v>
      </c>
      <c r="AA48" s="22">
        <f t="shared" si="66"/>
        <v>1</v>
      </c>
      <c r="AB48" s="22">
        <f t="shared" si="67"/>
        <v>1</v>
      </c>
      <c r="AC48" s="22">
        <v>1</v>
      </c>
      <c r="AD48" s="22">
        <v>1</v>
      </c>
      <c r="AE48" s="22">
        <v>1</v>
      </c>
      <c r="AF48" s="22">
        <f t="shared" si="68"/>
        <v>-2.0158062563458218E-2</v>
      </c>
      <c r="AG48" s="22">
        <f t="shared" si="69"/>
        <v>0.96033891488376033</v>
      </c>
      <c r="AH48" s="22">
        <f t="shared" si="70"/>
        <v>0.61197084604206498</v>
      </c>
      <c r="AI48" s="22">
        <f t="shared" si="71"/>
        <v>1.6321289086055231</v>
      </c>
      <c r="AJ48" s="22">
        <f t="shared" si="72"/>
        <v>-1.1179406290299256</v>
      </c>
      <c r="AK48" s="22">
        <f t="shared" si="73"/>
        <v>1.0168846478167008</v>
      </c>
      <c r="AL48" s="22">
        <f t="shared" si="74"/>
        <v>-0.22120592261164401</v>
      </c>
      <c r="AM48" s="22">
        <f t="shared" si="75"/>
        <v>1.8967347064182816</v>
      </c>
      <c r="AN48" s="46">
        <v>1</v>
      </c>
      <c r="AO48" s="51">
        <v>1</v>
      </c>
      <c r="AP48" s="51">
        <v>1</v>
      </c>
      <c r="AQ48" s="21">
        <v>1</v>
      </c>
      <c r="AR48" s="17">
        <f t="shared" si="76"/>
        <v>7.0960689815966171</v>
      </c>
      <c r="AS48" s="17">
        <f t="shared" si="77"/>
        <v>0</v>
      </c>
      <c r="AT48" s="17">
        <f t="shared" si="78"/>
        <v>12.942744082810973</v>
      </c>
      <c r="AU48" s="17">
        <f t="shared" si="79"/>
        <v>7.0960689815966171</v>
      </c>
      <c r="AV48" s="17">
        <f t="shared" si="80"/>
        <v>0</v>
      </c>
      <c r="AW48" s="17">
        <f t="shared" si="81"/>
        <v>12.942744082810973</v>
      </c>
      <c r="AX48" s="14">
        <f t="shared" si="82"/>
        <v>1.2748093160622849E-2</v>
      </c>
      <c r="AY48" s="14">
        <f t="shared" si="83"/>
        <v>0</v>
      </c>
      <c r="AZ48" s="67">
        <f t="shared" si="84"/>
        <v>4.4231592041389768E-3</v>
      </c>
      <c r="BA48" s="21">
        <f t="shared" si="85"/>
        <v>0</v>
      </c>
      <c r="BB48" s="66">
        <v>1521</v>
      </c>
      <c r="BC48" s="15">
        <f t="shared" si="86"/>
        <v>1649.2080640966174</v>
      </c>
      <c r="BD48" s="19">
        <f t="shared" si="87"/>
        <v>128.20806409661736</v>
      </c>
      <c r="BE48" s="63">
        <f t="shared" si="88"/>
        <v>125.79540375391875</v>
      </c>
      <c r="BF48" s="63">
        <f t="shared" si="89"/>
        <v>124.81845526090727</v>
      </c>
      <c r="BG48" s="46">
        <f t="shared" si="90"/>
        <v>1.0191792408204219</v>
      </c>
      <c r="BH48" s="64">
        <f t="shared" si="91"/>
        <v>0.92226083119060809</v>
      </c>
      <c r="BI48" s="66">
        <v>0</v>
      </c>
      <c r="BJ48" s="66">
        <v>887</v>
      </c>
      <c r="BK48" s="66">
        <v>0</v>
      </c>
      <c r="BL48" s="10">
        <f t="shared" si="92"/>
        <v>887</v>
      </c>
      <c r="BM48" s="15">
        <f t="shared" si="93"/>
        <v>0</v>
      </c>
      <c r="BN48" s="9">
        <f t="shared" si="94"/>
        <v>-887</v>
      </c>
      <c r="BO48" s="48">
        <f t="shared" si="95"/>
        <v>130.73051803904352</v>
      </c>
      <c r="BP48" s="48">
        <f t="shared" si="96"/>
        <v>134.80413717709916</v>
      </c>
      <c r="BQ48" s="46">
        <f t="shared" si="97"/>
        <v>-6.784949782996283</v>
      </c>
      <c r="BR48" s="64" t="e">
        <f t="shared" si="98"/>
        <v>#DIV/0!</v>
      </c>
      <c r="BS48" s="16">
        <f t="shared" si="99"/>
        <v>2408</v>
      </c>
      <c r="BT48" s="69">
        <f t="shared" si="100"/>
        <v>1692.3117505409516</v>
      </c>
      <c r="BU48" s="66">
        <v>0</v>
      </c>
      <c r="BV48" s="15">
        <f t="shared" si="101"/>
        <v>43.103686444334329</v>
      </c>
      <c r="BW48" s="37">
        <f t="shared" si="102"/>
        <v>43.103686444334329</v>
      </c>
      <c r="BX48" s="54">
        <f t="shared" si="103"/>
        <v>43.103686444334329</v>
      </c>
      <c r="BY48" s="26">
        <f t="shared" si="104"/>
        <v>6.5706839091972627E-2</v>
      </c>
      <c r="BZ48" s="47">
        <f t="shared" si="105"/>
        <v>43.103686444334329</v>
      </c>
      <c r="CA48" s="48">
        <f t="shared" si="106"/>
        <v>125.79540375391875</v>
      </c>
      <c r="CB48" s="48">
        <f t="shared" si="107"/>
        <v>124.81845526090727</v>
      </c>
      <c r="CC48" s="65">
        <f t="shared" si="108"/>
        <v>0.34264913628047855</v>
      </c>
      <c r="CD48" s="66">
        <v>0</v>
      </c>
      <c r="CE48" s="15">
        <f t="shared" si="109"/>
        <v>28.427644205001204</v>
      </c>
      <c r="CF48" s="37">
        <f t="shared" si="110"/>
        <v>28.427644205001204</v>
      </c>
      <c r="CG48" s="54">
        <f t="shared" si="111"/>
        <v>28.427644205001204</v>
      </c>
      <c r="CH48" s="26">
        <f t="shared" si="112"/>
        <v>4.4231592041389777E-3</v>
      </c>
      <c r="CI48" s="47">
        <f t="shared" si="113"/>
        <v>28.427644205001204</v>
      </c>
      <c r="CJ48" s="48">
        <f t="shared" si="114"/>
        <v>125.79540375391875</v>
      </c>
      <c r="CK48" s="65">
        <f t="shared" si="115"/>
        <v>0.22598317074136848</v>
      </c>
      <c r="CL48" s="70">
        <f t="shared" si="116"/>
        <v>0</v>
      </c>
      <c r="CM48" s="1">
        <f t="shared" si="117"/>
        <v>2408</v>
      </c>
    </row>
    <row r="49" spans="1:91" x14ac:dyDescent="0.2">
      <c r="A49" s="32" t="s">
        <v>307</v>
      </c>
      <c r="B49">
        <v>1</v>
      </c>
      <c r="C49">
        <v>0</v>
      </c>
      <c r="D49">
        <v>0.206552137435077</v>
      </c>
      <c r="E49">
        <v>0.79344786256492195</v>
      </c>
      <c r="F49">
        <v>0.104092173222089</v>
      </c>
      <c r="G49">
        <v>0.104092173222089</v>
      </c>
      <c r="H49">
        <v>0.25219389887170901</v>
      </c>
      <c r="I49">
        <v>0.35060593397409101</v>
      </c>
      <c r="J49">
        <v>0.29735614581925601</v>
      </c>
      <c r="K49">
        <v>0.17593307659241</v>
      </c>
      <c r="L49">
        <v>0.66617935922284599</v>
      </c>
      <c r="M49">
        <v>-0.311493803492152</v>
      </c>
      <c r="N49" s="21">
        <v>0</v>
      </c>
      <c r="O49">
        <v>0.99999156774048903</v>
      </c>
      <c r="P49">
        <v>1.00255763971583</v>
      </c>
      <c r="Q49">
        <v>0.999792170873537</v>
      </c>
      <c r="R49">
        <v>0.99933099751621202</v>
      </c>
      <c r="S49">
        <v>162</v>
      </c>
      <c r="T49" s="27">
        <f t="shared" si="59"/>
        <v>0.99933099751621202</v>
      </c>
      <c r="U49" s="27">
        <f t="shared" si="60"/>
        <v>0.999792170873537</v>
      </c>
      <c r="V49" s="39">
        <f t="shared" si="61"/>
        <v>161.89162159762634</v>
      </c>
      <c r="W49" s="38">
        <f t="shared" si="62"/>
        <v>161.966331681513</v>
      </c>
      <c r="X49" s="44">
        <f t="shared" si="63"/>
        <v>1.1452268356687498</v>
      </c>
      <c r="Y49" s="44">
        <f t="shared" si="64"/>
        <v>0.21297507701953158</v>
      </c>
      <c r="Z49" s="22">
        <f t="shared" si="65"/>
        <v>1</v>
      </c>
      <c r="AA49" s="22">
        <f t="shared" si="66"/>
        <v>1</v>
      </c>
      <c r="AB49" s="22">
        <f t="shared" si="67"/>
        <v>1</v>
      </c>
      <c r="AC49" s="22">
        <v>1</v>
      </c>
      <c r="AD49" s="22">
        <v>1</v>
      </c>
      <c r="AE49" s="22">
        <v>1</v>
      </c>
      <c r="AF49" s="22">
        <f t="shared" si="68"/>
        <v>-2.0158062563458218E-2</v>
      </c>
      <c r="AG49" s="22">
        <f t="shared" si="69"/>
        <v>0.96033891488376033</v>
      </c>
      <c r="AH49" s="22">
        <f t="shared" si="70"/>
        <v>0.66617935922284599</v>
      </c>
      <c r="AI49" s="22">
        <f t="shared" si="71"/>
        <v>1.6863374217863041</v>
      </c>
      <c r="AJ49" s="22">
        <f t="shared" si="72"/>
        <v>-1.1179406290299256</v>
      </c>
      <c r="AK49" s="22">
        <f t="shared" si="73"/>
        <v>1.0168846478167008</v>
      </c>
      <c r="AL49" s="22">
        <f t="shared" si="74"/>
        <v>-0.311493803492152</v>
      </c>
      <c r="AM49" s="22">
        <f t="shared" si="75"/>
        <v>1.8064468255377737</v>
      </c>
      <c r="AN49" s="46">
        <v>0</v>
      </c>
      <c r="AO49" s="74">
        <v>0.34300000000000003</v>
      </c>
      <c r="AP49" s="51">
        <v>0.64</v>
      </c>
      <c r="AQ49" s="50">
        <v>1</v>
      </c>
      <c r="AR49" s="17">
        <f t="shared" si="76"/>
        <v>0</v>
      </c>
      <c r="AS49" s="17">
        <f t="shared" si="77"/>
        <v>0</v>
      </c>
      <c r="AT49" s="17">
        <f t="shared" si="78"/>
        <v>6.8152329176053739</v>
      </c>
      <c r="AU49" s="17">
        <f t="shared" si="79"/>
        <v>0</v>
      </c>
      <c r="AV49" s="17">
        <f t="shared" si="80"/>
        <v>0</v>
      </c>
      <c r="AW49" s="17">
        <f t="shared" si="81"/>
        <v>6.8152329176053739</v>
      </c>
      <c r="AX49" s="14">
        <f t="shared" si="82"/>
        <v>0</v>
      </c>
      <c r="AY49" s="14">
        <f t="shared" si="83"/>
        <v>0</v>
      </c>
      <c r="AZ49" s="67">
        <f t="shared" si="84"/>
        <v>2.3290934298772076E-3</v>
      </c>
      <c r="BA49" s="21">
        <f t="shared" si="85"/>
        <v>0</v>
      </c>
      <c r="BB49" s="66">
        <v>0</v>
      </c>
      <c r="BC49" s="15">
        <f t="shared" si="86"/>
        <v>0</v>
      </c>
      <c r="BD49" s="19">
        <f t="shared" si="87"/>
        <v>0</v>
      </c>
      <c r="BE49" s="63">
        <f t="shared" si="88"/>
        <v>161.966331681513</v>
      </c>
      <c r="BF49" s="63">
        <f t="shared" si="89"/>
        <v>161.9326703602832</v>
      </c>
      <c r="BG49" s="46">
        <f t="shared" si="90"/>
        <v>0</v>
      </c>
      <c r="BH49" s="64" t="e">
        <f t="shared" si="91"/>
        <v>#DIV/0!</v>
      </c>
      <c r="BI49" s="66">
        <v>0</v>
      </c>
      <c r="BJ49" s="66">
        <v>0</v>
      </c>
      <c r="BK49" s="66">
        <v>0</v>
      </c>
      <c r="BL49" s="10">
        <f t="shared" si="92"/>
        <v>0</v>
      </c>
      <c r="BM49" s="15">
        <f t="shared" si="93"/>
        <v>0</v>
      </c>
      <c r="BN49" s="9">
        <f t="shared" si="94"/>
        <v>0</v>
      </c>
      <c r="BO49" s="48">
        <f t="shared" si="95"/>
        <v>161.966331681513</v>
      </c>
      <c r="BP49" s="48">
        <f t="shared" si="96"/>
        <v>161.9326703602832</v>
      </c>
      <c r="BQ49" s="46">
        <f t="shared" si="97"/>
        <v>0</v>
      </c>
      <c r="BR49" s="64" t="e">
        <f t="shared" si="98"/>
        <v>#DIV/0!</v>
      </c>
      <c r="BS49" s="16">
        <f t="shared" si="99"/>
        <v>0</v>
      </c>
      <c r="BT49" s="69">
        <f t="shared" si="100"/>
        <v>22.697015474153389</v>
      </c>
      <c r="BU49" s="66">
        <v>0</v>
      </c>
      <c r="BV49" s="15">
        <f t="shared" si="101"/>
        <v>22.697015474153389</v>
      </c>
      <c r="BW49" s="37">
        <f t="shared" si="102"/>
        <v>22.697015474153389</v>
      </c>
      <c r="BX49" s="54">
        <f t="shared" si="103"/>
        <v>22.697015474153389</v>
      </c>
      <c r="BY49" s="26">
        <f t="shared" si="104"/>
        <v>3.4599108954501891E-2</v>
      </c>
      <c r="BZ49" s="47">
        <f t="shared" si="105"/>
        <v>22.697015474153389</v>
      </c>
      <c r="CA49" s="48">
        <f t="shared" si="106"/>
        <v>161.89162159762634</v>
      </c>
      <c r="CB49" s="48">
        <f t="shared" si="107"/>
        <v>161.78331570067306</v>
      </c>
      <c r="CC49" s="65">
        <f t="shared" si="108"/>
        <v>0.14019882715466095</v>
      </c>
      <c r="CD49" s="66">
        <v>0</v>
      </c>
      <c r="CE49" s="15">
        <f t="shared" si="109"/>
        <v>14.969083473820813</v>
      </c>
      <c r="CF49" s="37">
        <f t="shared" si="110"/>
        <v>14.969083473820813</v>
      </c>
      <c r="CG49" s="54">
        <f t="shared" si="111"/>
        <v>14.969083473820813</v>
      </c>
      <c r="CH49" s="26">
        <f t="shared" si="112"/>
        <v>2.329093429877208E-3</v>
      </c>
      <c r="CI49" s="47">
        <f t="shared" si="113"/>
        <v>14.969083473820813</v>
      </c>
      <c r="CJ49" s="48">
        <f t="shared" si="114"/>
        <v>161.89162159762634</v>
      </c>
      <c r="CK49" s="65">
        <f t="shared" si="115"/>
        <v>9.2463608221960578E-2</v>
      </c>
      <c r="CL49" s="70">
        <f t="shared" si="116"/>
        <v>0</v>
      </c>
      <c r="CM49" s="1">
        <f t="shared" si="117"/>
        <v>0</v>
      </c>
    </row>
    <row r="50" spans="1:91" x14ac:dyDescent="0.2">
      <c r="A50" s="32" t="s">
        <v>202</v>
      </c>
      <c r="B50">
        <v>0</v>
      </c>
      <c r="C50">
        <v>0</v>
      </c>
      <c r="D50">
        <v>0.30719794344473</v>
      </c>
      <c r="E50">
        <v>0.69280205655526905</v>
      </c>
      <c r="F50">
        <v>0.17922205809945799</v>
      </c>
      <c r="G50">
        <v>0.17922205809945799</v>
      </c>
      <c r="H50">
        <v>0.221027792343995</v>
      </c>
      <c r="I50">
        <v>0.35579444153119999</v>
      </c>
      <c r="J50">
        <v>0.28042906400711398</v>
      </c>
      <c r="K50">
        <v>0.224185356351077</v>
      </c>
      <c r="L50">
        <v>0.71745089266881001</v>
      </c>
      <c r="M50">
        <v>0.49419795745552703</v>
      </c>
      <c r="N50" s="21">
        <v>0</v>
      </c>
      <c r="O50">
        <v>1.0123341451505701</v>
      </c>
      <c r="P50">
        <v>1.0039871785668799</v>
      </c>
      <c r="Q50">
        <v>1.0050542557717601</v>
      </c>
      <c r="R50">
        <v>1.00395877702361</v>
      </c>
      <c r="S50">
        <v>9.75</v>
      </c>
      <c r="T50" s="27">
        <f t="shared" si="59"/>
        <v>1.00395877702361</v>
      </c>
      <c r="U50" s="27">
        <f t="shared" si="60"/>
        <v>1.0050542557717601</v>
      </c>
      <c r="V50" s="39">
        <f t="shared" si="61"/>
        <v>9.7885980759801985</v>
      </c>
      <c r="W50" s="38">
        <f t="shared" si="62"/>
        <v>9.7992789937746618</v>
      </c>
      <c r="X50" s="44">
        <f t="shared" si="63"/>
        <v>1.0922390004629954</v>
      </c>
      <c r="Y50" s="44">
        <f t="shared" si="64"/>
        <v>0.24958267341100454</v>
      </c>
      <c r="Z50" s="22">
        <f t="shared" si="65"/>
        <v>1</v>
      </c>
      <c r="AA50" s="22">
        <f t="shared" si="66"/>
        <v>1</v>
      </c>
      <c r="AB50" s="22">
        <f t="shared" si="67"/>
        <v>1</v>
      </c>
      <c r="AC50" s="22">
        <v>1</v>
      </c>
      <c r="AD50" s="22">
        <v>1</v>
      </c>
      <c r="AE50" s="22">
        <v>1</v>
      </c>
      <c r="AF50" s="22">
        <f t="shared" si="68"/>
        <v>-2.0158062563458218E-2</v>
      </c>
      <c r="AG50" s="22">
        <f t="shared" si="69"/>
        <v>0.96033891488376033</v>
      </c>
      <c r="AH50" s="22">
        <f t="shared" si="70"/>
        <v>0.71745089266881001</v>
      </c>
      <c r="AI50" s="22">
        <f t="shared" si="71"/>
        <v>1.7376089552322682</v>
      </c>
      <c r="AJ50" s="22">
        <f t="shared" si="72"/>
        <v>-1.1179406290299256</v>
      </c>
      <c r="AK50" s="22">
        <f t="shared" si="73"/>
        <v>1.0168846478167008</v>
      </c>
      <c r="AL50" s="22">
        <f t="shared" si="74"/>
        <v>0.49419795745552703</v>
      </c>
      <c r="AM50" s="22">
        <f t="shared" si="75"/>
        <v>2.6121385864854529</v>
      </c>
      <c r="AN50" s="46">
        <v>0</v>
      </c>
      <c r="AO50" s="74">
        <v>0.34300000000000003</v>
      </c>
      <c r="AP50" s="51">
        <v>0.64</v>
      </c>
      <c r="AQ50" s="50">
        <v>1</v>
      </c>
      <c r="AR50" s="17">
        <f t="shared" si="76"/>
        <v>0</v>
      </c>
      <c r="AS50" s="17">
        <f t="shared" si="77"/>
        <v>15.969046243164939</v>
      </c>
      <c r="AT50" s="17">
        <f t="shared" si="78"/>
        <v>29.79647112427277</v>
      </c>
      <c r="AU50" s="17">
        <f t="shared" si="79"/>
        <v>0</v>
      </c>
      <c r="AV50" s="17">
        <f t="shared" si="80"/>
        <v>15.969046243164939</v>
      </c>
      <c r="AW50" s="17">
        <f t="shared" si="81"/>
        <v>29.79647112427277</v>
      </c>
      <c r="AX50" s="14">
        <f t="shared" si="82"/>
        <v>0</v>
      </c>
      <c r="AY50" s="14">
        <f t="shared" si="83"/>
        <v>1.1720106766859266E-2</v>
      </c>
      <c r="AZ50" s="67">
        <f t="shared" si="84"/>
        <v>1.0182889707231585E-2</v>
      </c>
      <c r="BA50" s="21">
        <f t="shared" si="85"/>
        <v>0</v>
      </c>
      <c r="BB50" s="66">
        <v>0</v>
      </c>
      <c r="BC50" s="15">
        <f t="shared" si="86"/>
        <v>0</v>
      </c>
      <c r="BD50" s="19">
        <f t="shared" si="87"/>
        <v>0</v>
      </c>
      <c r="BE50" s="63">
        <f t="shared" si="88"/>
        <v>9.7992789937746618</v>
      </c>
      <c r="BF50" s="63">
        <f t="shared" si="89"/>
        <v>9.8488070561880345</v>
      </c>
      <c r="BG50" s="46">
        <f t="shared" si="90"/>
        <v>0</v>
      </c>
      <c r="BH50" s="64" t="e">
        <f t="shared" si="91"/>
        <v>#DIV/0!</v>
      </c>
      <c r="BI50" s="66">
        <v>10</v>
      </c>
      <c r="BJ50" s="66">
        <v>1034</v>
      </c>
      <c r="BK50" s="66">
        <v>0</v>
      </c>
      <c r="BL50" s="10">
        <f t="shared" si="92"/>
        <v>1044</v>
      </c>
      <c r="BM50" s="15">
        <f t="shared" si="93"/>
        <v>2166.7898988434076</v>
      </c>
      <c r="BN50" s="9">
        <f t="shared" si="94"/>
        <v>1122.7898988434076</v>
      </c>
      <c r="BO50" s="48">
        <f t="shared" si="95"/>
        <v>9.7885980759801985</v>
      </c>
      <c r="BP50" s="48">
        <f t="shared" si="96"/>
        <v>9.8273489531367417</v>
      </c>
      <c r="BQ50" s="46">
        <f t="shared" si="97"/>
        <v>114.70385137158419</v>
      </c>
      <c r="BR50" s="64">
        <f t="shared" si="98"/>
        <v>0.48181874973538869</v>
      </c>
      <c r="BS50" s="16">
        <f t="shared" si="99"/>
        <v>1073</v>
      </c>
      <c r="BT50" s="69">
        <f t="shared" si="100"/>
        <v>2266.0221590403794</v>
      </c>
      <c r="BU50" s="66">
        <v>29</v>
      </c>
      <c r="BV50" s="15">
        <f t="shared" si="101"/>
        <v>99.232260196971794</v>
      </c>
      <c r="BW50" s="37">
        <f t="shared" si="102"/>
        <v>70.232260196971794</v>
      </c>
      <c r="BX50" s="54">
        <f t="shared" si="103"/>
        <v>70.232260196971794</v>
      </c>
      <c r="BY50" s="26">
        <f t="shared" si="104"/>
        <v>0.10706137225148069</v>
      </c>
      <c r="BZ50" s="47">
        <f t="shared" si="105"/>
        <v>70.232260196971794</v>
      </c>
      <c r="CA50" s="48">
        <f t="shared" si="106"/>
        <v>9.7885980759801985</v>
      </c>
      <c r="CB50" s="48">
        <f t="shared" si="107"/>
        <v>9.8273489531367417</v>
      </c>
      <c r="CC50" s="65">
        <f t="shared" si="108"/>
        <v>7.1749048895277028</v>
      </c>
      <c r="CD50" s="66">
        <v>0</v>
      </c>
      <c r="CE50" s="15">
        <f t="shared" si="109"/>
        <v>65.445432148377392</v>
      </c>
      <c r="CF50" s="37">
        <f t="shared" si="110"/>
        <v>65.445432148377392</v>
      </c>
      <c r="CG50" s="54">
        <f t="shared" si="111"/>
        <v>65.445432148377392</v>
      </c>
      <c r="CH50" s="26">
        <f t="shared" si="112"/>
        <v>1.0182889707231586E-2</v>
      </c>
      <c r="CI50" s="47">
        <f t="shared" si="113"/>
        <v>65.445432148377392</v>
      </c>
      <c r="CJ50" s="48">
        <f t="shared" si="114"/>
        <v>9.7885980759801985</v>
      </c>
      <c r="CK50" s="65">
        <f t="shared" si="115"/>
        <v>6.6858840908966322</v>
      </c>
      <c r="CL50" s="70">
        <f t="shared" si="116"/>
        <v>0</v>
      </c>
      <c r="CM50" s="1">
        <f t="shared" si="117"/>
        <v>1102</v>
      </c>
    </row>
    <row r="51" spans="1:91" x14ac:dyDescent="0.2">
      <c r="A51" s="32" t="s">
        <v>257</v>
      </c>
      <c r="B51">
        <v>0</v>
      </c>
      <c r="C51">
        <v>0</v>
      </c>
      <c r="D51">
        <v>0.59448661606072695</v>
      </c>
      <c r="E51">
        <v>0.405513383939272</v>
      </c>
      <c r="F51">
        <v>0.59555025824394103</v>
      </c>
      <c r="G51">
        <v>0.59555025824394103</v>
      </c>
      <c r="H51">
        <v>0.75407438361888801</v>
      </c>
      <c r="I51">
        <v>0.58650229837024603</v>
      </c>
      <c r="J51">
        <v>0.66503109636663205</v>
      </c>
      <c r="K51">
        <v>0.629332536248841</v>
      </c>
      <c r="L51">
        <v>0.36913293255378399</v>
      </c>
      <c r="M51">
        <v>0.83823466728247997</v>
      </c>
      <c r="N51" s="21">
        <v>0</v>
      </c>
      <c r="O51">
        <v>1.0065746155447299</v>
      </c>
      <c r="P51">
        <v>0.974173595451718</v>
      </c>
      <c r="Q51">
        <v>1.0150121259406699</v>
      </c>
      <c r="R51">
        <v>0.99151354841722295</v>
      </c>
      <c r="S51">
        <v>3.3900001049041699</v>
      </c>
      <c r="T51" s="27">
        <f t="shared" si="59"/>
        <v>0.99151354841722295</v>
      </c>
      <c r="U51" s="27">
        <f t="shared" si="60"/>
        <v>1.0150121259406699</v>
      </c>
      <c r="V51" s="39">
        <f t="shared" si="61"/>
        <v>3.3612310331482917</v>
      </c>
      <c r="W51" s="38">
        <f t="shared" si="62"/>
        <v>3.4408912134178755</v>
      </c>
      <c r="X51" s="44">
        <f t="shared" si="63"/>
        <v>0.94098774177074196</v>
      </c>
      <c r="Y51" s="44">
        <f t="shared" si="64"/>
        <v>0.6315039210218879</v>
      </c>
      <c r="Z51" s="22">
        <f t="shared" si="65"/>
        <v>1</v>
      </c>
      <c r="AA51" s="22">
        <f t="shared" si="66"/>
        <v>1</v>
      </c>
      <c r="AB51" s="22">
        <f t="shared" si="67"/>
        <v>1</v>
      </c>
      <c r="AC51" s="22">
        <v>1</v>
      </c>
      <c r="AD51" s="22">
        <v>1</v>
      </c>
      <c r="AE51" s="22">
        <v>1</v>
      </c>
      <c r="AF51" s="22">
        <f t="shared" si="68"/>
        <v>-2.0158062563458218E-2</v>
      </c>
      <c r="AG51" s="22">
        <f t="shared" si="69"/>
        <v>0.96033891488376033</v>
      </c>
      <c r="AH51" s="22">
        <f t="shared" si="70"/>
        <v>0.36913293255378399</v>
      </c>
      <c r="AI51" s="22">
        <f t="shared" si="71"/>
        <v>1.3892909951172423</v>
      </c>
      <c r="AJ51" s="22">
        <f t="shared" si="72"/>
        <v>-1.1179406290299256</v>
      </c>
      <c r="AK51" s="22">
        <f t="shared" si="73"/>
        <v>1.0168846478167008</v>
      </c>
      <c r="AL51" s="22">
        <f t="shared" si="74"/>
        <v>0.83823466728247997</v>
      </c>
      <c r="AM51" s="22">
        <f t="shared" si="75"/>
        <v>2.9561752963124057</v>
      </c>
      <c r="AN51" s="46">
        <v>0</v>
      </c>
      <c r="AO51" s="74">
        <v>0.34300000000000003</v>
      </c>
      <c r="AP51" s="51">
        <v>0.64</v>
      </c>
      <c r="AQ51" s="50">
        <v>1</v>
      </c>
      <c r="AR51" s="17">
        <f t="shared" si="76"/>
        <v>0</v>
      </c>
      <c r="AS51" s="17">
        <f t="shared" si="77"/>
        <v>26.19478593778582</v>
      </c>
      <c r="AT51" s="17">
        <f t="shared" si="78"/>
        <v>48.876568513652842</v>
      </c>
      <c r="AU51" s="17">
        <f t="shared" si="79"/>
        <v>0</v>
      </c>
      <c r="AV51" s="17">
        <f t="shared" si="80"/>
        <v>26.19478593778582</v>
      </c>
      <c r="AW51" s="17">
        <f t="shared" si="81"/>
        <v>48.876568513652842</v>
      </c>
      <c r="AX51" s="14">
        <f t="shared" si="82"/>
        <v>0</v>
      </c>
      <c r="AY51" s="14">
        <f t="shared" si="83"/>
        <v>1.922504846257039E-2</v>
      </c>
      <c r="AZ51" s="67">
        <f t="shared" si="84"/>
        <v>1.6703478219507517E-2</v>
      </c>
      <c r="BA51" s="21">
        <f t="shared" si="85"/>
        <v>0</v>
      </c>
      <c r="BB51" s="66">
        <v>0</v>
      </c>
      <c r="BC51" s="15">
        <f t="shared" si="86"/>
        <v>0</v>
      </c>
      <c r="BD51" s="19">
        <f t="shared" si="87"/>
        <v>0</v>
      </c>
      <c r="BE51" s="63">
        <f t="shared" si="88"/>
        <v>3.4408912134178755</v>
      </c>
      <c r="BF51" s="63">
        <f t="shared" si="89"/>
        <v>3.4925463056618491</v>
      </c>
      <c r="BG51" s="46">
        <f t="shared" si="90"/>
        <v>0</v>
      </c>
      <c r="BH51" s="64" t="e">
        <f t="shared" si="91"/>
        <v>#DIV/0!</v>
      </c>
      <c r="BI51" s="66">
        <v>0</v>
      </c>
      <c r="BJ51" s="66">
        <v>386</v>
      </c>
      <c r="BK51" s="66">
        <v>0</v>
      </c>
      <c r="BL51" s="10">
        <f t="shared" si="92"/>
        <v>386</v>
      </c>
      <c r="BM51" s="15">
        <f t="shared" si="93"/>
        <v>3554.2885096630885</v>
      </c>
      <c r="BN51" s="9">
        <f t="shared" si="94"/>
        <v>3168.2885096630885</v>
      </c>
      <c r="BO51" s="48">
        <f t="shared" si="95"/>
        <v>3.3612310331482917</v>
      </c>
      <c r="BP51" s="48">
        <f t="shared" si="96"/>
        <v>3.3327061087269509</v>
      </c>
      <c r="BQ51" s="46">
        <f t="shared" si="97"/>
        <v>942.59766092172367</v>
      </c>
      <c r="BR51" s="64">
        <f t="shared" si="98"/>
        <v>0.10860120076087718</v>
      </c>
      <c r="BS51" s="16">
        <f t="shared" si="99"/>
        <v>532</v>
      </c>
      <c r="BT51" s="69">
        <f t="shared" si="100"/>
        <v>3717.0639049121892</v>
      </c>
      <c r="BU51" s="66">
        <v>146</v>
      </c>
      <c r="BV51" s="15">
        <f t="shared" si="101"/>
        <v>162.77539524910077</v>
      </c>
      <c r="BW51" s="37">
        <f t="shared" si="102"/>
        <v>16.775395249100768</v>
      </c>
      <c r="BX51" s="54">
        <f t="shared" si="103"/>
        <v>16.775395249100768</v>
      </c>
      <c r="BY51" s="26">
        <f t="shared" si="104"/>
        <v>2.557224885533637E-2</v>
      </c>
      <c r="BZ51" s="47">
        <f t="shared" si="105"/>
        <v>16.775395249100768</v>
      </c>
      <c r="CA51" s="48">
        <f t="shared" si="106"/>
        <v>3.3612310331482917</v>
      </c>
      <c r="CB51" s="48">
        <f t="shared" si="107"/>
        <v>3.3327061087269509</v>
      </c>
      <c r="CC51" s="65">
        <f t="shared" si="108"/>
        <v>4.990848615778761</v>
      </c>
      <c r="CD51" s="66">
        <v>0</v>
      </c>
      <c r="CE51" s="15">
        <f t="shared" si="109"/>
        <v>107.35325451677481</v>
      </c>
      <c r="CF51" s="37">
        <f t="shared" si="110"/>
        <v>107.35325451677481</v>
      </c>
      <c r="CG51" s="54">
        <f t="shared" si="111"/>
        <v>107.35325451677481</v>
      </c>
      <c r="CH51" s="26">
        <f t="shared" si="112"/>
        <v>1.6703478219507521E-2</v>
      </c>
      <c r="CI51" s="47">
        <f t="shared" si="113"/>
        <v>107.35325451677483</v>
      </c>
      <c r="CJ51" s="48">
        <f t="shared" si="114"/>
        <v>3.3612310331482917</v>
      </c>
      <c r="CK51" s="65">
        <f t="shared" si="115"/>
        <v>31.938671712257332</v>
      </c>
      <c r="CL51" s="70">
        <f t="shared" si="116"/>
        <v>0</v>
      </c>
      <c r="CM51" s="1">
        <f t="shared" si="117"/>
        <v>678</v>
      </c>
    </row>
    <row r="52" spans="1:91" x14ac:dyDescent="0.2">
      <c r="A52" s="28" t="s">
        <v>115</v>
      </c>
      <c r="B52">
        <v>0</v>
      </c>
      <c r="C52">
        <v>1</v>
      </c>
      <c r="D52">
        <v>0.20038784744666999</v>
      </c>
      <c r="E52">
        <v>0.79961215255332896</v>
      </c>
      <c r="F52">
        <v>0.29468289557975602</v>
      </c>
      <c r="G52">
        <v>0.29468289557975602</v>
      </c>
      <c r="H52">
        <v>0.21294363256784901</v>
      </c>
      <c r="I52">
        <v>6.8197633959638099E-2</v>
      </c>
      <c r="J52">
        <v>0.120508306385484</v>
      </c>
      <c r="K52">
        <v>0.18844558012085899</v>
      </c>
      <c r="L52">
        <v>0.67513369980524496</v>
      </c>
      <c r="M52">
        <v>0.27489526092177202</v>
      </c>
      <c r="N52" s="21">
        <v>0</v>
      </c>
      <c r="O52">
        <v>0.99984859608459697</v>
      </c>
      <c r="P52">
        <v>0.97572038981162001</v>
      </c>
      <c r="Q52">
        <v>1.0197993586087399</v>
      </c>
      <c r="R52">
        <v>0.99353193932041195</v>
      </c>
      <c r="S52">
        <v>34.080001831054602</v>
      </c>
      <c r="T52" s="27">
        <f t="shared" si="59"/>
        <v>0.97572038981162001</v>
      </c>
      <c r="U52" s="27">
        <f t="shared" si="60"/>
        <v>1.0197993586087399</v>
      </c>
      <c r="V52" s="39">
        <f t="shared" si="61"/>
        <v>33.252552671377323</v>
      </c>
      <c r="W52" s="38">
        <f t="shared" si="62"/>
        <v>34.754764008694167</v>
      </c>
      <c r="X52" s="44">
        <f t="shared" si="63"/>
        <v>1.1484722007268315</v>
      </c>
      <c r="Y52" s="44">
        <f t="shared" si="64"/>
        <v>0.19712125594857316</v>
      </c>
      <c r="Z52" s="22">
        <f t="shared" si="65"/>
        <v>1</v>
      </c>
      <c r="AA52" s="22">
        <f t="shared" si="66"/>
        <v>1</v>
      </c>
      <c r="AB52" s="22">
        <f t="shared" si="67"/>
        <v>1</v>
      </c>
      <c r="AC52" s="22">
        <v>1</v>
      </c>
      <c r="AD52" s="22">
        <v>1</v>
      </c>
      <c r="AE52" s="22">
        <v>1</v>
      </c>
      <c r="AF52" s="22">
        <f t="shared" si="68"/>
        <v>-2.0158062563458218E-2</v>
      </c>
      <c r="AG52" s="22">
        <f t="shared" si="69"/>
        <v>0.96033891488376033</v>
      </c>
      <c r="AH52" s="22">
        <f t="shared" si="70"/>
        <v>0.67513369980524496</v>
      </c>
      <c r="AI52" s="22">
        <f t="shared" si="71"/>
        <v>1.6952917623687032</v>
      </c>
      <c r="AJ52" s="22">
        <f t="shared" si="72"/>
        <v>-1.1179406290299256</v>
      </c>
      <c r="AK52" s="22">
        <f t="shared" si="73"/>
        <v>1.0168846478167008</v>
      </c>
      <c r="AL52" s="22">
        <f t="shared" si="74"/>
        <v>0.27489526092177202</v>
      </c>
      <c r="AM52" s="22">
        <f t="shared" si="75"/>
        <v>2.3928358899516979</v>
      </c>
      <c r="AN52" s="46">
        <v>1</v>
      </c>
      <c r="AO52" s="51">
        <v>1</v>
      </c>
      <c r="AP52" s="51">
        <v>1</v>
      </c>
      <c r="AQ52" s="21">
        <v>1</v>
      </c>
      <c r="AR52" s="17">
        <f t="shared" si="76"/>
        <v>8.2599573893236879</v>
      </c>
      <c r="AS52" s="17">
        <f t="shared" si="77"/>
        <v>32.783223617318662</v>
      </c>
      <c r="AT52" s="17">
        <f t="shared" si="78"/>
        <v>32.783223617318662</v>
      </c>
      <c r="AU52" s="17">
        <f t="shared" si="79"/>
        <v>8.2599573893236879</v>
      </c>
      <c r="AV52" s="17">
        <f t="shared" si="80"/>
        <v>32.783223617318662</v>
      </c>
      <c r="AW52" s="17">
        <f t="shared" si="81"/>
        <v>32.783223617318662</v>
      </c>
      <c r="AX52" s="14">
        <f t="shared" si="82"/>
        <v>1.4839019543772985E-2</v>
      </c>
      <c r="AY52" s="14">
        <f t="shared" si="83"/>
        <v>2.4060477695795501E-2</v>
      </c>
      <c r="AZ52" s="67">
        <f t="shared" si="84"/>
        <v>1.1203606928832691E-2</v>
      </c>
      <c r="BA52" s="21">
        <f t="shared" si="85"/>
        <v>0</v>
      </c>
      <c r="BB52" s="66">
        <v>2079</v>
      </c>
      <c r="BC52" s="15">
        <f t="shared" si="86"/>
        <v>1919.7091193583674</v>
      </c>
      <c r="BD52" s="19">
        <f t="shared" si="87"/>
        <v>-159.29088064163261</v>
      </c>
      <c r="BE52" s="63">
        <f t="shared" si="88"/>
        <v>34.754764008694167</v>
      </c>
      <c r="BF52" s="63">
        <f t="shared" si="89"/>
        <v>35.442886044664426</v>
      </c>
      <c r="BG52" s="46">
        <f t="shared" si="90"/>
        <v>-4.583281894873025</v>
      </c>
      <c r="BH52" s="64">
        <f t="shared" si="91"/>
        <v>1.0829765713124668</v>
      </c>
      <c r="BI52" s="66">
        <v>1602</v>
      </c>
      <c r="BJ52" s="66">
        <v>5794</v>
      </c>
      <c r="BK52" s="66">
        <v>0</v>
      </c>
      <c r="BL52" s="10">
        <f t="shared" si="92"/>
        <v>7396</v>
      </c>
      <c r="BM52" s="15">
        <f t="shared" si="93"/>
        <v>4448.2529954432803</v>
      </c>
      <c r="BN52" s="9">
        <f t="shared" si="94"/>
        <v>-2947.7470045567197</v>
      </c>
      <c r="BO52" s="48">
        <f t="shared" si="95"/>
        <v>34.754764008694167</v>
      </c>
      <c r="BP52" s="48">
        <f t="shared" si="96"/>
        <v>35.442886044664426</v>
      </c>
      <c r="BQ52" s="46">
        <f t="shared" si="97"/>
        <v>-84.815624235552818</v>
      </c>
      <c r="BR52" s="64">
        <f t="shared" si="98"/>
        <v>1.6626752137471374</v>
      </c>
      <c r="BS52" s="16">
        <f t="shared" si="99"/>
        <v>9645</v>
      </c>
      <c r="BT52" s="69">
        <f t="shared" si="100"/>
        <v>6477.1412643231224</v>
      </c>
      <c r="BU52" s="66">
        <v>170</v>
      </c>
      <c r="BV52" s="15">
        <f t="shared" si="101"/>
        <v>109.17914952147457</v>
      </c>
      <c r="BW52" s="37">
        <f t="shared" si="102"/>
        <v>-60.820850478525429</v>
      </c>
      <c r="BX52" s="54">
        <f t="shared" si="103"/>
        <v>-60.820850478525429</v>
      </c>
      <c r="BY52" s="26">
        <f t="shared" si="104"/>
        <v>-9.2714711095312541E-2</v>
      </c>
      <c r="BZ52" s="47">
        <f t="shared" si="105"/>
        <v>-60.820850478525429</v>
      </c>
      <c r="CA52" s="48">
        <f t="shared" si="106"/>
        <v>34.754764008694167</v>
      </c>
      <c r="CB52" s="48">
        <f t="shared" si="107"/>
        <v>35.442886044664426</v>
      </c>
      <c r="CC52" s="65">
        <f t="shared" si="108"/>
        <v>-1.7500003873802923</v>
      </c>
      <c r="CD52" s="66">
        <v>0</v>
      </c>
      <c r="CE52" s="15">
        <f t="shared" si="109"/>
        <v>72.005581731607705</v>
      </c>
      <c r="CF52" s="37">
        <f t="shared" si="110"/>
        <v>72.005581731607705</v>
      </c>
      <c r="CG52" s="54">
        <f t="shared" si="111"/>
        <v>72.005581731607705</v>
      </c>
      <c r="CH52" s="26">
        <f t="shared" si="112"/>
        <v>1.1203606928832693E-2</v>
      </c>
      <c r="CI52" s="47">
        <f t="shared" si="113"/>
        <v>72.005581731607705</v>
      </c>
      <c r="CJ52" s="48">
        <f t="shared" si="114"/>
        <v>34.754764008694167</v>
      </c>
      <c r="CK52" s="65">
        <f t="shared" si="115"/>
        <v>2.0718190379193762</v>
      </c>
      <c r="CL52" s="70">
        <f t="shared" si="116"/>
        <v>0</v>
      </c>
      <c r="CM52" s="1">
        <f t="shared" si="117"/>
        <v>9815</v>
      </c>
    </row>
    <row r="53" spans="1:91" x14ac:dyDescent="0.2">
      <c r="A53" s="28" t="s">
        <v>286</v>
      </c>
      <c r="B53">
        <v>1</v>
      </c>
      <c r="C53">
        <v>1</v>
      </c>
      <c r="D53">
        <v>0.60966839792249305</v>
      </c>
      <c r="E53">
        <v>0.390331602077506</v>
      </c>
      <c r="F53">
        <v>0.79737783075089397</v>
      </c>
      <c r="G53">
        <v>0.79737783075089397</v>
      </c>
      <c r="H53">
        <v>0.71834517342248205</v>
      </c>
      <c r="I53">
        <v>0.64897618052653505</v>
      </c>
      <c r="J53">
        <v>0.68278027721031398</v>
      </c>
      <c r="K53">
        <v>0.73785761249813897</v>
      </c>
      <c r="L53">
        <v>0.46522958115091301</v>
      </c>
      <c r="M53">
        <v>0.42141302640357903</v>
      </c>
      <c r="N53" s="21">
        <v>0</v>
      </c>
      <c r="O53">
        <v>1.00873610492428</v>
      </c>
      <c r="P53">
        <v>0.98852393044895803</v>
      </c>
      <c r="Q53">
        <v>1.0235678468207901</v>
      </c>
      <c r="R53">
        <v>0.99200736872502804</v>
      </c>
      <c r="S53">
        <v>140.80999755859301</v>
      </c>
      <c r="T53" s="27">
        <f t="shared" si="59"/>
        <v>0.98852393044895803</v>
      </c>
      <c r="U53" s="27">
        <f t="shared" si="60"/>
        <v>1.0235678468207901</v>
      </c>
      <c r="V53" s="39">
        <f t="shared" si="61"/>
        <v>139.19405223312856</v>
      </c>
      <c r="W53" s="38">
        <f t="shared" si="62"/>
        <v>144.12858601188975</v>
      </c>
      <c r="X53" s="44">
        <f t="shared" si="63"/>
        <v>0.93299486270985177</v>
      </c>
      <c r="Y53" s="44">
        <f t="shared" si="64"/>
        <v>0.71319761472596455</v>
      </c>
      <c r="Z53" s="22">
        <f t="shared" si="65"/>
        <v>1</v>
      </c>
      <c r="AA53" s="22">
        <f t="shared" si="66"/>
        <v>1</v>
      </c>
      <c r="AB53" s="22">
        <f t="shared" si="67"/>
        <v>1</v>
      </c>
      <c r="AC53" s="22">
        <v>1</v>
      </c>
      <c r="AD53" s="22">
        <v>1</v>
      </c>
      <c r="AE53" s="22">
        <v>1</v>
      </c>
      <c r="AF53" s="22">
        <f t="shared" si="68"/>
        <v>-2.0158062563458218E-2</v>
      </c>
      <c r="AG53" s="22">
        <f t="shared" si="69"/>
        <v>0.96033891488376033</v>
      </c>
      <c r="AH53" s="22">
        <f t="shared" si="70"/>
        <v>0.46522958115091301</v>
      </c>
      <c r="AI53" s="22">
        <f t="shared" si="71"/>
        <v>1.4853876437143712</v>
      </c>
      <c r="AJ53" s="22">
        <f t="shared" si="72"/>
        <v>-1.1179406290299256</v>
      </c>
      <c r="AK53" s="22">
        <f t="shared" si="73"/>
        <v>1.0168846478167008</v>
      </c>
      <c r="AL53" s="22">
        <f t="shared" si="74"/>
        <v>0.42141302640357903</v>
      </c>
      <c r="AM53" s="22">
        <f t="shared" si="75"/>
        <v>2.5393536554335046</v>
      </c>
      <c r="AN53" s="46">
        <v>0</v>
      </c>
      <c r="AO53" s="74">
        <v>0.34300000000000003</v>
      </c>
      <c r="AP53" s="51">
        <v>0.64</v>
      </c>
      <c r="AQ53" s="50">
        <v>1</v>
      </c>
      <c r="AR53" s="17">
        <f t="shared" si="76"/>
        <v>0</v>
      </c>
      <c r="AS53" s="17">
        <f t="shared" si="77"/>
        <v>14.262211645545602</v>
      </c>
      <c r="AT53" s="17">
        <f t="shared" si="78"/>
        <v>26.61170686049325</v>
      </c>
      <c r="AU53" s="17">
        <f t="shared" si="79"/>
        <v>0</v>
      </c>
      <c r="AV53" s="17">
        <f t="shared" si="80"/>
        <v>14.262211645545602</v>
      </c>
      <c r="AW53" s="17">
        <f t="shared" si="81"/>
        <v>26.61170686049325</v>
      </c>
      <c r="AX53" s="14">
        <f t="shared" si="82"/>
        <v>0</v>
      </c>
      <c r="AY53" s="14">
        <f t="shared" si="83"/>
        <v>1.0467415565840913E-2</v>
      </c>
      <c r="AZ53" s="67">
        <f t="shared" si="84"/>
        <v>9.0945023238282775E-3</v>
      </c>
      <c r="BA53" s="21">
        <f t="shared" si="85"/>
        <v>0</v>
      </c>
      <c r="BB53" s="66">
        <v>0</v>
      </c>
      <c r="BC53" s="15">
        <f t="shared" si="86"/>
        <v>0</v>
      </c>
      <c r="BD53" s="19">
        <f t="shared" si="87"/>
        <v>0</v>
      </c>
      <c r="BE53" s="63">
        <f t="shared" si="88"/>
        <v>144.12858601188975</v>
      </c>
      <c r="BF53" s="63">
        <f t="shared" si="89"/>
        <v>147.52538644951503</v>
      </c>
      <c r="BG53" s="46">
        <f t="shared" si="90"/>
        <v>0</v>
      </c>
      <c r="BH53" s="64" t="e">
        <f t="shared" si="91"/>
        <v>#DIV/0!</v>
      </c>
      <c r="BI53" s="66">
        <v>0</v>
      </c>
      <c r="BJ53" s="66">
        <v>141</v>
      </c>
      <c r="BK53" s="66">
        <v>0</v>
      </c>
      <c r="BL53" s="10">
        <f t="shared" si="92"/>
        <v>141</v>
      </c>
      <c r="BM53" s="15">
        <f t="shared" si="93"/>
        <v>1935.1948549815363</v>
      </c>
      <c r="BN53" s="9">
        <f t="shared" si="94"/>
        <v>1794.1948549815363</v>
      </c>
      <c r="BO53" s="48">
        <f t="shared" si="95"/>
        <v>139.19405223312856</v>
      </c>
      <c r="BP53" s="48">
        <f t="shared" si="96"/>
        <v>137.59665160860979</v>
      </c>
      <c r="BQ53" s="46">
        <f t="shared" si="97"/>
        <v>12.889881616324645</v>
      </c>
      <c r="BR53" s="64">
        <f t="shared" si="98"/>
        <v>7.2860879945521193E-2</v>
      </c>
      <c r="BS53" s="16">
        <f t="shared" si="99"/>
        <v>282</v>
      </c>
      <c r="BT53" s="69">
        <f t="shared" si="100"/>
        <v>2023.8207801272429</v>
      </c>
      <c r="BU53" s="66">
        <v>141</v>
      </c>
      <c r="BV53" s="15">
        <f t="shared" si="101"/>
        <v>88.62592514570656</v>
      </c>
      <c r="BW53" s="37">
        <f t="shared" si="102"/>
        <v>-52.37407485429344</v>
      </c>
      <c r="BX53" s="54">
        <f t="shared" si="103"/>
        <v>-52.37407485429344</v>
      </c>
      <c r="BY53" s="26">
        <f t="shared" si="104"/>
        <v>-7.9838528741300444E-2</v>
      </c>
      <c r="BZ53" s="47">
        <f t="shared" si="105"/>
        <v>-52.374074854293433</v>
      </c>
      <c r="CA53" s="48">
        <f t="shared" si="106"/>
        <v>144.12858601188975</v>
      </c>
      <c r="CB53" s="48">
        <f t="shared" si="107"/>
        <v>147.52538644951503</v>
      </c>
      <c r="CC53" s="65">
        <f t="shared" si="108"/>
        <v>-0.36338436602696483</v>
      </c>
      <c r="CD53" s="66">
        <v>0</v>
      </c>
      <c r="CE53" s="15">
        <f t="shared" si="109"/>
        <v>58.450366435244341</v>
      </c>
      <c r="CF53" s="37">
        <f t="shared" si="110"/>
        <v>58.450366435244341</v>
      </c>
      <c r="CG53" s="54">
        <f t="shared" si="111"/>
        <v>58.450366435244341</v>
      </c>
      <c r="CH53" s="26">
        <f t="shared" si="112"/>
        <v>9.0945023238282793E-3</v>
      </c>
      <c r="CI53" s="47">
        <f t="shared" si="113"/>
        <v>58.450366435244341</v>
      </c>
      <c r="CJ53" s="48">
        <f t="shared" si="114"/>
        <v>144.12858601188975</v>
      </c>
      <c r="CK53" s="65">
        <f t="shared" si="115"/>
        <v>0.40554318926311073</v>
      </c>
      <c r="CL53" s="70">
        <f t="shared" si="116"/>
        <v>0</v>
      </c>
      <c r="CM53" s="1">
        <f t="shared" si="117"/>
        <v>423</v>
      </c>
    </row>
    <row r="54" spans="1:91" x14ac:dyDescent="0.2">
      <c r="A54" s="28" t="s">
        <v>283</v>
      </c>
      <c r="B54">
        <v>0</v>
      </c>
      <c r="C54">
        <v>1</v>
      </c>
      <c r="D54">
        <v>0.90371554135037901</v>
      </c>
      <c r="E54">
        <v>9.6284458649620402E-2</v>
      </c>
      <c r="F54">
        <v>0.95669447755264203</v>
      </c>
      <c r="G54">
        <v>0.95669447755264203</v>
      </c>
      <c r="H54">
        <v>0.97952361053071402</v>
      </c>
      <c r="I54">
        <v>0.92060175511909703</v>
      </c>
      <c r="J54">
        <v>0.94960578928056805</v>
      </c>
      <c r="K54">
        <v>0.95314354346904995</v>
      </c>
      <c r="L54">
        <v>0.50244563005921805</v>
      </c>
      <c r="M54">
        <v>-0.14656345100295601</v>
      </c>
      <c r="N54" s="21">
        <v>0</v>
      </c>
      <c r="O54">
        <v>1.0230235007417801</v>
      </c>
      <c r="P54">
        <v>0.99721362496477195</v>
      </c>
      <c r="Q54">
        <v>1.01230769985056</v>
      </c>
      <c r="R54">
        <v>0.99632615503438104</v>
      </c>
      <c r="S54">
        <v>3.45000004768371</v>
      </c>
      <c r="T54" s="27">
        <f t="shared" si="59"/>
        <v>0.99721362496477195</v>
      </c>
      <c r="U54" s="27">
        <f t="shared" si="60"/>
        <v>1.01230769985056</v>
      </c>
      <c r="V54" s="39">
        <f t="shared" si="61"/>
        <v>3.4403870536793084</v>
      </c>
      <c r="W54" s="38">
        <f t="shared" si="62"/>
        <v>3.4924616127550188</v>
      </c>
      <c r="X54" s="44">
        <f t="shared" si="63"/>
        <v>0.77818541563577015</v>
      </c>
      <c r="Y54" s="44">
        <f t="shared" si="64"/>
        <v>0.94571131355072746</v>
      </c>
      <c r="Z54" s="22">
        <f t="shared" si="65"/>
        <v>1</v>
      </c>
      <c r="AA54" s="22">
        <f t="shared" si="66"/>
        <v>1</v>
      </c>
      <c r="AB54" s="22">
        <f t="shared" si="67"/>
        <v>1</v>
      </c>
      <c r="AC54" s="22">
        <v>1</v>
      </c>
      <c r="AD54" s="22">
        <v>1</v>
      </c>
      <c r="AE54" s="22">
        <v>1</v>
      </c>
      <c r="AF54" s="22">
        <f t="shared" si="68"/>
        <v>-2.0158062563458218E-2</v>
      </c>
      <c r="AG54" s="22">
        <f t="shared" si="69"/>
        <v>0.96033891488376033</v>
      </c>
      <c r="AH54" s="22">
        <f t="shared" si="70"/>
        <v>0.50244563005921805</v>
      </c>
      <c r="AI54" s="22">
        <f t="shared" si="71"/>
        <v>1.5226036926226763</v>
      </c>
      <c r="AJ54" s="22">
        <f t="shared" si="72"/>
        <v>-1.1179406290299256</v>
      </c>
      <c r="AK54" s="22">
        <f t="shared" si="73"/>
        <v>1.0168846478167008</v>
      </c>
      <c r="AL54" s="22">
        <f t="shared" si="74"/>
        <v>-0.14656345100295601</v>
      </c>
      <c r="AM54" s="22">
        <f t="shared" si="75"/>
        <v>1.9713771780269695</v>
      </c>
      <c r="AN54" s="46">
        <v>0</v>
      </c>
      <c r="AO54" s="74">
        <v>0.34300000000000003</v>
      </c>
      <c r="AP54" s="51">
        <v>0.64</v>
      </c>
      <c r="AQ54" s="50">
        <v>1</v>
      </c>
      <c r="AR54" s="17">
        <f t="shared" si="76"/>
        <v>0</v>
      </c>
      <c r="AS54" s="17">
        <f t="shared" si="77"/>
        <v>0</v>
      </c>
      <c r="AT54" s="17">
        <f t="shared" si="78"/>
        <v>9.6662688978814924</v>
      </c>
      <c r="AU54" s="17">
        <f t="shared" si="79"/>
        <v>0</v>
      </c>
      <c r="AV54" s="17">
        <f t="shared" si="80"/>
        <v>0</v>
      </c>
      <c r="AW54" s="17">
        <f t="shared" si="81"/>
        <v>9.6662688978814924</v>
      </c>
      <c r="AX54" s="14">
        <f t="shared" si="82"/>
        <v>0</v>
      </c>
      <c r="AY54" s="14">
        <f t="shared" si="83"/>
        <v>0</v>
      </c>
      <c r="AZ54" s="67">
        <f t="shared" si="84"/>
        <v>3.3034297805617273E-3</v>
      </c>
      <c r="BA54" s="21">
        <f t="shared" si="85"/>
        <v>0</v>
      </c>
      <c r="BB54" s="66">
        <v>0</v>
      </c>
      <c r="BC54" s="15">
        <f t="shared" si="86"/>
        <v>0</v>
      </c>
      <c r="BD54" s="19">
        <f t="shared" si="87"/>
        <v>0</v>
      </c>
      <c r="BE54" s="63">
        <f t="shared" si="88"/>
        <v>3.4924616127550188</v>
      </c>
      <c r="BF54" s="63">
        <f t="shared" si="89"/>
        <v>3.5354457820244103</v>
      </c>
      <c r="BG54" s="46">
        <f t="shared" si="90"/>
        <v>0</v>
      </c>
      <c r="BH54" s="64" t="e">
        <f t="shared" si="91"/>
        <v>#DIV/0!</v>
      </c>
      <c r="BI54" s="66">
        <v>0</v>
      </c>
      <c r="BJ54" s="66">
        <v>3</v>
      </c>
      <c r="BK54" s="66">
        <v>0</v>
      </c>
      <c r="BL54" s="10">
        <f t="shared" si="92"/>
        <v>3</v>
      </c>
      <c r="BM54" s="15">
        <f t="shared" si="93"/>
        <v>0</v>
      </c>
      <c r="BN54" s="9">
        <f t="shared" si="94"/>
        <v>-3</v>
      </c>
      <c r="BO54" s="48">
        <f t="shared" si="95"/>
        <v>3.4924616127550188</v>
      </c>
      <c r="BP54" s="48">
        <f t="shared" si="96"/>
        <v>3.5354457820244103</v>
      </c>
      <c r="BQ54" s="46">
        <f t="shared" si="97"/>
        <v>-0.85899297763031335</v>
      </c>
      <c r="BR54" s="64" t="e">
        <f t="shared" si="98"/>
        <v>#DIV/0!</v>
      </c>
      <c r="BS54" s="16">
        <f t="shared" si="99"/>
        <v>3</v>
      </c>
      <c r="BT54" s="69">
        <f t="shared" si="100"/>
        <v>32.191923211574036</v>
      </c>
      <c r="BU54" s="66">
        <v>0</v>
      </c>
      <c r="BV54" s="15">
        <f t="shared" si="101"/>
        <v>32.191923211574036</v>
      </c>
      <c r="BW54" s="37">
        <f t="shared" si="102"/>
        <v>32.191923211574036</v>
      </c>
      <c r="BX54" s="54">
        <f t="shared" si="103"/>
        <v>32.191923211574036</v>
      </c>
      <c r="BY54" s="26">
        <f t="shared" si="104"/>
        <v>4.9073053676179611E-2</v>
      </c>
      <c r="BZ54" s="47">
        <f t="shared" si="105"/>
        <v>32.191923211574036</v>
      </c>
      <c r="CA54" s="48">
        <f t="shared" si="106"/>
        <v>3.4403870536793084</v>
      </c>
      <c r="CB54" s="48">
        <f t="shared" si="107"/>
        <v>3.4308008450814147</v>
      </c>
      <c r="CC54" s="65">
        <f t="shared" si="108"/>
        <v>9.3570643969103742</v>
      </c>
      <c r="CD54" s="66">
        <v>0</v>
      </c>
      <c r="CE54" s="15">
        <f t="shared" si="109"/>
        <v>21.231143199670221</v>
      </c>
      <c r="CF54" s="37">
        <f t="shared" si="110"/>
        <v>21.231143199670221</v>
      </c>
      <c r="CG54" s="54">
        <f t="shared" si="111"/>
        <v>21.231143199670221</v>
      </c>
      <c r="CH54" s="26">
        <f t="shared" si="112"/>
        <v>3.3034297805617278E-3</v>
      </c>
      <c r="CI54" s="47">
        <f t="shared" si="113"/>
        <v>21.231143199670221</v>
      </c>
      <c r="CJ54" s="48">
        <f t="shared" si="114"/>
        <v>3.4403870536793084</v>
      </c>
      <c r="CK54" s="65">
        <f t="shared" si="115"/>
        <v>6.1711496027647987</v>
      </c>
      <c r="CL54" s="70">
        <f t="shared" si="116"/>
        <v>0</v>
      </c>
      <c r="CM54" s="1">
        <f t="shared" si="117"/>
        <v>3</v>
      </c>
    </row>
    <row r="55" spans="1:91" x14ac:dyDescent="0.2">
      <c r="A55" s="28" t="s">
        <v>290</v>
      </c>
      <c r="B55">
        <v>1</v>
      </c>
      <c r="C55">
        <v>0</v>
      </c>
      <c r="D55">
        <v>0.32041550139832198</v>
      </c>
      <c r="E55">
        <v>0.67958449860167702</v>
      </c>
      <c r="F55">
        <v>0.322606277314263</v>
      </c>
      <c r="G55">
        <v>0.322606277314263</v>
      </c>
      <c r="H55">
        <v>0.22315085666527301</v>
      </c>
      <c r="I55">
        <v>0.19807772670288301</v>
      </c>
      <c r="J55">
        <v>0.210240848552459</v>
      </c>
      <c r="K55">
        <v>0.26043236644261503</v>
      </c>
      <c r="L55">
        <v>0.85103107752139096</v>
      </c>
      <c r="M55">
        <v>-0.80165686643587297</v>
      </c>
      <c r="N55" s="21">
        <v>0</v>
      </c>
      <c r="O55">
        <v>1.00338677152662</v>
      </c>
      <c r="P55">
        <v>0.986953203413929</v>
      </c>
      <c r="Q55">
        <v>1.02032484955487</v>
      </c>
      <c r="R55">
        <v>0.99946982090061598</v>
      </c>
      <c r="S55">
        <v>52.130001068115199</v>
      </c>
      <c r="T55" s="27">
        <f t="shared" si="59"/>
        <v>0.99946982090061598</v>
      </c>
      <c r="U55" s="27">
        <f t="shared" si="60"/>
        <v>1.02032484955487</v>
      </c>
      <c r="V55" s="39">
        <f t="shared" si="61"/>
        <v>52.10236283109802</v>
      </c>
      <c r="W55" s="38">
        <f t="shared" si="62"/>
        <v>53.189535497119856</v>
      </c>
      <c r="X55" s="44">
        <f t="shared" si="63"/>
        <v>1.0852802427120736</v>
      </c>
      <c r="Y55" s="44">
        <f t="shared" si="64"/>
        <v>0.26536140777001116</v>
      </c>
      <c r="Z55" s="22">
        <f t="shared" si="65"/>
        <v>1</v>
      </c>
      <c r="AA55" s="22">
        <f t="shared" si="66"/>
        <v>1</v>
      </c>
      <c r="AB55" s="22">
        <f t="shared" si="67"/>
        <v>1</v>
      </c>
      <c r="AC55" s="22">
        <v>1</v>
      </c>
      <c r="AD55" s="22">
        <v>1</v>
      </c>
      <c r="AE55" s="22">
        <v>1</v>
      </c>
      <c r="AF55" s="22">
        <f t="shared" si="68"/>
        <v>-2.0158062563458218E-2</v>
      </c>
      <c r="AG55" s="22">
        <f t="shared" si="69"/>
        <v>0.96033891488376033</v>
      </c>
      <c r="AH55" s="22">
        <f t="shared" si="70"/>
        <v>0.85103107752139096</v>
      </c>
      <c r="AI55" s="22">
        <f t="shared" si="71"/>
        <v>1.8711891400848493</v>
      </c>
      <c r="AJ55" s="22">
        <f t="shared" si="72"/>
        <v>-1.1179406290299256</v>
      </c>
      <c r="AK55" s="22">
        <f t="shared" si="73"/>
        <v>1.0168846478167008</v>
      </c>
      <c r="AL55" s="22">
        <f t="shared" si="74"/>
        <v>-0.80165686643587297</v>
      </c>
      <c r="AM55" s="22">
        <f t="shared" si="75"/>
        <v>1.3162837625940527</v>
      </c>
      <c r="AN55" s="46">
        <v>0</v>
      </c>
      <c r="AO55" s="51">
        <v>1</v>
      </c>
      <c r="AP55" s="51">
        <v>1</v>
      </c>
      <c r="AQ55" s="21">
        <v>2</v>
      </c>
      <c r="AR55" s="17">
        <f t="shared" si="76"/>
        <v>0</v>
      </c>
      <c r="AS55" s="17">
        <f t="shared" si="77"/>
        <v>0</v>
      </c>
      <c r="AT55" s="17">
        <f t="shared" si="78"/>
        <v>6.0038259208192803</v>
      </c>
      <c r="AU55" s="17">
        <f t="shared" si="79"/>
        <v>0</v>
      </c>
      <c r="AV55" s="17">
        <f t="shared" si="80"/>
        <v>0</v>
      </c>
      <c r="AW55" s="17">
        <f t="shared" si="81"/>
        <v>6.0038259208192803</v>
      </c>
      <c r="AX55" s="14">
        <f t="shared" si="82"/>
        <v>0</v>
      </c>
      <c r="AY55" s="14">
        <f t="shared" si="83"/>
        <v>0</v>
      </c>
      <c r="AZ55" s="67">
        <f t="shared" si="84"/>
        <v>2.0517965673900909E-3</v>
      </c>
      <c r="BA55" s="21">
        <f t="shared" si="85"/>
        <v>0</v>
      </c>
      <c r="BB55" s="66">
        <v>0</v>
      </c>
      <c r="BC55" s="15">
        <f t="shared" si="86"/>
        <v>0</v>
      </c>
      <c r="BD55" s="19">
        <f t="shared" si="87"/>
        <v>0</v>
      </c>
      <c r="BE55" s="63">
        <f t="shared" si="88"/>
        <v>53.189535497119856</v>
      </c>
      <c r="BF55" s="63">
        <f t="shared" si="89"/>
        <v>54.270604803992228</v>
      </c>
      <c r="BG55" s="46">
        <f t="shared" si="90"/>
        <v>0</v>
      </c>
      <c r="BH55" s="64" t="e">
        <f t="shared" si="91"/>
        <v>#DIV/0!</v>
      </c>
      <c r="BI55" s="66">
        <v>0</v>
      </c>
      <c r="BJ55" s="66">
        <v>0</v>
      </c>
      <c r="BK55" s="66">
        <v>0</v>
      </c>
      <c r="BL55" s="10">
        <f t="shared" si="92"/>
        <v>0</v>
      </c>
      <c r="BM55" s="15">
        <f t="shared" si="93"/>
        <v>0</v>
      </c>
      <c r="BN55" s="9">
        <f t="shared" si="94"/>
        <v>0</v>
      </c>
      <c r="BO55" s="48">
        <f t="shared" si="95"/>
        <v>53.189535497119856</v>
      </c>
      <c r="BP55" s="48">
        <f t="shared" si="96"/>
        <v>54.270604803992228</v>
      </c>
      <c r="BQ55" s="46">
        <f t="shared" si="97"/>
        <v>0</v>
      </c>
      <c r="BR55" s="64" t="e">
        <f t="shared" si="98"/>
        <v>#DIV/0!</v>
      </c>
      <c r="BS55" s="16">
        <f t="shared" si="99"/>
        <v>0</v>
      </c>
      <c r="BT55" s="69">
        <f t="shared" si="100"/>
        <v>19.994757549216438</v>
      </c>
      <c r="BU55" s="66">
        <v>0</v>
      </c>
      <c r="BV55" s="15">
        <f t="shared" si="101"/>
        <v>19.994757549216438</v>
      </c>
      <c r="BW55" s="37">
        <f t="shared" si="102"/>
        <v>19.994757549216438</v>
      </c>
      <c r="BX55" s="54">
        <f t="shared" si="103"/>
        <v>19.994757549216438</v>
      </c>
      <c r="BY55" s="26">
        <f t="shared" si="104"/>
        <v>3.0479813337219979E-2</v>
      </c>
      <c r="BZ55" s="47">
        <f t="shared" si="105"/>
        <v>19.994757549216438</v>
      </c>
      <c r="CA55" s="48">
        <f t="shared" si="106"/>
        <v>52.10236283109802</v>
      </c>
      <c r="CB55" s="48">
        <f t="shared" si="107"/>
        <v>52.074739247296442</v>
      </c>
      <c r="CC55" s="65">
        <f t="shared" si="108"/>
        <v>0.38375913226880159</v>
      </c>
      <c r="CD55" s="66">
        <v>0</v>
      </c>
      <c r="CE55" s="15">
        <f t="shared" si="109"/>
        <v>13.186896538616114</v>
      </c>
      <c r="CF55" s="37">
        <f t="shared" si="110"/>
        <v>13.186896538616114</v>
      </c>
      <c r="CG55" s="54">
        <f t="shared" si="111"/>
        <v>13.186896538616114</v>
      </c>
      <c r="CH55" s="26">
        <f t="shared" si="112"/>
        <v>2.0517965673900913E-3</v>
      </c>
      <c r="CI55" s="47">
        <f t="shared" si="113"/>
        <v>13.186896538616114</v>
      </c>
      <c r="CJ55" s="48">
        <f t="shared" si="114"/>
        <v>52.10236283109802</v>
      </c>
      <c r="CK55" s="65">
        <f t="shared" si="115"/>
        <v>0.25309594079954723</v>
      </c>
      <c r="CL55" s="70">
        <f t="shared" si="116"/>
        <v>0</v>
      </c>
      <c r="CM55" s="1">
        <f t="shared" si="117"/>
        <v>0</v>
      </c>
    </row>
    <row r="56" spans="1:91" x14ac:dyDescent="0.2">
      <c r="A56" s="28" t="s">
        <v>275</v>
      </c>
      <c r="B56">
        <v>0</v>
      </c>
      <c r="C56">
        <v>0</v>
      </c>
      <c r="D56">
        <v>0.63004394726328405</v>
      </c>
      <c r="E56">
        <v>0.369956052736715</v>
      </c>
      <c r="F56">
        <v>0.86174016686531496</v>
      </c>
      <c r="G56">
        <v>0.86174016686531496</v>
      </c>
      <c r="H56">
        <v>0.68240702047638901</v>
      </c>
      <c r="I56">
        <v>0.99373171750940203</v>
      </c>
      <c r="J56">
        <v>0.82348618719349298</v>
      </c>
      <c r="K56">
        <v>0.84239606146004897</v>
      </c>
      <c r="L56">
        <v>0.73834486769207497</v>
      </c>
      <c r="M56">
        <v>0.94692179803294996</v>
      </c>
      <c r="N56" s="21">
        <v>-1</v>
      </c>
      <c r="O56">
        <v>1.00208742152579</v>
      </c>
      <c r="P56">
        <v>0.99486591802638902</v>
      </c>
      <c r="Q56">
        <v>1.0054698566636799</v>
      </c>
      <c r="R56">
        <v>0.98567990542580897</v>
      </c>
      <c r="S56">
        <v>72.970001220703097</v>
      </c>
      <c r="T56" s="27">
        <f t="shared" si="59"/>
        <v>0.98567990542580897</v>
      </c>
      <c r="U56" s="27">
        <f t="shared" si="60"/>
        <v>1.0054698566636799</v>
      </c>
      <c r="V56" s="39">
        <f t="shared" si="61"/>
        <v>70.895090184810357</v>
      </c>
      <c r="W56" s="38">
        <f t="shared" si="62"/>
        <v>72.970001220703097</v>
      </c>
      <c r="X56" s="44">
        <f t="shared" si="63"/>
        <v>0.92226757765444667</v>
      </c>
      <c r="Y56" s="44">
        <f t="shared" si="64"/>
        <v>0.81364932394760658</v>
      </c>
      <c r="Z56" s="22">
        <f t="shared" si="65"/>
        <v>0.56866552952214144</v>
      </c>
      <c r="AA56" s="22">
        <f t="shared" si="66"/>
        <v>0.44747222432864453</v>
      </c>
      <c r="AB56" s="22">
        <f t="shared" si="67"/>
        <v>0.32627891913514756</v>
      </c>
      <c r="AC56" s="22">
        <v>1</v>
      </c>
      <c r="AD56" s="22">
        <v>1</v>
      </c>
      <c r="AE56" s="22">
        <v>1</v>
      </c>
      <c r="AF56" s="22">
        <f t="shared" si="68"/>
        <v>-2.0158062563458218E-2</v>
      </c>
      <c r="AG56" s="22">
        <f t="shared" si="69"/>
        <v>0.96033891488376033</v>
      </c>
      <c r="AH56" s="22">
        <f t="shared" si="70"/>
        <v>0.73834486769207497</v>
      </c>
      <c r="AI56" s="22">
        <f t="shared" si="71"/>
        <v>1.7585029302555331</v>
      </c>
      <c r="AJ56" s="22">
        <f t="shared" si="72"/>
        <v>-1.1179406290299256</v>
      </c>
      <c r="AK56" s="22">
        <f t="shared" si="73"/>
        <v>1.0168846478167008</v>
      </c>
      <c r="AL56" s="22">
        <f t="shared" si="74"/>
        <v>0.94692179803294996</v>
      </c>
      <c r="AM56" s="22">
        <f t="shared" si="75"/>
        <v>3.0648624270628755</v>
      </c>
      <c r="AN56" s="46">
        <v>0</v>
      </c>
      <c r="AO56" s="74">
        <v>0.34300000000000003</v>
      </c>
      <c r="AP56" s="51">
        <v>0.64</v>
      </c>
      <c r="AQ56" s="50">
        <v>1</v>
      </c>
      <c r="AR56" s="17">
        <f t="shared" si="76"/>
        <v>0</v>
      </c>
      <c r="AS56" s="17">
        <f t="shared" si="77"/>
        <v>17.210558502425595</v>
      </c>
      <c r="AT56" s="17">
        <f t="shared" si="78"/>
        <v>25.269112968418167</v>
      </c>
      <c r="AU56" s="17">
        <f t="shared" si="79"/>
        <v>0</v>
      </c>
      <c r="AV56" s="17">
        <f t="shared" si="80"/>
        <v>17.210558502425595</v>
      </c>
      <c r="AW56" s="17">
        <f t="shared" si="81"/>
        <v>25.269112968418167</v>
      </c>
      <c r="AX56" s="14">
        <f t="shared" si="82"/>
        <v>0</v>
      </c>
      <c r="AY56" s="14">
        <f t="shared" si="83"/>
        <v>1.2631285556708881E-2</v>
      </c>
      <c r="AZ56" s="67">
        <f t="shared" si="84"/>
        <v>8.6356733078826169E-3</v>
      </c>
      <c r="BA56" s="21">
        <f t="shared" si="85"/>
        <v>-1</v>
      </c>
      <c r="BB56" s="66">
        <v>0</v>
      </c>
      <c r="BC56" s="15">
        <f t="shared" si="86"/>
        <v>0</v>
      </c>
      <c r="BD56" s="19">
        <f t="shared" si="87"/>
        <v>0</v>
      </c>
      <c r="BE56" s="63">
        <f t="shared" si="88"/>
        <v>72.970001220703097</v>
      </c>
      <c r="BF56" s="63">
        <f t="shared" si="89"/>
        <v>73.369136668128888</v>
      </c>
      <c r="BG56" s="46">
        <f t="shared" si="90"/>
        <v>0</v>
      </c>
      <c r="BH56" s="64" t="e">
        <f t="shared" si="91"/>
        <v>#DIV/0!</v>
      </c>
      <c r="BI56" s="66">
        <v>0</v>
      </c>
      <c r="BJ56" s="66">
        <v>73</v>
      </c>
      <c r="BK56" s="66">
        <v>0</v>
      </c>
      <c r="BL56" s="10">
        <f t="shared" si="92"/>
        <v>73</v>
      </c>
      <c r="BM56" s="15">
        <f t="shared" si="93"/>
        <v>2335.2468111532244</v>
      </c>
      <c r="BN56" s="9">
        <f t="shared" si="94"/>
        <v>2262.2468111532244</v>
      </c>
      <c r="BO56" s="48">
        <f t="shared" si="95"/>
        <v>70.895090184810357</v>
      </c>
      <c r="BP56" s="48">
        <f t="shared" si="96"/>
        <v>69.879865788518075</v>
      </c>
      <c r="BQ56" s="46">
        <f t="shared" si="97"/>
        <v>31.909781132317715</v>
      </c>
      <c r="BR56" s="64">
        <f t="shared" si="98"/>
        <v>3.1260079085152506E-2</v>
      </c>
      <c r="BS56" s="16">
        <f t="shared" si="99"/>
        <v>146</v>
      </c>
      <c r="BT56" s="69">
        <f t="shared" si="100"/>
        <v>2419.4014475385407</v>
      </c>
      <c r="BU56" s="66">
        <v>73</v>
      </c>
      <c r="BV56" s="15">
        <f t="shared" si="101"/>
        <v>84.154636385316095</v>
      </c>
      <c r="BW56" s="37">
        <f t="shared" si="102"/>
        <v>11.154636385316095</v>
      </c>
      <c r="BX56" s="54">
        <f t="shared" si="103"/>
        <v>11.154636385316095</v>
      </c>
      <c r="BY56" s="26">
        <f t="shared" si="104"/>
        <v>1.700401888005491E-2</v>
      </c>
      <c r="BZ56" s="47">
        <f t="shared" si="105"/>
        <v>11.154636385316094</v>
      </c>
      <c r="CA56" s="48">
        <f t="shared" si="106"/>
        <v>70.895090184810357</v>
      </c>
      <c r="CB56" s="48">
        <f t="shared" si="107"/>
        <v>69.879865788518075</v>
      </c>
      <c r="CC56" s="65">
        <f t="shared" si="108"/>
        <v>0.15734004084398545</v>
      </c>
      <c r="CD56" s="66">
        <v>0</v>
      </c>
      <c r="CE56" s="15">
        <f t="shared" si="109"/>
        <v>55.501472349761578</v>
      </c>
      <c r="CF56" s="37">
        <f t="shared" si="110"/>
        <v>55.501472349761578</v>
      </c>
      <c r="CG56" s="54">
        <f t="shared" si="111"/>
        <v>55.501472349761578</v>
      </c>
      <c r="CH56" s="26">
        <f t="shared" si="112"/>
        <v>8.6356733078826187E-3</v>
      </c>
      <c r="CI56" s="47">
        <f t="shared" si="113"/>
        <v>55.501472349761585</v>
      </c>
      <c r="CJ56" s="48">
        <f t="shared" si="114"/>
        <v>70.895090184810357</v>
      </c>
      <c r="CK56" s="65">
        <f t="shared" si="115"/>
        <v>0.78286764577179513</v>
      </c>
      <c r="CL56" s="70">
        <f t="shared" si="116"/>
        <v>-1</v>
      </c>
      <c r="CM56" s="1">
        <f t="shared" si="117"/>
        <v>219</v>
      </c>
    </row>
    <row r="57" spans="1:91" x14ac:dyDescent="0.2">
      <c r="A57" s="28" t="s">
        <v>232</v>
      </c>
      <c r="B57">
        <v>1</v>
      </c>
      <c r="C57">
        <v>1</v>
      </c>
      <c r="D57">
        <v>0.84778266080703102</v>
      </c>
      <c r="E57">
        <v>0.15221733919296801</v>
      </c>
      <c r="F57">
        <v>0.97377830750893901</v>
      </c>
      <c r="G57">
        <v>0.97377830750893901</v>
      </c>
      <c r="H57">
        <v>0.96782281654826496</v>
      </c>
      <c r="I57">
        <v>0.99791057250313397</v>
      </c>
      <c r="J57">
        <v>0.98275155606250497</v>
      </c>
      <c r="K57">
        <v>0.97825464321122502</v>
      </c>
      <c r="L57">
        <v>0.44104373205585001</v>
      </c>
      <c r="M57">
        <v>0.49788866658540998</v>
      </c>
      <c r="N57" s="21">
        <v>-2</v>
      </c>
      <c r="O57">
        <v>1.01136632775192</v>
      </c>
      <c r="P57">
        <v>1.00385448273559</v>
      </c>
      <c r="Q57">
        <v>1.0870270347103801</v>
      </c>
      <c r="R57">
        <v>0.974038485345051</v>
      </c>
      <c r="S57">
        <v>3.17000007629394</v>
      </c>
      <c r="T57" s="27">
        <f t="shared" si="59"/>
        <v>1.00385448273559</v>
      </c>
      <c r="U57" s="27">
        <f t="shared" si="60"/>
        <v>1.0870270347103801</v>
      </c>
      <c r="V57" s="39">
        <f t="shared" si="61"/>
        <v>3.2067976799522406</v>
      </c>
      <c r="W57" s="38">
        <f t="shared" si="62"/>
        <v>2.9162108899513548</v>
      </c>
      <c r="X57" s="44">
        <f t="shared" si="63"/>
        <v>0.80763286480747054</v>
      </c>
      <c r="Y57" s="44">
        <f t="shared" si="64"/>
        <v>0.96029698059286261</v>
      </c>
      <c r="Z57" s="22">
        <f t="shared" si="65"/>
        <v>0.46835979380992093</v>
      </c>
      <c r="AA57" s="22">
        <f t="shared" si="66"/>
        <v>0.30725193249010191</v>
      </c>
      <c r="AB57" s="22">
        <f t="shared" si="67"/>
        <v>0.14614407117028286</v>
      </c>
      <c r="AC57" s="22">
        <v>1</v>
      </c>
      <c r="AD57" s="22">
        <v>1</v>
      </c>
      <c r="AE57" s="22">
        <v>1</v>
      </c>
      <c r="AF57" s="22">
        <f t="shared" si="68"/>
        <v>-2.0158062563458218E-2</v>
      </c>
      <c r="AG57" s="22">
        <f t="shared" si="69"/>
        <v>0.96033891488376033</v>
      </c>
      <c r="AH57" s="22">
        <f t="shared" si="70"/>
        <v>0.44104373205585001</v>
      </c>
      <c r="AI57" s="22">
        <f t="shared" si="71"/>
        <v>1.4612017946193081</v>
      </c>
      <c r="AJ57" s="22">
        <f t="shared" si="72"/>
        <v>-1.1179406290299256</v>
      </c>
      <c r="AK57" s="22">
        <f t="shared" si="73"/>
        <v>1.0168846478167008</v>
      </c>
      <c r="AL57" s="22">
        <f t="shared" si="74"/>
        <v>0.49788866658540998</v>
      </c>
      <c r="AM57" s="22">
        <f t="shared" si="75"/>
        <v>2.6158292956153355</v>
      </c>
      <c r="AN57" s="46">
        <v>0</v>
      </c>
      <c r="AO57" s="74">
        <v>0.34300000000000003</v>
      </c>
      <c r="AP57" s="51">
        <v>0.64</v>
      </c>
      <c r="AQ57" s="50">
        <v>1</v>
      </c>
      <c r="AR57" s="17">
        <f t="shared" si="76"/>
        <v>0</v>
      </c>
      <c r="AS57" s="17">
        <f t="shared" si="77"/>
        <v>7.5216188690140697</v>
      </c>
      <c r="AT57" s="17">
        <f t="shared" si="78"/>
        <v>9.2068738845642173</v>
      </c>
      <c r="AU57" s="17">
        <f t="shared" si="79"/>
        <v>0</v>
      </c>
      <c r="AV57" s="17">
        <f t="shared" si="80"/>
        <v>7.5216188690140697</v>
      </c>
      <c r="AW57" s="17">
        <f t="shared" si="81"/>
        <v>9.2068738845642173</v>
      </c>
      <c r="AX57" s="14">
        <f t="shared" si="82"/>
        <v>0</v>
      </c>
      <c r="AY57" s="14">
        <f t="shared" si="83"/>
        <v>5.5203156695848282E-3</v>
      </c>
      <c r="AZ57" s="67">
        <f t="shared" si="84"/>
        <v>3.146432371937347E-3</v>
      </c>
      <c r="BA57" s="21">
        <f t="shared" si="85"/>
        <v>-2</v>
      </c>
      <c r="BB57" s="66">
        <v>0</v>
      </c>
      <c r="BC57" s="15">
        <f t="shared" si="86"/>
        <v>0</v>
      </c>
      <c r="BD57" s="19">
        <f t="shared" si="87"/>
        <v>0</v>
      </c>
      <c r="BE57" s="63">
        <f t="shared" si="88"/>
        <v>2.9162108899513548</v>
      </c>
      <c r="BF57" s="63">
        <f t="shared" si="89"/>
        <v>3.17000007629394</v>
      </c>
      <c r="BG57" s="46">
        <f t="shared" si="90"/>
        <v>0</v>
      </c>
      <c r="BH57" s="64" t="e">
        <f t="shared" si="91"/>
        <v>#DIV/0!</v>
      </c>
      <c r="BI57" s="66">
        <v>0</v>
      </c>
      <c r="BJ57" s="66">
        <v>16</v>
      </c>
      <c r="BK57" s="66">
        <v>0</v>
      </c>
      <c r="BL57" s="10">
        <f t="shared" si="92"/>
        <v>16</v>
      </c>
      <c r="BM57" s="15">
        <f t="shared" si="93"/>
        <v>1020.5849203615038</v>
      </c>
      <c r="BN57" s="9">
        <f t="shared" si="94"/>
        <v>1004.5849203615038</v>
      </c>
      <c r="BO57" s="48">
        <f t="shared" si="95"/>
        <v>3.2067976799522406</v>
      </c>
      <c r="BP57" s="48">
        <f t="shared" si="96"/>
        <v>3.2191582262461464</v>
      </c>
      <c r="BQ57" s="46">
        <f t="shared" si="97"/>
        <v>313.26732167788811</v>
      </c>
      <c r="BR57" s="64">
        <f t="shared" si="98"/>
        <v>1.5677284350167159E-2</v>
      </c>
      <c r="BS57" s="16">
        <f t="shared" si="99"/>
        <v>16</v>
      </c>
      <c r="BT57" s="69">
        <f t="shared" si="100"/>
        <v>1051.2469038260333</v>
      </c>
      <c r="BU57" s="66">
        <v>0</v>
      </c>
      <c r="BV57" s="15">
        <f t="shared" si="101"/>
        <v>30.661983464529445</v>
      </c>
      <c r="BW57" s="37">
        <f t="shared" si="102"/>
        <v>30.661983464529445</v>
      </c>
      <c r="BX57" s="54">
        <f t="shared" si="103"/>
        <v>30.661983464529445</v>
      </c>
      <c r="BY57" s="26">
        <f t="shared" si="104"/>
        <v>4.6740828452026283E-2</v>
      </c>
      <c r="BZ57" s="47">
        <f t="shared" si="105"/>
        <v>30.661983464529442</v>
      </c>
      <c r="CA57" s="48">
        <f t="shared" si="106"/>
        <v>3.2067976799522406</v>
      </c>
      <c r="CB57" s="48">
        <f t="shared" si="107"/>
        <v>3.2191582262461464</v>
      </c>
      <c r="CC57" s="65">
        <f t="shared" si="108"/>
        <v>9.5615584532249311</v>
      </c>
      <c r="CD57" s="66">
        <v>0</v>
      </c>
      <c r="CE57" s="15">
        <f t="shared" si="109"/>
        <v>20.222120854441329</v>
      </c>
      <c r="CF57" s="37">
        <f t="shared" si="110"/>
        <v>20.222120854441329</v>
      </c>
      <c r="CG57" s="54">
        <f t="shared" si="111"/>
        <v>20.222120854441329</v>
      </c>
      <c r="CH57" s="26">
        <f t="shared" si="112"/>
        <v>3.1464323719373475E-3</v>
      </c>
      <c r="CI57" s="47">
        <f t="shared" si="113"/>
        <v>20.222120854441329</v>
      </c>
      <c r="CJ57" s="48">
        <f t="shared" si="114"/>
        <v>3.2067976799522406</v>
      </c>
      <c r="CK57" s="65">
        <f t="shared" si="115"/>
        <v>6.3060170527323383</v>
      </c>
      <c r="CL57" s="70">
        <f t="shared" si="116"/>
        <v>-2</v>
      </c>
      <c r="CM57" s="1">
        <f t="shared" si="117"/>
        <v>16</v>
      </c>
    </row>
    <row r="58" spans="1:91" x14ac:dyDescent="0.2">
      <c r="A58" s="28" t="s">
        <v>153</v>
      </c>
      <c r="B58">
        <v>0</v>
      </c>
      <c r="C58">
        <v>0</v>
      </c>
      <c r="D58">
        <v>0.234615384615384</v>
      </c>
      <c r="E58">
        <v>0.765384615384615</v>
      </c>
      <c r="F58">
        <v>0.18500948766603401</v>
      </c>
      <c r="G58">
        <v>0.18500948766603401</v>
      </c>
      <c r="H58">
        <v>0.52473118279569897</v>
      </c>
      <c r="I58">
        <v>0.34838709677419299</v>
      </c>
      <c r="J58">
        <v>0.42756236195563502</v>
      </c>
      <c r="K58">
        <v>0.28125272181916999</v>
      </c>
      <c r="L58">
        <v>0.47564477265460198</v>
      </c>
      <c r="M58">
        <v>-0.26131098719072199</v>
      </c>
      <c r="N58" s="21">
        <v>0</v>
      </c>
      <c r="O58">
        <v>1.02655707155728</v>
      </c>
      <c r="P58">
        <v>0.99139719477205401</v>
      </c>
      <c r="Q58">
        <v>1.0130961887002701</v>
      </c>
      <c r="R58">
        <v>0.99425359310802397</v>
      </c>
      <c r="S58">
        <v>46.409999847412102</v>
      </c>
      <c r="T58" s="27">
        <f t="shared" si="59"/>
        <v>0.99425359310802397</v>
      </c>
      <c r="U58" s="27">
        <f t="shared" si="60"/>
        <v>1.0130961887002701</v>
      </c>
      <c r="V58" s="39">
        <f t="shared" si="61"/>
        <v>46.143309104432326</v>
      </c>
      <c r="W58" s="38">
        <f t="shared" si="62"/>
        <v>47.017793962993316</v>
      </c>
      <c r="X58" s="44">
        <f t="shared" si="63"/>
        <v>1.1304521443439484</v>
      </c>
      <c r="Y58" s="44">
        <f t="shared" si="64"/>
        <v>0.31236681761316409</v>
      </c>
      <c r="Z58" s="22">
        <f t="shared" si="65"/>
        <v>1</v>
      </c>
      <c r="AA58" s="22">
        <f t="shared" si="66"/>
        <v>1</v>
      </c>
      <c r="AB58" s="22">
        <f t="shared" si="67"/>
        <v>1</v>
      </c>
      <c r="AC58" s="22">
        <v>1</v>
      </c>
      <c r="AD58" s="22">
        <v>1</v>
      </c>
      <c r="AE58" s="22">
        <v>1</v>
      </c>
      <c r="AF58" s="22">
        <f t="shared" si="68"/>
        <v>-2.0158062563458218E-2</v>
      </c>
      <c r="AG58" s="22">
        <f t="shared" si="69"/>
        <v>0.96033891488376033</v>
      </c>
      <c r="AH58" s="22">
        <f t="shared" si="70"/>
        <v>0.47564477265460198</v>
      </c>
      <c r="AI58" s="22">
        <f t="shared" si="71"/>
        <v>1.4958028352180601</v>
      </c>
      <c r="AJ58" s="22">
        <f t="shared" si="72"/>
        <v>-1.1179406290299256</v>
      </c>
      <c r="AK58" s="22">
        <f t="shared" si="73"/>
        <v>1.0168846478167008</v>
      </c>
      <c r="AL58" s="22">
        <f t="shared" si="74"/>
        <v>-0.26131098719072199</v>
      </c>
      <c r="AM58" s="22">
        <f t="shared" si="75"/>
        <v>1.8566296418392036</v>
      </c>
      <c r="AN58" s="46">
        <v>1</v>
      </c>
      <c r="AO58" s="51">
        <v>1</v>
      </c>
      <c r="AP58" s="51">
        <v>1</v>
      </c>
      <c r="AQ58" s="21">
        <v>1</v>
      </c>
      <c r="AR58" s="17">
        <f t="shared" si="76"/>
        <v>5.0060756507205646</v>
      </c>
      <c r="AS58" s="17">
        <f t="shared" si="77"/>
        <v>0</v>
      </c>
      <c r="AT58" s="17">
        <f t="shared" si="78"/>
        <v>11.882316589655382</v>
      </c>
      <c r="AU58" s="17">
        <f t="shared" si="79"/>
        <v>5.0060756507205646</v>
      </c>
      <c r="AV58" s="17">
        <f t="shared" si="80"/>
        <v>0</v>
      </c>
      <c r="AW58" s="17">
        <f t="shared" si="81"/>
        <v>11.882316589655382</v>
      </c>
      <c r="AX58" s="14">
        <f t="shared" si="82"/>
        <v>8.9934185997938756E-3</v>
      </c>
      <c r="AY58" s="14">
        <f t="shared" si="83"/>
        <v>0</v>
      </c>
      <c r="AZ58" s="67">
        <f t="shared" si="84"/>
        <v>4.0607600408191624E-3</v>
      </c>
      <c r="BA58" s="21">
        <f t="shared" si="85"/>
        <v>0</v>
      </c>
      <c r="BB58" s="66">
        <v>2599</v>
      </c>
      <c r="BC58" s="15">
        <f t="shared" si="86"/>
        <v>1163.469570836734</v>
      </c>
      <c r="BD58" s="19">
        <f t="shared" si="87"/>
        <v>-1435.530429163266</v>
      </c>
      <c r="BE58" s="63">
        <f t="shared" si="88"/>
        <v>47.017793962993316</v>
      </c>
      <c r="BF58" s="63">
        <f t="shared" si="89"/>
        <v>47.633547865003102</v>
      </c>
      <c r="BG58" s="46">
        <f t="shared" si="90"/>
        <v>-30.53164149498679</v>
      </c>
      <c r="BH58" s="64">
        <f t="shared" si="91"/>
        <v>2.2338358175804061</v>
      </c>
      <c r="BI58" s="66">
        <v>0</v>
      </c>
      <c r="BJ58" s="66">
        <v>46</v>
      </c>
      <c r="BK58" s="66">
        <v>0</v>
      </c>
      <c r="BL58" s="10">
        <f t="shared" si="92"/>
        <v>46</v>
      </c>
      <c r="BM58" s="15">
        <f t="shared" si="93"/>
        <v>0</v>
      </c>
      <c r="BN58" s="9">
        <f t="shared" si="94"/>
        <v>-46</v>
      </c>
      <c r="BO58" s="48">
        <f t="shared" si="95"/>
        <v>47.017793962993316</v>
      </c>
      <c r="BP58" s="48">
        <f t="shared" si="96"/>
        <v>47.633547865003102</v>
      </c>
      <c r="BQ58" s="46">
        <f t="shared" si="97"/>
        <v>-0.9783530047412603</v>
      </c>
      <c r="BR58" s="64" t="e">
        <f t="shared" si="98"/>
        <v>#DIV/0!</v>
      </c>
      <c r="BS58" s="16">
        <f t="shared" si="99"/>
        <v>2645</v>
      </c>
      <c r="BT58" s="69">
        <f t="shared" si="100"/>
        <v>1203.0416774345167</v>
      </c>
      <c r="BU58" s="66">
        <v>0</v>
      </c>
      <c r="BV58" s="15">
        <f t="shared" si="101"/>
        <v>39.572106597782735</v>
      </c>
      <c r="BW58" s="37">
        <f t="shared" si="102"/>
        <v>39.572106597782735</v>
      </c>
      <c r="BX58" s="54">
        <f t="shared" si="103"/>
        <v>39.572106597782735</v>
      </c>
      <c r="BY58" s="26">
        <f t="shared" si="104"/>
        <v>6.0323333228326941E-2</v>
      </c>
      <c r="BZ58" s="47">
        <f t="shared" si="105"/>
        <v>39.572106597782735</v>
      </c>
      <c r="CA58" s="48">
        <f t="shared" si="106"/>
        <v>46.143309104432326</v>
      </c>
      <c r="CB58" s="48">
        <f t="shared" si="107"/>
        <v>45.878150874976036</v>
      </c>
      <c r="CC58" s="65">
        <f t="shared" si="108"/>
        <v>0.85759143342369459</v>
      </c>
      <c r="CD58" s="66">
        <v>0</v>
      </c>
      <c r="CE58" s="15">
        <f t="shared" si="109"/>
        <v>26.098504782344758</v>
      </c>
      <c r="CF58" s="37">
        <f t="shared" si="110"/>
        <v>26.098504782344758</v>
      </c>
      <c r="CG58" s="54">
        <f t="shared" si="111"/>
        <v>26.098504782344758</v>
      </c>
      <c r="CH58" s="26">
        <f t="shared" si="112"/>
        <v>4.0607600408191632E-3</v>
      </c>
      <c r="CI58" s="47">
        <f t="shared" si="113"/>
        <v>26.098504782344758</v>
      </c>
      <c r="CJ58" s="48">
        <f t="shared" si="114"/>
        <v>46.143309104432326</v>
      </c>
      <c r="CK58" s="65">
        <f t="shared" si="115"/>
        <v>0.56559673089934182</v>
      </c>
      <c r="CL58" s="70">
        <f t="shared" si="116"/>
        <v>0</v>
      </c>
      <c r="CM58" s="1">
        <f t="shared" si="117"/>
        <v>2645</v>
      </c>
    </row>
    <row r="59" spans="1:91" x14ac:dyDescent="0.2">
      <c r="A59" s="28" t="s">
        <v>203</v>
      </c>
      <c r="B59">
        <v>1</v>
      </c>
      <c r="C59">
        <v>0</v>
      </c>
      <c r="D59">
        <v>0.25649220934878098</v>
      </c>
      <c r="E59">
        <v>0.74350779065121797</v>
      </c>
      <c r="F59">
        <v>0.61819626539531103</v>
      </c>
      <c r="G59">
        <v>0.61819626539531103</v>
      </c>
      <c r="H59">
        <v>9.9874634350187994E-2</v>
      </c>
      <c r="I59">
        <v>8.4830756372753793E-2</v>
      </c>
      <c r="J59">
        <v>9.2045862342522905E-2</v>
      </c>
      <c r="K59">
        <v>0.23854225693834299</v>
      </c>
      <c r="L59">
        <v>0.600668449179101</v>
      </c>
      <c r="M59">
        <v>0.64382498761010698</v>
      </c>
      <c r="N59" s="21">
        <v>0</v>
      </c>
      <c r="O59">
        <v>1.0080659835655901</v>
      </c>
      <c r="P59">
        <v>0.98356208506387899</v>
      </c>
      <c r="Q59">
        <v>1.025391566191</v>
      </c>
      <c r="R59">
        <v>0.99328364754739795</v>
      </c>
      <c r="S59">
        <v>22.629999160766602</v>
      </c>
      <c r="T59" s="27">
        <f t="shared" si="59"/>
        <v>0.99328364754739795</v>
      </c>
      <c r="U59" s="27">
        <f t="shared" si="60"/>
        <v>1.025391566191</v>
      </c>
      <c r="V59" s="39">
        <f t="shared" si="61"/>
        <v>22.478008110400804</v>
      </c>
      <c r="W59" s="38">
        <f t="shared" si="62"/>
        <v>23.204610282359482</v>
      </c>
      <c r="X59" s="44">
        <f t="shared" si="63"/>
        <v>1.1189344703368742</v>
      </c>
      <c r="Y59" s="44">
        <f t="shared" si="64"/>
        <v>0.28688260716331582</v>
      </c>
      <c r="Z59" s="22">
        <f t="shared" si="65"/>
        <v>1</v>
      </c>
      <c r="AA59" s="22">
        <f t="shared" si="66"/>
        <v>1</v>
      </c>
      <c r="AB59" s="22">
        <f t="shared" si="67"/>
        <v>1</v>
      </c>
      <c r="AC59" s="22">
        <v>1</v>
      </c>
      <c r="AD59" s="22">
        <v>1</v>
      </c>
      <c r="AE59" s="22">
        <v>1</v>
      </c>
      <c r="AF59" s="22">
        <f t="shared" si="68"/>
        <v>-2.0158062563458218E-2</v>
      </c>
      <c r="AG59" s="22">
        <f t="shared" si="69"/>
        <v>0.96033891488376033</v>
      </c>
      <c r="AH59" s="22">
        <f t="shared" si="70"/>
        <v>0.600668449179101</v>
      </c>
      <c r="AI59" s="22">
        <f t="shared" si="71"/>
        <v>1.6208265117425591</v>
      </c>
      <c r="AJ59" s="22">
        <f t="shared" si="72"/>
        <v>-1.1179406290299256</v>
      </c>
      <c r="AK59" s="22">
        <f t="shared" si="73"/>
        <v>1.0168846478167008</v>
      </c>
      <c r="AL59" s="22">
        <f t="shared" si="74"/>
        <v>0.64382498761010698</v>
      </c>
      <c r="AM59" s="22">
        <f t="shared" si="75"/>
        <v>2.7617656166400328</v>
      </c>
      <c r="AN59" s="46">
        <v>0</v>
      </c>
      <c r="AO59" s="74">
        <v>0.34300000000000003</v>
      </c>
      <c r="AP59" s="51">
        <v>0.64</v>
      </c>
      <c r="AQ59" s="50">
        <v>1</v>
      </c>
      <c r="AR59" s="17">
        <f t="shared" si="76"/>
        <v>0</v>
      </c>
      <c r="AS59" s="17">
        <f t="shared" si="77"/>
        <v>19.954524980278574</v>
      </c>
      <c r="AT59" s="17">
        <f t="shared" si="78"/>
        <v>37.232932907808411</v>
      </c>
      <c r="AU59" s="17">
        <f t="shared" si="79"/>
        <v>0</v>
      </c>
      <c r="AV59" s="17">
        <f t="shared" si="80"/>
        <v>19.954524980278574</v>
      </c>
      <c r="AW59" s="17">
        <f t="shared" si="81"/>
        <v>37.232932907808411</v>
      </c>
      <c r="AX59" s="14">
        <f t="shared" si="82"/>
        <v>0</v>
      </c>
      <c r="AY59" s="14">
        <f t="shared" si="83"/>
        <v>1.4645155364298961E-2</v>
      </c>
      <c r="AZ59" s="67">
        <f t="shared" si="84"/>
        <v>1.2724286969946342E-2</v>
      </c>
      <c r="BA59" s="21">
        <f t="shared" si="85"/>
        <v>0</v>
      </c>
      <c r="BB59" s="66">
        <v>0</v>
      </c>
      <c r="BC59" s="15">
        <f t="shared" si="86"/>
        <v>0</v>
      </c>
      <c r="BD59" s="19">
        <f t="shared" si="87"/>
        <v>0</v>
      </c>
      <c r="BE59" s="63">
        <f t="shared" si="88"/>
        <v>23.204610282359482</v>
      </c>
      <c r="BF59" s="63">
        <f t="shared" si="89"/>
        <v>23.793811680280374</v>
      </c>
      <c r="BG59" s="46">
        <f t="shared" si="90"/>
        <v>0</v>
      </c>
      <c r="BH59" s="64" t="e">
        <f t="shared" si="91"/>
        <v>#DIV/0!</v>
      </c>
      <c r="BI59" s="66">
        <v>68</v>
      </c>
      <c r="BJ59" s="66">
        <v>815</v>
      </c>
      <c r="BK59" s="66">
        <v>0</v>
      </c>
      <c r="BL59" s="10">
        <f t="shared" si="92"/>
        <v>883</v>
      </c>
      <c r="BM59" s="15">
        <f t="shared" si="93"/>
        <v>2707.5670334408633</v>
      </c>
      <c r="BN59" s="9">
        <f t="shared" si="94"/>
        <v>1824.5670334408633</v>
      </c>
      <c r="BO59" s="48">
        <f t="shared" si="95"/>
        <v>22.478008110400804</v>
      </c>
      <c r="BP59" s="48">
        <f t="shared" si="96"/>
        <v>22.327037885498907</v>
      </c>
      <c r="BQ59" s="46">
        <f t="shared" si="97"/>
        <v>81.171206295482094</v>
      </c>
      <c r="BR59" s="64">
        <f t="shared" si="98"/>
        <v>0.32612304297332767</v>
      </c>
      <c r="BS59" s="16">
        <f t="shared" si="99"/>
        <v>928</v>
      </c>
      <c r="BT59" s="69">
        <f t="shared" si="100"/>
        <v>2831.5652099629906</v>
      </c>
      <c r="BU59" s="66">
        <v>45</v>
      </c>
      <c r="BV59" s="15">
        <f t="shared" si="101"/>
        <v>123.9981765221271</v>
      </c>
      <c r="BW59" s="37">
        <f t="shared" si="102"/>
        <v>78.998176522127096</v>
      </c>
      <c r="BX59" s="54">
        <f t="shared" si="103"/>
        <v>78.998176522127096</v>
      </c>
      <c r="BY59" s="26">
        <f t="shared" si="104"/>
        <v>0.12042404957641246</v>
      </c>
      <c r="BZ59" s="47">
        <f t="shared" si="105"/>
        <v>78.998176522127096</v>
      </c>
      <c r="CA59" s="48">
        <f t="shared" si="106"/>
        <v>22.478008110400804</v>
      </c>
      <c r="CB59" s="48">
        <f t="shared" si="107"/>
        <v>22.327037885498907</v>
      </c>
      <c r="CC59" s="65">
        <f t="shared" si="108"/>
        <v>3.5144651667588747</v>
      </c>
      <c r="CD59" s="66">
        <v>0</v>
      </c>
      <c r="CE59" s="15">
        <f t="shared" si="109"/>
        <v>81.778992355845133</v>
      </c>
      <c r="CF59" s="37">
        <f t="shared" si="110"/>
        <v>81.778992355845133</v>
      </c>
      <c r="CG59" s="54">
        <f t="shared" si="111"/>
        <v>81.778992355845133</v>
      </c>
      <c r="CH59" s="26">
        <f t="shared" si="112"/>
        <v>1.2724286969946343E-2</v>
      </c>
      <c r="CI59" s="47">
        <f t="shared" si="113"/>
        <v>81.778992355845133</v>
      </c>
      <c r="CJ59" s="48">
        <f t="shared" si="114"/>
        <v>22.478008110400804</v>
      </c>
      <c r="CK59" s="65">
        <f t="shared" si="115"/>
        <v>3.6381779005589538</v>
      </c>
      <c r="CL59" s="70">
        <f t="shared" si="116"/>
        <v>0</v>
      </c>
      <c r="CM59" s="1">
        <f t="shared" si="117"/>
        <v>973</v>
      </c>
    </row>
    <row r="60" spans="1:91" x14ac:dyDescent="0.2">
      <c r="A60" s="28" t="s">
        <v>154</v>
      </c>
      <c r="B60">
        <v>0</v>
      </c>
      <c r="C60">
        <v>0</v>
      </c>
      <c r="D60">
        <v>0.59089093088293998</v>
      </c>
      <c r="E60">
        <v>0.40910906911705902</v>
      </c>
      <c r="F60">
        <v>0.69845053635280097</v>
      </c>
      <c r="G60">
        <v>0.69845053635280097</v>
      </c>
      <c r="H60">
        <v>0.61178437108232298</v>
      </c>
      <c r="I60">
        <v>0.78520685332218898</v>
      </c>
      <c r="J60">
        <v>0.69309254860317604</v>
      </c>
      <c r="K60">
        <v>0.69576638486924403</v>
      </c>
      <c r="L60">
        <v>0.72000512595058397</v>
      </c>
      <c r="M60">
        <v>-0.46785650586386401</v>
      </c>
      <c r="N60" s="21">
        <v>0</v>
      </c>
      <c r="O60">
        <v>1.00456488409986</v>
      </c>
      <c r="P60">
        <v>0.99169076264330103</v>
      </c>
      <c r="Q60">
        <v>1.00579543623039</v>
      </c>
      <c r="R60">
        <v>0.99555629989393501</v>
      </c>
      <c r="S60">
        <v>72</v>
      </c>
      <c r="T60" s="27">
        <f t="shared" si="59"/>
        <v>0.99555629989393501</v>
      </c>
      <c r="U60" s="27">
        <f t="shared" si="60"/>
        <v>1.00579543623039</v>
      </c>
      <c r="V60" s="39">
        <f t="shared" si="61"/>
        <v>71.680053592363322</v>
      </c>
      <c r="W60" s="38">
        <f t="shared" si="62"/>
        <v>72.417271408588078</v>
      </c>
      <c r="X60" s="44">
        <f t="shared" si="63"/>
        <v>0.94288079207463715</v>
      </c>
      <c r="Y60" s="44">
        <f t="shared" si="64"/>
        <v>0.6819488802093534</v>
      </c>
      <c r="Z60" s="22">
        <f t="shared" si="65"/>
        <v>1</v>
      </c>
      <c r="AA60" s="22">
        <f t="shared" si="66"/>
        <v>1</v>
      </c>
      <c r="AB60" s="22">
        <f t="shared" si="67"/>
        <v>1</v>
      </c>
      <c r="AC60" s="22">
        <v>1</v>
      </c>
      <c r="AD60" s="22">
        <v>1</v>
      </c>
      <c r="AE60" s="22">
        <v>1</v>
      </c>
      <c r="AF60" s="22">
        <f t="shared" si="68"/>
        <v>-2.0158062563458218E-2</v>
      </c>
      <c r="AG60" s="22">
        <f t="shared" si="69"/>
        <v>0.96033891488376033</v>
      </c>
      <c r="AH60" s="22">
        <f t="shared" si="70"/>
        <v>0.72000512595058397</v>
      </c>
      <c r="AI60" s="22">
        <f t="shared" si="71"/>
        <v>1.7401631885140421</v>
      </c>
      <c r="AJ60" s="22">
        <f t="shared" si="72"/>
        <v>-1.1179406290299256</v>
      </c>
      <c r="AK60" s="22">
        <f t="shared" si="73"/>
        <v>1.0168846478167008</v>
      </c>
      <c r="AL60" s="22">
        <f t="shared" si="74"/>
        <v>-0.46785650586386401</v>
      </c>
      <c r="AM60" s="22">
        <f t="shared" si="75"/>
        <v>1.6500841231660617</v>
      </c>
      <c r="AN60" s="46">
        <v>1</v>
      </c>
      <c r="AO60" s="51">
        <v>1</v>
      </c>
      <c r="AP60" s="51">
        <v>1</v>
      </c>
      <c r="AQ60" s="21">
        <v>2</v>
      </c>
      <c r="AR60" s="17">
        <f t="shared" si="76"/>
        <v>9.1698009678230896</v>
      </c>
      <c r="AS60" s="17">
        <f t="shared" si="77"/>
        <v>0</v>
      </c>
      <c r="AT60" s="17">
        <f t="shared" si="78"/>
        <v>14.827035865422639</v>
      </c>
      <c r="AU60" s="17">
        <f t="shared" si="79"/>
        <v>9.1698009678230896</v>
      </c>
      <c r="AV60" s="17">
        <f t="shared" si="80"/>
        <v>0</v>
      </c>
      <c r="AW60" s="17">
        <f t="shared" si="81"/>
        <v>14.827035865422639</v>
      </c>
      <c r="AX60" s="14">
        <f t="shared" si="82"/>
        <v>1.6473554203791905E-2</v>
      </c>
      <c r="AY60" s="14">
        <f t="shared" si="83"/>
        <v>0</v>
      </c>
      <c r="AZ60" s="67">
        <f t="shared" si="84"/>
        <v>5.0671124870143728E-3</v>
      </c>
      <c r="BA60" s="21">
        <f t="shared" si="85"/>
        <v>0</v>
      </c>
      <c r="BB60" s="66">
        <v>2088</v>
      </c>
      <c r="BC60" s="15">
        <f t="shared" si="86"/>
        <v>2131.1672337903551</v>
      </c>
      <c r="BD60" s="19">
        <f t="shared" si="87"/>
        <v>43.167233790355112</v>
      </c>
      <c r="BE60" s="63">
        <f t="shared" si="88"/>
        <v>71.680053592363322</v>
      </c>
      <c r="BF60" s="63">
        <f t="shared" si="89"/>
        <v>71.361528930612195</v>
      </c>
      <c r="BG60" s="46">
        <f t="shared" si="90"/>
        <v>0.60222100329113148</v>
      </c>
      <c r="BH60" s="64">
        <f t="shared" si="91"/>
        <v>0.97974479285063865</v>
      </c>
      <c r="BI60" s="66">
        <v>0</v>
      </c>
      <c r="BJ60" s="66">
        <v>0</v>
      </c>
      <c r="BK60" s="66">
        <v>0</v>
      </c>
      <c r="BL60" s="10">
        <f t="shared" si="92"/>
        <v>0</v>
      </c>
      <c r="BM60" s="15">
        <f t="shared" si="93"/>
        <v>0</v>
      </c>
      <c r="BN60" s="9">
        <f t="shared" si="94"/>
        <v>0</v>
      </c>
      <c r="BO60" s="48">
        <f t="shared" si="95"/>
        <v>72.417271408588078</v>
      </c>
      <c r="BP60" s="48">
        <f t="shared" si="96"/>
        <v>72.83696108701541</v>
      </c>
      <c r="BQ60" s="46">
        <f t="shared" si="97"/>
        <v>0</v>
      </c>
      <c r="BR60" s="64" t="e">
        <f t="shared" si="98"/>
        <v>#DIV/0!</v>
      </c>
      <c r="BS60" s="16">
        <f t="shared" si="99"/>
        <v>2088</v>
      </c>
      <c r="BT60" s="69">
        <f t="shared" si="100"/>
        <v>2180.5462449763104</v>
      </c>
      <c r="BU60" s="66">
        <v>0</v>
      </c>
      <c r="BV60" s="15">
        <f t="shared" si="101"/>
        <v>49.379011185955065</v>
      </c>
      <c r="BW60" s="37">
        <f t="shared" si="102"/>
        <v>49.379011185955065</v>
      </c>
      <c r="BX60" s="54">
        <f t="shared" si="103"/>
        <v>49.379011185955065</v>
      </c>
      <c r="BY60" s="26">
        <f t="shared" si="104"/>
        <v>7.5272882905418809E-2</v>
      </c>
      <c r="BZ60" s="47">
        <f t="shared" si="105"/>
        <v>49.379011185955065</v>
      </c>
      <c r="CA60" s="48">
        <f t="shared" si="106"/>
        <v>71.680053592363322</v>
      </c>
      <c r="CB60" s="48">
        <f t="shared" si="107"/>
        <v>71.361528930612195</v>
      </c>
      <c r="CC60" s="65">
        <f t="shared" si="108"/>
        <v>0.68888077939740588</v>
      </c>
      <c r="CD60" s="66">
        <v>0</v>
      </c>
      <c r="CE60" s="15">
        <f t="shared" si="109"/>
        <v>32.566331954041374</v>
      </c>
      <c r="CF60" s="37">
        <f t="shared" si="110"/>
        <v>32.566331954041374</v>
      </c>
      <c r="CG60" s="54">
        <f t="shared" si="111"/>
        <v>32.566331954041374</v>
      </c>
      <c r="CH60" s="26">
        <f t="shared" si="112"/>
        <v>5.0671124870143736E-3</v>
      </c>
      <c r="CI60" s="47">
        <f t="shared" si="113"/>
        <v>32.566331954041374</v>
      </c>
      <c r="CJ60" s="48">
        <f t="shared" si="114"/>
        <v>71.680053592363322</v>
      </c>
      <c r="CK60" s="65">
        <f t="shared" si="115"/>
        <v>0.45432906815670876</v>
      </c>
      <c r="CL60" s="70">
        <f t="shared" si="116"/>
        <v>0</v>
      </c>
      <c r="CM60" s="1">
        <f t="shared" si="117"/>
        <v>2088</v>
      </c>
    </row>
    <row r="61" spans="1:91" x14ac:dyDescent="0.2">
      <c r="A61" s="28" t="s">
        <v>163</v>
      </c>
      <c r="B61">
        <v>0</v>
      </c>
      <c r="C61">
        <v>0</v>
      </c>
      <c r="D61">
        <v>0.155813024370755</v>
      </c>
      <c r="E61">
        <v>0.84418697562924405</v>
      </c>
      <c r="F61">
        <v>8.5419149781485806E-2</v>
      </c>
      <c r="G61">
        <v>8.5419149781485806E-2</v>
      </c>
      <c r="H61">
        <v>2.9669870455495101E-2</v>
      </c>
      <c r="I61">
        <v>0.28875888006686101</v>
      </c>
      <c r="J61">
        <v>9.2560458968490703E-2</v>
      </c>
      <c r="K61">
        <v>8.8918140491536304E-2</v>
      </c>
      <c r="L61">
        <v>0.75617306154050801</v>
      </c>
      <c r="M61">
        <v>-0.98188762183354705</v>
      </c>
      <c r="N61" s="21">
        <v>0</v>
      </c>
      <c r="O61">
        <v>1.0003323950388601</v>
      </c>
      <c r="P61">
        <v>0.99256863165043796</v>
      </c>
      <c r="Q61">
        <v>1.02107206649939</v>
      </c>
      <c r="R61">
        <v>0.99465704396162402</v>
      </c>
      <c r="S61">
        <v>93.069999694824205</v>
      </c>
      <c r="T61" s="27">
        <f t="shared" si="59"/>
        <v>0.99465704396162402</v>
      </c>
      <c r="U61" s="27">
        <f t="shared" si="60"/>
        <v>1.02107206649939</v>
      </c>
      <c r="V61" s="39">
        <f t="shared" si="61"/>
        <v>92.572730777963088</v>
      </c>
      <c r="W61" s="38">
        <f t="shared" si="62"/>
        <v>95.031176917491749</v>
      </c>
      <c r="X61" s="44">
        <f t="shared" si="63"/>
        <v>1.1719398788459348</v>
      </c>
      <c r="Y61" s="44">
        <f t="shared" si="64"/>
        <v>0.11807981055944426</v>
      </c>
      <c r="Z61" s="22">
        <f t="shared" si="65"/>
        <v>1</v>
      </c>
      <c r="AA61" s="22">
        <f t="shared" si="66"/>
        <v>1</v>
      </c>
      <c r="AB61" s="22">
        <f t="shared" si="67"/>
        <v>1</v>
      </c>
      <c r="AC61" s="22">
        <v>1</v>
      </c>
      <c r="AD61" s="22">
        <v>1</v>
      </c>
      <c r="AE61" s="22">
        <v>1</v>
      </c>
      <c r="AF61" s="22">
        <f t="shared" si="68"/>
        <v>-2.0158062563458218E-2</v>
      </c>
      <c r="AG61" s="22">
        <f t="shared" si="69"/>
        <v>0.96033891488376033</v>
      </c>
      <c r="AH61" s="22">
        <f t="shared" si="70"/>
        <v>0.75617306154050801</v>
      </c>
      <c r="AI61" s="22">
        <f t="shared" si="71"/>
        <v>1.7763311241039661</v>
      </c>
      <c r="AJ61" s="22">
        <f t="shared" si="72"/>
        <v>-1.1179406290299256</v>
      </c>
      <c r="AK61" s="22">
        <f t="shared" si="73"/>
        <v>1.0168846478167008</v>
      </c>
      <c r="AL61" s="22">
        <f t="shared" si="74"/>
        <v>-0.98188762183354705</v>
      </c>
      <c r="AM61" s="22">
        <f t="shared" si="75"/>
        <v>1.1360530071963786</v>
      </c>
      <c r="AN61" s="46">
        <v>1</v>
      </c>
      <c r="AO61" s="51">
        <v>1</v>
      </c>
      <c r="AP61" s="51">
        <v>1</v>
      </c>
      <c r="AQ61" s="21">
        <v>1</v>
      </c>
      <c r="AR61" s="17">
        <f t="shared" si="76"/>
        <v>9.9562479002143416</v>
      </c>
      <c r="AS61" s="17">
        <f t="shared" si="77"/>
        <v>0</v>
      </c>
      <c r="AT61" s="17">
        <f t="shared" si="78"/>
        <v>1.6656907827049385</v>
      </c>
      <c r="AU61" s="17">
        <f t="shared" si="79"/>
        <v>9.9562479002143416</v>
      </c>
      <c r="AV61" s="17">
        <f t="shared" si="80"/>
        <v>0</v>
      </c>
      <c r="AW61" s="17">
        <f t="shared" si="81"/>
        <v>1.6656907827049385</v>
      </c>
      <c r="AX61" s="14">
        <f t="shared" si="82"/>
        <v>1.7886406698040622E-2</v>
      </c>
      <c r="AY61" s="14">
        <f t="shared" si="83"/>
        <v>0</v>
      </c>
      <c r="AZ61" s="67">
        <f t="shared" si="84"/>
        <v>5.6924678952399309E-4</v>
      </c>
      <c r="BA61" s="21">
        <f t="shared" si="85"/>
        <v>0</v>
      </c>
      <c r="BB61" s="66">
        <v>2141</v>
      </c>
      <c r="BC61" s="15">
        <f t="shared" si="86"/>
        <v>2313.9465481188172</v>
      </c>
      <c r="BD61" s="19">
        <f t="shared" si="87"/>
        <v>172.94654811881719</v>
      </c>
      <c r="BE61" s="63">
        <f t="shared" si="88"/>
        <v>92.572730777963088</v>
      </c>
      <c r="BF61" s="63">
        <f t="shared" si="89"/>
        <v>92.078118747064025</v>
      </c>
      <c r="BG61" s="46">
        <f t="shared" si="90"/>
        <v>1.8682234678118308</v>
      </c>
      <c r="BH61" s="64">
        <f t="shared" si="91"/>
        <v>0.92525905654155294</v>
      </c>
      <c r="BI61" s="66">
        <v>0</v>
      </c>
      <c r="BJ61" s="66">
        <v>1117</v>
      </c>
      <c r="BK61" s="66">
        <v>93</v>
      </c>
      <c r="BL61" s="10">
        <f t="shared" si="92"/>
        <v>1210</v>
      </c>
      <c r="BM61" s="15">
        <f t="shared" si="93"/>
        <v>0</v>
      </c>
      <c r="BN61" s="9">
        <f t="shared" si="94"/>
        <v>-1210</v>
      </c>
      <c r="BO61" s="48">
        <f t="shared" si="95"/>
        <v>95.031176917491749</v>
      </c>
      <c r="BP61" s="48">
        <f t="shared" si="96"/>
        <v>97.033680197012416</v>
      </c>
      <c r="BQ61" s="46">
        <f t="shared" si="97"/>
        <v>-12.732663524209006</v>
      </c>
      <c r="BR61" s="64" t="e">
        <f t="shared" si="98"/>
        <v>#DIV/0!</v>
      </c>
      <c r="BS61" s="16">
        <f t="shared" si="99"/>
        <v>3351</v>
      </c>
      <c r="BT61" s="69">
        <f t="shared" si="100"/>
        <v>2319.4938580827284</v>
      </c>
      <c r="BU61" s="66">
        <v>0</v>
      </c>
      <c r="BV61" s="15">
        <f t="shared" si="101"/>
        <v>5.5473099639113128</v>
      </c>
      <c r="BW61" s="37">
        <f t="shared" si="102"/>
        <v>5.5473099639113128</v>
      </c>
      <c r="BX61" s="54">
        <f t="shared" si="103"/>
        <v>5.5473099639113128</v>
      </c>
      <c r="BY61" s="26">
        <f t="shared" si="104"/>
        <v>8.4562651888891414E-3</v>
      </c>
      <c r="BZ61" s="47">
        <f t="shared" si="105"/>
        <v>5.5473099639113137</v>
      </c>
      <c r="CA61" s="48">
        <f t="shared" si="106"/>
        <v>92.572730777963088</v>
      </c>
      <c r="CB61" s="48">
        <f t="shared" si="107"/>
        <v>92.078118747064025</v>
      </c>
      <c r="CC61" s="65">
        <f t="shared" si="108"/>
        <v>5.9923801721012311E-2</v>
      </c>
      <c r="CD61" s="66">
        <v>0</v>
      </c>
      <c r="CE61" s="15">
        <f t="shared" si="109"/>
        <v>3.6585491162707036</v>
      </c>
      <c r="CF61" s="37">
        <f t="shared" si="110"/>
        <v>3.6585491162707036</v>
      </c>
      <c r="CG61" s="54">
        <f t="shared" si="111"/>
        <v>3.6585491162707036</v>
      </c>
      <c r="CH61" s="26">
        <f t="shared" si="112"/>
        <v>5.692467895239932E-4</v>
      </c>
      <c r="CI61" s="47">
        <f t="shared" si="113"/>
        <v>3.6585491162707036</v>
      </c>
      <c r="CJ61" s="48">
        <f t="shared" si="114"/>
        <v>92.572730777963088</v>
      </c>
      <c r="CK61" s="65">
        <f t="shared" si="115"/>
        <v>3.9520807969312059E-2</v>
      </c>
      <c r="CL61" s="70">
        <f t="shared" si="116"/>
        <v>0</v>
      </c>
      <c r="CM61" s="1">
        <f t="shared" si="117"/>
        <v>3351</v>
      </c>
    </row>
    <row r="62" spans="1:91" x14ac:dyDescent="0.2">
      <c r="A62" s="28" t="s">
        <v>284</v>
      </c>
      <c r="B62">
        <v>0</v>
      </c>
      <c r="C62">
        <v>0</v>
      </c>
      <c r="D62">
        <v>0.61406312425089804</v>
      </c>
      <c r="E62">
        <v>0.38593687574910102</v>
      </c>
      <c r="F62">
        <v>0.53635280095351601</v>
      </c>
      <c r="G62">
        <v>0.53635280095351601</v>
      </c>
      <c r="H62">
        <v>0.75992478061011204</v>
      </c>
      <c r="I62">
        <v>0.76556623485164998</v>
      </c>
      <c r="J62">
        <v>0.762740292014359</v>
      </c>
      <c r="K62">
        <v>0.63960760785187998</v>
      </c>
      <c r="L62">
        <v>0.20164020235135499</v>
      </c>
      <c r="M62">
        <v>-0.58082214586598402</v>
      </c>
      <c r="N62" s="21">
        <v>0</v>
      </c>
      <c r="O62">
        <v>1.0375074985525901</v>
      </c>
      <c r="P62">
        <v>0.98518332711666001</v>
      </c>
      <c r="Q62">
        <v>1.01816057074067</v>
      </c>
      <c r="R62">
        <v>0.99350124489151104</v>
      </c>
      <c r="S62">
        <v>5.3400001525878897</v>
      </c>
      <c r="T62" s="27">
        <f t="shared" si="59"/>
        <v>0.99350124489151104</v>
      </c>
      <c r="U62" s="27">
        <f t="shared" si="60"/>
        <v>1.01816057074067</v>
      </c>
      <c r="V62" s="39">
        <f t="shared" si="61"/>
        <v>5.3052967993169275</v>
      </c>
      <c r="W62" s="38">
        <f t="shared" si="62"/>
        <v>5.4369776031141503</v>
      </c>
      <c r="X62" s="44">
        <f t="shared" si="63"/>
        <v>0.93068113456064716</v>
      </c>
      <c r="Y62" s="44">
        <f t="shared" si="64"/>
        <v>0.65922966306941866</v>
      </c>
      <c r="Z62" s="22">
        <f t="shared" si="65"/>
        <v>1</v>
      </c>
      <c r="AA62" s="22">
        <f t="shared" si="66"/>
        <v>1</v>
      </c>
      <c r="AB62" s="22">
        <f t="shared" si="67"/>
        <v>1</v>
      </c>
      <c r="AC62" s="22">
        <v>1</v>
      </c>
      <c r="AD62" s="22">
        <v>1</v>
      </c>
      <c r="AE62" s="22">
        <v>1</v>
      </c>
      <c r="AF62" s="22">
        <f t="shared" si="68"/>
        <v>-2.0158062563458218E-2</v>
      </c>
      <c r="AG62" s="22">
        <f t="shared" si="69"/>
        <v>0.96033891488376033</v>
      </c>
      <c r="AH62" s="22">
        <f t="shared" si="70"/>
        <v>0.20164020235135499</v>
      </c>
      <c r="AI62" s="22">
        <f t="shared" si="71"/>
        <v>1.2217982649148131</v>
      </c>
      <c r="AJ62" s="22">
        <f t="shared" si="72"/>
        <v>-1.1179406290299256</v>
      </c>
      <c r="AK62" s="22">
        <f t="shared" si="73"/>
        <v>1.0168846478167008</v>
      </c>
      <c r="AL62" s="22">
        <f t="shared" si="74"/>
        <v>-0.58082214586598402</v>
      </c>
      <c r="AM62" s="22">
        <f t="shared" si="75"/>
        <v>1.5371184831639417</v>
      </c>
      <c r="AN62" s="46">
        <v>0</v>
      </c>
      <c r="AO62" s="74">
        <v>0.34300000000000003</v>
      </c>
      <c r="AP62" s="51">
        <v>0.64</v>
      </c>
      <c r="AQ62" s="50">
        <v>1</v>
      </c>
      <c r="AR62" s="17">
        <f t="shared" si="76"/>
        <v>0</v>
      </c>
      <c r="AS62" s="17">
        <f t="shared" si="77"/>
        <v>0</v>
      </c>
      <c r="AT62" s="17">
        <f t="shared" si="78"/>
        <v>3.5728053262174448</v>
      </c>
      <c r="AU62" s="17">
        <f t="shared" si="79"/>
        <v>0</v>
      </c>
      <c r="AV62" s="17">
        <f t="shared" si="80"/>
        <v>0</v>
      </c>
      <c r="AW62" s="17">
        <f t="shared" si="81"/>
        <v>3.5728053262174448</v>
      </c>
      <c r="AX62" s="14">
        <f t="shared" si="82"/>
        <v>0</v>
      </c>
      <c r="AY62" s="14">
        <f t="shared" si="83"/>
        <v>0</v>
      </c>
      <c r="AZ62" s="67">
        <f t="shared" si="84"/>
        <v>1.2209997093462774E-3</v>
      </c>
      <c r="BA62" s="21">
        <f t="shared" si="85"/>
        <v>0</v>
      </c>
      <c r="BB62" s="66">
        <v>0</v>
      </c>
      <c r="BC62" s="15">
        <f t="shared" si="86"/>
        <v>0</v>
      </c>
      <c r="BD62" s="19">
        <f t="shared" si="87"/>
        <v>0</v>
      </c>
      <c r="BE62" s="63">
        <f t="shared" si="88"/>
        <v>5.4369776031141503</v>
      </c>
      <c r="BF62" s="63">
        <f t="shared" si="89"/>
        <v>5.5357162194909435</v>
      </c>
      <c r="BG62" s="46">
        <f t="shared" si="90"/>
        <v>0</v>
      </c>
      <c r="BH62" s="64" t="e">
        <f t="shared" si="91"/>
        <v>#DIV/0!</v>
      </c>
      <c r="BI62" s="66">
        <v>0</v>
      </c>
      <c r="BJ62" s="66">
        <v>5</v>
      </c>
      <c r="BK62" s="66">
        <v>0</v>
      </c>
      <c r="BL62" s="10">
        <f t="shared" si="92"/>
        <v>5</v>
      </c>
      <c r="BM62" s="15">
        <f t="shared" si="93"/>
        <v>0</v>
      </c>
      <c r="BN62" s="9">
        <f t="shared" si="94"/>
        <v>-5</v>
      </c>
      <c r="BO62" s="48">
        <f t="shared" si="95"/>
        <v>5.4369776031141503</v>
      </c>
      <c r="BP62" s="48">
        <f t="shared" si="96"/>
        <v>5.5357162194909435</v>
      </c>
      <c r="BQ62" s="46">
        <f t="shared" si="97"/>
        <v>-0.91962858135301828</v>
      </c>
      <c r="BR62" s="64" t="e">
        <f t="shared" si="98"/>
        <v>#DIV/0!</v>
      </c>
      <c r="BS62" s="16">
        <f t="shared" si="99"/>
        <v>5</v>
      </c>
      <c r="BT62" s="69">
        <f t="shared" si="100"/>
        <v>11.898642167579473</v>
      </c>
      <c r="BU62" s="66">
        <v>0</v>
      </c>
      <c r="BV62" s="15">
        <f t="shared" si="101"/>
        <v>11.898642167579473</v>
      </c>
      <c r="BW62" s="37">
        <f t="shared" si="102"/>
        <v>11.898642167579473</v>
      </c>
      <c r="BX62" s="54">
        <f t="shared" si="103"/>
        <v>11.898642167579473</v>
      </c>
      <c r="BY62" s="26">
        <f t="shared" si="104"/>
        <v>1.8138174035944199E-2</v>
      </c>
      <c r="BZ62" s="47">
        <f t="shared" si="105"/>
        <v>11.898642167579473</v>
      </c>
      <c r="CA62" s="48">
        <f t="shared" si="106"/>
        <v>5.3052967993169275</v>
      </c>
      <c r="CB62" s="48">
        <f t="shared" si="107"/>
        <v>5.2708189746403162</v>
      </c>
      <c r="CC62" s="65">
        <f t="shared" si="108"/>
        <v>2.2427853931021273</v>
      </c>
      <c r="CD62" s="66">
        <v>0</v>
      </c>
      <c r="CE62" s="15">
        <f t="shared" si="109"/>
        <v>7.8473651319685249</v>
      </c>
      <c r="CF62" s="37">
        <f t="shared" si="110"/>
        <v>7.8473651319685249</v>
      </c>
      <c r="CG62" s="54">
        <f t="shared" si="111"/>
        <v>7.8473651319685249</v>
      </c>
      <c r="CH62" s="26">
        <f t="shared" si="112"/>
        <v>1.2209997093462776E-3</v>
      </c>
      <c r="CI62" s="47">
        <f t="shared" si="113"/>
        <v>7.8473651319685249</v>
      </c>
      <c r="CJ62" s="48">
        <f t="shared" si="114"/>
        <v>5.3052967993169275</v>
      </c>
      <c r="CK62" s="65">
        <f t="shared" si="115"/>
        <v>1.4791566671592993</v>
      </c>
      <c r="CL62" s="70">
        <f t="shared" si="116"/>
        <v>0</v>
      </c>
      <c r="CM62" s="1">
        <f t="shared" si="117"/>
        <v>5</v>
      </c>
    </row>
    <row r="63" spans="1:91" x14ac:dyDescent="0.2">
      <c r="A63" s="28" t="s">
        <v>248</v>
      </c>
      <c r="B63">
        <v>1</v>
      </c>
      <c r="C63">
        <v>1</v>
      </c>
      <c r="D63">
        <v>0.73152217339192904</v>
      </c>
      <c r="E63">
        <v>0.26847782660807001</v>
      </c>
      <c r="F63">
        <v>0.72189114024632495</v>
      </c>
      <c r="G63">
        <v>0.72189114024632495</v>
      </c>
      <c r="H63">
        <v>0.89343919765984103</v>
      </c>
      <c r="I63">
        <v>0.831801086502298</v>
      </c>
      <c r="J63">
        <v>0.862069426054072</v>
      </c>
      <c r="K63">
        <v>0.78887279135844701</v>
      </c>
      <c r="L63">
        <v>0.20342058212667399</v>
      </c>
      <c r="M63">
        <v>1.0056856631803299</v>
      </c>
      <c r="N63" s="21">
        <v>0</v>
      </c>
      <c r="O63">
        <v>1.04131951448001</v>
      </c>
      <c r="P63">
        <v>0.98608775601263499</v>
      </c>
      <c r="Q63">
        <v>1.06130990932865</v>
      </c>
      <c r="R63">
        <v>0.96859103736283203</v>
      </c>
      <c r="S63">
        <v>3.45000004768371</v>
      </c>
      <c r="T63" s="27">
        <f t="shared" si="59"/>
        <v>0.98608775601263499</v>
      </c>
      <c r="U63" s="27">
        <f t="shared" si="60"/>
        <v>1.06130990932865</v>
      </c>
      <c r="V63" s="39">
        <f t="shared" si="61"/>
        <v>3.4020028052639133</v>
      </c>
      <c r="W63" s="38">
        <f t="shared" si="62"/>
        <v>3.6615192377910364</v>
      </c>
      <c r="X63" s="44">
        <f t="shared" si="63"/>
        <v>0.86884149130007637</v>
      </c>
      <c r="Y63" s="44">
        <f t="shared" si="64"/>
        <v>0.79306956506560522</v>
      </c>
      <c r="Z63" s="22">
        <f t="shared" si="65"/>
        <v>1</v>
      </c>
      <c r="AA63" s="22">
        <f t="shared" si="66"/>
        <v>1</v>
      </c>
      <c r="AB63" s="22">
        <f t="shared" si="67"/>
        <v>1</v>
      </c>
      <c r="AC63" s="22">
        <v>1</v>
      </c>
      <c r="AD63" s="22">
        <v>1</v>
      </c>
      <c r="AE63" s="22">
        <v>1</v>
      </c>
      <c r="AF63" s="22">
        <f t="shared" si="68"/>
        <v>-2.0158062563458218E-2</v>
      </c>
      <c r="AG63" s="22">
        <f t="shared" si="69"/>
        <v>0.96033891488376033</v>
      </c>
      <c r="AH63" s="22">
        <f t="shared" si="70"/>
        <v>0.20342058212667399</v>
      </c>
      <c r="AI63" s="22">
        <f t="shared" si="71"/>
        <v>1.2235786446901322</v>
      </c>
      <c r="AJ63" s="22">
        <f t="shared" si="72"/>
        <v>-1.1179406290299256</v>
      </c>
      <c r="AK63" s="22">
        <f t="shared" si="73"/>
        <v>1.0168846478167008</v>
      </c>
      <c r="AL63" s="22">
        <f t="shared" si="74"/>
        <v>1.0056856631803299</v>
      </c>
      <c r="AM63" s="22">
        <f t="shared" si="75"/>
        <v>3.1236262922102558</v>
      </c>
      <c r="AN63" s="46">
        <v>0</v>
      </c>
      <c r="AO63" s="74">
        <v>0.34300000000000003</v>
      </c>
      <c r="AP63" s="51">
        <v>0.64</v>
      </c>
      <c r="AQ63" s="50">
        <v>1</v>
      </c>
      <c r="AR63" s="17">
        <f t="shared" si="76"/>
        <v>0</v>
      </c>
      <c r="AS63" s="17">
        <f t="shared" si="77"/>
        <v>32.653549661229512</v>
      </c>
      <c r="AT63" s="17">
        <f t="shared" si="78"/>
        <v>60.927906073431153</v>
      </c>
      <c r="AU63" s="17">
        <f t="shared" si="79"/>
        <v>0</v>
      </c>
      <c r="AV63" s="17">
        <f t="shared" si="80"/>
        <v>32.653549661229512</v>
      </c>
      <c r="AW63" s="17">
        <f t="shared" si="81"/>
        <v>60.927906073431153</v>
      </c>
      <c r="AX63" s="14">
        <f t="shared" si="82"/>
        <v>0</v>
      </c>
      <c r="AY63" s="14">
        <f t="shared" si="83"/>
        <v>2.3965306538601544E-2</v>
      </c>
      <c r="AZ63" s="67">
        <f t="shared" si="84"/>
        <v>2.0822000868851453E-2</v>
      </c>
      <c r="BA63" s="21">
        <f t="shared" si="85"/>
        <v>0</v>
      </c>
      <c r="BB63" s="66">
        <v>0</v>
      </c>
      <c r="BC63" s="15">
        <f t="shared" si="86"/>
        <v>0</v>
      </c>
      <c r="BD63" s="19">
        <f t="shared" si="87"/>
        <v>0</v>
      </c>
      <c r="BE63" s="63">
        <f t="shared" si="88"/>
        <v>3.6615192377910364</v>
      </c>
      <c r="BF63" s="63">
        <f t="shared" si="89"/>
        <v>3.8860066502651129</v>
      </c>
      <c r="BG63" s="46">
        <f t="shared" si="90"/>
        <v>0</v>
      </c>
      <c r="BH63" s="64" t="e">
        <f t="shared" si="91"/>
        <v>#DIV/0!</v>
      </c>
      <c r="BI63" s="66">
        <v>0</v>
      </c>
      <c r="BJ63" s="66">
        <v>1356</v>
      </c>
      <c r="BK63" s="66">
        <v>0</v>
      </c>
      <c r="BL63" s="10">
        <f t="shared" si="92"/>
        <v>1356</v>
      </c>
      <c r="BM63" s="15">
        <f t="shared" si="93"/>
        <v>4430.6579422435761</v>
      </c>
      <c r="BN63" s="9">
        <f t="shared" si="94"/>
        <v>3074.6579422435761</v>
      </c>
      <c r="BO63" s="48">
        <f t="shared" si="95"/>
        <v>3.4020028052639133</v>
      </c>
      <c r="BP63" s="48">
        <f t="shared" si="96"/>
        <v>3.3546733121913812</v>
      </c>
      <c r="BQ63" s="46">
        <f t="shared" si="97"/>
        <v>903.77877921974755</v>
      </c>
      <c r="BR63" s="64">
        <f t="shared" si="98"/>
        <v>0.30604935377009829</v>
      </c>
      <c r="BS63" s="16">
        <f t="shared" si="99"/>
        <v>1576</v>
      </c>
      <c r="BT63" s="69">
        <f t="shared" si="100"/>
        <v>4633.5683407105334</v>
      </c>
      <c r="BU63" s="66">
        <v>220</v>
      </c>
      <c r="BV63" s="15">
        <f t="shared" si="101"/>
        <v>202.91039846695742</v>
      </c>
      <c r="BW63" s="37">
        <f t="shared" si="102"/>
        <v>-17.089601533042583</v>
      </c>
      <c r="BX63" s="54">
        <f t="shared" si="103"/>
        <v>-17.089601533042583</v>
      </c>
      <c r="BY63" s="26">
        <f t="shared" si="104"/>
        <v>-2.6051221849150107E-2</v>
      </c>
      <c r="BZ63" s="47">
        <f t="shared" si="105"/>
        <v>-17.089601533042583</v>
      </c>
      <c r="CA63" s="48">
        <f t="shared" si="106"/>
        <v>3.6615192377910364</v>
      </c>
      <c r="CB63" s="48">
        <f t="shared" si="107"/>
        <v>3.8860066502651129</v>
      </c>
      <c r="CC63" s="65">
        <f t="shared" si="108"/>
        <v>-4.6673526542366588</v>
      </c>
      <c r="CD63" s="66">
        <v>0</v>
      </c>
      <c r="CE63" s="15">
        <f t="shared" si="109"/>
        <v>133.82299958410829</v>
      </c>
      <c r="CF63" s="37">
        <f t="shared" si="110"/>
        <v>133.82299958410829</v>
      </c>
      <c r="CG63" s="54">
        <f t="shared" si="111"/>
        <v>133.82299958410829</v>
      </c>
      <c r="CH63" s="26">
        <f t="shared" si="112"/>
        <v>2.0822000868851456E-2</v>
      </c>
      <c r="CI63" s="47">
        <f t="shared" si="113"/>
        <v>133.82299958410829</v>
      </c>
      <c r="CJ63" s="48">
        <f t="shared" si="114"/>
        <v>3.6615192377910364</v>
      </c>
      <c r="CK63" s="65">
        <f t="shared" si="115"/>
        <v>36.548490092009615</v>
      </c>
      <c r="CL63" s="70">
        <f t="shared" si="116"/>
        <v>0</v>
      </c>
      <c r="CM63" s="1">
        <f t="shared" si="117"/>
        <v>1796</v>
      </c>
    </row>
    <row r="64" spans="1:91" x14ac:dyDescent="0.2">
      <c r="A64" s="28" t="s">
        <v>266</v>
      </c>
      <c r="B64">
        <v>0</v>
      </c>
      <c r="C64">
        <v>0</v>
      </c>
      <c r="D64">
        <v>0.43547742708749498</v>
      </c>
      <c r="E64">
        <v>0.56452257291250496</v>
      </c>
      <c r="F64">
        <v>0.52006356773937201</v>
      </c>
      <c r="G64">
        <v>0.52006356773937201</v>
      </c>
      <c r="H64">
        <v>0.55035520267446703</v>
      </c>
      <c r="I64">
        <v>0.79899707480150395</v>
      </c>
      <c r="J64">
        <v>0.66312306326856696</v>
      </c>
      <c r="K64">
        <v>0.58725305119148796</v>
      </c>
      <c r="L64">
        <v>0.34336092443163002</v>
      </c>
      <c r="M64">
        <v>0.23713507771976899</v>
      </c>
      <c r="N64" s="21">
        <v>0</v>
      </c>
      <c r="O64">
        <v>0.99306646191478798</v>
      </c>
      <c r="P64">
        <v>0.99257464744331003</v>
      </c>
      <c r="Q64">
        <v>1.0098567980172799</v>
      </c>
      <c r="R64">
        <v>1.00150240548743</v>
      </c>
      <c r="S64">
        <v>8.5200004577636701</v>
      </c>
      <c r="T64" s="27">
        <f t="shared" si="59"/>
        <v>1.00150240548743</v>
      </c>
      <c r="U64" s="27">
        <f t="shared" si="60"/>
        <v>1.0098567980172799</v>
      </c>
      <c r="V64" s="39">
        <f t="shared" si="61"/>
        <v>8.5328009532043207</v>
      </c>
      <c r="W64" s="38">
        <f t="shared" si="62"/>
        <v>8.6039803813829785</v>
      </c>
      <c r="X64" s="44">
        <f t="shared" si="63"/>
        <v>1.0247026329874329</v>
      </c>
      <c r="Y64" s="44">
        <f t="shared" si="64"/>
        <v>0.5821904220717522</v>
      </c>
      <c r="Z64" s="22">
        <f t="shared" si="65"/>
        <v>1</v>
      </c>
      <c r="AA64" s="22">
        <f t="shared" si="66"/>
        <v>1</v>
      </c>
      <c r="AB64" s="22">
        <f t="shared" si="67"/>
        <v>1</v>
      </c>
      <c r="AC64" s="22">
        <v>1</v>
      </c>
      <c r="AD64" s="22">
        <v>1</v>
      </c>
      <c r="AE64" s="22">
        <v>1</v>
      </c>
      <c r="AF64" s="22">
        <f t="shared" si="68"/>
        <v>-2.0158062563458218E-2</v>
      </c>
      <c r="AG64" s="22">
        <f t="shared" si="69"/>
        <v>0.96033891488376033</v>
      </c>
      <c r="AH64" s="22">
        <f t="shared" si="70"/>
        <v>0.34336092443163002</v>
      </c>
      <c r="AI64" s="22">
        <f t="shared" si="71"/>
        <v>1.3635189869950883</v>
      </c>
      <c r="AJ64" s="22">
        <f t="shared" si="72"/>
        <v>-1.1179406290299256</v>
      </c>
      <c r="AK64" s="22">
        <f t="shared" si="73"/>
        <v>1.0168846478167008</v>
      </c>
      <c r="AL64" s="22">
        <f t="shared" si="74"/>
        <v>0.23713507771976899</v>
      </c>
      <c r="AM64" s="22">
        <f t="shared" si="75"/>
        <v>2.3550757067496946</v>
      </c>
      <c r="AN64" s="46">
        <v>0</v>
      </c>
      <c r="AO64" s="74">
        <v>0.34300000000000003</v>
      </c>
      <c r="AP64" s="51">
        <v>0.64</v>
      </c>
      <c r="AQ64" s="50">
        <v>1</v>
      </c>
      <c r="AR64" s="17">
        <f t="shared" si="76"/>
        <v>0</v>
      </c>
      <c r="AS64" s="17">
        <f t="shared" si="77"/>
        <v>10.55148559762798</v>
      </c>
      <c r="AT64" s="17">
        <f t="shared" si="78"/>
        <v>19.687903155923927</v>
      </c>
      <c r="AU64" s="17">
        <f t="shared" si="79"/>
        <v>0</v>
      </c>
      <c r="AV64" s="17">
        <f t="shared" si="80"/>
        <v>10.55148559762798</v>
      </c>
      <c r="AW64" s="17">
        <f t="shared" si="81"/>
        <v>19.687903155923927</v>
      </c>
      <c r="AX64" s="14">
        <f t="shared" si="82"/>
        <v>0</v>
      </c>
      <c r="AY64" s="14">
        <f t="shared" si="83"/>
        <v>7.7440152573988947E-3</v>
      </c>
      <c r="AZ64" s="67">
        <f t="shared" si="84"/>
        <v>6.7283050253597104E-3</v>
      </c>
      <c r="BA64" s="21">
        <f t="shared" si="85"/>
        <v>0</v>
      </c>
      <c r="BB64" s="66">
        <v>0</v>
      </c>
      <c r="BC64" s="15">
        <f t="shared" si="86"/>
        <v>0</v>
      </c>
      <c r="BD64" s="19">
        <f t="shared" si="87"/>
        <v>0</v>
      </c>
      <c r="BE64" s="63">
        <f t="shared" si="88"/>
        <v>8.6039803813829785</v>
      </c>
      <c r="BF64" s="63">
        <f t="shared" si="89"/>
        <v>8.68878807814691</v>
      </c>
      <c r="BG64" s="46">
        <f t="shared" si="90"/>
        <v>0</v>
      </c>
      <c r="BH64" s="64" t="e">
        <f t="shared" si="91"/>
        <v>#DIV/0!</v>
      </c>
      <c r="BI64" s="66">
        <v>0</v>
      </c>
      <c r="BJ64" s="66">
        <v>0</v>
      </c>
      <c r="BK64" s="66">
        <v>0</v>
      </c>
      <c r="BL64" s="10">
        <f t="shared" si="92"/>
        <v>0</v>
      </c>
      <c r="BM64" s="15">
        <f t="shared" si="93"/>
        <v>1431.6980527573928</v>
      </c>
      <c r="BN64" s="9">
        <f t="shared" si="94"/>
        <v>1431.6980527573928</v>
      </c>
      <c r="BO64" s="48">
        <f t="shared" si="95"/>
        <v>8.5328009532043207</v>
      </c>
      <c r="BP64" s="48">
        <f t="shared" si="96"/>
        <v>8.545620680179562</v>
      </c>
      <c r="BQ64" s="46">
        <f t="shared" si="97"/>
        <v>167.78758353899579</v>
      </c>
      <c r="BR64" s="64">
        <f t="shared" si="98"/>
        <v>0</v>
      </c>
      <c r="BS64" s="16">
        <f t="shared" si="99"/>
        <v>51</v>
      </c>
      <c r="BT64" s="69">
        <f t="shared" si="100"/>
        <v>1497.2653852295232</v>
      </c>
      <c r="BU64" s="66">
        <v>51</v>
      </c>
      <c r="BV64" s="15">
        <f t="shared" si="101"/>
        <v>65.567332472130374</v>
      </c>
      <c r="BW64" s="37">
        <f t="shared" si="102"/>
        <v>14.567332472130374</v>
      </c>
      <c r="BX64" s="54">
        <f t="shared" si="103"/>
        <v>14.567332472130374</v>
      </c>
      <c r="BY64" s="26">
        <f t="shared" si="104"/>
        <v>2.2206299500198597E-2</v>
      </c>
      <c r="BZ64" s="47">
        <f t="shared" si="105"/>
        <v>14.567332472130376</v>
      </c>
      <c r="CA64" s="48">
        <f t="shared" si="106"/>
        <v>8.5328009532043207</v>
      </c>
      <c r="CB64" s="48">
        <f t="shared" si="107"/>
        <v>8.545620680179562</v>
      </c>
      <c r="CC64" s="65">
        <f t="shared" si="108"/>
        <v>1.7072157843620985</v>
      </c>
      <c r="CD64" s="66">
        <v>0</v>
      </c>
      <c r="CE64" s="15">
        <f t="shared" si="109"/>
        <v>43.242816397986857</v>
      </c>
      <c r="CF64" s="37">
        <f t="shared" si="110"/>
        <v>43.242816397986857</v>
      </c>
      <c r="CG64" s="54">
        <f t="shared" si="111"/>
        <v>43.242816397986857</v>
      </c>
      <c r="CH64" s="26">
        <f t="shared" si="112"/>
        <v>6.7283050253597113E-3</v>
      </c>
      <c r="CI64" s="47">
        <f t="shared" si="113"/>
        <v>43.242816397986857</v>
      </c>
      <c r="CJ64" s="48">
        <f t="shared" si="114"/>
        <v>8.5328009532043207</v>
      </c>
      <c r="CK64" s="65">
        <f t="shared" si="115"/>
        <v>5.0678337201511647</v>
      </c>
      <c r="CL64" s="70">
        <f t="shared" si="116"/>
        <v>0</v>
      </c>
      <c r="CM64" s="1">
        <f t="shared" si="117"/>
        <v>102</v>
      </c>
    </row>
    <row r="65" spans="1:91" x14ac:dyDescent="0.2">
      <c r="A65" s="28" t="s">
        <v>276</v>
      </c>
      <c r="B65">
        <v>1</v>
      </c>
      <c r="C65">
        <v>1</v>
      </c>
      <c r="D65">
        <v>0.775469436675988</v>
      </c>
      <c r="E65">
        <v>0.224530563324011</v>
      </c>
      <c r="F65">
        <v>0.65991259435836302</v>
      </c>
      <c r="G65">
        <v>0.65991259435836302</v>
      </c>
      <c r="H65">
        <v>0.32971165900543198</v>
      </c>
      <c r="I65">
        <v>0.46427078980359299</v>
      </c>
      <c r="J65">
        <v>0.39124863237320701</v>
      </c>
      <c r="K65">
        <v>0.50812390224094395</v>
      </c>
      <c r="L65">
        <v>0.73342022194242296</v>
      </c>
      <c r="M65">
        <v>0.72566178156505201</v>
      </c>
      <c r="N65" s="21">
        <v>0</v>
      </c>
      <c r="O65">
        <v>1.0046820278056601</v>
      </c>
      <c r="P65">
        <v>0.99318502267898701</v>
      </c>
      <c r="Q65">
        <v>1.0154957323777001</v>
      </c>
      <c r="R65">
        <v>1</v>
      </c>
      <c r="S65">
        <v>5.9899997711181596</v>
      </c>
      <c r="T65" s="27">
        <f t="shared" si="59"/>
        <v>0.99318502267898701</v>
      </c>
      <c r="U65" s="27">
        <f t="shared" si="60"/>
        <v>1.0154957323777001</v>
      </c>
      <c r="V65" s="39">
        <f t="shared" si="61"/>
        <v>5.9491780585251162</v>
      </c>
      <c r="W65" s="38">
        <f t="shared" si="62"/>
        <v>6.0828192045138909</v>
      </c>
      <c r="X65" s="44">
        <f t="shared" si="63"/>
        <v>0.84570420980802619</v>
      </c>
      <c r="Y65" s="44">
        <f t="shared" si="64"/>
        <v>0.54123565840227006</v>
      </c>
      <c r="Z65" s="22">
        <f t="shared" si="65"/>
        <v>1</v>
      </c>
      <c r="AA65" s="22">
        <f t="shared" si="66"/>
        <v>1</v>
      </c>
      <c r="AB65" s="22">
        <f t="shared" si="67"/>
        <v>1</v>
      </c>
      <c r="AC65" s="22">
        <v>1</v>
      </c>
      <c r="AD65" s="22">
        <v>1</v>
      </c>
      <c r="AE65" s="22">
        <v>1</v>
      </c>
      <c r="AF65" s="22">
        <f t="shared" si="68"/>
        <v>-2.0158062563458218E-2</v>
      </c>
      <c r="AG65" s="22">
        <f t="shared" si="69"/>
        <v>0.96033891488376033</v>
      </c>
      <c r="AH65" s="22">
        <f t="shared" si="70"/>
        <v>0.73342022194242296</v>
      </c>
      <c r="AI65" s="22">
        <f t="shared" si="71"/>
        <v>1.7535782845058812</v>
      </c>
      <c r="AJ65" s="22">
        <f t="shared" si="72"/>
        <v>-1.1179406290299256</v>
      </c>
      <c r="AK65" s="22">
        <f t="shared" si="73"/>
        <v>1.0168846478167008</v>
      </c>
      <c r="AL65" s="22">
        <f t="shared" si="74"/>
        <v>0.72566178156505201</v>
      </c>
      <c r="AM65" s="22">
        <f t="shared" si="75"/>
        <v>2.8436024105949778</v>
      </c>
      <c r="AN65" s="46">
        <v>0</v>
      </c>
      <c r="AO65" s="74">
        <v>0.34300000000000003</v>
      </c>
      <c r="AP65" s="51">
        <v>0.64</v>
      </c>
      <c r="AQ65" s="50">
        <v>1</v>
      </c>
      <c r="AR65" s="17">
        <f t="shared" si="76"/>
        <v>0</v>
      </c>
      <c r="AS65" s="17">
        <f t="shared" si="77"/>
        <v>22.426919021560817</v>
      </c>
      <c r="AT65" s="17">
        <f t="shared" si="78"/>
        <v>41.846146279297145</v>
      </c>
      <c r="AU65" s="17">
        <f t="shared" si="79"/>
        <v>0</v>
      </c>
      <c r="AV65" s="17">
        <f t="shared" si="80"/>
        <v>22.426919021560817</v>
      </c>
      <c r="AW65" s="17">
        <f t="shared" si="81"/>
        <v>41.846146279297145</v>
      </c>
      <c r="AX65" s="14">
        <f t="shared" si="82"/>
        <v>0</v>
      </c>
      <c r="AY65" s="14">
        <f t="shared" si="83"/>
        <v>1.645971095467914E-2</v>
      </c>
      <c r="AZ65" s="67">
        <f t="shared" si="84"/>
        <v>1.4300844232780338E-2</v>
      </c>
      <c r="BA65" s="21">
        <f t="shared" si="85"/>
        <v>0</v>
      </c>
      <c r="BB65" s="66">
        <v>0</v>
      </c>
      <c r="BC65" s="15">
        <f t="shared" si="86"/>
        <v>0</v>
      </c>
      <c r="BD65" s="19">
        <f t="shared" si="87"/>
        <v>0</v>
      </c>
      <c r="BE65" s="63">
        <f t="shared" si="88"/>
        <v>6.0828192045138909</v>
      </c>
      <c r="BF65" s="63">
        <f t="shared" si="89"/>
        <v>6.1770769430089736</v>
      </c>
      <c r="BG65" s="46">
        <f t="shared" si="90"/>
        <v>0</v>
      </c>
      <c r="BH65" s="64" t="e">
        <f t="shared" si="91"/>
        <v>#DIV/0!</v>
      </c>
      <c r="BI65" s="66">
        <v>0</v>
      </c>
      <c r="BJ65" s="66">
        <v>1096</v>
      </c>
      <c r="BK65" s="66">
        <v>0</v>
      </c>
      <c r="BL65" s="10">
        <f t="shared" si="92"/>
        <v>1096</v>
      </c>
      <c r="BM65" s="15">
        <f t="shared" si="93"/>
        <v>3043.03844187917</v>
      </c>
      <c r="BN65" s="9">
        <f t="shared" si="94"/>
        <v>1947.03844187917</v>
      </c>
      <c r="BO65" s="48">
        <f t="shared" si="95"/>
        <v>5.9491780585251162</v>
      </c>
      <c r="BP65" s="48">
        <f t="shared" si="96"/>
        <v>5.9086345449775992</v>
      </c>
      <c r="BQ65" s="46">
        <f t="shared" si="97"/>
        <v>327.27856230308691</v>
      </c>
      <c r="BR65" s="64">
        <f t="shared" si="98"/>
        <v>0.36016633405498033</v>
      </c>
      <c r="BS65" s="16">
        <f t="shared" si="99"/>
        <v>1228</v>
      </c>
      <c r="BT65" s="69">
        <f t="shared" si="100"/>
        <v>3182.4001689276142</v>
      </c>
      <c r="BU65" s="66">
        <v>132</v>
      </c>
      <c r="BV65" s="15">
        <f t="shared" si="101"/>
        <v>139.36172704844441</v>
      </c>
      <c r="BW65" s="37">
        <f t="shared" si="102"/>
        <v>7.3617270484444077</v>
      </c>
      <c r="BX65" s="54">
        <f t="shared" si="103"/>
        <v>7.3617270484444077</v>
      </c>
      <c r="BY65" s="26">
        <f t="shared" si="104"/>
        <v>1.1222144890921279E-2</v>
      </c>
      <c r="BZ65" s="47">
        <f t="shared" si="105"/>
        <v>7.3617270484444077</v>
      </c>
      <c r="CA65" s="48">
        <f t="shared" si="106"/>
        <v>5.9491780585251162</v>
      </c>
      <c r="CB65" s="48">
        <f t="shared" si="107"/>
        <v>5.9086345449775992</v>
      </c>
      <c r="CC65" s="65">
        <f t="shared" si="108"/>
        <v>1.2374359913291084</v>
      </c>
      <c r="CD65" s="66">
        <v>0</v>
      </c>
      <c r="CE65" s="15">
        <f t="shared" si="109"/>
        <v>91.911525884079239</v>
      </c>
      <c r="CF65" s="37">
        <f t="shared" si="110"/>
        <v>91.911525884079239</v>
      </c>
      <c r="CG65" s="54">
        <f t="shared" si="111"/>
        <v>91.911525884079239</v>
      </c>
      <c r="CH65" s="26">
        <f t="shared" si="112"/>
        <v>1.4300844232780342E-2</v>
      </c>
      <c r="CI65" s="47">
        <f t="shared" si="113"/>
        <v>91.911525884079239</v>
      </c>
      <c r="CJ65" s="48">
        <f t="shared" si="114"/>
        <v>5.9491780585251162</v>
      </c>
      <c r="CK65" s="65">
        <f t="shared" si="115"/>
        <v>15.449449483592257</v>
      </c>
      <c r="CL65" s="70">
        <f t="shared" si="116"/>
        <v>0</v>
      </c>
      <c r="CM65" s="1">
        <f t="shared" si="117"/>
        <v>1360</v>
      </c>
    </row>
    <row r="66" spans="1:91" x14ac:dyDescent="0.2">
      <c r="A66" s="28" t="s">
        <v>160</v>
      </c>
      <c r="B66">
        <v>1</v>
      </c>
      <c r="C66">
        <v>0</v>
      </c>
      <c r="D66">
        <v>0.52137435077906502</v>
      </c>
      <c r="E66">
        <v>0.47862564922093398</v>
      </c>
      <c r="F66">
        <v>0.60389352403655105</v>
      </c>
      <c r="G66">
        <v>0.60389352403655105</v>
      </c>
      <c r="H66">
        <v>0.51859590472210604</v>
      </c>
      <c r="I66">
        <v>0.59465106560802306</v>
      </c>
      <c r="J66">
        <v>0.55532297572039702</v>
      </c>
      <c r="K66">
        <v>0.57909925642005</v>
      </c>
      <c r="L66">
        <v>0.88009112528970701</v>
      </c>
      <c r="M66">
        <v>-0.43743549380282298</v>
      </c>
      <c r="N66" s="21">
        <v>0</v>
      </c>
      <c r="O66">
        <v>1.02024483431625</v>
      </c>
      <c r="P66">
        <v>0.98978301643076205</v>
      </c>
      <c r="Q66">
        <v>1.00088698463772</v>
      </c>
      <c r="R66">
        <v>0.99890852630407101</v>
      </c>
      <c r="S66">
        <v>420.63000488281199</v>
      </c>
      <c r="T66" s="27">
        <f t="shared" ref="T66:T97" si="118">IF(C66,P66,R66)</f>
        <v>0.99890852630407101</v>
      </c>
      <c r="U66" s="27">
        <f t="shared" ref="U66:U97" si="119">IF(D66 = 0,O66,Q66)</f>
        <v>1.00088698463772</v>
      </c>
      <c r="V66" s="39">
        <f t="shared" ref="V66:V97" si="120">S66*T66^(1-N66)</f>
        <v>420.17089829676394</v>
      </c>
      <c r="W66" s="38">
        <f t="shared" ref="W66:W97" si="121">S66*U66^(N66+1)</f>
        <v>421.00309723530711</v>
      </c>
      <c r="X66" s="44">
        <f t="shared" ref="X66:X97" si="122">0.5 * (D66-MAX($D$3:$D$151))/(MIN($D$3:$D$151)-MAX($D$3:$D$151)) + 0.75</f>
        <v>0.97947976461660735</v>
      </c>
      <c r="Y66" s="44">
        <f t="shared" ref="Y66:Y97" si="123">AVERAGE(D66, F66, G66, H66, I66, J66, K66)</f>
        <v>0.56811865733182043</v>
      </c>
      <c r="Z66" s="22">
        <f t="shared" ref="Z66:Z97" si="124">AI66^N66</f>
        <v>1</v>
      </c>
      <c r="AA66" s="22">
        <f t="shared" ref="AA66:AA97" si="125">(Z66+AB66)/2</f>
        <v>1</v>
      </c>
      <c r="AB66" s="22">
        <f t="shared" ref="AB66:AB97" si="126">AM66^N66</f>
        <v>1</v>
      </c>
      <c r="AC66" s="22">
        <v>1</v>
      </c>
      <c r="AD66" s="22">
        <v>1</v>
      </c>
      <c r="AE66" s="22">
        <v>1</v>
      </c>
      <c r="AF66" s="22">
        <f t="shared" ref="AF66:AF97" si="127">PERCENTILE($L$2:$L$151, 0.05)</f>
        <v>-2.0158062563458218E-2</v>
      </c>
      <c r="AG66" s="22">
        <f t="shared" ref="AG66:AG97" si="128">PERCENTILE($L$2:$L$151, 0.95)</f>
        <v>0.96033891488376033</v>
      </c>
      <c r="AH66" s="22">
        <f t="shared" ref="AH66:AH97" si="129">MIN(MAX(L66,AF66), AG66)</f>
        <v>0.88009112528970701</v>
      </c>
      <c r="AI66" s="22">
        <f t="shared" ref="AI66:AI97" si="130">AH66-$AH$152+1</f>
        <v>1.9002491878531651</v>
      </c>
      <c r="AJ66" s="22">
        <f t="shared" ref="AJ66:AJ97" si="131">PERCENTILE($M$2:$M$151, 0.02)</f>
        <v>-1.1179406290299256</v>
      </c>
      <c r="AK66" s="22">
        <f t="shared" ref="AK66:AK97" si="132">PERCENTILE($M$2:$M$151, 0.98)</f>
        <v>1.0168846478167008</v>
      </c>
      <c r="AL66" s="22">
        <f t="shared" ref="AL66:AL97" si="133">MIN(MAX(M66,AJ66), AK66)</f>
        <v>-0.43743549380282298</v>
      </c>
      <c r="AM66" s="22">
        <f t="shared" ref="AM66:AM97" si="134">AL66-$AL$152 + 1</f>
        <v>1.6805051352271025</v>
      </c>
      <c r="AN66" s="46">
        <v>1</v>
      </c>
      <c r="AO66" s="51">
        <v>1</v>
      </c>
      <c r="AP66" s="51">
        <v>1</v>
      </c>
      <c r="AQ66" s="21">
        <v>1</v>
      </c>
      <c r="AR66" s="17">
        <f t="shared" ref="AR66:AR97" si="135">(AI66^4)*AB66*AE66*AN66</f>
        <v>13.038938063025775</v>
      </c>
      <c r="AS66" s="17">
        <f t="shared" ref="AS66:AS97" si="136">(AM66^4) *Z66*AC66*AO66*(M66 &gt; 0)</f>
        <v>0</v>
      </c>
      <c r="AT66" s="17">
        <f t="shared" ref="AT66:AT97" si="137">(AM66^4)*AA66*AP66*AQ66</f>
        <v>7.9755267433033987</v>
      </c>
      <c r="AU66" s="17">
        <f t="shared" ref="AU66:AU97" si="138">MIN(AR66, 0.05*AR$152)</f>
        <v>13.038938063025775</v>
      </c>
      <c r="AV66" s="17">
        <f t="shared" ref="AV66:AV97" si="139">MIN(AS66, 0.05*AS$152)</f>
        <v>0</v>
      </c>
      <c r="AW66" s="17">
        <f t="shared" ref="AW66:AW97" si="140">MIN(AT66, 0.05*AT$152)</f>
        <v>7.9755267433033987</v>
      </c>
      <c r="AX66" s="14">
        <f t="shared" ref="AX66:AX97" si="141">AU66/$AU$152</f>
        <v>2.3424461849811937E-2</v>
      </c>
      <c r="AY66" s="14">
        <f t="shared" ref="AY66:AY97" si="142">AV66/$AV$152</f>
        <v>0</v>
      </c>
      <c r="AZ66" s="67">
        <f t="shared" ref="AZ66:AZ97" si="143">AW66/$AW$152</f>
        <v>2.7256217303523581E-3</v>
      </c>
      <c r="BA66" s="21">
        <f t="shared" ref="BA66:BA97" si="144">N66</f>
        <v>0</v>
      </c>
      <c r="BB66" s="66">
        <v>2944</v>
      </c>
      <c r="BC66" s="15">
        <f t="shared" ref="BC66:BC97" si="145">$D$158*AX66</f>
        <v>3030.3992050483203</v>
      </c>
      <c r="BD66" s="19">
        <f t="shared" ref="BD66:BD97" si="146">BC66-BB66</f>
        <v>86.399205048320255</v>
      </c>
      <c r="BE66" s="63">
        <f t="shared" ref="BE66:BE97" si="147">(IF(BD66 &gt; 0, V66, W66))</f>
        <v>420.17089829676394</v>
      </c>
      <c r="BF66" s="63">
        <f t="shared" ref="BF66:BF97" si="148">IF(BD66&gt;0, S66*(T66^(2-N66)), S66*(U66^(N66 + 2)))</f>
        <v>419.71229281347814</v>
      </c>
      <c r="BG66" s="46">
        <f t="shared" ref="BG66:BG97" si="149">BD66/BE66</f>
        <v>0.20562872249971265</v>
      </c>
      <c r="BH66" s="64">
        <f t="shared" ref="BH66:BH97" si="150">BB66/BC66</f>
        <v>0.97148916720134149</v>
      </c>
      <c r="BI66" s="66">
        <v>1683</v>
      </c>
      <c r="BJ66" s="66">
        <v>0</v>
      </c>
      <c r="BK66" s="66">
        <v>0</v>
      </c>
      <c r="BL66" s="10">
        <f t="shared" ref="BL66:BL97" si="151">SUM(BI66:BK66)</f>
        <v>1683</v>
      </c>
      <c r="BM66" s="15">
        <f t="shared" ref="BM66:BM97" si="152">AY66*$D$157</f>
        <v>0</v>
      </c>
      <c r="BN66" s="9">
        <f t="shared" ref="BN66:BN97" si="153">BM66-BL66</f>
        <v>-1683</v>
      </c>
      <c r="BO66" s="48">
        <f t="shared" ref="BO66:BO97" si="154">IF(BN66&gt;0,V66,W66)</f>
        <v>421.00309723530711</v>
      </c>
      <c r="BP66" s="48">
        <f t="shared" ref="BP66:BP97" si="155" xml:space="preserve"> IF(BN66 &gt;0, S66*T66^(2-N66), S66*U66^(N66+2))</f>
        <v>421.37652051498736</v>
      </c>
      <c r="BQ66" s="46">
        <f t="shared" ref="BQ66:BQ97" si="156">BN66/BO66</f>
        <v>-3.9975952933651162</v>
      </c>
      <c r="BR66" s="64" t="e">
        <f t="shared" ref="BR66:BR97" si="157">BL66/BM66</f>
        <v>#DIV/0!</v>
      </c>
      <c r="BS66" s="16">
        <f t="shared" ref="BS66:BS97" si="158">BB66+BL66+BU66</f>
        <v>4627</v>
      </c>
      <c r="BT66" s="69">
        <f t="shared" ref="BT66:BT97" si="159">BC66+BM66+BV66</f>
        <v>3056.9603888106039</v>
      </c>
      <c r="BU66" s="66">
        <v>0</v>
      </c>
      <c r="BV66" s="15">
        <f t="shared" ref="BV66:BV97" si="160">AZ66*$D$160</f>
        <v>26.561183762283729</v>
      </c>
      <c r="BW66" s="37">
        <f t="shared" ref="BW66:BW97" si="161">BV66-BU66</f>
        <v>26.561183762283729</v>
      </c>
      <c r="BX66" s="54">
        <f t="shared" ref="BX66:BX97" si="162">BW66*(BW66&lt;&gt;0)</f>
        <v>26.561183762283729</v>
      </c>
      <c r="BY66" s="26">
        <f t="shared" ref="BY66:BY97" si="163">BX66/$BX$152</f>
        <v>4.048960939372493E-2</v>
      </c>
      <c r="BZ66" s="47">
        <f t="shared" ref="BZ66:BZ97" si="164">BY66 * $BW$152</f>
        <v>26.561183762283729</v>
      </c>
      <c r="CA66" s="48">
        <f t="shared" ref="CA66:CA97" si="165">IF(BZ66&gt;0, V66, W66)</f>
        <v>420.17089829676394</v>
      </c>
      <c r="CB66" s="48">
        <f t="shared" ref="CB66:CB97" si="166">IF(BW66&gt;0, S66*T66^(2-N66), S66*U66^(N66+2))</f>
        <v>419.71229281347814</v>
      </c>
      <c r="CC66" s="65">
        <f t="shared" ref="CC66:CC97" si="167">BZ66/CA66</f>
        <v>6.3215191413670296E-2</v>
      </c>
      <c r="CD66" s="66">
        <v>0</v>
      </c>
      <c r="CE66" s="15">
        <f t="shared" ref="CE66:CE97" si="168">AZ66*$CD$155</f>
        <v>17.517570860974605</v>
      </c>
      <c r="CF66" s="37">
        <f t="shared" ref="CF66:CF97" si="169">CE66-CD66</f>
        <v>17.517570860974605</v>
      </c>
      <c r="CG66" s="54">
        <f t="shared" ref="CG66:CG97" si="170">CF66*(CF66&lt;&gt;0)</f>
        <v>17.517570860974605</v>
      </c>
      <c r="CH66" s="26">
        <f t="shared" ref="CH66:CH97" si="171">CG66/$CG$152</f>
        <v>2.7256217303523581E-3</v>
      </c>
      <c r="CI66" s="47">
        <f t="shared" ref="CI66:CI97" si="172">CH66 * $CF$152</f>
        <v>17.517570860974605</v>
      </c>
      <c r="CJ66" s="48">
        <f t="shared" ref="CJ66:CJ97" si="173">IF(BZ66&gt;0,V66,W66)</f>
        <v>420.17089829676394</v>
      </c>
      <c r="CK66" s="65">
        <f t="shared" ref="CK66:CK97" si="174">CI66/CJ66</f>
        <v>4.169153773377722E-2</v>
      </c>
      <c r="CL66" s="70">
        <f t="shared" ref="CL66:CL97" si="175">N66</f>
        <v>0</v>
      </c>
      <c r="CM66" s="1">
        <f t="shared" ref="CM66:CM97" si="176">BS66+BU66</f>
        <v>4627</v>
      </c>
    </row>
    <row r="67" spans="1:91" x14ac:dyDescent="0.2">
      <c r="A67" s="28" t="s">
        <v>158</v>
      </c>
      <c r="B67">
        <v>1</v>
      </c>
      <c r="C67">
        <v>1</v>
      </c>
      <c r="D67">
        <v>0.86176588094286799</v>
      </c>
      <c r="E67">
        <v>0.13823411905713101</v>
      </c>
      <c r="F67">
        <v>0.87604290822407604</v>
      </c>
      <c r="G67">
        <v>0.87604290822407604</v>
      </c>
      <c r="H67">
        <v>0.77622231508566597</v>
      </c>
      <c r="I67">
        <v>0.673422482239866</v>
      </c>
      <c r="J67">
        <v>0.72299761977129995</v>
      </c>
      <c r="K67">
        <v>0.79584982092322798</v>
      </c>
      <c r="L67">
        <v>0.41672009460478199</v>
      </c>
      <c r="M67">
        <v>6.4151703922053993E-2</v>
      </c>
      <c r="N67" s="21">
        <v>0</v>
      </c>
      <c r="O67">
        <v>1</v>
      </c>
      <c r="P67">
        <v>0.96333359136430996</v>
      </c>
      <c r="Q67">
        <v>1.0185984302248701</v>
      </c>
      <c r="R67">
        <v>0.98619923444816504</v>
      </c>
      <c r="S67">
        <v>51</v>
      </c>
      <c r="T67" s="27">
        <f t="shared" si="118"/>
        <v>0.96333359136430996</v>
      </c>
      <c r="U67" s="27">
        <f t="shared" si="119"/>
        <v>1.0185984302248701</v>
      </c>
      <c r="V67" s="39">
        <f t="shared" si="120"/>
        <v>49.130013159579811</v>
      </c>
      <c r="W67" s="38">
        <f t="shared" si="121"/>
        <v>51.948519941468376</v>
      </c>
      <c r="X67" s="44">
        <f t="shared" si="122"/>
        <v>0.80027100251454553</v>
      </c>
      <c r="Y67" s="44">
        <f t="shared" si="123"/>
        <v>0.79747770505872562</v>
      </c>
      <c r="Z67" s="22">
        <f t="shared" si="124"/>
        <v>1</v>
      </c>
      <c r="AA67" s="22">
        <f t="shared" si="125"/>
        <v>1</v>
      </c>
      <c r="AB67" s="22">
        <f t="shared" si="126"/>
        <v>1</v>
      </c>
      <c r="AC67" s="22">
        <v>1</v>
      </c>
      <c r="AD67" s="22">
        <v>1</v>
      </c>
      <c r="AE67" s="22">
        <v>1</v>
      </c>
      <c r="AF67" s="22">
        <f t="shared" si="127"/>
        <v>-2.0158062563458218E-2</v>
      </c>
      <c r="AG67" s="22">
        <f t="shared" si="128"/>
        <v>0.96033891488376033</v>
      </c>
      <c r="AH67" s="22">
        <f t="shared" si="129"/>
        <v>0.41672009460478199</v>
      </c>
      <c r="AI67" s="22">
        <f t="shared" si="130"/>
        <v>1.4368781571682403</v>
      </c>
      <c r="AJ67" s="22">
        <f t="shared" si="131"/>
        <v>-1.1179406290299256</v>
      </c>
      <c r="AK67" s="22">
        <f t="shared" si="132"/>
        <v>1.0168846478167008</v>
      </c>
      <c r="AL67" s="22">
        <f t="shared" si="133"/>
        <v>6.4151703922053993E-2</v>
      </c>
      <c r="AM67" s="22">
        <f t="shared" si="134"/>
        <v>2.1820923329519797</v>
      </c>
      <c r="AN67" s="46">
        <v>1</v>
      </c>
      <c r="AO67" s="51">
        <v>1</v>
      </c>
      <c r="AP67" s="51">
        <v>1</v>
      </c>
      <c r="AQ67" s="21">
        <v>1</v>
      </c>
      <c r="AR67" s="17">
        <f t="shared" si="135"/>
        <v>4.2626509484839818</v>
      </c>
      <c r="AS67" s="17">
        <f t="shared" si="136"/>
        <v>22.672138891079648</v>
      </c>
      <c r="AT67" s="17">
        <f t="shared" si="137"/>
        <v>22.672138891079648</v>
      </c>
      <c r="AU67" s="17">
        <f t="shared" si="138"/>
        <v>4.2626509484839818</v>
      </c>
      <c r="AV67" s="17">
        <f t="shared" si="139"/>
        <v>22.672138891079648</v>
      </c>
      <c r="AW67" s="17">
        <f t="shared" si="140"/>
        <v>22.672138891079648</v>
      </c>
      <c r="AX67" s="14">
        <f t="shared" si="141"/>
        <v>7.6578555737580331E-3</v>
      </c>
      <c r="AY67" s="14">
        <f t="shared" si="142"/>
        <v>1.6639684323680192E-2</v>
      </c>
      <c r="AZ67" s="67">
        <f t="shared" si="143"/>
        <v>7.7481621495382553E-3</v>
      </c>
      <c r="BA67" s="21">
        <f t="shared" si="144"/>
        <v>0</v>
      </c>
      <c r="BB67" s="66">
        <v>1275</v>
      </c>
      <c r="BC67" s="15">
        <f t="shared" si="145"/>
        <v>990.68911772150295</v>
      </c>
      <c r="BD67" s="19">
        <f t="shared" si="146"/>
        <v>-284.31088227849705</v>
      </c>
      <c r="BE67" s="63">
        <f t="shared" si="147"/>
        <v>51.948519941468376</v>
      </c>
      <c r="BF67" s="63">
        <f t="shared" si="148"/>
        <v>52.91468086488505</v>
      </c>
      <c r="BG67" s="46">
        <f t="shared" si="149"/>
        <v>-5.4729351788816469</v>
      </c>
      <c r="BH67" s="64">
        <f t="shared" si="150"/>
        <v>1.2869829467112619</v>
      </c>
      <c r="BI67" s="66">
        <v>0</v>
      </c>
      <c r="BJ67" s="66">
        <v>0</v>
      </c>
      <c r="BK67" s="66">
        <v>0</v>
      </c>
      <c r="BL67" s="10">
        <f t="shared" si="151"/>
        <v>0</v>
      </c>
      <c r="BM67" s="15">
        <f t="shared" si="152"/>
        <v>3076.3115583933463</v>
      </c>
      <c r="BN67" s="9">
        <f t="shared" si="153"/>
        <v>3076.3115583933463</v>
      </c>
      <c r="BO67" s="48">
        <f t="shared" si="154"/>
        <v>49.130013159579811</v>
      </c>
      <c r="BP67" s="48">
        <f t="shared" si="155"/>
        <v>47.328592020793828</v>
      </c>
      <c r="BQ67" s="46">
        <f t="shared" si="156"/>
        <v>62.615728361422178</v>
      </c>
      <c r="BR67" s="64">
        <f t="shared" si="157"/>
        <v>0</v>
      </c>
      <c r="BS67" s="16">
        <f t="shared" si="158"/>
        <v>1326</v>
      </c>
      <c r="BT67" s="69">
        <f t="shared" si="159"/>
        <v>4142.5065162620995</v>
      </c>
      <c r="BU67" s="66">
        <v>51</v>
      </c>
      <c r="BV67" s="15">
        <f t="shared" si="160"/>
        <v>75.505840147250296</v>
      </c>
      <c r="BW67" s="37">
        <f t="shared" si="161"/>
        <v>24.505840147250296</v>
      </c>
      <c r="BX67" s="54">
        <f t="shared" si="162"/>
        <v>24.505840147250296</v>
      </c>
      <c r="BY67" s="26">
        <f t="shared" si="163"/>
        <v>3.7356463639100813E-2</v>
      </c>
      <c r="BZ67" s="47">
        <f t="shared" si="164"/>
        <v>24.505840147250296</v>
      </c>
      <c r="CA67" s="48">
        <f t="shared" si="165"/>
        <v>49.130013159579811</v>
      </c>
      <c r="CB67" s="48">
        <f t="shared" si="166"/>
        <v>47.328592020793828</v>
      </c>
      <c r="CC67" s="65">
        <f t="shared" si="167"/>
        <v>0.4987957171444789</v>
      </c>
      <c r="CD67" s="66">
        <v>0</v>
      </c>
      <c r="CE67" s="15">
        <f t="shared" si="168"/>
        <v>49.797438135082366</v>
      </c>
      <c r="CF67" s="37">
        <f t="shared" si="169"/>
        <v>49.797438135082366</v>
      </c>
      <c r="CG67" s="54">
        <f t="shared" si="170"/>
        <v>49.797438135082366</v>
      </c>
      <c r="CH67" s="26">
        <f t="shared" si="171"/>
        <v>7.7481621495382562E-3</v>
      </c>
      <c r="CI67" s="47">
        <f t="shared" si="172"/>
        <v>49.797438135082366</v>
      </c>
      <c r="CJ67" s="48">
        <f t="shared" si="173"/>
        <v>49.130013159579811</v>
      </c>
      <c r="CK67" s="65">
        <f t="shared" si="174"/>
        <v>1.0135848727199539</v>
      </c>
      <c r="CL67" s="70">
        <f t="shared" si="175"/>
        <v>0</v>
      </c>
      <c r="CM67" s="1">
        <f t="shared" si="176"/>
        <v>1377</v>
      </c>
    </row>
    <row r="68" spans="1:91" x14ac:dyDescent="0.2">
      <c r="A68" s="28" t="s">
        <v>204</v>
      </c>
      <c r="B68">
        <v>1</v>
      </c>
      <c r="C68">
        <v>1</v>
      </c>
      <c r="D68">
        <v>0.51498202157411099</v>
      </c>
      <c r="E68">
        <v>0.48501797842588801</v>
      </c>
      <c r="F68">
        <v>0.58601509733809998</v>
      </c>
      <c r="G68">
        <v>0.58601509733809998</v>
      </c>
      <c r="H68">
        <v>0.359381529460927</v>
      </c>
      <c r="I68">
        <v>0.31508566652737102</v>
      </c>
      <c r="J68">
        <v>0.33650552558289798</v>
      </c>
      <c r="K68">
        <v>0.44406904680383902</v>
      </c>
      <c r="L68">
        <v>0.779152942012317</v>
      </c>
      <c r="M68">
        <v>0.59702468082149296</v>
      </c>
      <c r="N68" s="21">
        <v>0</v>
      </c>
      <c r="O68">
        <v>1.00177119464822</v>
      </c>
      <c r="P68">
        <v>1</v>
      </c>
      <c r="Q68">
        <v>1.00415446731691</v>
      </c>
      <c r="R68">
        <v>0.98108201211877799</v>
      </c>
      <c r="S68">
        <v>3.7799999713897701</v>
      </c>
      <c r="T68" s="27">
        <f t="shared" si="118"/>
        <v>1</v>
      </c>
      <c r="U68" s="27">
        <f t="shared" si="119"/>
        <v>1.00415446731691</v>
      </c>
      <c r="V68" s="39">
        <f t="shared" si="120"/>
        <v>3.7799999713897701</v>
      </c>
      <c r="W68" s="38">
        <f t="shared" si="121"/>
        <v>3.7957038577288298</v>
      </c>
      <c r="X68" s="44">
        <f t="shared" si="122"/>
        <v>0.98284518737908733</v>
      </c>
      <c r="Y68" s="44">
        <f t="shared" si="123"/>
        <v>0.44886485494647793</v>
      </c>
      <c r="Z68" s="22">
        <f t="shared" si="124"/>
        <v>1</v>
      </c>
      <c r="AA68" s="22">
        <f t="shared" si="125"/>
        <v>1</v>
      </c>
      <c r="AB68" s="22">
        <f t="shared" si="126"/>
        <v>1</v>
      </c>
      <c r="AC68" s="22">
        <v>1</v>
      </c>
      <c r="AD68" s="22">
        <v>1</v>
      </c>
      <c r="AE68" s="22">
        <v>1</v>
      </c>
      <c r="AF68" s="22">
        <f t="shared" si="127"/>
        <v>-2.0158062563458218E-2</v>
      </c>
      <c r="AG68" s="22">
        <f t="shared" si="128"/>
        <v>0.96033891488376033</v>
      </c>
      <c r="AH68" s="22">
        <f t="shared" si="129"/>
        <v>0.779152942012317</v>
      </c>
      <c r="AI68" s="22">
        <f t="shared" si="130"/>
        <v>1.7993110045757752</v>
      </c>
      <c r="AJ68" s="22">
        <f t="shared" si="131"/>
        <v>-1.1179406290299256</v>
      </c>
      <c r="AK68" s="22">
        <f t="shared" si="132"/>
        <v>1.0168846478167008</v>
      </c>
      <c r="AL68" s="22">
        <f t="shared" si="133"/>
        <v>0.59702468082149296</v>
      </c>
      <c r="AM68" s="22">
        <f t="shared" si="134"/>
        <v>2.7149653098514186</v>
      </c>
      <c r="AN68" s="46">
        <v>0</v>
      </c>
      <c r="AO68" s="74">
        <v>0.34300000000000003</v>
      </c>
      <c r="AP68" s="51">
        <v>0.64</v>
      </c>
      <c r="AQ68" s="50">
        <v>1</v>
      </c>
      <c r="AR68" s="17">
        <f t="shared" si="135"/>
        <v>0</v>
      </c>
      <c r="AS68" s="17">
        <f t="shared" si="136"/>
        <v>18.635938101967024</v>
      </c>
      <c r="AT68" s="17">
        <f t="shared" si="137"/>
        <v>34.772595875390365</v>
      </c>
      <c r="AU68" s="17">
        <f t="shared" si="138"/>
        <v>0</v>
      </c>
      <c r="AV68" s="17">
        <f t="shared" si="139"/>
        <v>18.635938101967024</v>
      </c>
      <c r="AW68" s="17">
        <f t="shared" si="140"/>
        <v>34.772595875390365</v>
      </c>
      <c r="AX68" s="14">
        <f t="shared" si="141"/>
        <v>0</v>
      </c>
      <c r="AY68" s="14">
        <f t="shared" si="142"/>
        <v>1.3677409466399415E-2</v>
      </c>
      <c r="AZ68" s="67">
        <f t="shared" si="143"/>
        <v>1.188347127270354E-2</v>
      </c>
      <c r="BA68" s="21">
        <f t="shared" si="144"/>
        <v>0</v>
      </c>
      <c r="BB68" s="66">
        <v>0</v>
      </c>
      <c r="BC68" s="15">
        <f t="shared" si="145"/>
        <v>0</v>
      </c>
      <c r="BD68" s="19">
        <f t="shared" si="146"/>
        <v>0</v>
      </c>
      <c r="BE68" s="63">
        <f t="shared" si="147"/>
        <v>3.7957038577288298</v>
      </c>
      <c r="BF68" s="63">
        <f t="shared" si="148"/>
        <v>3.8114729853504339</v>
      </c>
      <c r="BG68" s="46">
        <f t="shared" si="149"/>
        <v>0</v>
      </c>
      <c r="BH68" s="64" t="e">
        <f t="shared" si="150"/>
        <v>#DIV/0!</v>
      </c>
      <c r="BI68" s="66">
        <v>0</v>
      </c>
      <c r="BJ68" s="66">
        <v>737</v>
      </c>
      <c r="BK68" s="66">
        <v>0</v>
      </c>
      <c r="BL68" s="10">
        <f t="shared" si="151"/>
        <v>737</v>
      </c>
      <c r="BM68" s="15">
        <f t="shared" si="152"/>
        <v>2528.652107328991</v>
      </c>
      <c r="BN68" s="9">
        <f t="shared" si="153"/>
        <v>1791.652107328991</v>
      </c>
      <c r="BO68" s="48">
        <f t="shared" si="154"/>
        <v>3.7799999713897701</v>
      </c>
      <c r="BP68" s="48">
        <f t="shared" si="155"/>
        <v>3.7799999713897701</v>
      </c>
      <c r="BQ68" s="46">
        <f t="shared" si="156"/>
        <v>473.98204256341961</v>
      </c>
      <c r="BR68" s="64">
        <f t="shared" si="157"/>
        <v>0.29145962699411876</v>
      </c>
      <c r="BS68" s="16">
        <f t="shared" si="158"/>
        <v>782</v>
      </c>
      <c r="BT68" s="69">
        <f t="shared" si="159"/>
        <v>2644.4565348814867</v>
      </c>
      <c r="BU68" s="66">
        <v>45</v>
      </c>
      <c r="BV68" s="15">
        <f t="shared" si="160"/>
        <v>115.80442755249599</v>
      </c>
      <c r="BW68" s="37">
        <f t="shared" si="161"/>
        <v>70.804427552495994</v>
      </c>
      <c r="BX68" s="54">
        <f t="shared" si="162"/>
        <v>70.804427552495994</v>
      </c>
      <c r="BY68" s="26">
        <f t="shared" si="163"/>
        <v>0.10793357858612124</v>
      </c>
      <c r="BZ68" s="47">
        <f t="shared" si="164"/>
        <v>70.804427552495994</v>
      </c>
      <c r="CA68" s="48">
        <f t="shared" si="165"/>
        <v>3.7799999713897701</v>
      </c>
      <c r="CB68" s="48">
        <f t="shared" si="166"/>
        <v>3.7799999713897701</v>
      </c>
      <c r="CC68" s="65">
        <f t="shared" si="167"/>
        <v>18.731330182117368</v>
      </c>
      <c r="CD68" s="66">
        <v>0</v>
      </c>
      <c r="CE68" s="15">
        <f t="shared" si="168"/>
        <v>76.375069869665651</v>
      </c>
      <c r="CF68" s="37">
        <f t="shared" si="169"/>
        <v>76.375069869665651</v>
      </c>
      <c r="CG68" s="54">
        <f t="shared" si="170"/>
        <v>76.375069869665651</v>
      </c>
      <c r="CH68" s="26">
        <f t="shared" si="171"/>
        <v>1.1883471272703542E-2</v>
      </c>
      <c r="CI68" s="47">
        <f t="shared" si="172"/>
        <v>76.375069869665651</v>
      </c>
      <c r="CJ68" s="48">
        <f t="shared" si="173"/>
        <v>3.7799999713897701</v>
      </c>
      <c r="CK68" s="65">
        <f t="shared" si="174"/>
        <v>20.205045091993821</v>
      </c>
      <c r="CL68" s="70">
        <f t="shared" si="175"/>
        <v>0</v>
      </c>
      <c r="CM68" s="1">
        <f t="shared" si="176"/>
        <v>827</v>
      </c>
    </row>
    <row r="69" spans="1:91" x14ac:dyDescent="0.2">
      <c r="A69" s="28" t="s">
        <v>156</v>
      </c>
      <c r="B69">
        <v>1</v>
      </c>
      <c r="C69">
        <v>1</v>
      </c>
      <c r="D69">
        <v>0.76947662804634398</v>
      </c>
      <c r="E69">
        <v>0.23052337195365499</v>
      </c>
      <c r="F69">
        <v>0.81803734604688105</v>
      </c>
      <c r="G69">
        <v>0.81803734604688105</v>
      </c>
      <c r="H69">
        <v>0.75846218136230603</v>
      </c>
      <c r="I69">
        <v>0.94149603008775595</v>
      </c>
      <c r="J69">
        <v>0.84503794750550099</v>
      </c>
      <c r="K69">
        <v>0.83142804853234498</v>
      </c>
      <c r="L69">
        <v>0.62668566278442805</v>
      </c>
      <c r="M69">
        <v>-0.49138426124955598</v>
      </c>
      <c r="N69" s="21">
        <v>0</v>
      </c>
      <c r="O69">
        <v>1.02847770756413</v>
      </c>
      <c r="P69">
        <v>0.99423271450937201</v>
      </c>
      <c r="Q69">
        <v>1.0154299671787701</v>
      </c>
      <c r="R69">
        <v>0.993846675184624</v>
      </c>
      <c r="S69">
        <v>270.600006103515</v>
      </c>
      <c r="T69" s="27">
        <f t="shared" si="118"/>
        <v>0.99423271450937201</v>
      </c>
      <c r="U69" s="27">
        <f t="shared" si="119"/>
        <v>1.0154299671787701</v>
      </c>
      <c r="V69" s="39">
        <f t="shared" si="120"/>
        <v>269.03937861455034</v>
      </c>
      <c r="W69" s="38">
        <f t="shared" si="121"/>
        <v>274.77535531626722</v>
      </c>
      <c r="X69" s="44">
        <f t="shared" si="122"/>
        <v>0.84885929364785095</v>
      </c>
      <c r="Y69" s="44">
        <f t="shared" si="123"/>
        <v>0.82599650394685931</v>
      </c>
      <c r="Z69" s="22">
        <f t="shared" si="124"/>
        <v>1</v>
      </c>
      <c r="AA69" s="22">
        <f t="shared" si="125"/>
        <v>1</v>
      </c>
      <c r="AB69" s="22">
        <f t="shared" si="126"/>
        <v>1</v>
      </c>
      <c r="AC69" s="22">
        <v>1</v>
      </c>
      <c r="AD69" s="22">
        <v>1</v>
      </c>
      <c r="AE69" s="22">
        <v>1</v>
      </c>
      <c r="AF69" s="22">
        <f t="shared" si="127"/>
        <v>-2.0158062563458218E-2</v>
      </c>
      <c r="AG69" s="22">
        <f t="shared" si="128"/>
        <v>0.96033891488376033</v>
      </c>
      <c r="AH69" s="22">
        <f t="shared" si="129"/>
        <v>0.62668566278442805</v>
      </c>
      <c r="AI69" s="22">
        <f t="shared" si="130"/>
        <v>1.6468437253478863</v>
      </c>
      <c r="AJ69" s="22">
        <f t="shared" si="131"/>
        <v>-1.1179406290299256</v>
      </c>
      <c r="AK69" s="22">
        <f t="shared" si="132"/>
        <v>1.0168846478167008</v>
      </c>
      <c r="AL69" s="22">
        <f t="shared" si="133"/>
        <v>-0.49138426124955598</v>
      </c>
      <c r="AM69" s="22">
        <f t="shared" si="134"/>
        <v>1.6265563677803696</v>
      </c>
      <c r="AN69" s="46">
        <v>1</v>
      </c>
      <c r="AO69" s="51">
        <v>1</v>
      </c>
      <c r="AP69" s="51">
        <v>1</v>
      </c>
      <c r="AQ69" s="21">
        <v>1</v>
      </c>
      <c r="AR69" s="17">
        <f t="shared" si="135"/>
        <v>7.3554552518969691</v>
      </c>
      <c r="AS69" s="17">
        <f t="shared" si="136"/>
        <v>0</v>
      </c>
      <c r="AT69" s="17">
        <f t="shared" si="137"/>
        <v>6.999652387000185</v>
      </c>
      <c r="AU69" s="17">
        <f t="shared" si="138"/>
        <v>7.3554552518969691</v>
      </c>
      <c r="AV69" s="17">
        <f t="shared" si="139"/>
        <v>0</v>
      </c>
      <c r="AW69" s="17">
        <f t="shared" si="140"/>
        <v>6.999652387000185</v>
      </c>
      <c r="AX69" s="14">
        <f t="shared" si="141"/>
        <v>1.321408078658183E-2</v>
      </c>
      <c r="AY69" s="14">
        <f t="shared" si="142"/>
        <v>0</v>
      </c>
      <c r="AZ69" s="67">
        <f t="shared" si="143"/>
        <v>2.3921184474667481E-3</v>
      </c>
      <c r="BA69" s="21">
        <f t="shared" si="144"/>
        <v>0</v>
      </c>
      <c r="BB69" s="66">
        <v>812</v>
      </c>
      <c r="BC69" s="15">
        <f t="shared" si="145"/>
        <v>1709.4924172793048</v>
      </c>
      <c r="BD69" s="19">
        <f t="shared" si="146"/>
        <v>897.49241727930485</v>
      </c>
      <c r="BE69" s="63">
        <f t="shared" si="147"/>
        <v>269.03937861455034</v>
      </c>
      <c r="BF69" s="63">
        <f t="shared" si="148"/>
        <v>267.48775170985908</v>
      </c>
      <c r="BG69" s="46">
        <f t="shared" si="149"/>
        <v>3.3359146973244092</v>
      </c>
      <c r="BH69" s="64">
        <f t="shared" si="150"/>
        <v>0.47499479482472118</v>
      </c>
      <c r="BI69" s="66">
        <v>0</v>
      </c>
      <c r="BJ69" s="66">
        <v>3247</v>
      </c>
      <c r="BK69" s="66">
        <v>0</v>
      </c>
      <c r="BL69" s="10">
        <f t="shared" si="151"/>
        <v>3247</v>
      </c>
      <c r="BM69" s="15">
        <f t="shared" si="152"/>
        <v>0</v>
      </c>
      <c r="BN69" s="9">
        <f t="shared" si="153"/>
        <v>-3247</v>
      </c>
      <c r="BO69" s="48">
        <f t="shared" si="154"/>
        <v>274.77535531626722</v>
      </c>
      <c r="BP69" s="48">
        <f t="shared" si="155"/>
        <v>279.0151300303321</v>
      </c>
      <c r="BQ69" s="46">
        <f t="shared" si="156"/>
        <v>-11.816925852985227</v>
      </c>
      <c r="BR69" s="64" t="e">
        <f t="shared" si="157"/>
        <v>#DIV/0!</v>
      </c>
      <c r="BS69" s="16">
        <f t="shared" si="158"/>
        <v>4059</v>
      </c>
      <c r="BT69" s="69">
        <f t="shared" si="159"/>
        <v>1732.8036115498683</v>
      </c>
      <c r="BU69" s="66">
        <v>0</v>
      </c>
      <c r="BV69" s="15">
        <f t="shared" si="160"/>
        <v>23.311194270563458</v>
      </c>
      <c r="BW69" s="37">
        <f t="shared" si="161"/>
        <v>23.311194270563458</v>
      </c>
      <c r="BX69" s="54">
        <f t="shared" si="162"/>
        <v>23.311194270563458</v>
      </c>
      <c r="BY69" s="26">
        <f t="shared" si="163"/>
        <v>3.5535357119761135E-2</v>
      </c>
      <c r="BZ69" s="47">
        <f t="shared" si="164"/>
        <v>23.311194270563458</v>
      </c>
      <c r="CA69" s="48">
        <f t="shared" si="165"/>
        <v>269.03937861455034</v>
      </c>
      <c r="CB69" s="48">
        <f t="shared" si="166"/>
        <v>267.48775170985908</v>
      </c>
      <c r="CC69" s="65">
        <f t="shared" si="167"/>
        <v>8.6646030743184041E-2</v>
      </c>
      <c r="CD69" s="66">
        <v>0</v>
      </c>
      <c r="CE69" s="15">
        <f t="shared" si="168"/>
        <v>15.37414526186879</v>
      </c>
      <c r="CF69" s="37">
        <f t="shared" si="169"/>
        <v>15.37414526186879</v>
      </c>
      <c r="CG69" s="54">
        <f t="shared" si="170"/>
        <v>15.37414526186879</v>
      </c>
      <c r="CH69" s="26">
        <f t="shared" si="171"/>
        <v>2.3921184474667485E-3</v>
      </c>
      <c r="CI69" s="47">
        <f t="shared" si="172"/>
        <v>15.37414526186879</v>
      </c>
      <c r="CJ69" s="48">
        <f t="shared" si="173"/>
        <v>269.03937861455034</v>
      </c>
      <c r="CK69" s="65">
        <f t="shared" si="174"/>
        <v>5.7144591029907016E-2</v>
      </c>
      <c r="CL69" s="70">
        <f t="shared" si="175"/>
        <v>0</v>
      </c>
      <c r="CM69" s="1">
        <f t="shared" si="176"/>
        <v>4059</v>
      </c>
    </row>
    <row r="70" spans="1:91" x14ac:dyDescent="0.2">
      <c r="A70" s="28" t="s">
        <v>116</v>
      </c>
      <c r="B70">
        <v>1</v>
      </c>
      <c r="C70">
        <v>1</v>
      </c>
      <c r="D70">
        <v>0.73517048108360505</v>
      </c>
      <c r="E70">
        <v>0.264829518916394</v>
      </c>
      <c r="F70">
        <v>0.96473317865429198</v>
      </c>
      <c r="G70">
        <v>0.96473317865429198</v>
      </c>
      <c r="H70">
        <v>0.55342195962579999</v>
      </c>
      <c r="I70">
        <v>0.90989660265878802</v>
      </c>
      <c r="J70">
        <v>0.70961733413177297</v>
      </c>
      <c r="K70">
        <v>0.82740037852609805</v>
      </c>
      <c r="L70">
        <v>0.492009712161393</v>
      </c>
      <c r="M70">
        <v>-0.53554304897557303</v>
      </c>
      <c r="N70" s="21">
        <v>0</v>
      </c>
      <c r="O70">
        <v>1.06279079612369</v>
      </c>
      <c r="P70">
        <v>0.96019656680729204</v>
      </c>
      <c r="Q70">
        <v>1.0287984525384499</v>
      </c>
      <c r="R70">
        <v>0.95918304981485603</v>
      </c>
      <c r="S70">
        <v>58.319999694824197</v>
      </c>
      <c r="T70" s="27">
        <f t="shared" si="118"/>
        <v>0.96019656680729204</v>
      </c>
      <c r="U70" s="27">
        <f t="shared" si="119"/>
        <v>1.0287984525384499</v>
      </c>
      <c r="V70" s="39">
        <f t="shared" si="120"/>
        <v>55.998663483172514</v>
      </c>
      <c r="W70" s="38">
        <f t="shared" si="121"/>
        <v>59.99952543807801</v>
      </c>
      <c r="X70" s="44">
        <f t="shared" si="122"/>
        <v>0.86692073638329548</v>
      </c>
      <c r="Y70" s="44">
        <f t="shared" si="123"/>
        <v>0.8092818733335212</v>
      </c>
      <c r="Z70" s="22">
        <f t="shared" si="124"/>
        <v>1</v>
      </c>
      <c r="AA70" s="22">
        <f t="shared" si="125"/>
        <v>1</v>
      </c>
      <c r="AB70" s="22">
        <f t="shared" si="126"/>
        <v>1</v>
      </c>
      <c r="AC70" s="22">
        <v>1</v>
      </c>
      <c r="AD70" s="22">
        <v>1</v>
      </c>
      <c r="AE70" s="22">
        <v>1</v>
      </c>
      <c r="AF70" s="22">
        <f t="shared" si="127"/>
        <v>-2.0158062563458218E-2</v>
      </c>
      <c r="AG70" s="22">
        <f t="shared" si="128"/>
        <v>0.96033891488376033</v>
      </c>
      <c r="AH70" s="22">
        <f t="shared" si="129"/>
        <v>0.492009712161393</v>
      </c>
      <c r="AI70" s="22">
        <f t="shared" si="130"/>
        <v>1.5121677747248512</v>
      </c>
      <c r="AJ70" s="22">
        <f t="shared" si="131"/>
        <v>-1.1179406290299256</v>
      </c>
      <c r="AK70" s="22">
        <f t="shared" si="132"/>
        <v>1.0168846478167008</v>
      </c>
      <c r="AL70" s="22">
        <f t="shared" si="133"/>
        <v>-0.53554304897557303</v>
      </c>
      <c r="AM70" s="22">
        <f t="shared" si="134"/>
        <v>1.5823975800543526</v>
      </c>
      <c r="AN70" s="46">
        <v>1</v>
      </c>
      <c r="AO70" s="51">
        <v>1</v>
      </c>
      <c r="AP70" s="51">
        <v>1</v>
      </c>
      <c r="AQ70" s="21">
        <v>1</v>
      </c>
      <c r="AR70" s="17">
        <f t="shared" si="135"/>
        <v>5.228774528699855</v>
      </c>
      <c r="AS70" s="17">
        <f t="shared" si="136"/>
        <v>0</v>
      </c>
      <c r="AT70" s="17">
        <f t="shared" si="137"/>
        <v>6.2699263639406118</v>
      </c>
      <c r="AU70" s="17">
        <f t="shared" si="138"/>
        <v>5.228774528699855</v>
      </c>
      <c r="AV70" s="17">
        <f t="shared" si="139"/>
        <v>0</v>
      </c>
      <c r="AW70" s="17">
        <f t="shared" si="140"/>
        <v>6.2699263639406118</v>
      </c>
      <c r="AX70" s="14">
        <f t="shared" si="141"/>
        <v>9.3934972983816395E-3</v>
      </c>
      <c r="AY70" s="14">
        <f t="shared" si="142"/>
        <v>0</v>
      </c>
      <c r="AZ70" s="67">
        <f t="shared" si="143"/>
        <v>2.1427359088996506E-3</v>
      </c>
      <c r="BA70" s="21">
        <f t="shared" si="144"/>
        <v>0</v>
      </c>
      <c r="BB70" s="66">
        <v>408</v>
      </c>
      <c r="BC70" s="15">
        <f t="shared" si="145"/>
        <v>1215.2273519943344</v>
      </c>
      <c r="BD70" s="19">
        <f t="shared" si="146"/>
        <v>807.22735199433441</v>
      </c>
      <c r="BE70" s="63">
        <f t="shared" si="147"/>
        <v>55.998663483172514</v>
      </c>
      <c r="BF70" s="63">
        <f t="shared" si="148"/>
        <v>53.769724422339124</v>
      </c>
      <c r="BG70" s="46">
        <f t="shared" si="149"/>
        <v>14.415118179327701</v>
      </c>
      <c r="BH70" s="64">
        <f t="shared" si="150"/>
        <v>0.33573964520336286</v>
      </c>
      <c r="BI70" s="66">
        <v>1691</v>
      </c>
      <c r="BJ70" s="66">
        <v>0</v>
      </c>
      <c r="BK70" s="66">
        <v>0</v>
      </c>
      <c r="BL70" s="10">
        <f t="shared" si="151"/>
        <v>1691</v>
      </c>
      <c r="BM70" s="15">
        <f t="shared" si="152"/>
        <v>0</v>
      </c>
      <c r="BN70" s="9">
        <f t="shared" si="153"/>
        <v>-1691</v>
      </c>
      <c r="BO70" s="48">
        <f t="shared" si="154"/>
        <v>59.99952543807801</v>
      </c>
      <c r="BP70" s="48">
        <f t="shared" si="155"/>
        <v>61.72741892373601</v>
      </c>
      <c r="BQ70" s="46">
        <f t="shared" si="156"/>
        <v>-28.18355624737702</v>
      </c>
      <c r="BR70" s="64" t="e">
        <f t="shared" si="157"/>
        <v>#DIV/0!</v>
      </c>
      <c r="BS70" s="16">
        <f t="shared" si="158"/>
        <v>2099</v>
      </c>
      <c r="BT70" s="69">
        <f t="shared" si="159"/>
        <v>1236.1083134265616</v>
      </c>
      <c r="BU70" s="66">
        <v>0</v>
      </c>
      <c r="BV70" s="15">
        <f t="shared" si="160"/>
        <v>20.880961432227096</v>
      </c>
      <c r="BW70" s="37">
        <f t="shared" si="161"/>
        <v>20.880961432227096</v>
      </c>
      <c r="BX70" s="54">
        <f t="shared" si="162"/>
        <v>20.880961432227096</v>
      </c>
      <c r="BY70" s="26">
        <f t="shared" si="163"/>
        <v>3.1830733890589873E-2</v>
      </c>
      <c r="BZ70" s="47">
        <f t="shared" si="164"/>
        <v>20.880961432227092</v>
      </c>
      <c r="CA70" s="48">
        <f t="shared" si="165"/>
        <v>55.998663483172514</v>
      </c>
      <c r="CB70" s="48">
        <f t="shared" si="166"/>
        <v>53.769724422339124</v>
      </c>
      <c r="CC70" s="65">
        <f t="shared" si="167"/>
        <v>0.37288321065915758</v>
      </c>
      <c r="CD70" s="66">
        <v>0</v>
      </c>
      <c r="CE70" s="15">
        <f t="shared" si="168"/>
        <v>13.771363686498054</v>
      </c>
      <c r="CF70" s="37">
        <f t="shared" si="169"/>
        <v>13.771363686498054</v>
      </c>
      <c r="CG70" s="54">
        <f t="shared" si="170"/>
        <v>13.771363686498054</v>
      </c>
      <c r="CH70" s="26">
        <f t="shared" si="171"/>
        <v>2.1427359088996506E-3</v>
      </c>
      <c r="CI70" s="47">
        <f t="shared" si="172"/>
        <v>13.771363686498052</v>
      </c>
      <c r="CJ70" s="48">
        <f t="shared" si="173"/>
        <v>55.998663483172514</v>
      </c>
      <c r="CK70" s="65">
        <f t="shared" si="174"/>
        <v>0.24592307797910784</v>
      </c>
      <c r="CL70" s="70">
        <f t="shared" si="175"/>
        <v>0</v>
      </c>
      <c r="CM70" s="1">
        <f t="shared" si="176"/>
        <v>2099</v>
      </c>
    </row>
    <row r="71" spans="1:91" x14ac:dyDescent="0.2">
      <c r="A71" s="28" t="s">
        <v>217</v>
      </c>
      <c r="B71">
        <v>0</v>
      </c>
      <c r="C71">
        <v>0</v>
      </c>
      <c r="D71">
        <v>6.8002863278453798E-2</v>
      </c>
      <c r="E71">
        <v>0.93199713672154605</v>
      </c>
      <c r="F71">
        <v>0.88589652728561297</v>
      </c>
      <c r="G71">
        <v>0.88589652728561297</v>
      </c>
      <c r="H71">
        <v>6.5268065268065195E-2</v>
      </c>
      <c r="I71">
        <v>4.2735042735042701E-2</v>
      </c>
      <c r="J71">
        <v>5.2813194927634498E-2</v>
      </c>
      <c r="K71">
        <v>0.21630308823789199</v>
      </c>
      <c r="L71">
        <v>0.23106451345645501</v>
      </c>
      <c r="M71">
        <v>0.37284986365822698</v>
      </c>
      <c r="N71" s="21">
        <v>0</v>
      </c>
      <c r="O71">
        <v>0.99922163298990696</v>
      </c>
      <c r="P71">
        <v>0.99077497886884403</v>
      </c>
      <c r="Q71">
        <v>1.01368059919363</v>
      </c>
      <c r="R71">
        <v>0.98988707201539206</v>
      </c>
      <c r="S71">
        <v>15.560000419616699</v>
      </c>
      <c r="T71" s="27">
        <f t="shared" si="118"/>
        <v>0.98988707201539206</v>
      </c>
      <c r="U71" s="27">
        <f t="shared" si="119"/>
        <v>1.01368059919363</v>
      </c>
      <c r="V71" s="39">
        <f t="shared" si="120"/>
        <v>15.402643255932647</v>
      </c>
      <c r="W71" s="38">
        <f t="shared" si="121"/>
        <v>15.772870548810189</v>
      </c>
      <c r="X71" s="44">
        <f t="shared" si="122"/>
        <v>1.2181700252357737</v>
      </c>
      <c r="Y71" s="44">
        <f t="shared" si="123"/>
        <v>0.31670218700261638</v>
      </c>
      <c r="Z71" s="22">
        <f t="shared" si="124"/>
        <v>1</v>
      </c>
      <c r="AA71" s="22">
        <f t="shared" si="125"/>
        <v>1</v>
      </c>
      <c r="AB71" s="22">
        <f t="shared" si="126"/>
        <v>1</v>
      </c>
      <c r="AC71" s="22">
        <v>1</v>
      </c>
      <c r="AD71" s="22">
        <v>1</v>
      </c>
      <c r="AE71" s="22">
        <v>1</v>
      </c>
      <c r="AF71" s="22">
        <f t="shared" si="127"/>
        <v>-2.0158062563458218E-2</v>
      </c>
      <c r="AG71" s="22">
        <f t="shared" si="128"/>
        <v>0.96033891488376033</v>
      </c>
      <c r="AH71" s="22">
        <f t="shared" si="129"/>
        <v>0.23106451345645501</v>
      </c>
      <c r="AI71" s="22">
        <f t="shared" si="130"/>
        <v>1.2512225760199132</v>
      </c>
      <c r="AJ71" s="22">
        <f t="shared" si="131"/>
        <v>-1.1179406290299256</v>
      </c>
      <c r="AK71" s="22">
        <f t="shared" si="132"/>
        <v>1.0168846478167008</v>
      </c>
      <c r="AL71" s="22">
        <f t="shared" si="133"/>
        <v>0.37284986365822698</v>
      </c>
      <c r="AM71" s="22">
        <f t="shared" si="134"/>
        <v>2.4907904926881526</v>
      </c>
      <c r="AN71" s="46">
        <v>0</v>
      </c>
      <c r="AO71" s="74">
        <v>0.34300000000000003</v>
      </c>
      <c r="AP71" s="51">
        <v>0.64</v>
      </c>
      <c r="AQ71" s="50">
        <v>1</v>
      </c>
      <c r="AR71" s="17">
        <f t="shared" si="135"/>
        <v>0</v>
      </c>
      <c r="AS71" s="17">
        <f t="shared" si="136"/>
        <v>13.202096943539045</v>
      </c>
      <c r="AT71" s="17">
        <f t="shared" si="137"/>
        <v>24.633650273658859</v>
      </c>
      <c r="AU71" s="17">
        <f t="shared" si="138"/>
        <v>0</v>
      </c>
      <c r="AV71" s="17">
        <f t="shared" si="139"/>
        <v>13.202096943539045</v>
      </c>
      <c r="AW71" s="17">
        <f t="shared" si="140"/>
        <v>24.633650273658859</v>
      </c>
      <c r="AX71" s="14">
        <f t="shared" si="141"/>
        <v>0</v>
      </c>
      <c r="AY71" s="14">
        <f t="shared" si="142"/>
        <v>9.6893692565347429E-3</v>
      </c>
      <c r="AZ71" s="67">
        <f t="shared" si="143"/>
        <v>8.4185050899817076E-3</v>
      </c>
      <c r="BA71" s="21">
        <f t="shared" si="144"/>
        <v>0</v>
      </c>
      <c r="BB71" s="66">
        <v>0</v>
      </c>
      <c r="BC71" s="15">
        <f t="shared" si="145"/>
        <v>0</v>
      </c>
      <c r="BD71" s="19">
        <f t="shared" si="146"/>
        <v>0</v>
      </c>
      <c r="BE71" s="63">
        <f t="shared" si="147"/>
        <v>15.772870548810189</v>
      </c>
      <c r="BF71" s="63">
        <f t="shared" si="148"/>
        <v>15.988652868921472</v>
      </c>
      <c r="BG71" s="46">
        <f t="shared" si="149"/>
        <v>0</v>
      </c>
      <c r="BH71" s="64" t="e">
        <f t="shared" si="150"/>
        <v>#DIV/0!</v>
      </c>
      <c r="BI71" s="66">
        <v>0</v>
      </c>
      <c r="BJ71" s="66">
        <v>0</v>
      </c>
      <c r="BK71" s="66">
        <v>0</v>
      </c>
      <c r="BL71" s="10">
        <f t="shared" si="151"/>
        <v>0</v>
      </c>
      <c r="BM71" s="15">
        <f t="shared" si="152"/>
        <v>1791.3512094096302</v>
      </c>
      <c r="BN71" s="9">
        <f t="shared" si="153"/>
        <v>1791.3512094096302</v>
      </c>
      <c r="BO71" s="48">
        <f t="shared" si="154"/>
        <v>15.402643255932647</v>
      </c>
      <c r="BP71" s="48">
        <f t="shared" si="155"/>
        <v>15.246877433912793</v>
      </c>
      <c r="BQ71" s="46">
        <f t="shared" si="156"/>
        <v>116.30154510782779</v>
      </c>
      <c r="BR71" s="64">
        <f t="shared" si="157"/>
        <v>0</v>
      </c>
      <c r="BS71" s="16">
        <f t="shared" si="158"/>
        <v>140</v>
      </c>
      <c r="BT71" s="69">
        <f t="shared" si="159"/>
        <v>1873.3895415115019</v>
      </c>
      <c r="BU71" s="66">
        <v>140</v>
      </c>
      <c r="BV71" s="15">
        <f t="shared" si="160"/>
        <v>82.038332101871745</v>
      </c>
      <c r="BW71" s="37">
        <f t="shared" si="161"/>
        <v>-57.961667898128255</v>
      </c>
      <c r="BX71" s="54">
        <f t="shared" si="162"/>
        <v>-57.961667898128255</v>
      </c>
      <c r="BY71" s="26">
        <f t="shared" si="163"/>
        <v>-8.835620106421932E-2</v>
      </c>
      <c r="BZ71" s="47">
        <f t="shared" si="164"/>
        <v>-57.961667898128255</v>
      </c>
      <c r="CA71" s="48">
        <f t="shared" si="165"/>
        <v>15.772870548810189</v>
      </c>
      <c r="CB71" s="48">
        <f t="shared" si="166"/>
        <v>15.988652868921472</v>
      </c>
      <c r="CC71" s="65">
        <f t="shared" si="167"/>
        <v>-3.6747697712196423</v>
      </c>
      <c r="CD71" s="66">
        <v>0</v>
      </c>
      <c r="CE71" s="15">
        <f t="shared" si="168"/>
        <v>54.105732213312436</v>
      </c>
      <c r="CF71" s="37">
        <f t="shared" si="169"/>
        <v>54.105732213312436</v>
      </c>
      <c r="CG71" s="54">
        <f t="shared" si="170"/>
        <v>54.105732213312436</v>
      </c>
      <c r="CH71" s="26">
        <f t="shared" si="171"/>
        <v>8.4185050899817093E-3</v>
      </c>
      <c r="CI71" s="47">
        <f t="shared" si="172"/>
        <v>54.105732213312436</v>
      </c>
      <c r="CJ71" s="48">
        <f t="shared" si="173"/>
        <v>15.772870548810189</v>
      </c>
      <c r="CK71" s="65">
        <f t="shared" si="174"/>
        <v>3.4303034470408336</v>
      </c>
      <c r="CL71" s="70">
        <f t="shared" si="175"/>
        <v>0</v>
      </c>
      <c r="CM71" s="1">
        <f t="shared" si="176"/>
        <v>280</v>
      </c>
    </row>
    <row r="72" spans="1:91" x14ac:dyDescent="0.2">
      <c r="A72" s="28" t="s">
        <v>219</v>
      </c>
      <c r="B72">
        <v>1</v>
      </c>
      <c r="C72">
        <v>0</v>
      </c>
      <c r="D72">
        <v>0.72113463843387904</v>
      </c>
      <c r="E72">
        <v>0.27886536156612002</v>
      </c>
      <c r="F72">
        <v>0.57926102502979704</v>
      </c>
      <c r="G72">
        <v>0.57926102502979704</v>
      </c>
      <c r="H72">
        <v>0.78604262432093597</v>
      </c>
      <c r="I72">
        <v>0.40242373589636399</v>
      </c>
      <c r="J72">
        <v>0.56242529233046901</v>
      </c>
      <c r="K72">
        <v>0.57078108880553402</v>
      </c>
      <c r="L72">
        <v>0.869162825014548</v>
      </c>
      <c r="M72">
        <v>0.73840988997799994</v>
      </c>
      <c r="N72" s="21">
        <v>0</v>
      </c>
      <c r="O72">
        <v>1.0018292665197901</v>
      </c>
      <c r="P72">
        <v>0.99858490693352697</v>
      </c>
      <c r="Q72">
        <v>1.01005024162345</v>
      </c>
      <c r="R72">
        <v>1</v>
      </c>
      <c r="S72">
        <v>2.4800000190734801</v>
      </c>
      <c r="T72" s="27">
        <f t="shared" si="118"/>
        <v>1</v>
      </c>
      <c r="U72" s="27">
        <f t="shared" si="119"/>
        <v>1.01005024162345</v>
      </c>
      <c r="V72" s="39">
        <f t="shared" si="120"/>
        <v>2.4800000190734801</v>
      </c>
      <c r="W72" s="38">
        <f t="shared" si="121"/>
        <v>2.5049246184913292</v>
      </c>
      <c r="X72" s="44">
        <f t="shared" si="122"/>
        <v>0.87431030328910619</v>
      </c>
      <c r="Y72" s="44">
        <f t="shared" si="123"/>
        <v>0.60018991854953951</v>
      </c>
      <c r="Z72" s="22">
        <f t="shared" si="124"/>
        <v>1</v>
      </c>
      <c r="AA72" s="22">
        <f t="shared" si="125"/>
        <v>1</v>
      </c>
      <c r="AB72" s="22">
        <f t="shared" si="126"/>
        <v>1</v>
      </c>
      <c r="AC72" s="22">
        <v>1</v>
      </c>
      <c r="AD72" s="22">
        <v>1</v>
      </c>
      <c r="AE72" s="22">
        <v>1</v>
      </c>
      <c r="AF72" s="22">
        <f t="shared" si="127"/>
        <v>-2.0158062563458218E-2</v>
      </c>
      <c r="AG72" s="22">
        <f t="shared" si="128"/>
        <v>0.96033891488376033</v>
      </c>
      <c r="AH72" s="22">
        <f t="shared" si="129"/>
        <v>0.869162825014548</v>
      </c>
      <c r="AI72" s="22">
        <f t="shared" si="130"/>
        <v>1.8893208875780063</v>
      </c>
      <c r="AJ72" s="22">
        <f t="shared" si="131"/>
        <v>-1.1179406290299256</v>
      </c>
      <c r="AK72" s="22">
        <f t="shared" si="132"/>
        <v>1.0168846478167008</v>
      </c>
      <c r="AL72" s="22">
        <f t="shared" si="133"/>
        <v>0.73840988997799994</v>
      </c>
      <c r="AM72" s="22">
        <f t="shared" si="134"/>
        <v>2.8563505190079255</v>
      </c>
      <c r="AN72" s="46">
        <v>0</v>
      </c>
      <c r="AO72" s="74">
        <v>0.34300000000000003</v>
      </c>
      <c r="AP72" s="51">
        <v>0.64</v>
      </c>
      <c r="AQ72" s="50">
        <v>1</v>
      </c>
      <c r="AR72" s="17">
        <f t="shared" si="135"/>
        <v>0</v>
      </c>
      <c r="AS72" s="17">
        <f t="shared" si="136"/>
        <v>22.831798581910554</v>
      </c>
      <c r="AT72" s="17">
        <f t="shared" si="137"/>
        <v>42.60160668344826</v>
      </c>
      <c r="AU72" s="17">
        <f t="shared" si="138"/>
        <v>0</v>
      </c>
      <c r="AV72" s="17">
        <f t="shared" si="139"/>
        <v>22.831798581910554</v>
      </c>
      <c r="AW72" s="17">
        <f t="shared" si="140"/>
        <v>42.60160668344826</v>
      </c>
      <c r="AX72" s="14">
        <f t="shared" si="141"/>
        <v>0</v>
      </c>
      <c r="AY72" s="14">
        <f t="shared" si="142"/>
        <v>1.6756862807254497E-2</v>
      </c>
      <c r="AZ72" s="67">
        <f t="shared" si="143"/>
        <v>1.4559021449188518E-2</v>
      </c>
      <c r="BA72" s="21">
        <f t="shared" si="144"/>
        <v>0</v>
      </c>
      <c r="BB72" s="66">
        <v>0</v>
      </c>
      <c r="BC72" s="15">
        <f t="shared" si="145"/>
        <v>0</v>
      </c>
      <c r="BD72" s="19">
        <f t="shared" si="146"/>
        <v>0</v>
      </c>
      <c r="BE72" s="63">
        <f t="shared" si="147"/>
        <v>2.5049246184913292</v>
      </c>
      <c r="BF72" s="63">
        <f t="shared" si="148"/>
        <v>2.530099716155696</v>
      </c>
      <c r="BG72" s="46">
        <f t="shared" si="149"/>
        <v>0</v>
      </c>
      <c r="BH72" s="64" t="e">
        <f t="shared" si="150"/>
        <v>#DIV/0!</v>
      </c>
      <c r="BI72" s="66">
        <v>0</v>
      </c>
      <c r="BJ72" s="66">
        <v>444</v>
      </c>
      <c r="BK72" s="66">
        <v>0</v>
      </c>
      <c r="BL72" s="10">
        <f t="shared" si="151"/>
        <v>444</v>
      </c>
      <c r="BM72" s="15">
        <f t="shared" si="152"/>
        <v>3097.975282079597</v>
      </c>
      <c r="BN72" s="9">
        <f t="shared" si="153"/>
        <v>2653.975282079597</v>
      </c>
      <c r="BO72" s="48">
        <f t="shared" si="154"/>
        <v>2.4800000190734801</v>
      </c>
      <c r="BP72" s="48">
        <f t="shared" si="155"/>
        <v>2.4800000190734801</v>
      </c>
      <c r="BQ72" s="46">
        <f t="shared" si="156"/>
        <v>1070.1513151887448</v>
      </c>
      <c r="BR72" s="64">
        <f t="shared" si="157"/>
        <v>0.14331941334985518</v>
      </c>
      <c r="BS72" s="16">
        <f t="shared" si="158"/>
        <v>543</v>
      </c>
      <c r="BT72" s="69">
        <f t="shared" si="159"/>
        <v>3239.8529461019393</v>
      </c>
      <c r="BU72" s="66">
        <v>99</v>
      </c>
      <c r="BV72" s="15">
        <f t="shared" si="160"/>
        <v>141.87766402234212</v>
      </c>
      <c r="BW72" s="37">
        <f t="shared" si="161"/>
        <v>42.877664022342117</v>
      </c>
      <c r="BX72" s="54">
        <f t="shared" si="162"/>
        <v>42.877664022342117</v>
      </c>
      <c r="BY72" s="26">
        <f t="shared" si="163"/>
        <v>6.5362292716984502E-2</v>
      </c>
      <c r="BZ72" s="47">
        <f t="shared" si="164"/>
        <v>42.877664022342117</v>
      </c>
      <c r="CA72" s="48">
        <f t="shared" si="165"/>
        <v>2.4800000190734801</v>
      </c>
      <c r="CB72" s="48">
        <f t="shared" si="166"/>
        <v>2.4800000190734801</v>
      </c>
      <c r="CC72" s="65">
        <f t="shared" si="167"/>
        <v>17.289380521198975</v>
      </c>
      <c r="CD72" s="66">
        <v>0</v>
      </c>
      <c r="CE72" s="15">
        <f t="shared" si="168"/>
        <v>93.570830853934609</v>
      </c>
      <c r="CF72" s="37">
        <f t="shared" si="169"/>
        <v>93.570830853934609</v>
      </c>
      <c r="CG72" s="54">
        <f t="shared" si="170"/>
        <v>93.570830853934609</v>
      </c>
      <c r="CH72" s="26">
        <f t="shared" si="171"/>
        <v>1.455902144918852E-2</v>
      </c>
      <c r="CI72" s="47">
        <f t="shared" si="172"/>
        <v>93.570830853934609</v>
      </c>
      <c r="CJ72" s="48">
        <f t="shared" si="173"/>
        <v>2.4800000190734801</v>
      </c>
      <c r="CK72" s="65">
        <f t="shared" si="174"/>
        <v>37.730173441245526</v>
      </c>
      <c r="CL72" s="70">
        <f t="shared" si="175"/>
        <v>0</v>
      </c>
      <c r="CM72" s="1">
        <f t="shared" si="176"/>
        <v>642</v>
      </c>
    </row>
    <row r="73" spans="1:91" x14ac:dyDescent="0.2">
      <c r="A73" s="28" t="s">
        <v>224</v>
      </c>
      <c r="B73">
        <v>1</v>
      </c>
      <c r="C73">
        <v>1</v>
      </c>
      <c r="D73">
        <v>0.42908509788254001</v>
      </c>
      <c r="E73">
        <v>0.57091490211745899</v>
      </c>
      <c r="F73">
        <v>0.83988875645609795</v>
      </c>
      <c r="G73">
        <v>0.83988875645609795</v>
      </c>
      <c r="H73">
        <v>0.22356874216464601</v>
      </c>
      <c r="I73">
        <v>0.75971583786042596</v>
      </c>
      <c r="J73">
        <v>0.412127060835631</v>
      </c>
      <c r="K73">
        <v>0.58833739013184005</v>
      </c>
      <c r="L73">
        <v>0.87444170810384603</v>
      </c>
      <c r="M73">
        <v>-0.35270546385373602</v>
      </c>
      <c r="N73" s="21">
        <v>0</v>
      </c>
      <c r="O73">
        <v>1.0100132845773699</v>
      </c>
      <c r="P73">
        <v>0.98912366041161803</v>
      </c>
      <c r="Q73">
        <v>1.0128062762457599</v>
      </c>
      <c r="R73">
        <v>0.988165438900939</v>
      </c>
      <c r="S73">
        <v>450.20001220703102</v>
      </c>
      <c r="T73" s="27">
        <f t="shared" si="118"/>
        <v>0.98912366041161803</v>
      </c>
      <c r="U73" s="27">
        <f t="shared" si="119"/>
        <v>1.0128062762457599</v>
      </c>
      <c r="V73" s="39">
        <f t="shared" si="120"/>
        <v>445.30348399157367</v>
      </c>
      <c r="W73" s="38">
        <f t="shared" si="121"/>
        <v>455.96539792919873</v>
      </c>
      <c r="X73" s="44">
        <f t="shared" si="122"/>
        <v>1.0280680557499133</v>
      </c>
      <c r="Y73" s="44">
        <f t="shared" si="123"/>
        <v>0.58465880596961128</v>
      </c>
      <c r="Z73" s="22">
        <f t="shared" si="124"/>
        <v>1</v>
      </c>
      <c r="AA73" s="22">
        <f t="shared" si="125"/>
        <v>1</v>
      </c>
      <c r="AB73" s="22">
        <f t="shared" si="126"/>
        <v>1</v>
      </c>
      <c r="AC73" s="22">
        <v>1</v>
      </c>
      <c r="AD73" s="22">
        <v>1</v>
      </c>
      <c r="AE73" s="22">
        <v>1</v>
      </c>
      <c r="AF73" s="22">
        <f t="shared" si="127"/>
        <v>-2.0158062563458218E-2</v>
      </c>
      <c r="AG73" s="22">
        <f t="shared" si="128"/>
        <v>0.96033891488376033</v>
      </c>
      <c r="AH73" s="22">
        <f t="shared" si="129"/>
        <v>0.87444170810384603</v>
      </c>
      <c r="AI73" s="22">
        <f t="shared" si="130"/>
        <v>1.8945997706673041</v>
      </c>
      <c r="AJ73" s="22">
        <f t="shared" si="131"/>
        <v>-1.1179406290299256</v>
      </c>
      <c r="AK73" s="22">
        <f t="shared" si="132"/>
        <v>1.0168846478167008</v>
      </c>
      <c r="AL73" s="22">
        <f t="shared" si="133"/>
        <v>-0.35270546385373602</v>
      </c>
      <c r="AM73" s="22">
        <f t="shared" si="134"/>
        <v>1.7652351651761897</v>
      </c>
      <c r="AN73" s="46">
        <v>1</v>
      </c>
      <c r="AO73" s="75">
        <v>1</v>
      </c>
      <c r="AP73" s="51">
        <v>1</v>
      </c>
      <c r="AQ73" s="21">
        <v>1</v>
      </c>
      <c r="AR73" s="17">
        <f t="shared" si="135"/>
        <v>12.884569771248207</v>
      </c>
      <c r="AS73" s="17">
        <f t="shared" si="136"/>
        <v>0</v>
      </c>
      <c r="AT73" s="17">
        <f t="shared" si="137"/>
        <v>9.7097999369963262</v>
      </c>
      <c r="AU73" s="17">
        <f t="shared" si="138"/>
        <v>12.884569771248207</v>
      </c>
      <c r="AV73" s="17">
        <f t="shared" si="139"/>
        <v>0</v>
      </c>
      <c r="AW73" s="17">
        <f t="shared" si="140"/>
        <v>9.7097999369963262</v>
      </c>
      <c r="AX73" s="14">
        <f t="shared" si="141"/>
        <v>2.3147139099747034E-2</v>
      </c>
      <c r="AY73" s="14">
        <f t="shared" si="142"/>
        <v>0</v>
      </c>
      <c r="AZ73" s="67">
        <f t="shared" si="143"/>
        <v>3.3183064338505939E-3</v>
      </c>
      <c r="BA73" s="21">
        <f t="shared" si="144"/>
        <v>0</v>
      </c>
      <c r="BB73" s="66">
        <v>1801</v>
      </c>
      <c r="BC73" s="15">
        <f t="shared" si="145"/>
        <v>2994.5222381951739</v>
      </c>
      <c r="BD73" s="19">
        <f t="shared" si="146"/>
        <v>1193.5222381951739</v>
      </c>
      <c r="BE73" s="63">
        <f t="shared" si="147"/>
        <v>445.30348399157367</v>
      </c>
      <c r="BF73" s="63">
        <f t="shared" si="148"/>
        <v>440.46021207979163</v>
      </c>
      <c r="BG73" s="46">
        <f t="shared" si="149"/>
        <v>2.680244554784931</v>
      </c>
      <c r="BH73" s="64">
        <f t="shared" si="150"/>
        <v>0.60143149949872443</v>
      </c>
      <c r="BI73" s="66">
        <v>2251</v>
      </c>
      <c r="BJ73" s="66">
        <v>0</v>
      </c>
      <c r="BK73" s="66">
        <v>0</v>
      </c>
      <c r="BL73" s="10">
        <f t="shared" si="151"/>
        <v>2251</v>
      </c>
      <c r="BM73" s="15">
        <f t="shared" si="152"/>
        <v>0</v>
      </c>
      <c r="BN73" s="9">
        <f t="shared" si="153"/>
        <v>-2251</v>
      </c>
      <c r="BO73" s="48">
        <f t="shared" si="154"/>
        <v>455.96539792919873</v>
      </c>
      <c r="BP73" s="48">
        <f t="shared" si="155"/>
        <v>461.8046167735879</v>
      </c>
      <c r="BQ73" s="46">
        <f t="shared" si="156"/>
        <v>-4.9367781200571059</v>
      </c>
      <c r="BR73" s="64" t="e">
        <f t="shared" si="157"/>
        <v>#DIV/0!</v>
      </c>
      <c r="BS73" s="16">
        <f t="shared" si="158"/>
        <v>4052</v>
      </c>
      <c r="BT73" s="69">
        <f t="shared" si="159"/>
        <v>3026.859134393048</v>
      </c>
      <c r="BU73" s="66">
        <v>0</v>
      </c>
      <c r="BV73" s="15">
        <f t="shared" si="160"/>
        <v>32.33689619787404</v>
      </c>
      <c r="BW73" s="37">
        <f t="shared" si="161"/>
        <v>32.33689619787404</v>
      </c>
      <c r="BX73" s="54">
        <f t="shared" si="162"/>
        <v>32.33689619787404</v>
      </c>
      <c r="BY73" s="26">
        <f t="shared" si="163"/>
        <v>4.9294049082124737E-2</v>
      </c>
      <c r="BZ73" s="47">
        <f t="shared" si="164"/>
        <v>32.33689619787404</v>
      </c>
      <c r="CA73" s="48">
        <f t="shared" si="165"/>
        <v>445.30348399157367</v>
      </c>
      <c r="CB73" s="48">
        <f t="shared" si="166"/>
        <v>440.46021207979163</v>
      </c>
      <c r="CC73" s="65">
        <f t="shared" si="167"/>
        <v>7.2617658204726598E-2</v>
      </c>
      <c r="CD73" s="66">
        <v>0</v>
      </c>
      <c r="CE73" s="15">
        <f t="shared" si="168"/>
        <v>21.326755450357766</v>
      </c>
      <c r="CF73" s="37">
        <f t="shared" si="169"/>
        <v>21.326755450357766</v>
      </c>
      <c r="CG73" s="54">
        <f t="shared" si="170"/>
        <v>21.326755450357766</v>
      </c>
      <c r="CH73" s="26">
        <f t="shared" si="171"/>
        <v>3.3183064338505944E-3</v>
      </c>
      <c r="CI73" s="47">
        <f t="shared" si="172"/>
        <v>21.326755450357766</v>
      </c>
      <c r="CJ73" s="48">
        <f t="shared" si="173"/>
        <v>445.30348399157367</v>
      </c>
      <c r="CK73" s="65">
        <f t="shared" si="174"/>
        <v>4.7892631019166527E-2</v>
      </c>
      <c r="CL73" s="70">
        <f t="shared" si="175"/>
        <v>0</v>
      </c>
      <c r="CM73" s="1">
        <f t="shared" si="176"/>
        <v>4052</v>
      </c>
    </row>
    <row r="74" spans="1:91" x14ac:dyDescent="0.2">
      <c r="A74" s="28" t="s">
        <v>117</v>
      </c>
      <c r="B74">
        <v>0</v>
      </c>
      <c r="C74">
        <v>0</v>
      </c>
      <c r="D74">
        <v>0.31283905967450198</v>
      </c>
      <c r="E74">
        <v>0.68716094032549702</v>
      </c>
      <c r="F74">
        <v>0.32275132275132201</v>
      </c>
      <c r="G74">
        <v>0.32275132275132201</v>
      </c>
      <c r="H74">
        <v>0.48306997742663599</v>
      </c>
      <c r="I74">
        <v>0.155756207674943</v>
      </c>
      <c r="J74">
        <v>0.27430119891388199</v>
      </c>
      <c r="K74">
        <v>0.29754171939701002</v>
      </c>
      <c r="L74">
        <v>-1.14045711818363E-2</v>
      </c>
      <c r="M74">
        <v>-0.555235302405091</v>
      </c>
      <c r="N74" s="21">
        <v>0</v>
      </c>
      <c r="O74">
        <v>1.01205912058136</v>
      </c>
      <c r="P74">
        <v>0.97968985374929096</v>
      </c>
      <c r="Q74">
        <v>1.0257109592876099</v>
      </c>
      <c r="R74">
        <v>0.991989722196151</v>
      </c>
      <c r="S74">
        <v>14.920000076293899</v>
      </c>
      <c r="T74" s="27">
        <f t="shared" si="118"/>
        <v>0.991989722196151</v>
      </c>
      <c r="U74" s="27">
        <f t="shared" si="119"/>
        <v>1.0257109592876099</v>
      </c>
      <c r="V74" s="39">
        <f t="shared" si="120"/>
        <v>14.800486730849336</v>
      </c>
      <c r="W74" s="38">
        <f t="shared" si="121"/>
        <v>15.303607590826628</v>
      </c>
      <c r="X74" s="44">
        <f t="shared" si="122"/>
        <v>1.0892690750482097</v>
      </c>
      <c r="Y74" s="44">
        <f t="shared" si="123"/>
        <v>0.30985868694137381</v>
      </c>
      <c r="Z74" s="22">
        <f t="shared" si="124"/>
        <v>1</v>
      </c>
      <c r="AA74" s="22">
        <f t="shared" si="125"/>
        <v>1</v>
      </c>
      <c r="AB74" s="22">
        <f t="shared" si="126"/>
        <v>1</v>
      </c>
      <c r="AC74" s="22">
        <v>1</v>
      </c>
      <c r="AD74" s="22">
        <v>1</v>
      </c>
      <c r="AE74" s="22">
        <v>1</v>
      </c>
      <c r="AF74" s="22">
        <f t="shared" si="127"/>
        <v>-2.0158062563458218E-2</v>
      </c>
      <c r="AG74" s="22">
        <f t="shared" si="128"/>
        <v>0.96033891488376033</v>
      </c>
      <c r="AH74" s="22">
        <f t="shared" si="129"/>
        <v>-1.14045711818363E-2</v>
      </c>
      <c r="AI74" s="22">
        <f t="shared" si="130"/>
        <v>1.0087534913816218</v>
      </c>
      <c r="AJ74" s="22">
        <f t="shared" si="131"/>
        <v>-1.1179406290299256</v>
      </c>
      <c r="AK74" s="22">
        <f t="shared" si="132"/>
        <v>1.0168846478167008</v>
      </c>
      <c r="AL74" s="22">
        <f t="shared" si="133"/>
        <v>-0.555235302405091</v>
      </c>
      <c r="AM74" s="22">
        <f t="shared" si="134"/>
        <v>1.5627053266248345</v>
      </c>
      <c r="AN74" s="46">
        <v>1</v>
      </c>
      <c r="AO74" s="51">
        <v>1</v>
      </c>
      <c r="AP74" s="51">
        <v>1</v>
      </c>
      <c r="AQ74" s="21">
        <v>1</v>
      </c>
      <c r="AR74" s="17">
        <f t="shared" si="135"/>
        <v>1.0354763959623607</v>
      </c>
      <c r="AS74" s="17">
        <f t="shared" si="136"/>
        <v>0</v>
      </c>
      <c r="AT74" s="17">
        <f t="shared" si="137"/>
        <v>5.9635981308142423</v>
      </c>
      <c r="AU74" s="17">
        <f t="shared" si="138"/>
        <v>1.0354763959623607</v>
      </c>
      <c r="AV74" s="17">
        <f t="shared" si="139"/>
        <v>0</v>
      </c>
      <c r="AW74" s="17">
        <f t="shared" si="140"/>
        <v>5.9635981308142423</v>
      </c>
      <c r="AX74" s="14">
        <f t="shared" si="141"/>
        <v>1.8602341092777942E-3</v>
      </c>
      <c r="AY74" s="14">
        <f t="shared" si="142"/>
        <v>0</v>
      </c>
      <c r="AZ74" s="67">
        <f t="shared" si="143"/>
        <v>2.0380487934648331E-3</v>
      </c>
      <c r="BA74" s="21">
        <f t="shared" si="144"/>
        <v>0</v>
      </c>
      <c r="BB74" s="66">
        <v>269</v>
      </c>
      <c r="BC74" s="15">
        <f t="shared" si="145"/>
        <v>240.65662648315896</v>
      </c>
      <c r="BD74" s="19">
        <f t="shared" si="146"/>
        <v>-28.343373516841041</v>
      </c>
      <c r="BE74" s="63">
        <f t="shared" si="147"/>
        <v>15.303607590826628</v>
      </c>
      <c r="BF74" s="63">
        <f t="shared" si="148"/>
        <v>15.697078022547929</v>
      </c>
      <c r="BG74" s="46">
        <f t="shared" si="149"/>
        <v>-1.8520713726239806</v>
      </c>
      <c r="BH74" s="64">
        <f t="shared" si="150"/>
        <v>1.1177751634394513</v>
      </c>
      <c r="BI74" s="66">
        <v>269</v>
      </c>
      <c r="BJ74" s="66">
        <v>239</v>
      </c>
      <c r="BK74" s="66">
        <v>0</v>
      </c>
      <c r="BL74" s="10">
        <f t="shared" si="151"/>
        <v>508</v>
      </c>
      <c r="BM74" s="15">
        <f t="shared" si="152"/>
        <v>0</v>
      </c>
      <c r="BN74" s="9">
        <f t="shared" si="153"/>
        <v>-508</v>
      </c>
      <c r="BO74" s="48">
        <f t="shared" si="154"/>
        <v>15.303607590826628</v>
      </c>
      <c r="BP74" s="48">
        <f t="shared" si="155"/>
        <v>15.697078022547929</v>
      </c>
      <c r="BQ74" s="46">
        <f t="shared" si="156"/>
        <v>-33.194787371868323</v>
      </c>
      <c r="BR74" s="64" t="e">
        <f t="shared" si="157"/>
        <v>#DIV/0!</v>
      </c>
      <c r="BS74" s="16">
        <f t="shared" si="158"/>
        <v>777</v>
      </c>
      <c r="BT74" s="69">
        <f t="shared" si="159"/>
        <v>260.51741197547375</v>
      </c>
      <c r="BU74" s="66">
        <v>0</v>
      </c>
      <c r="BV74" s="15">
        <f t="shared" si="160"/>
        <v>19.860785492314797</v>
      </c>
      <c r="BW74" s="37">
        <f t="shared" si="161"/>
        <v>19.860785492314797</v>
      </c>
      <c r="BX74" s="54">
        <f t="shared" si="162"/>
        <v>19.860785492314797</v>
      </c>
      <c r="BY74" s="26">
        <f t="shared" si="163"/>
        <v>3.0275587640723578E-2</v>
      </c>
      <c r="BZ74" s="47">
        <f t="shared" si="164"/>
        <v>19.860785492314797</v>
      </c>
      <c r="CA74" s="48">
        <f t="shared" si="165"/>
        <v>14.800486730849336</v>
      </c>
      <c r="CB74" s="48">
        <f t="shared" si="166"/>
        <v>14.681930720503052</v>
      </c>
      <c r="CC74" s="65">
        <f t="shared" si="167"/>
        <v>1.3419008343095937</v>
      </c>
      <c r="CD74" s="66">
        <v>0</v>
      </c>
      <c r="CE74" s="15">
        <f t="shared" si="168"/>
        <v>13.098539595598483</v>
      </c>
      <c r="CF74" s="37">
        <f t="shared" si="169"/>
        <v>13.098539595598483</v>
      </c>
      <c r="CG74" s="54">
        <f t="shared" si="170"/>
        <v>13.098539595598483</v>
      </c>
      <c r="CH74" s="26">
        <f t="shared" si="171"/>
        <v>2.0380487934648335E-3</v>
      </c>
      <c r="CI74" s="47">
        <f t="shared" si="172"/>
        <v>13.098539595598483</v>
      </c>
      <c r="CJ74" s="48">
        <f t="shared" si="173"/>
        <v>14.800486730849336</v>
      </c>
      <c r="CK74" s="65">
        <f t="shared" si="174"/>
        <v>0.88500735373091444</v>
      </c>
      <c r="CL74" s="70">
        <f t="shared" si="175"/>
        <v>0</v>
      </c>
      <c r="CM74" s="1">
        <f t="shared" si="176"/>
        <v>777</v>
      </c>
    </row>
    <row r="75" spans="1:91" x14ac:dyDescent="0.2">
      <c r="A75" s="29" t="s">
        <v>157</v>
      </c>
      <c r="B75">
        <v>1</v>
      </c>
      <c r="C75">
        <v>0</v>
      </c>
      <c r="D75">
        <v>0.135037954454654</v>
      </c>
      <c r="E75">
        <v>0.86496204554534495</v>
      </c>
      <c r="F75">
        <v>4.6483909415971303E-2</v>
      </c>
      <c r="G75">
        <v>4.6483909415971303E-2</v>
      </c>
      <c r="H75">
        <v>0.390305056414542</v>
      </c>
      <c r="I75">
        <v>0.45758462181362303</v>
      </c>
      <c r="J75">
        <v>0.42260808278048001</v>
      </c>
      <c r="K75">
        <v>0.140158752271933</v>
      </c>
      <c r="L75">
        <v>0.57625255253199803</v>
      </c>
      <c r="M75">
        <v>-0.39877792623851699</v>
      </c>
      <c r="N75" s="21">
        <v>0</v>
      </c>
      <c r="O75">
        <v>1.0106225904070101</v>
      </c>
      <c r="P75">
        <v>0.99485953259147097</v>
      </c>
      <c r="Q75">
        <v>1.0142001673121199</v>
      </c>
      <c r="R75">
        <v>0.985600713801009</v>
      </c>
      <c r="S75">
        <v>326.39001464843699</v>
      </c>
      <c r="T75" s="27">
        <f t="shared" si="118"/>
        <v>0.985600713801009</v>
      </c>
      <c r="U75" s="27">
        <f t="shared" si="119"/>
        <v>1.0142001673121199</v>
      </c>
      <c r="V75" s="39">
        <f t="shared" si="120"/>
        <v>321.69023141502129</v>
      </c>
      <c r="W75" s="38">
        <f t="shared" si="121"/>
        <v>331.02480746545007</v>
      </c>
      <c r="X75" s="44">
        <f t="shared" si="122"/>
        <v>1.1828775028239948</v>
      </c>
      <c r="Y75" s="44">
        <f t="shared" si="123"/>
        <v>0.23409461236673926</v>
      </c>
      <c r="Z75" s="22">
        <f t="shared" si="124"/>
        <v>1</v>
      </c>
      <c r="AA75" s="22">
        <f t="shared" si="125"/>
        <v>1</v>
      </c>
      <c r="AB75" s="22">
        <f t="shared" si="126"/>
        <v>1</v>
      </c>
      <c r="AC75" s="22">
        <v>1</v>
      </c>
      <c r="AD75" s="22">
        <v>1</v>
      </c>
      <c r="AE75" s="22">
        <v>1</v>
      </c>
      <c r="AF75" s="22">
        <f t="shared" si="127"/>
        <v>-2.0158062563458218E-2</v>
      </c>
      <c r="AG75" s="22">
        <f t="shared" si="128"/>
        <v>0.96033891488376033</v>
      </c>
      <c r="AH75" s="22">
        <f t="shared" si="129"/>
        <v>0.57625255253199803</v>
      </c>
      <c r="AI75" s="22">
        <f t="shared" si="130"/>
        <v>1.5964106150954562</v>
      </c>
      <c r="AJ75" s="22">
        <f t="shared" si="131"/>
        <v>-1.1179406290299256</v>
      </c>
      <c r="AK75" s="22">
        <f t="shared" si="132"/>
        <v>1.0168846478167008</v>
      </c>
      <c r="AL75" s="22">
        <f t="shared" si="133"/>
        <v>-0.39877792623851699</v>
      </c>
      <c r="AM75" s="22">
        <f t="shared" si="134"/>
        <v>1.7191627027914087</v>
      </c>
      <c r="AN75" s="46">
        <v>1</v>
      </c>
      <c r="AO75" s="51">
        <v>1</v>
      </c>
      <c r="AP75" s="51">
        <v>1</v>
      </c>
      <c r="AQ75" s="21">
        <v>1</v>
      </c>
      <c r="AR75" s="17">
        <f t="shared" si="135"/>
        <v>6.494989115311272</v>
      </c>
      <c r="AS75" s="17">
        <f t="shared" si="136"/>
        <v>0</v>
      </c>
      <c r="AT75" s="17">
        <f t="shared" si="137"/>
        <v>8.7351008269489263</v>
      </c>
      <c r="AU75" s="17">
        <f t="shared" si="138"/>
        <v>6.494989115311272</v>
      </c>
      <c r="AV75" s="17">
        <f t="shared" si="139"/>
        <v>0</v>
      </c>
      <c r="AW75" s="17">
        <f t="shared" si="140"/>
        <v>8.7351008269489263</v>
      </c>
      <c r="AX75" s="14">
        <f t="shared" si="141"/>
        <v>1.1668252737389502E-2</v>
      </c>
      <c r="AY75" s="14">
        <f t="shared" si="142"/>
        <v>0</v>
      </c>
      <c r="AZ75" s="67">
        <f t="shared" si="143"/>
        <v>2.9852047892312029E-3</v>
      </c>
      <c r="BA75" s="21">
        <f t="shared" si="144"/>
        <v>0</v>
      </c>
      <c r="BB75" s="66">
        <v>1632</v>
      </c>
      <c r="BC75" s="15">
        <f t="shared" si="145"/>
        <v>1509.5101883833424</v>
      </c>
      <c r="BD75" s="19">
        <f t="shared" si="146"/>
        <v>-122.48981161665756</v>
      </c>
      <c r="BE75" s="63">
        <f t="shared" si="147"/>
        <v>331.02480746545007</v>
      </c>
      <c r="BF75" s="63">
        <f t="shared" si="148"/>
        <v>335.72541511592175</v>
      </c>
      <c r="BG75" s="46">
        <f t="shared" si="149"/>
        <v>-0.37003212101993943</v>
      </c>
      <c r="BH75" s="64">
        <f t="shared" si="150"/>
        <v>1.0811454023691234</v>
      </c>
      <c r="BI75" s="66">
        <v>979</v>
      </c>
      <c r="BJ75" s="66">
        <v>0</v>
      </c>
      <c r="BK75" s="66">
        <v>0</v>
      </c>
      <c r="BL75" s="10">
        <f t="shared" si="151"/>
        <v>979</v>
      </c>
      <c r="BM75" s="15">
        <f t="shared" si="152"/>
        <v>0</v>
      </c>
      <c r="BN75" s="9">
        <f t="shared" si="153"/>
        <v>-979</v>
      </c>
      <c r="BO75" s="48">
        <f t="shared" si="154"/>
        <v>331.02480746545007</v>
      </c>
      <c r="BP75" s="48">
        <f t="shared" si="155"/>
        <v>335.72541511592175</v>
      </c>
      <c r="BQ75" s="46">
        <f t="shared" si="156"/>
        <v>-2.9574822729930319</v>
      </c>
      <c r="BR75" s="64" t="e">
        <f t="shared" si="157"/>
        <v>#DIV/0!</v>
      </c>
      <c r="BS75" s="16">
        <f t="shared" si="158"/>
        <v>2611</v>
      </c>
      <c r="BT75" s="69">
        <f t="shared" si="159"/>
        <v>1538.6010090544005</v>
      </c>
      <c r="BU75" s="66">
        <v>0</v>
      </c>
      <c r="BV75" s="15">
        <f t="shared" si="160"/>
        <v>29.090820671058072</v>
      </c>
      <c r="BW75" s="37">
        <f t="shared" si="161"/>
        <v>29.090820671058072</v>
      </c>
      <c r="BX75" s="54">
        <f t="shared" si="162"/>
        <v>29.090820671058072</v>
      </c>
      <c r="BY75" s="26">
        <f t="shared" si="163"/>
        <v>4.434576321807604E-2</v>
      </c>
      <c r="BZ75" s="47">
        <f t="shared" si="164"/>
        <v>29.090820671058072</v>
      </c>
      <c r="CA75" s="48">
        <f t="shared" si="165"/>
        <v>321.69023141502129</v>
      </c>
      <c r="CB75" s="48">
        <f t="shared" si="166"/>
        <v>317.05812170545676</v>
      </c>
      <c r="CC75" s="65">
        <f t="shared" si="167"/>
        <v>9.0431159637941308E-2</v>
      </c>
      <c r="CD75" s="66">
        <v>0</v>
      </c>
      <c r="CE75" s="15">
        <f t="shared" si="168"/>
        <v>19.185911180388942</v>
      </c>
      <c r="CF75" s="37">
        <f t="shared" si="169"/>
        <v>19.185911180388942</v>
      </c>
      <c r="CG75" s="54">
        <f t="shared" si="170"/>
        <v>19.185911180388942</v>
      </c>
      <c r="CH75" s="26">
        <f t="shared" si="171"/>
        <v>2.9852047892312034E-3</v>
      </c>
      <c r="CI75" s="47">
        <f t="shared" si="172"/>
        <v>19.185911180388942</v>
      </c>
      <c r="CJ75" s="48">
        <f t="shared" si="173"/>
        <v>321.69023141502129</v>
      </c>
      <c r="CK75" s="65">
        <f t="shared" si="174"/>
        <v>5.9640950538024505E-2</v>
      </c>
      <c r="CL75" s="70">
        <f t="shared" si="175"/>
        <v>0</v>
      </c>
      <c r="CM75" s="1">
        <f t="shared" si="176"/>
        <v>2611</v>
      </c>
    </row>
    <row r="76" spans="1:91" x14ac:dyDescent="0.2">
      <c r="A76" s="29" t="s">
        <v>278</v>
      </c>
      <c r="B76">
        <v>1</v>
      </c>
      <c r="C76">
        <v>1</v>
      </c>
      <c r="D76">
        <v>0.52137435077906502</v>
      </c>
      <c r="E76">
        <v>0.47862564922093398</v>
      </c>
      <c r="F76">
        <v>0.82518871672626104</v>
      </c>
      <c r="G76">
        <v>0.82518871672626104</v>
      </c>
      <c r="H76">
        <v>0.54157960718762999</v>
      </c>
      <c r="I76">
        <v>0.648558295027162</v>
      </c>
      <c r="J76">
        <v>0.59266005994928495</v>
      </c>
      <c r="K76">
        <v>0.69932567114646904</v>
      </c>
      <c r="L76">
        <v>0.88143408361619002</v>
      </c>
      <c r="M76">
        <v>-0.58459733348199405</v>
      </c>
      <c r="N76" s="21">
        <v>0</v>
      </c>
      <c r="O76">
        <v>1.00552019579107</v>
      </c>
      <c r="P76">
        <v>0.99662319628090501</v>
      </c>
      <c r="Q76">
        <v>1.01015485554798</v>
      </c>
      <c r="R76">
        <v>0.99259395588861699</v>
      </c>
      <c r="S76">
        <v>348.829986572265</v>
      </c>
      <c r="T76" s="27">
        <f t="shared" si="118"/>
        <v>0.99662319628090501</v>
      </c>
      <c r="U76" s="27">
        <f t="shared" si="119"/>
        <v>1.01015485554798</v>
      </c>
      <c r="V76" s="39">
        <f t="shared" si="120"/>
        <v>347.65205617627589</v>
      </c>
      <c r="W76" s="38">
        <f t="shared" si="121"/>
        <v>352.37230469671016</v>
      </c>
      <c r="X76" s="44">
        <f t="shared" si="122"/>
        <v>0.97947976461660735</v>
      </c>
      <c r="Y76" s="44">
        <f t="shared" si="123"/>
        <v>0.6648393453631618</v>
      </c>
      <c r="Z76" s="22">
        <f t="shared" si="124"/>
        <v>1</v>
      </c>
      <c r="AA76" s="22">
        <f t="shared" si="125"/>
        <v>1</v>
      </c>
      <c r="AB76" s="22">
        <f t="shared" si="126"/>
        <v>1</v>
      </c>
      <c r="AC76" s="22">
        <v>1</v>
      </c>
      <c r="AD76" s="22">
        <v>1</v>
      </c>
      <c r="AE76" s="22">
        <v>1</v>
      </c>
      <c r="AF76" s="22">
        <f t="shared" si="127"/>
        <v>-2.0158062563458218E-2</v>
      </c>
      <c r="AG76" s="22">
        <f t="shared" si="128"/>
        <v>0.96033891488376033</v>
      </c>
      <c r="AH76" s="22">
        <f t="shared" si="129"/>
        <v>0.88143408361619002</v>
      </c>
      <c r="AI76" s="22">
        <f t="shared" si="130"/>
        <v>1.9015921461796483</v>
      </c>
      <c r="AJ76" s="22">
        <f t="shared" si="131"/>
        <v>-1.1179406290299256</v>
      </c>
      <c r="AK76" s="22">
        <f t="shared" si="132"/>
        <v>1.0168846478167008</v>
      </c>
      <c r="AL76" s="22">
        <f t="shared" si="133"/>
        <v>-0.58459733348199405</v>
      </c>
      <c r="AM76" s="22">
        <f t="shared" si="134"/>
        <v>1.5333432955479316</v>
      </c>
      <c r="AN76" s="46">
        <v>0</v>
      </c>
      <c r="AO76" s="51">
        <v>1</v>
      </c>
      <c r="AP76" s="51">
        <v>1</v>
      </c>
      <c r="AQ76" s="21">
        <v>2</v>
      </c>
      <c r="AR76" s="17">
        <f t="shared" si="135"/>
        <v>0</v>
      </c>
      <c r="AS76" s="17">
        <f t="shared" si="136"/>
        <v>0</v>
      </c>
      <c r="AT76" s="17">
        <f t="shared" si="137"/>
        <v>11.055734229601091</v>
      </c>
      <c r="AU76" s="17">
        <f t="shared" si="138"/>
        <v>0</v>
      </c>
      <c r="AV76" s="17">
        <f t="shared" si="139"/>
        <v>0</v>
      </c>
      <c r="AW76" s="17">
        <f t="shared" si="140"/>
        <v>11.055734229601091</v>
      </c>
      <c r="AX76" s="14">
        <f t="shared" si="141"/>
        <v>0</v>
      </c>
      <c r="AY76" s="14">
        <f t="shared" si="142"/>
        <v>0</v>
      </c>
      <c r="AZ76" s="67">
        <f t="shared" si="143"/>
        <v>3.7782770255899065E-3</v>
      </c>
      <c r="BA76" s="21">
        <f t="shared" si="144"/>
        <v>0</v>
      </c>
      <c r="BB76" s="66">
        <v>0</v>
      </c>
      <c r="BC76" s="15">
        <f t="shared" si="145"/>
        <v>0</v>
      </c>
      <c r="BD76" s="19">
        <f t="shared" si="146"/>
        <v>0</v>
      </c>
      <c r="BE76" s="63">
        <f t="shared" si="147"/>
        <v>352.37230469671016</v>
      </c>
      <c r="BF76" s="63">
        <f t="shared" si="148"/>
        <v>355.95059455001405</v>
      </c>
      <c r="BG76" s="46">
        <f t="shared" si="149"/>
        <v>0</v>
      </c>
      <c r="BH76" s="64" t="e">
        <f t="shared" si="150"/>
        <v>#DIV/0!</v>
      </c>
      <c r="BI76" s="66">
        <v>0</v>
      </c>
      <c r="BJ76" s="66">
        <v>3139</v>
      </c>
      <c r="BK76" s="66">
        <v>0</v>
      </c>
      <c r="BL76" s="10">
        <f t="shared" si="151"/>
        <v>3139</v>
      </c>
      <c r="BM76" s="15">
        <f t="shared" si="152"/>
        <v>0</v>
      </c>
      <c r="BN76" s="9">
        <f t="shared" si="153"/>
        <v>-3139</v>
      </c>
      <c r="BO76" s="48">
        <f t="shared" si="154"/>
        <v>352.37230469671016</v>
      </c>
      <c r="BP76" s="48">
        <f t="shared" si="155"/>
        <v>355.95059455001405</v>
      </c>
      <c r="BQ76" s="46">
        <f t="shared" si="156"/>
        <v>-8.9081915864578622</v>
      </c>
      <c r="BR76" s="64" t="e">
        <f t="shared" si="157"/>
        <v>#DIV/0!</v>
      </c>
      <c r="BS76" s="16">
        <f t="shared" si="158"/>
        <v>3488</v>
      </c>
      <c r="BT76" s="69">
        <f t="shared" si="159"/>
        <v>36.819309614373637</v>
      </c>
      <c r="BU76" s="66">
        <v>349</v>
      </c>
      <c r="BV76" s="15">
        <f t="shared" si="160"/>
        <v>36.819309614373637</v>
      </c>
      <c r="BW76" s="37">
        <f t="shared" si="161"/>
        <v>-312.18069038562635</v>
      </c>
      <c r="BX76" s="54">
        <f t="shared" si="162"/>
        <v>-312.18069038562635</v>
      </c>
      <c r="BY76" s="26">
        <f t="shared" si="163"/>
        <v>-0.4758851987585736</v>
      </c>
      <c r="BZ76" s="47">
        <f t="shared" si="164"/>
        <v>-312.18069038562635</v>
      </c>
      <c r="CA76" s="48">
        <f t="shared" si="165"/>
        <v>352.37230469671016</v>
      </c>
      <c r="CB76" s="48">
        <f t="shared" si="166"/>
        <v>355.95059455001405</v>
      </c>
      <c r="CC76" s="65">
        <f t="shared" si="167"/>
        <v>-0.8859399170270289</v>
      </c>
      <c r="CD76" s="66">
        <v>0</v>
      </c>
      <c r="CE76" s="15">
        <f t="shared" si="168"/>
        <v>24.282986443466328</v>
      </c>
      <c r="CF76" s="37">
        <f t="shared" si="169"/>
        <v>24.282986443466328</v>
      </c>
      <c r="CG76" s="54">
        <f t="shared" si="170"/>
        <v>24.282986443466328</v>
      </c>
      <c r="CH76" s="26">
        <f t="shared" si="171"/>
        <v>3.778277025589907E-3</v>
      </c>
      <c r="CI76" s="47">
        <f t="shared" si="172"/>
        <v>24.282986443466328</v>
      </c>
      <c r="CJ76" s="48">
        <f t="shared" si="173"/>
        <v>352.37230469671016</v>
      </c>
      <c r="CK76" s="65">
        <f t="shared" si="174"/>
        <v>6.8912868916775116E-2</v>
      </c>
      <c r="CL76" s="70">
        <f t="shared" si="175"/>
        <v>0</v>
      </c>
      <c r="CM76" s="1">
        <f t="shared" si="176"/>
        <v>3837</v>
      </c>
    </row>
    <row r="77" spans="1:91" x14ac:dyDescent="0.2">
      <c r="A77" s="29" t="s">
        <v>291</v>
      </c>
      <c r="B77">
        <v>1</v>
      </c>
      <c r="C77">
        <v>1</v>
      </c>
      <c r="D77">
        <v>0.39312824610467401</v>
      </c>
      <c r="E77">
        <v>0.60687175389532499</v>
      </c>
      <c r="F77">
        <v>0.47636074692093699</v>
      </c>
      <c r="G77">
        <v>0.47636074692093699</v>
      </c>
      <c r="H77">
        <v>0.16130380275804401</v>
      </c>
      <c r="I77">
        <v>0.50020894274968597</v>
      </c>
      <c r="J77">
        <v>0.28405211606165698</v>
      </c>
      <c r="K77">
        <v>0.36784681345854198</v>
      </c>
      <c r="L77">
        <v>0.73810476065396702</v>
      </c>
      <c r="M77">
        <v>-0.87008716323375501</v>
      </c>
      <c r="N77" s="21">
        <v>0</v>
      </c>
      <c r="O77">
        <v>1.0087053760354301</v>
      </c>
      <c r="P77">
        <v>1.00052308889535</v>
      </c>
      <c r="Q77">
        <v>1.0112175778055501</v>
      </c>
      <c r="R77">
        <v>0.98809146608920695</v>
      </c>
      <c r="S77">
        <v>138.49000549316401</v>
      </c>
      <c r="T77" s="27">
        <f t="shared" si="118"/>
        <v>1.00052308889535</v>
      </c>
      <c r="U77" s="27">
        <f t="shared" si="119"/>
        <v>1.0112175778055501</v>
      </c>
      <c r="V77" s="39">
        <f t="shared" si="120"/>
        <v>138.56244807715444</v>
      </c>
      <c r="W77" s="38">
        <f t="shared" si="121"/>
        <v>140.04352790507463</v>
      </c>
      <c r="X77" s="44">
        <f t="shared" si="122"/>
        <v>1.0469985587888633</v>
      </c>
      <c r="Y77" s="44">
        <f t="shared" si="123"/>
        <v>0.37989448785349672</v>
      </c>
      <c r="Z77" s="22">
        <f t="shared" si="124"/>
        <v>1</v>
      </c>
      <c r="AA77" s="22">
        <f t="shared" si="125"/>
        <v>1</v>
      </c>
      <c r="AB77" s="22">
        <f t="shared" si="126"/>
        <v>1</v>
      </c>
      <c r="AC77" s="22">
        <v>1</v>
      </c>
      <c r="AD77" s="22">
        <v>1</v>
      </c>
      <c r="AE77" s="22">
        <v>1</v>
      </c>
      <c r="AF77" s="22">
        <f t="shared" si="127"/>
        <v>-2.0158062563458218E-2</v>
      </c>
      <c r="AG77" s="22">
        <f t="shared" si="128"/>
        <v>0.96033891488376033</v>
      </c>
      <c r="AH77" s="22">
        <f t="shared" si="129"/>
        <v>0.73810476065396702</v>
      </c>
      <c r="AI77" s="22">
        <f t="shared" si="130"/>
        <v>1.7582628232174251</v>
      </c>
      <c r="AJ77" s="22">
        <f t="shared" si="131"/>
        <v>-1.1179406290299256</v>
      </c>
      <c r="AK77" s="22">
        <f t="shared" si="132"/>
        <v>1.0168846478167008</v>
      </c>
      <c r="AL77" s="22">
        <f t="shared" si="133"/>
        <v>-0.87008716323375501</v>
      </c>
      <c r="AM77" s="22">
        <f t="shared" si="134"/>
        <v>1.2478534657961706</v>
      </c>
      <c r="AN77" s="46">
        <v>0</v>
      </c>
      <c r="AO77" s="51">
        <v>1</v>
      </c>
      <c r="AP77" s="51">
        <v>1</v>
      </c>
      <c r="AQ77" s="21">
        <v>1</v>
      </c>
      <c r="AR77" s="17">
        <f t="shared" si="135"/>
        <v>0</v>
      </c>
      <c r="AS77" s="17">
        <f t="shared" si="136"/>
        <v>0</v>
      </c>
      <c r="AT77" s="17">
        <f t="shared" si="137"/>
        <v>2.4246795984370628</v>
      </c>
      <c r="AU77" s="17">
        <f t="shared" si="138"/>
        <v>0</v>
      </c>
      <c r="AV77" s="17">
        <f t="shared" si="139"/>
        <v>0</v>
      </c>
      <c r="AW77" s="17">
        <f t="shared" si="140"/>
        <v>2.4246795984370628</v>
      </c>
      <c r="AX77" s="14">
        <f t="shared" si="141"/>
        <v>0</v>
      </c>
      <c r="AY77" s="14">
        <f t="shared" si="142"/>
        <v>0</v>
      </c>
      <c r="AZ77" s="67">
        <f t="shared" si="143"/>
        <v>8.2862983415999346E-4</v>
      </c>
      <c r="BA77" s="21">
        <f t="shared" si="144"/>
        <v>0</v>
      </c>
      <c r="BB77" s="66">
        <v>0</v>
      </c>
      <c r="BC77" s="15">
        <f t="shared" si="145"/>
        <v>0</v>
      </c>
      <c r="BD77" s="19">
        <f t="shared" si="146"/>
        <v>0</v>
      </c>
      <c r="BE77" s="63">
        <f t="shared" si="147"/>
        <v>140.04352790507463</v>
      </c>
      <c r="BF77" s="63">
        <f t="shared" si="148"/>
        <v>141.61447707551352</v>
      </c>
      <c r="BG77" s="46">
        <f t="shared" si="149"/>
        <v>0</v>
      </c>
      <c r="BH77" s="64" t="e">
        <f t="shared" si="150"/>
        <v>#DIV/0!</v>
      </c>
      <c r="BI77" s="66">
        <v>0</v>
      </c>
      <c r="BJ77" s="66">
        <v>0</v>
      </c>
      <c r="BK77" s="66">
        <v>0</v>
      </c>
      <c r="BL77" s="10">
        <f t="shared" si="151"/>
        <v>0</v>
      </c>
      <c r="BM77" s="15">
        <f t="shared" si="152"/>
        <v>0</v>
      </c>
      <c r="BN77" s="9">
        <f t="shared" si="153"/>
        <v>0</v>
      </c>
      <c r="BO77" s="48">
        <f t="shared" si="154"/>
        <v>140.04352790507463</v>
      </c>
      <c r="BP77" s="48">
        <f t="shared" si="155"/>
        <v>141.61447707551352</v>
      </c>
      <c r="BQ77" s="46">
        <f t="shared" si="156"/>
        <v>0</v>
      </c>
      <c r="BR77" s="64" t="e">
        <f t="shared" si="157"/>
        <v>#DIV/0!</v>
      </c>
      <c r="BS77" s="16">
        <f t="shared" si="158"/>
        <v>0</v>
      </c>
      <c r="BT77" s="69">
        <f t="shared" si="159"/>
        <v>8.0749977338891359</v>
      </c>
      <c r="BU77" s="66">
        <v>0</v>
      </c>
      <c r="BV77" s="15">
        <f t="shared" si="160"/>
        <v>8.0749977338891359</v>
      </c>
      <c r="BW77" s="37">
        <f t="shared" si="161"/>
        <v>8.0749977338891359</v>
      </c>
      <c r="BX77" s="54">
        <f t="shared" si="162"/>
        <v>8.0749977338891359</v>
      </c>
      <c r="BY77" s="26">
        <f t="shared" si="163"/>
        <v>1.2309447765074821E-2</v>
      </c>
      <c r="BZ77" s="47">
        <f t="shared" si="164"/>
        <v>8.0749977338891359</v>
      </c>
      <c r="CA77" s="48">
        <f t="shared" si="165"/>
        <v>138.56244807715444</v>
      </c>
      <c r="CB77" s="48">
        <f t="shared" si="166"/>
        <v>138.63492855505612</v>
      </c>
      <c r="CC77" s="65">
        <f t="shared" si="167"/>
        <v>5.8276956317867668E-2</v>
      </c>
      <c r="CD77" s="66">
        <v>0</v>
      </c>
      <c r="CE77" s="15">
        <f t="shared" si="168"/>
        <v>5.3256039441462777</v>
      </c>
      <c r="CF77" s="37">
        <f t="shared" si="169"/>
        <v>5.3256039441462777</v>
      </c>
      <c r="CG77" s="54">
        <f t="shared" si="170"/>
        <v>5.3256039441462777</v>
      </c>
      <c r="CH77" s="26">
        <f t="shared" si="171"/>
        <v>8.2862983415999357E-4</v>
      </c>
      <c r="CI77" s="47">
        <f t="shared" si="172"/>
        <v>5.3256039441462777</v>
      </c>
      <c r="CJ77" s="48">
        <f t="shared" si="173"/>
        <v>138.56244807715444</v>
      </c>
      <c r="CK77" s="65">
        <f t="shared" si="174"/>
        <v>3.8434684274493119E-2</v>
      </c>
      <c r="CL77" s="70">
        <f t="shared" si="175"/>
        <v>0</v>
      </c>
      <c r="CM77" s="1">
        <f t="shared" si="176"/>
        <v>0</v>
      </c>
    </row>
    <row r="78" spans="1:91" x14ac:dyDescent="0.2">
      <c r="A78" s="29" t="s">
        <v>205</v>
      </c>
      <c r="B78">
        <v>1</v>
      </c>
      <c r="C78">
        <v>1</v>
      </c>
      <c r="D78">
        <v>0.58952837729816099</v>
      </c>
      <c r="E78">
        <v>0.41047162270183801</v>
      </c>
      <c r="F78">
        <v>0.571143085531574</v>
      </c>
      <c r="G78">
        <v>0.571143085531574</v>
      </c>
      <c r="H78">
        <v>0.118470539072294</v>
      </c>
      <c r="I78">
        <v>0.40409527789385702</v>
      </c>
      <c r="J78">
        <v>0.218799875248259</v>
      </c>
      <c r="K78">
        <v>0.35350535478718598</v>
      </c>
      <c r="L78">
        <v>0.69128204043427</v>
      </c>
      <c r="M78">
        <v>0.79020934963526002</v>
      </c>
      <c r="N78" s="21">
        <v>0</v>
      </c>
      <c r="O78">
        <v>1.02491695825851</v>
      </c>
      <c r="P78">
        <v>0.99558392040375898</v>
      </c>
      <c r="Q78">
        <v>1.0220351548313</v>
      </c>
      <c r="R78">
        <v>0.971974499752008</v>
      </c>
      <c r="S78">
        <v>2.2300000190734801</v>
      </c>
      <c r="T78" s="27">
        <f t="shared" si="118"/>
        <v>0.99558392040375898</v>
      </c>
      <c r="U78" s="27">
        <f t="shared" si="119"/>
        <v>1.0220351548313</v>
      </c>
      <c r="V78" s="39">
        <f t="shared" si="120"/>
        <v>2.2201521614896325</v>
      </c>
      <c r="W78" s="38">
        <f t="shared" si="121"/>
        <v>2.2791384147675662</v>
      </c>
      <c r="X78" s="44">
        <f t="shared" si="122"/>
        <v>0.94359814700150169</v>
      </c>
      <c r="Y78" s="44">
        <f t="shared" si="123"/>
        <v>0.40381222790898647</v>
      </c>
      <c r="Z78" s="22">
        <f t="shared" si="124"/>
        <v>1</v>
      </c>
      <c r="AA78" s="22">
        <f t="shared" si="125"/>
        <v>1</v>
      </c>
      <c r="AB78" s="22">
        <f t="shared" si="126"/>
        <v>1</v>
      </c>
      <c r="AC78" s="22">
        <v>1</v>
      </c>
      <c r="AD78" s="22">
        <v>1</v>
      </c>
      <c r="AE78" s="22">
        <v>1</v>
      </c>
      <c r="AF78" s="22">
        <f t="shared" si="127"/>
        <v>-2.0158062563458218E-2</v>
      </c>
      <c r="AG78" s="22">
        <f t="shared" si="128"/>
        <v>0.96033891488376033</v>
      </c>
      <c r="AH78" s="22">
        <f t="shared" si="129"/>
        <v>0.69128204043427</v>
      </c>
      <c r="AI78" s="22">
        <f t="shared" si="130"/>
        <v>1.7114401029977282</v>
      </c>
      <c r="AJ78" s="22">
        <f t="shared" si="131"/>
        <v>-1.1179406290299256</v>
      </c>
      <c r="AK78" s="22">
        <f t="shared" si="132"/>
        <v>1.0168846478167008</v>
      </c>
      <c r="AL78" s="22">
        <f t="shared" si="133"/>
        <v>0.79020934963526002</v>
      </c>
      <c r="AM78" s="22">
        <f t="shared" si="134"/>
        <v>2.9081499786651857</v>
      </c>
      <c r="AN78" s="46">
        <v>0</v>
      </c>
      <c r="AO78" s="74">
        <v>0.34300000000000003</v>
      </c>
      <c r="AP78" s="51">
        <v>0.64</v>
      </c>
      <c r="AQ78" s="50">
        <v>1</v>
      </c>
      <c r="AR78" s="17">
        <f t="shared" si="135"/>
        <v>0</v>
      </c>
      <c r="AS78" s="17">
        <f t="shared" si="136"/>
        <v>24.533602281692211</v>
      </c>
      <c r="AT78" s="17">
        <f t="shared" si="137"/>
        <v>45.776983849221615</v>
      </c>
      <c r="AU78" s="17">
        <f t="shared" si="138"/>
        <v>0</v>
      </c>
      <c r="AV78" s="17">
        <f t="shared" si="139"/>
        <v>24.533602281692211</v>
      </c>
      <c r="AW78" s="17">
        <f t="shared" si="140"/>
        <v>45.776983849221615</v>
      </c>
      <c r="AX78" s="14">
        <f t="shared" si="141"/>
        <v>0</v>
      </c>
      <c r="AY78" s="14">
        <f t="shared" si="142"/>
        <v>1.8005861698857938E-2</v>
      </c>
      <c r="AZ78" s="67">
        <f t="shared" si="143"/>
        <v>1.5644200808954761E-2</v>
      </c>
      <c r="BA78" s="21">
        <f t="shared" si="144"/>
        <v>0</v>
      </c>
      <c r="BB78" s="66">
        <v>0</v>
      </c>
      <c r="BC78" s="15">
        <f t="shared" si="145"/>
        <v>0</v>
      </c>
      <c r="BD78" s="19">
        <f t="shared" si="146"/>
        <v>0</v>
      </c>
      <c r="BE78" s="63">
        <f t="shared" si="147"/>
        <v>2.2791384147675662</v>
      </c>
      <c r="BF78" s="63">
        <f t="shared" si="148"/>
        <v>2.3293595826189333</v>
      </c>
      <c r="BG78" s="46">
        <f t="shared" si="149"/>
        <v>0</v>
      </c>
      <c r="BH78" s="64" t="e">
        <f t="shared" si="150"/>
        <v>#DIV/0!</v>
      </c>
      <c r="BI78" s="66">
        <v>2</v>
      </c>
      <c r="BJ78" s="66">
        <v>558</v>
      </c>
      <c r="BK78" s="66">
        <v>0</v>
      </c>
      <c r="BL78" s="10">
        <f t="shared" si="151"/>
        <v>560</v>
      </c>
      <c r="BM78" s="15">
        <f t="shared" si="152"/>
        <v>3328.8876991614579</v>
      </c>
      <c r="BN78" s="9">
        <f t="shared" si="153"/>
        <v>2768.8876991614579</v>
      </c>
      <c r="BO78" s="48">
        <f t="shared" si="154"/>
        <v>2.2201521614896325</v>
      </c>
      <c r="BP78" s="48">
        <f t="shared" si="155"/>
        <v>2.2103477928287281</v>
      </c>
      <c r="BQ78" s="46">
        <f t="shared" si="156"/>
        <v>1247.161229392334</v>
      </c>
      <c r="BR78" s="64">
        <f t="shared" si="157"/>
        <v>0.1682243591879243</v>
      </c>
      <c r="BS78" s="16">
        <f t="shared" si="158"/>
        <v>672</v>
      </c>
      <c r="BT78" s="69">
        <f t="shared" si="159"/>
        <v>3481.3404360447221</v>
      </c>
      <c r="BU78" s="66">
        <v>112</v>
      </c>
      <c r="BV78" s="15">
        <f t="shared" si="160"/>
        <v>152.45273688326415</v>
      </c>
      <c r="BW78" s="37">
        <f t="shared" si="161"/>
        <v>40.452736883264151</v>
      </c>
      <c r="BX78" s="54">
        <f t="shared" si="162"/>
        <v>40.452736883264151</v>
      </c>
      <c r="BY78" s="26">
        <f t="shared" si="163"/>
        <v>6.1665757443999825E-2</v>
      </c>
      <c r="BZ78" s="47">
        <f t="shared" si="164"/>
        <v>40.452736883264151</v>
      </c>
      <c r="CA78" s="48">
        <f t="shared" si="165"/>
        <v>2.2201521614896325</v>
      </c>
      <c r="CB78" s="48">
        <f t="shared" si="166"/>
        <v>2.2103477928287281</v>
      </c>
      <c r="CC78" s="65">
        <f t="shared" si="167"/>
        <v>18.220704681845771</v>
      </c>
      <c r="CD78" s="66">
        <v>0</v>
      </c>
      <c r="CE78" s="15">
        <f t="shared" si="168"/>
        <v>100.54527859915225</v>
      </c>
      <c r="CF78" s="37">
        <f t="shared" si="169"/>
        <v>100.54527859915225</v>
      </c>
      <c r="CG78" s="54">
        <f t="shared" si="170"/>
        <v>100.54527859915225</v>
      </c>
      <c r="CH78" s="26">
        <f t="shared" si="171"/>
        <v>1.5644200808954765E-2</v>
      </c>
      <c r="CI78" s="47">
        <f t="shared" si="172"/>
        <v>100.54527859915225</v>
      </c>
      <c r="CJ78" s="48">
        <f t="shared" si="173"/>
        <v>2.2201521614896325</v>
      </c>
      <c r="CK78" s="65">
        <f t="shared" si="174"/>
        <v>45.287561971288682</v>
      </c>
      <c r="CL78" s="70">
        <f t="shared" si="175"/>
        <v>0</v>
      </c>
      <c r="CM78" s="1">
        <f t="shared" si="176"/>
        <v>784</v>
      </c>
    </row>
    <row r="79" spans="1:91" x14ac:dyDescent="0.2">
      <c r="A79" s="29" t="s">
        <v>159</v>
      </c>
      <c r="B79">
        <v>1</v>
      </c>
      <c r="C79">
        <v>1</v>
      </c>
      <c r="D79">
        <v>0.71428571428571397</v>
      </c>
      <c r="E79">
        <v>0.28571428571428498</v>
      </c>
      <c r="F79">
        <v>0.93590733590733499</v>
      </c>
      <c r="G79">
        <v>0.93590733590733499</v>
      </c>
      <c r="H79">
        <v>7.6003415883859907E-2</v>
      </c>
      <c r="I79">
        <v>0.34329632792484999</v>
      </c>
      <c r="J79">
        <v>0.16152923445207701</v>
      </c>
      <c r="K79">
        <v>0.38881408859144401</v>
      </c>
      <c r="L79">
        <v>0.85034946316484505</v>
      </c>
      <c r="M79">
        <v>2.7589276282703998E-2</v>
      </c>
      <c r="N79" s="21">
        <v>0</v>
      </c>
      <c r="O79">
        <v>1.00601253902118</v>
      </c>
      <c r="P79">
        <v>0.98304605042941895</v>
      </c>
      <c r="Q79">
        <v>1.03240006850374</v>
      </c>
      <c r="R79">
        <v>0.98620712077440797</v>
      </c>
      <c r="S79">
        <v>191.75</v>
      </c>
      <c r="T79" s="27">
        <f t="shared" si="118"/>
        <v>0.98304605042941895</v>
      </c>
      <c r="U79" s="27">
        <f t="shared" si="119"/>
        <v>1.03240006850374</v>
      </c>
      <c r="V79" s="39">
        <f t="shared" si="120"/>
        <v>188.49908016984108</v>
      </c>
      <c r="W79" s="38">
        <f t="shared" si="121"/>
        <v>197.96271313559214</v>
      </c>
      <c r="X79" s="44">
        <f t="shared" si="122"/>
        <v>0.87791611339176345</v>
      </c>
      <c r="Y79" s="44">
        <f t="shared" si="123"/>
        <v>0.50796335042180218</v>
      </c>
      <c r="Z79" s="22">
        <f t="shared" si="124"/>
        <v>1</v>
      </c>
      <c r="AA79" s="22">
        <f t="shared" si="125"/>
        <v>1</v>
      </c>
      <c r="AB79" s="22">
        <f t="shared" si="126"/>
        <v>1</v>
      </c>
      <c r="AC79" s="22">
        <v>1</v>
      </c>
      <c r="AD79" s="22">
        <v>1</v>
      </c>
      <c r="AE79" s="22">
        <v>1</v>
      </c>
      <c r="AF79" s="22">
        <f t="shared" si="127"/>
        <v>-2.0158062563458218E-2</v>
      </c>
      <c r="AG79" s="22">
        <f t="shared" si="128"/>
        <v>0.96033891488376033</v>
      </c>
      <c r="AH79" s="22">
        <f t="shared" si="129"/>
        <v>0.85034946316484505</v>
      </c>
      <c r="AI79" s="22">
        <f t="shared" si="130"/>
        <v>1.8705075257283033</v>
      </c>
      <c r="AJ79" s="22">
        <f t="shared" si="131"/>
        <v>-1.1179406290299256</v>
      </c>
      <c r="AK79" s="22">
        <f t="shared" si="132"/>
        <v>1.0168846478167008</v>
      </c>
      <c r="AL79" s="22">
        <f t="shared" si="133"/>
        <v>2.7589276282703998E-2</v>
      </c>
      <c r="AM79" s="22">
        <f t="shared" si="134"/>
        <v>2.1455299053126295</v>
      </c>
      <c r="AN79" s="46">
        <v>1</v>
      </c>
      <c r="AO79" s="51">
        <v>1</v>
      </c>
      <c r="AP79" s="51">
        <v>1</v>
      </c>
      <c r="AQ79" s="21">
        <v>1</v>
      </c>
      <c r="AR79" s="17">
        <f t="shared" si="135"/>
        <v>12.241590270476946</v>
      </c>
      <c r="AS79" s="17">
        <f t="shared" si="136"/>
        <v>21.190357766829884</v>
      </c>
      <c r="AT79" s="17">
        <f t="shared" si="137"/>
        <v>21.190357766829884</v>
      </c>
      <c r="AU79" s="17">
        <f t="shared" si="138"/>
        <v>12.241590270476946</v>
      </c>
      <c r="AV79" s="17">
        <f t="shared" si="139"/>
        <v>21.190357766829884</v>
      </c>
      <c r="AW79" s="17">
        <f t="shared" si="140"/>
        <v>21.190357766829884</v>
      </c>
      <c r="AX79" s="14">
        <f t="shared" si="141"/>
        <v>2.1992025952247932E-2</v>
      </c>
      <c r="AY79" s="14">
        <f t="shared" si="142"/>
        <v>1.5552165838425808E-2</v>
      </c>
      <c r="AZ79" s="67">
        <f t="shared" si="143"/>
        <v>7.2417661506442334E-3</v>
      </c>
      <c r="BA79" s="21">
        <f t="shared" si="144"/>
        <v>0</v>
      </c>
      <c r="BB79" s="66">
        <v>3068</v>
      </c>
      <c r="BC79" s="15">
        <f t="shared" si="145"/>
        <v>2845.0864054163626</v>
      </c>
      <c r="BD79" s="19">
        <f t="shared" si="146"/>
        <v>-222.9135945836374</v>
      </c>
      <c r="BE79" s="63">
        <f t="shared" si="147"/>
        <v>197.96271313559214</v>
      </c>
      <c r="BF79" s="63">
        <f t="shared" si="148"/>
        <v>204.37671860237157</v>
      </c>
      <c r="BG79" s="46">
        <f t="shared" si="149"/>
        <v>-1.1260382879828257</v>
      </c>
      <c r="BH79" s="64">
        <f t="shared" si="150"/>
        <v>1.0783503777457386</v>
      </c>
      <c r="BI79" s="66">
        <v>192</v>
      </c>
      <c r="BJ79" s="66">
        <v>959</v>
      </c>
      <c r="BK79" s="66">
        <v>0</v>
      </c>
      <c r="BL79" s="10">
        <f t="shared" si="151"/>
        <v>1151</v>
      </c>
      <c r="BM79" s="15">
        <f t="shared" si="152"/>
        <v>2875.2533158764863</v>
      </c>
      <c r="BN79" s="9">
        <f t="shared" si="153"/>
        <v>1724.2533158764863</v>
      </c>
      <c r="BO79" s="48">
        <f t="shared" si="154"/>
        <v>188.49908016984108</v>
      </c>
      <c r="BP79" s="48">
        <f t="shared" si="155"/>
        <v>185.30327627054069</v>
      </c>
      <c r="BQ79" s="46">
        <f t="shared" si="156"/>
        <v>9.1472770812616329</v>
      </c>
      <c r="BR79" s="64">
        <f t="shared" si="157"/>
        <v>0.40031255459977844</v>
      </c>
      <c r="BS79" s="16">
        <f t="shared" si="158"/>
        <v>4219</v>
      </c>
      <c r="BT79" s="69">
        <f t="shared" si="159"/>
        <v>5790.9107324308761</v>
      </c>
      <c r="BU79" s="66">
        <v>0</v>
      </c>
      <c r="BV79" s="15">
        <f t="shared" si="160"/>
        <v>70.571011138028055</v>
      </c>
      <c r="BW79" s="37">
        <f t="shared" si="161"/>
        <v>70.571011138028055</v>
      </c>
      <c r="BX79" s="54">
        <f t="shared" si="162"/>
        <v>70.571011138028055</v>
      </c>
      <c r="BY79" s="26">
        <f t="shared" si="163"/>
        <v>0.10757776088113961</v>
      </c>
      <c r="BZ79" s="47">
        <f t="shared" si="164"/>
        <v>70.571011138028055</v>
      </c>
      <c r="CA79" s="48">
        <f t="shared" si="165"/>
        <v>188.49908016984108</v>
      </c>
      <c r="CB79" s="48">
        <f t="shared" si="166"/>
        <v>185.30327627054069</v>
      </c>
      <c r="CC79" s="65">
        <f t="shared" si="167"/>
        <v>0.37438384884659542</v>
      </c>
      <c r="CD79" s="66">
        <v>0</v>
      </c>
      <c r="CE79" s="15">
        <f t="shared" si="168"/>
        <v>46.542831050190486</v>
      </c>
      <c r="CF79" s="37">
        <f t="shared" si="169"/>
        <v>46.542831050190486</v>
      </c>
      <c r="CG79" s="54">
        <f t="shared" si="170"/>
        <v>46.542831050190486</v>
      </c>
      <c r="CH79" s="26">
        <f t="shared" si="171"/>
        <v>7.2417661506442342E-3</v>
      </c>
      <c r="CI79" s="47">
        <f t="shared" si="172"/>
        <v>46.542831050190486</v>
      </c>
      <c r="CJ79" s="48">
        <f t="shared" si="173"/>
        <v>188.49908016984108</v>
      </c>
      <c r="CK79" s="65">
        <f t="shared" si="174"/>
        <v>0.24691277542709786</v>
      </c>
      <c r="CL79" s="70">
        <f t="shared" si="175"/>
        <v>0</v>
      </c>
      <c r="CM79" s="1">
        <f t="shared" si="176"/>
        <v>4219</v>
      </c>
    </row>
    <row r="80" spans="1:91" x14ac:dyDescent="0.2">
      <c r="A80" s="29" t="s">
        <v>143</v>
      </c>
      <c r="B80">
        <v>0</v>
      </c>
      <c r="C80">
        <v>0</v>
      </c>
      <c r="D80">
        <v>0.35597283260087798</v>
      </c>
      <c r="E80">
        <v>0.64402716739912103</v>
      </c>
      <c r="F80">
        <v>0.33651172030194598</v>
      </c>
      <c r="G80">
        <v>0.33651172030194598</v>
      </c>
      <c r="H80">
        <v>0.38905139991642201</v>
      </c>
      <c r="I80">
        <v>0.69118261596322605</v>
      </c>
      <c r="J80">
        <v>0.51856105169824296</v>
      </c>
      <c r="K80">
        <v>0.41773421165684099</v>
      </c>
      <c r="L80">
        <v>0.74691677296506298</v>
      </c>
      <c r="M80">
        <v>-0.573917611380653</v>
      </c>
      <c r="N80" s="21">
        <v>0</v>
      </c>
      <c r="O80">
        <v>1.0349993006406499</v>
      </c>
      <c r="P80">
        <v>0.97938245999639795</v>
      </c>
      <c r="Q80">
        <v>1.0057650055297001</v>
      </c>
      <c r="R80">
        <v>0.98558296545040003</v>
      </c>
      <c r="S80">
        <v>896.47998046875</v>
      </c>
      <c r="T80" s="27">
        <f t="shared" si="118"/>
        <v>0.98558296545040003</v>
      </c>
      <c r="U80" s="27">
        <f t="shared" si="119"/>
        <v>1.0057650055297001</v>
      </c>
      <c r="V80" s="39">
        <f t="shared" si="120"/>
        <v>883.55539761730734</v>
      </c>
      <c r="W80" s="38">
        <f t="shared" si="121"/>
        <v>901.64819251341771</v>
      </c>
      <c r="X80" s="44">
        <f t="shared" si="122"/>
        <v>1.0665600785957787</v>
      </c>
      <c r="Y80" s="44">
        <f t="shared" si="123"/>
        <v>0.4350750789199288</v>
      </c>
      <c r="Z80" s="22">
        <f t="shared" si="124"/>
        <v>1</v>
      </c>
      <c r="AA80" s="22">
        <f t="shared" si="125"/>
        <v>1</v>
      </c>
      <c r="AB80" s="22">
        <f t="shared" si="126"/>
        <v>1</v>
      </c>
      <c r="AC80" s="22">
        <v>1</v>
      </c>
      <c r="AD80" s="22">
        <v>1</v>
      </c>
      <c r="AE80" s="22">
        <v>1</v>
      </c>
      <c r="AF80" s="22">
        <f t="shared" si="127"/>
        <v>-2.0158062563458218E-2</v>
      </c>
      <c r="AG80" s="22">
        <f t="shared" si="128"/>
        <v>0.96033891488376033</v>
      </c>
      <c r="AH80" s="22">
        <f t="shared" si="129"/>
        <v>0.74691677296506298</v>
      </c>
      <c r="AI80" s="22">
        <f t="shared" si="130"/>
        <v>1.7670748355285211</v>
      </c>
      <c r="AJ80" s="22">
        <f t="shared" si="131"/>
        <v>-1.1179406290299256</v>
      </c>
      <c r="AK80" s="22">
        <f t="shared" si="132"/>
        <v>1.0168846478167008</v>
      </c>
      <c r="AL80" s="22">
        <f t="shared" si="133"/>
        <v>-0.573917611380653</v>
      </c>
      <c r="AM80" s="22">
        <f t="shared" si="134"/>
        <v>1.5440230176492726</v>
      </c>
      <c r="AN80" s="46">
        <v>1</v>
      </c>
      <c r="AO80" s="51">
        <v>1</v>
      </c>
      <c r="AP80" s="51">
        <v>1</v>
      </c>
      <c r="AQ80" s="21">
        <v>1</v>
      </c>
      <c r="AR80" s="17">
        <f t="shared" si="135"/>
        <v>9.7503402002261534</v>
      </c>
      <c r="AS80" s="17">
        <f t="shared" si="136"/>
        <v>0</v>
      </c>
      <c r="AT80" s="17">
        <f t="shared" si="137"/>
        <v>5.6834897528688044</v>
      </c>
      <c r="AU80" s="17">
        <f t="shared" si="138"/>
        <v>9.7503402002261534</v>
      </c>
      <c r="AV80" s="17">
        <f t="shared" si="139"/>
        <v>0</v>
      </c>
      <c r="AW80" s="17">
        <f t="shared" si="140"/>
        <v>5.6834897528688044</v>
      </c>
      <c r="AX80" s="14">
        <f t="shared" si="141"/>
        <v>1.7516493363101706E-2</v>
      </c>
      <c r="AY80" s="14">
        <f t="shared" si="142"/>
        <v>0</v>
      </c>
      <c r="AZ80" s="67">
        <f t="shared" si="143"/>
        <v>1.9423222657564436E-3</v>
      </c>
      <c r="BA80" s="21">
        <f t="shared" si="144"/>
        <v>0</v>
      </c>
      <c r="BB80" s="66">
        <v>1793</v>
      </c>
      <c r="BC80" s="15">
        <f t="shared" si="145"/>
        <v>2266.0912298911044</v>
      </c>
      <c r="BD80" s="19">
        <f t="shared" si="146"/>
        <v>473.09122989110438</v>
      </c>
      <c r="BE80" s="63">
        <f t="shared" si="147"/>
        <v>883.55539761730734</v>
      </c>
      <c r="BF80" s="63">
        <f t="shared" si="148"/>
        <v>870.81714892337311</v>
      </c>
      <c r="BG80" s="46">
        <f t="shared" si="149"/>
        <v>0.53544037099076547</v>
      </c>
      <c r="BH80" s="64">
        <f t="shared" si="150"/>
        <v>0.79123028073594437</v>
      </c>
      <c r="BI80" s="66">
        <v>0</v>
      </c>
      <c r="BJ80" s="66">
        <v>896</v>
      </c>
      <c r="BK80" s="66">
        <v>0</v>
      </c>
      <c r="BL80" s="10">
        <f t="shared" si="151"/>
        <v>896</v>
      </c>
      <c r="BM80" s="15">
        <f t="shared" si="152"/>
        <v>0</v>
      </c>
      <c r="BN80" s="9">
        <f t="shared" si="153"/>
        <v>-896</v>
      </c>
      <c r="BO80" s="48">
        <f t="shared" si="154"/>
        <v>901.64819251341771</v>
      </c>
      <c r="BP80" s="48">
        <f t="shared" si="155"/>
        <v>906.84619932910175</v>
      </c>
      <c r="BQ80" s="46">
        <f t="shared" si="156"/>
        <v>-0.99373570250534982</v>
      </c>
      <c r="BR80" s="64" t="e">
        <f t="shared" si="157"/>
        <v>#DIV/0!</v>
      </c>
      <c r="BS80" s="16">
        <f t="shared" si="158"/>
        <v>2689</v>
      </c>
      <c r="BT80" s="69">
        <f t="shared" si="159"/>
        <v>2285.0191603709009</v>
      </c>
      <c r="BU80" s="66">
        <v>0</v>
      </c>
      <c r="BV80" s="15">
        <f t="shared" si="160"/>
        <v>18.927930479796544</v>
      </c>
      <c r="BW80" s="37">
        <f t="shared" si="161"/>
        <v>18.927930479796544</v>
      </c>
      <c r="BX80" s="54">
        <f t="shared" si="162"/>
        <v>18.927930479796544</v>
      </c>
      <c r="BY80" s="26">
        <f t="shared" si="163"/>
        <v>2.8853552560665272E-2</v>
      </c>
      <c r="BZ80" s="47">
        <f t="shared" si="164"/>
        <v>18.927930479796544</v>
      </c>
      <c r="CA80" s="48">
        <f t="shared" si="165"/>
        <v>883.55539761730734</v>
      </c>
      <c r="CB80" s="48">
        <f t="shared" si="166"/>
        <v>870.81714892337311</v>
      </c>
      <c r="CC80" s="65">
        <f t="shared" si="167"/>
        <v>2.1422460358274855E-2</v>
      </c>
      <c r="CD80" s="66">
        <v>0</v>
      </c>
      <c r="CE80" s="15">
        <f t="shared" si="168"/>
        <v>12.483305202016663</v>
      </c>
      <c r="CF80" s="37">
        <f t="shared" si="169"/>
        <v>12.483305202016663</v>
      </c>
      <c r="CG80" s="54">
        <f t="shared" si="170"/>
        <v>12.483305202016663</v>
      </c>
      <c r="CH80" s="26">
        <f t="shared" si="171"/>
        <v>1.9423222657564438E-3</v>
      </c>
      <c r="CI80" s="47">
        <f t="shared" si="172"/>
        <v>12.483305202016663</v>
      </c>
      <c r="CJ80" s="48">
        <f t="shared" si="173"/>
        <v>883.55539761730734</v>
      </c>
      <c r="CK80" s="65">
        <f t="shared" si="174"/>
        <v>1.4128491813507695E-2</v>
      </c>
      <c r="CL80" s="70">
        <f t="shared" si="175"/>
        <v>0</v>
      </c>
      <c r="CM80" s="1">
        <f t="shared" si="176"/>
        <v>2689</v>
      </c>
    </row>
    <row r="81" spans="1:91" x14ac:dyDescent="0.2">
      <c r="A81" s="29" t="s">
        <v>206</v>
      </c>
      <c r="B81">
        <v>0</v>
      </c>
      <c r="C81">
        <v>0</v>
      </c>
      <c r="D81">
        <v>0.25769077107471</v>
      </c>
      <c r="E81">
        <v>0.74230922892528906</v>
      </c>
      <c r="F81">
        <v>1.94676201827572E-2</v>
      </c>
      <c r="G81">
        <v>1.94676201827572E-2</v>
      </c>
      <c r="H81">
        <v>8.9009611366485497E-2</v>
      </c>
      <c r="I81">
        <v>0.11533639782699499</v>
      </c>
      <c r="J81">
        <v>0.10132150782035899</v>
      </c>
      <c r="K81">
        <v>4.4412707985339403E-2</v>
      </c>
      <c r="L81">
        <v>0.64648629897557497</v>
      </c>
      <c r="M81">
        <v>0.90126650155268995</v>
      </c>
      <c r="N81" s="21">
        <v>0</v>
      </c>
      <c r="O81">
        <v>1.00366795029147</v>
      </c>
      <c r="P81">
        <v>0.95040375378449504</v>
      </c>
      <c r="Q81">
        <v>1.0179782371208299</v>
      </c>
      <c r="R81">
        <v>0.98630087130993604</v>
      </c>
      <c r="S81">
        <v>4.6898999214172301</v>
      </c>
      <c r="T81" s="27">
        <f t="shared" si="118"/>
        <v>0.98630087130993604</v>
      </c>
      <c r="U81" s="27">
        <f t="shared" si="119"/>
        <v>1.0179782371208299</v>
      </c>
      <c r="V81" s="39">
        <f t="shared" si="120"/>
        <v>4.6256523788502149</v>
      </c>
      <c r="W81" s="38">
        <f t="shared" si="121"/>
        <v>4.7742160542774306</v>
      </c>
      <c r="X81" s="44">
        <f t="shared" si="122"/>
        <v>1.1183034535689091</v>
      </c>
      <c r="Y81" s="44">
        <f t="shared" si="123"/>
        <v>9.2386605205629038E-2</v>
      </c>
      <c r="Z81" s="22">
        <f t="shared" si="124"/>
        <v>1</v>
      </c>
      <c r="AA81" s="22">
        <f t="shared" si="125"/>
        <v>1</v>
      </c>
      <c r="AB81" s="22">
        <f t="shared" si="126"/>
        <v>1</v>
      </c>
      <c r="AC81" s="22">
        <v>1</v>
      </c>
      <c r="AD81" s="22">
        <v>1</v>
      </c>
      <c r="AE81" s="22">
        <v>1</v>
      </c>
      <c r="AF81" s="22">
        <f t="shared" si="127"/>
        <v>-2.0158062563458218E-2</v>
      </c>
      <c r="AG81" s="22">
        <f t="shared" si="128"/>
        <v>0.96033891488376033</v>
      </c>
      <c r="AH81" s="22">
        <f t="shared" si="129"/>
        <v>0.64648629897557497</v>
      </c>
      <c r="AI81" s="22">
        <f t="shared" si="130"/>
        <v>1.6666443615390332</v>
      </c>
      <c r="AJ81" s="22">
        <f t="shared" si="131"/>
        <v>-1.1179406290299256</v>
      </c>
      <c r="AK81" s="22">
        <f t="shared" si="132"/>
        <v>1.0168846478167008</v>
      </c>
      <c r="AL81" s="22">
        <f t="shared" si="133"/>
        <v>0.90126650155268995</v>
      </c>
      <c r="AM81" s="22">
        <f t="shared" si="134"/>
        <v>3.0192071305826156</v>
      </c>
      <c r="AN81" s="46">
        <v>0</v>
      </c>
      <c r="AO81" s="74">
        <v>0.34300000000000003</v>
      </c>
      <c r="AP81" s="51">
        <v>0.64</v>
      </c>
      <c r="AQ81" s="50">
        <v>1</v>
      </c>
      <c r="AR81" s="17">
        <f t="shared" si="135"/>
        <v>0</v>
      </c>
      <c r="AS81" s="17">
        <f t="shared" si="136"/>
        <v>28.501371179652637</v>
      </c>
      <c r="AT81" s="17">
        <f t="shared" si="137"/>
        <v>53.180401034920372</v>
      </c>
      <c r="AU81" s="17">
        <f t="shared" si="138"/>
        <v>0</v>
      </c>
      <c r="AV81" s="17">
        <f t="shared" si="139"/>
        <v>28.501371179652637</v>
      </c>
      <c r="AW81" s="17">
        <f t="shared" si="140"/>
        <v>53.180401034920372</v>
      </c>
      <c r="AX81" s="14">
        <f t="shared" si="141"/>
        <v>0</v>
      </c>
      <c r="AY81" s="14">
        <f t="shared" si="142"/>
        <v>2.0917912575423202E-2</v>
      </c>
      <c r="AZ81" s="67">
        <f t="shared" si="143"/>
        <v>1.8174305140577465E-2</v>
      </c>
      <c r="BA81" s="21">
        <f t="shared" si="144"/>
        <v>0</v>
      </c>
      <c r="BB81" s="66">
        <v>0</v>
      </c>
      <c r="BC81" s="15">
        <f t="shared" si="145"/>
        <v>0</v>
      </c>
      <c r="BD81" s="19">
        <f t="shared" si="146"/>
        <v>0</v>
      </c>
      <c r="BE81" s="63">
        <f t="shared" si="147"/>
        <v>4.7742160542774306</v>
      </c>
      <c r="BF81" s="63">
        <f t="shared" si="148"/>
        <v>4.8600480425673034</v>
      </c>
      <c r="BG81" s="46">
        <f t="shared" si="149"/>
        <v>0</v>
      </c>
      <c r="BH81" s="64" t="e">
        <f t="shared" si="150"/>
        <v>#DIV/0!</v>
      </c>
      <c r="BI81" s="66">
        <v>0</v>
      </c>
      <c r="BJ81" s="66">
        <v>919</v>
      </c>
      <c r="BK81" s="66">
        <v>103</v>
      </c>
      <c r="BL81" s="10">
        <f t="shared" si="151"/>
        <v>1022</v>
      </c>
      <c r="BM81" s="15">
        <f t="shared" si="152"/>
        <v>3867.2618411190906</v>
      </c>
      <c r="BN81" s="9">
        <f t="shared" si="153"/>
        <v>2845.2618411190906</v>
      </c>
      <c r="BO81" s="48">
        <f t="shared" si="154"/>
        <v>4.6256523788502149</v>
      </c>
      <c r="BP81" s="48">
        <f t="shared" si="155"/>
        <v>4.5622849716368448</v>
      </c>
      <c r="BQ81" s="46">
        <f t="shared" si="156"/>
        <v>615.10498586716733</v>
      </c>
      <c r="BR81" s="64">
        <f t="shared" si="157"/>
        <v>0.26426966727038537</v>
      </c>
      <c r="BS81" s="16">
        <f t="shared" si="158"/>
        <v>1200</v>
      </c>
      <c r="BT81" s="69">
        <f t="shared" si="159"/>
        <v>4044.370444714018</v>
      </c>
      <c r="BU81" s="66">
        <v>178</v>
      </c>
      <c r="BV81" s="15">
        <f t="shared" si="160"/>
        <v>177.10860359492739</v>
      </c>
      <c r="BW81" s="37">
        <f t="shared" si="161"/>
        <v>-0.8913964050726122</v>
      </c>
      <c r="BX81" s="54">
        <f t="shared" si="162"/>
        <v>-0.8913964050726122</v>
      </c>
      <c r="BY81" s="26">
        <f t="shared" si="163"/>
        <v>-1.3588359833423876E-3</v>
      </c>
      <c r="BZ81" s="47">
        <f t="shared" si="164"/>
        <v>-0.8913964050726122</v>
      </c>
      <c r="CA81" s="48">
        <f t="shared" si="165"/>
        <v>4.7742160542774306</v>
      </c>
      <c r="CB81" s="48">
        <f t="shared" si="166"/>
        <v>4.8600480425673034</v>
      </c>
      <c r="CC81" s="65">
        <f t="shared" si="167"/>
        <v>-0.18671052900380805</v>
      </c>
      <c r="CD81" s="66">
        <v>0</v>
      </c>
      <c r="CE81" s="15">
        <f t="shared" si="168"/>
        <v>116.80625913849137</v>
      </c>
      <c r="CF81" s="37">
        <f t="shared" si="169"/>
        <v>116.80625913849137</v>
      </c>
      <c r="CG81" s="54">
        <f t="shared" si="170"/>
        <v>116.80625913849137</v>
      </c>
      <c r="CH81" s="26">
        <f t="shared" si="171"/>
        <v>1.8174305140577468E-2</v>
      </c>
      <c r="CI81" s="47">
        <f t="shared" si="172"/>
        <v>116.80625913849137</v>
      </c>
      <c r="CJ81" s="48">
        <f t="shared" si="173"/>
        <v>4.7742160542774306</v>
      </c>
      <c r="CK81" s="65">
        <f t="shared" si="174"/>
        <v>24.466060565868084</v>
      </c>
      <c r="CL81" s="70">
        <f t="shared" si="175"/>
        <v>0</v>
      </c>
      <c r="CM81" s="1">
        <f t="shared" si="176"/>
        <v>1378</v>
      </c>
    </row>
    <row r="82" spans="1:91" x14ac:dyDescent="0.2">
      <c r="A82" s="29" t="s">
        <v>260</v>
      </c>
      <c r="B82">
        <v>1</v>
      </c>
      <c r="C82">
        <v>1</v>
      </c>
      <c r="D82">
        <v>0.36476228525769</v>
      </c>
      <c r="E82">
        <v>0.63523771474230895</v>
      </c>
      <c r="F82">
        <v>0.97854588796185904</v>
      </c>
      <c r="G82">
        <v>0.97854588796185904</v>
      </c>
      <c r="H82">
        <v>6.8742164646886705E-2</v>
      </c>
      <c r="I82">
        <v>0.54847471792728797</v>
      </c>
      <c r="J82">
        <v>0.194173477499921</v>
      </c>
      <c r="K82">
        <v>0.43589867854674902</v>
      </c>
      <c r="L82">
        <v>0.22576446197380001</v>
      </c>
      <c r="M82">
        <v>-9.4411897343090703E-2</v>
      </c>
      <c r="N82" s="21">
        <v>0</v>
      </c>
      <c r="O82">
        <v>1.0019858838942901</v>
      </c>
      <c r="P82">
        <v>1.0036355999700699</v>
      </c>
      <c r="Q82">
        <v>1.0015711279248101</v>
      </c>
      <c r="R82">
        <v>0.99415199273709698</v>
      </c>
      <c r="S82">
        <v>11.4300003051757</v>
      </c>
      <c r="T82" s="27">
        <f t="shared" si="118"/>
        <v>1.0036355999700699</v>
      </c>
      <c r="U82" s="27">
        <f t="shared" si="119"/>
        <v>1.0015711279248101</v>
      </c>
      <c r="V82" s="39">
        <f t="shared" si="120"/>
        <v>11.471555213943095</v>
      </c>
      <c r="W82" s="38">
        <f t="shared" si="121"/>
        <v>11.447958297835749</v>
      </c>
      <c r="X82" s="44">
        <f t="shared" si="122"/>
        <v>1.0619326222973686</v>
      </c>
      <c r="Y82" s="44">
        <f t="shared" si="123"/>
        <v>0.50987758568603614</v>
      </c>
      <c r="Z82" s="22">
        <f t="shared" si="124"/>
        <v>1</v>
      </c>
      <c r="AA82" s="22">
        <f t="shared" si="125"/>
        <v>1</v>
      </c>
      <c r="AB82" s="22">
        <f t="shared" si="126"/>
        <v>1</v>
      </c>
      <c r="AC82" s="22">
        <v>1</v>
      </c>
      <c r="AD82" s="22">
        <v>1</v>
      </c>
      <c r="AE82" s="22">
        <v>1</v>
      </c>
      <c r="AF82" s="22">
        <f t="shared" si="127"/>
        <v>-2.0158062563458218E-2</v>
      </c>
      <c r="AG82" s="22">
        <f t="shared" si="128"/>
        <v>0.96033891488376033</v>
      </c>
      <c r="AH82" s="22">
        <f t="shared" si="129"/>
        <v>0.22576446197380001</v>
      </c>
      <c r="AI82" s="22">
        <f t="shared" si="130"/>
        <v>1.2459225245372583</v>
      </c>
      <c r="AJ82" s="22">
        <f t="shared" si="131"/>
        <v>-1.1179406290299256</v>
      </c>
      <c r="AK82" s="22">
        <f t="shared" si="132"/>
        <v>1.0168846478167008</v>
      </c>
      <c r="AL82" s="22">
        <f t="shared" si="133"/>
        <v>-9.4411897343090703E-2</v>
      </c>
      <c r="AM82" s="22">
        <f t="shared" si="134"/>
        <v>2.0235287316868349</v>
      </c>
      <c r="AN82" s="46">
        <v>0</v>
      </c>
      <c r="AO82" s="74">
        <v>0.34300000000000003</v>
      </c>
      <c r="AP82" s="51">
        <v>0.64</v>
      </c>
      <c r="AQ82" s="50">
        <v>1</v>
      </c>
      <c r="AR82" s="17">
        <f t="shared" si="135"/>
        <v>0</v>
      </c>
      <c r="AS82" s="17">
        <f t="shared" si="136"/>
        <v>0</v>
      </c>
      <c r="AT82" s="17">
        <f t="shared" si="137"/>
        <v>10.73043862648548</v>
      </c>
      <c r="AU82" s="17">
        <f t="shared" si="138"/>
        <v>0</v>
      </c>
      <c r="AV82" s="17">
        <f t="shared" si="139"/>
        <v>0</v>
      </c>
      <c r="AW82" s="17">
        <f t="shared" si="140"/>
        <v>10.73043862648548</v>
      </c>
      <c r="AX82" s="14">
        <f t="shared" si="141"/>
        <v>0</v>
      </c>
      <c r="AY82" s="14">
        <f t="shared" si="142"/>
        <v>0</v>
      </c>
      <c r="AZ82" s="67">
        <f t="shared" si="143"/>
        <v>3.6671078460263819E-3</v>
      </c>
      <c r="BA82" s="21">
        <f t="shared" si="144"/>
        <v>0</v>
      </c>
      <c r="BB82" s="66">
        <v>0</v>
      </c>
      <c r="BC82" s="15">
        <f t="shared" si="145"/>
        <v>0</v>
      </c>
      <c r="BD82" s="19">
        <f t="shared" si="146"/>
        <v>0</v>
      </c>
      <c r="BE82" s="63">
        <f t="shared" si="147"/>
        <v>11.447958297835749</v>
      </c>
      <c r="BF82" s="63">
        <f t="shared" si="148"/>
        <v>11.465944504799539</v>
      </c>
      <c r="BG82" s="46">
        <f t="shared" si="149"/>
        <v>0</v>
      </c>
      <c r="BH82" s="64" t="e">
        <f t="shared" si="150"/>
        <v>#DIV/0!</v>
      </c>
      <c r="BI82" s="66">
        <v>0</v>
      </c>
      <c r="BJ82" s="66">
        <v>0</v>
      </c>
      <c r="BK82" s="66">
        <v>0</v>
      </c>
      <c r="BL82" s="10">
        <f t="shared" si="151"/>
        <v>0</v>
      </c>
      <c r="BM82" s="15">
        <f t="shared" si="152"/>
        <v>0</v>
      </c>
      <c r="BN82" s="9">
        <f t="shared" si="153"/>
        <v>0</v>
      </c>
      <c r="BO82" s="48">
        <f t="shared" si="154"/>
        <v>11.447958297835749</v>
      </c>
      <c r="BP82" s="48">
        <f t="shared" si="155"/>
        <v>11.465944504799539</v>
      </c>
      <c r="BQ82" s="46">
        <f t="shared" si="156"/>
        <v>0</v>
      </c>
      <c r="BR82" s="64" t="e">
        <f t="shared" si="157"/>
        <v>#DIV/0!</v>
      </c>
      <c r="BS82" s="16">
        <f t="shared" si="158"/>
        <v>34</v>
      </c>
      <c r="BT82" s="69">
        <f t="shared" si="159"/>
        <v>35.735965959527093</v>
      </c>
      <c r="BU82" s="66">
        <v>34</v>
      </c>
      <c r="BV82" s="15">
        <f t="shared" si="160"/>
        <v>35.735965959527093</v>
      </c>
      <c r="BW82" s="37">
        <f t="shared" si="161"/>
        <v>1.7359659595270927</v>
      </c>
      <c r="BX82" s="54">
        <f t="shared" si="162"/>
        <v>1.7359659595270927</v>
      </c>
      <c r="BY82" s="26">
        <f t="shared" si="163"/>
        <v>2.6462895724498189E-3</v>
      </c>
      <c r="BZ82" s="47">
        <f t="shared" si="164"/>
        <v>1.7359659595270927</v>
      </c>
      <c r="CA82" s="48">
        <f t="shared" si="165"/>
        <v>11.471555213943095</v>
      </c>
      <c r="CB82" s="48">
        <f t="shared" si="166"/>
        <v>11.513261199735561</v>
      </c>
      <c r="CC82" s="65">
        <f t="shared" si="167"/>
        <v>0.15132786506725032</v>
      </c>
      <c r="CD82" s="66">
        <v>0</v>
      </c>
      <c r="CE82" s="15">
        <f t="shared" si="168"/>
        <v>23.568502126411556</v>
      </c>
      <c r="CF82" s="37">
        <f t="shared" si="169"/>
        <v>23.568502126411556</v>
      </c>
      <c r="CG82" s="54">
        <f t="shared" si="170"/>
        <v>23.568502126411556</v>
      </c>
      <c r="CH82" s="26">
        <f t="shared" si="171"/>
        <v>3.6671078460263824E-3</v>
      </c>
      <c r="CI82" s="47">
        <f t="shared" si="172"/>
        <v>23.568502126411556</v>
      </c>
      <c r="CJ82" s="48">
        <f t="shared" si="173"/>
        <v>11.471555213943095</v>
      </c>
      <c r="CK82" s="65">
        <f t="shared" si="174"/>
        <v>2.0545167317649513</v>
      </c>
      <c r="CL82" s="70">
        <f t="shared" si="175"/>
        <v>0</v>
      </c>
      <c r="CM82" s="1">
        <f t="shared" si="176"/>
        <v>68</v>
      </c>
    </row>
    <row r="83" spans="1:91" x14ac:dyDescent="0.2">
      <c r="A83" s="29" t="s">
        <v>207</v>
      </c>
      <c r="B83">
        <v>1</v>
      </c>
      <c r="C83">
        <v>1</v>
      </c>
      <c r="D83">
        <v>0.27873183619550801</v>
      </c>
      <c r="E83">
        <v>0.72126816380449099</v>
      </c>
      <c r="F83">
        <v>0.50981675392670101</v>
      </c>
      <c r="G83">
        <v>0.50981675392670101</v>
      </c>
      <c r="H83">
        <v>3.0626780626780599E-2</v>
      </c>
      <c r="I83">
        <v>0.24002849002849</v>
      </c>
      <c r="J83">
        <v>8.5739721881284203E-2</v>
      </c>
      <c r="K83">
        <v>0.209073065439081</v>
      </c>
      <c r="L83">
        <v>0.51398961787873898</v>
      </c>
      <c r="M83">
        <v>0.91200405141127405</v>
      </c>
      <c r="N83" s="21">
        <v>0</v>
      </c>
      <c r="O83">
        <v>1.00373028585908</v>
      </c>
      <c r="P83">
        <v>0.99633238434645599</v>
      </c>
      <c r="Q83">
        <v>1.00058882866217</v>
      </c>
      <c r="R83">
        <v>0.99052918325277906</v>
      </c>
      <c r="S83">
        <v>2.6400001049041699</v>
      </c>
      <c r="T83" s="27">
        <f t="shared" si="118"/>
        <v>0.99633238434645599</v>
      </c>
      <c r="U83" s="27">
        <f t="shared" si="119"/>
        <v>1.00058882866217</v>
      </c>
      <c r="V83" s="39">
        <f t="shared" si="120"/>
        <v>2.6303175991940657</v>
      </c>
      <c r="W83" s="38">
        <f t="shared" si="121"/>
        <v>2.6415546126340694</v>
      </c>
      <c r="X83" s="44">
        <f t="shared" si="122"/>
        <v>1.1072257888814461</v>
      </c>
      <c r="Y83" s="44">
        <f t="shared" si="123"/>
        <v>0.26626191457493509</v>
      </c>
      <c r="Z83" s="22">
        <f t="shared" si="124"/>
        <v>1</v>
      </c>
      <c r="AA83" s="22">
        <f t="shared" si="125"/>
        <v>1</v>
      </c>
      <c r="AB83" s="22">
        <f t="shared" si="126"/>
        <v>1</v>
      </c>
      <c r="AC83" s="22">
        <v>1</v>
      </c>
      <c r="AD83" s="22">
        <v>1</v>
      </c>
      <c r="AE83" s="22">
        <v>1</v>
      </c>
      <c r="AF83" s="22">
        <f t="shared" si="127"/>
        <v>-2.0158062563458218E-2</v>
      </c>
      <c r="AG83" s="22">
        <f t="shared" si="128"/>
        <v>0.96033891488376033</v>
      </c>
      <c r="AH83" s="22">
        <f t="shared" si="129"/>
        <v>0.51398961787873898</v>
      </c>
      <c r="AI83" s="22">
        <f t="shared" si="130"/>
        <v>1.5341476804421972</v>
      </c>
      <c r="AJ83" s="22">
        <f t="shared" si="131"/>
        <v>-1.1179406290299256</v>
      </c>
      <c r="AK83" s="22">
        <f t="shared" si="132"/>
        <v>1.0168846478167008</v>
      </c>
      <c r="AL83" s="22">
        <f t="shared" si="133"/>
        <v>0.91200405141127405</v>
      </c>
      <c r="AM83" s="22">
        <f t="shared" si="134"/>
        <v>3.0299446804411998</v>
      </c>
      <c r="AN83" s="46">
        <v>0</v>
      </c>
      <c r="AO83" s="74">
        <v>0.34300000000000003</v>
      </c>
      <c r="AP83" s="51">
        <v>0.64</v>
      </c>
      <c r="AQ83" s="50">
        <v>1</v>
      </c>
      <c r="AR83" s="17">
        <f t="shared" si="135"/>
        <v>0</v>
      </c>
      <c r="AS83" s="17">
        <f t="shared" si="136"/>
        <v>28.908989915355765</v>
      </c>
      <c r="AT83" s="17">
        <f t="shared" si="137"/>
        <v>53.940972436815422</v>
      </c>
      <c r="AU83" s="17">
        <f t="shared" si="138"/>
        <v>0</v>
      </c>
      <c r="AV83" s="17">
        <f t="shared" si="139"/>
        <v>28.908989915355765</v>
      </c>
      <c r="AW83" s="17">
        <f t="shared" si="140"/>
        <v>53.940972436815422</v>
      </c>
      <c r="AX83" s="14">
        <f t="shared" si="141"/>
        <v>0</v>
      </c>
      <c r="AY83" s="14">
        <f t="shared" si="142"/>
        <v>2.1217074781472774E-2</v>
      </c>
      <c r="AZ83" s="67">
        <f t="shared" si="143"/>
        <v>1.8434229031150624E-2</v>
      </c>
      <c r="BA83" s="21">
        <f t="shared" si="144"/>
        <v>0</v>
      </c>
      <c r="BB83" s="66">
        <v>0</v>
      </c>
      <c r="BC83" s="15">
        <f t="shared" si="145"/>
        <v>0</v>
      </c>
      <c r="BD83" s="19">
        <f t="shared" si="146"/>
        <v>0</v>
      </c>
      <c r="BE83" s="63">
        <f t="shared" si="147"/>
        <v>2.6415546126340694</v>
      </c>
      <c r="BF83" s="63">
        <f t="shared" si="148"/>
        <v>2.6431100357026756</v>
      </c>
      <c r="BG83" s="46">
        <f t="shared" si="149"/>
        <v>0</v>
      </c>
      <c r="BH83" s="64" t="e">
        <f t="shared" si="150"/>
        <v>#DIV/0!</v>
      </c>
      <c r="BI83" s="66">
        <v>0</v>
      </c>
      <c r="BJ83" s="66">
        <v>718</v>
      </c>
      <c r="BK83" s="66">
        <v>0</v>
      </c>
      <c r="BL83" s="10">
        <f t="shared" si="151"/>
        <v>718</v>
      </c>
      <c r="BM83" s="15">
        <f t="shared" si="152"/>
        <v>3922.5703514491238</v>
      </c>
      <c r="BN83" s="9">
        <f t="shared" si="153"/>
        <v>3204.5703514491238</v>
      </c>
      <c r="BO83" s="48">
        <f t="shared" si="154"/>
        <v>2.6303175991940657</v>
      </c>
      <c r="BP83" s="48">
        <f t="shared" si="155"/>
        <v>2.6206706051934692</v>
      </c>
      <c r="BQ83" s="46">
        <f t="shared" si="156"/>
        <v>1218.3206896501815</v>
      </c>
      <c r="BR83" s="64">
        <f t="shared" si="157"/>
        <v>0.18304324350352255</v>
      </c>
      <c r="BS83" s="16">
        <f t="shared" si="158"/>
        <v>874</v>
      </c>
      <c r="BT83" s="69">
        <f t="shared" si="159"/>
        <v>4102.2119133576871</v>
      </c>
      <c r="BU83" s="66">
        <v>156</v>
      </c>
      <c r="BV83" s="15">
        <f t="shared" si="160"/>
        <v>179.64156190856284</v>
      </c>
      <c r="BW83" s="37">
        <f t="shared" si="161"/>
        <v>23.641561908562835</v>
      </c>
      <c r="BX83" s="54">
        <f t="shared" si="162"/>
        <v>23.641561908562835</v>
      </c>
      <c r="BY83" s="26">
        <f t="shared" si="163"/>
        <v>3.6038966324028476E-2</v>
      </c>
      <c r="BZ83" s="47">
        <f t="shared" si="164"/>
        <v>23.641561908562835</v>
      </c>
      <c r="CA83" s="48">
        <f t="shared" si="165"/>
        <v>2.6303175991940657</v>
      </c>
      <c r="CB83" s="48">
        <f t="shared" si="166"/>
        <v>2.6206706051934692</v>
      </c>
      <c r="CC83" s="65">
        <f t="shared" si="167"/>
        <v>8.9881016329764343</v>
      </c>
      <c r="CD83" s="66">
        <v>0</v>
      </c>
      <c r="CE83" s="15">
        <f t="shared" si="168"/>
        <v>118.47678998320505</v>
      </c>
      <c r="CF83" s="37">
        <f t="shared" si="169"/>
        <v>118.47678998320505</v>
      </c>
      <c r="CG83" s="54">
        <f t="shared" si="170"/>
        <v>118.47678998320505</v>
      </c>
      <c r="CH83" s="26">
        <f t="shared" si="171"/>
        <v>1.8434229031150624E-2</v>
      </c>
      <c r="CI83" s="47">
        <f t="shared" si="172"/>
        <v>118.47678998320504</v>
      </c>
      <c r="CJ83" s="48">
        <f t="shared" si="173"/>
        <v>2.6303175991940657</v>
      </c>
      <c r="CK83" s="65">
        <f t="shared" si="174"/>
        <v>45.042769747465684</v>
      </c>
      <c r="CL83" s="70">
        <f t="shared" si="175"/>
        <v>0</v>
      </c>
      <c r="CM83" s="1">
        <f t="shared" si="176"/>
        <v>1030</v>
      </c>
    </row>
    <row r="84" spans="1:91" x14ac:dyDescent="0.2">
      <c r="A84" s="29" t="s">
        <v>144</v>
      </c>
      <c r="B84">
        <v>1</v>
      </c>
      <c r="C84">
        <v>0</v>
      </c>
      <c r="D84">
        <v>0.43947263284059102</v>
      </c>
      <c r="E84">
        <v>0.56052736715940799</v>
      </c>
      <c r="F84">
        <v>0.38776321017083798</v>
      </c>
      <c r="G84">
        <v>0.38776321017083798</v>
      </c>
      <c r="H84">
        <v>0.64187212703719099</v>
      </c>
      <c r="I84">
        <v>0.381947346427079</v>
      </c>
      <c r="J84">
        <v>0.49513771384066502</v>
      </c>
      <c r="K84">
        <v>0.438173697744976</v>
      </c>
      <c r="L84">
        <v>0.69957892251020004</v>
      </c>
      <c r="M84">
        <v>-0.52001779438581497</v>
      </c>
      <c r="N84" s="21">
        <v>0</v>
      </c>
      <c r="O84">
        <v>1.0039124619390301</v>
      </c>
      <c r="P84">
        <v>0.99818687336201695</v>
      </c>
      <c r="Q84">
        <v>1.0244653102077701</v>
      </c>
      <c r="R84">
        <v>1.0014265543220899</v>
      </c>
      <c r="S84">
        <v>100.040000915527</v>
      </c>
      <c r="T84" s="27">
        <f t="shared" si="118"/>
        <v>1.0014265543220899</v>
      </c>
      <c r="U84" s="27">
        <f t="shared" si="119"/>
        <v>1.0244653102077701</v>
      </c>
      <c r="V84" s="39">
        <f t="shared" si="120"/>
        <v>100.18271341121493</v>
      </c>
      <c r="W84" s="38">
        <f t="shared" si="121"/>
        <v>102.48751057111097</v>
      </c>
      <c r="X84" s="44">
        <f t="shared" si="122"/>
        <v>1.0225992437608831</v>
      </c>
      <c r="Y84" s="44">
        <f t="shared" si="123"/>
        <v>0.45316141974745394</v>
      </c>
      <c r="Z84" s="22">
        <f t="shared" si="124"/>
        <v>1</v>
      </c>
      <c r="AA84" s="22">
        <f t="shared" si="125"/>
        <v>1</v>
      </c>
      <c r="AB84" s="22">
        <f t="shared" si="126"/>
        <v>1</v>
      </c>
      <c r="AC84" s="22">
        <v>1</v>
      </c>
      <c r="AD84" s="22">
        <v>1</v>
      </c>
      <c r="AE84" s="22">
        <v>1</v>
      </c>
      <c r="AF84" s="22">
        <f t="shared" si="127"/>
        <v>-2.0158062563458218E-2</v>
      </c>
      <c r="AG84" s="22">
        <f t="shared" si="128"/>
        <v>0.96033891488376033</v>
      </c>
      <c r="AH84" s="22">
        <f t="shared" si="129"/>
        <v>0.69957892251020004</v>
      </c>
      <c r="AI84" s="22">
        <f t="shared" si="130"/>
        <v>1.7197369850736584</v>
      </c>
      <c r="AJ84" s="22">
        <f t="shared" si="131"/>
        <v>-1.1179406290299256</v>
      </c>
      <c r="AK84" s="22">
        <f t="shared" si="132"/>
        <v>1.0168846478167008</v>
      </c>
      <c r="AL84" s="22">
        <f t="shared" si="133"/>
        <v>-0.52001779438581497</v>
      </c>
      <c r="AM84" s="22">
        <f t="shared" si="134"/>
        <v>1.5979228346441108</v>
      </c>
      <c r="AN84" s="46">
        <v>1</v>
      </c>
      <c r="AO84" s="51">
        <v>1</v>
      </c>
      <c r="AP84" s="51">
        <v>1</v>
      </c>
      <c r="AQ84" s="21">
        <v>1</v>
      </c>
      <c r="AR84" s="17">
        <f t="shared" si="135"/>
        <v>8.7467784366879577</v>
      </c>
      <c r="AS84" s="17">
        <f t="shared" si="136"/>
        <v>0</v>
      </c>
      <c r="AT84" s="17">
        <f t="shared" si="137"/>
        <v>6.5196339379703003</v>
      </c>
      <c r="AU84" s="17">
        <f t="shared" si="138"/>
        <v>8.7467784366879577</v>
      </c>
      <c r="AV84" s="17">
        <f t="shared" si="139"/>
        <v>0</v>
      </c>
      <c r="AW84" s="17">
        <f t="shared" si="140"/>
        <v>6.5196339379703003</v>
      </c>
      <c r="AX84" s="14">
        <f t="shared" si="141"/>
        <v>1.5713593914519215E-2</v>
      </c>
      <c r="AY84" s="14">
        <f t="shared" si="142"/>
        <v>0</v>
      </c>
      <c r="AZ84" s="67">
        <f t="shared" si="143"/>
        <v>2.2280730172706252E-3</v>
      </c>
      <c r="BA84" s="21">
        <f t="shared" si="144"/>
        <v>0</v>
      </c>
      <c r="BB84" s="66">
        <v>2101</v>
      </c>
      <c r="BC84" s="15">
        <f t="shared" si="145"/>
        <v>2032.8519311274363</v>
      </c>
      <c r="BD84" s="19">
        <f t="shared" si="146"/>
        <v>-68.148068872563726</v>
      </c>
      <c r="BE84" s="63">
        <f t="shared" si="147"/>
        <v>102.48751057111097</v>
      </c>
      <c r="BF84" s="63">
        <f t="shared" si="148"/>
        <v>104.99489930965532</v>
      </c>
      <c r="BG84" s="46">
        <f t="shared" si="149"/>
        <v>-0.66494023020765225</v>
      </c>
      <c r="BH84" s="64">
        <f t="shared" si="150"/>
        <v>1.0335233805419208</v>
      </c>
      <c r="BI84" s="66">
        <v>0</v>
      </c>
      <c r="BJ84" s="66">
        <v>2401</v>
      </c>
      <c r="BK84" s="66">
        <v>0</v>
      </c>
      <c r="BL84" s="10">
        <f t="shared" si="151"/>
        <v>2401</v>
      </c>
      <c r="BM84" s="15">
        <f t="shared" si="152"/>
        <v>0</v>
      </c>
      <c r="BN84" s="9">
        <f t="shared" si="153"/>
        <v>-2401</v>
      </c>
      <c r="BO84" s="48">
        <f t="shared" si="154"/>
        <v>102.48751057111097</v>
      </c>
      <c r="BP84" s="48">
        <f t="shared" si="155"/>
        <v>104.99489930965532</v>
      </c>
      <c r="BQ84" s="46">
        <f t="shared" si="156"/>
        <v>-23.427244808859573</v>
      </c>
      <c r="BR84" s="64" t="e">
        <f t="shared" si="157"/>
        <v>#DIV/0!</v>
      </c>
      <c r="BS84" s="16">
        <f t="shared" si="158"/>
        <v>4602</v>
      </c>
      <c r="BT84" s="69">
        <f t="shared" si="159"/>
        <v>2054.5645026807383</v>
      </c>
      <c r="BU84" s="66">
        <v>100</v>
      </c>
      <c r="BV84" s="15">
        <f t="shared" si="160"/>
        <v>21.712571553302244</v>
      </c>
      <c r="BW84" s="37">
        <f t="shared" si="161"/>
        <v>-78.28742844669776</v>
      </c>
      <c r="BX84" s="54">
        <f t="shared" si="162"/>
        <v>-78.28742844669776</v>
      </c>
      <c r="BY84" s="26">
        <f t="shared" si="163"/>
        <v>-0.11934059214435555</v>
      </c>
      <c r="BZ84" s="47">
        <f t="shared" si="164"/>
        <v>-78.28742844669776</v>
      </c>
      <c r="CA84" s="48">
        <f t="shared" si="165"/>
        <v>102.48751057111097</v>
      </c>
      <c r="CB84" s="48">
        <f t="shared" si="166"/>
        <v>104.99489930965532</v>
      </c>
      <c r="CC84" s="65">
        <f t="shared" si="167"/>
        <v>-0.76387286617112249</v>
      </c>
      <c r="CD84" s="66">
        <v>0</v>
      </c>
      <c r="CE84" s="15">
        <f t="shared" si="168"/>
        <v>14.319825281998307</v>
      </c>
      <c r="CF84" s="37">
        <f t="shared" si="169"/>
        <v>14.319825281998307</v>
      </c>
      <c r="CG84" s="54">
        <f t="shared" si="170"/>
        <v>14.319825281998307</v>
      </c>
      <c r="CH84" s="26">
        <f t="shared" si="171"/>
        <v>2.2280730172706252E-3</v>
      </c>
      <c r="CI84" s="47">
        <f t="shared" si="172"/>
        <v>14.319825281998305</v>
      </c>
      <c r="CJ84" s="48">
        <f t="shared" si="173"/>
        <v>102.48751057111097</v>
      </c>
      <c r="CK84" s="65">
        <f t="shared" si="174"/>
        <v>0.13972263744334479</v>
      </c>
      <c r="CL84" s="70">
        <f t="shared" si="175"/>
        <v>0</v>
      </c>
      <c r="CM84" s="1">
        <f t="shared" si="176"/>
        <v>4702</v>
      </c>
    </row>
    <row r="85" spans="1:91" x14ac:dyDescent="0.2">
      <c r="A85" s="29" t="s">
        <v>252</v>
      </c>
      <c r="B85">
        <v>0</v>
      </c>
      <c r="C85">
        <v>0</v>
      </c>
      <c r="D85">
        <v>2.99640431482221E-2</v>
      </c>
      <c r="E85">
        <v>0.97003595685177701</v>
      </c>
      <c r="F85">
        <v>3.9729837107667802E-2</v>
      </c>
      <c r="G85">
        <v>3.9729837107667802E-2</v>
      </c>
      <c r="H85">
        <v>0.17133305474300001</v>
      </c>
      <c r="I85">
        <v>0.13288758880066801</v>
      </c>
      <c r="J85">
        <v>0.15089080994762499</v>
      </c>
      <c r="K85">
        <v>7.7426528401208894E-2</v>
      </c>
      <c r="L85">
        <v>0.32672260514192503</v>
      </c>
      <c r="M85">
        <v>0.60237640845887697</v>
      </c>
      <c r="N85" s="21">
        <v>0</v>
      </c>
      <c r="O85">
        <v>0.98972965314500705</v>
      </c>
      <c r="P85">
        <v>0.97431177486081799</v>
      </c>
      <c r="Q85">
        <v>1</v>
      </c>
      <c r="R85">
        <v>0.98591329353657398</v>
      </c>
      <c r="S85">
        <v>0.68999999761581399</v>
      </c>
      <c r="T85" s="27">
        <f t="shared" si="118"/>
        <v>0.98591329353657398</v>
      </c>
      <c r="U85" s="27">
        <f t="shared" si="119"/>
        <v>1</v>
      </c>
      <c r="V85" s="39">
        <f t="shared" si="120"/>
        <v>0.68028017018963538</v>
      </c>
      <c r="W85" s="38">
        <f t="shared" si="121"/>
        <v>0.68999999761581399</v>
      </c>
      <c r="X85" s="44">
        <f t="shared" si="122"/>
        <v>1.2381966394822603</v>
      </c>
      <c r="Y85" s="44">
        <f t="shared" si="123"/>
        <v>9.170881417943709E-2</v>
      </c>
      <c r="Z85" s="22">
        <f t="shared" si="124"/>
        <v>1</v>
      </c>
      <c r="AA85" s="22">
        <f t="shared" si="125"/>
        <v>1</v>
      </c>
      <c r="AB85" s="22">
        <f t="shared" si="126"/>
        <v>1</v>
      </c>
      <c r="AC85" s="22">
        <v>1</v>
      </c>
      <c r="AD85" s="22">
        <v>1</v>
      </c>
      <c r="AE85" s="22">
        <v>1</v>
      </c>
      <c r="AF85" s="22">
        <f t="shared" si="127"/>
        <v>-2.0158062563458218E-2</v>
      </c>
      <c r="AG85" s="22">
        <f t="shared" si="128"/>
        <v>0.96033891488376033</v>
      </c>
      <c r="AH85" s="22">
        <f t="shared" si="129"/>
        <v>0.32672260514192503</v>
      </c>
      <c r="AI85" s="22">
        <f t="shared" si="130"/>
        <v>1.3468806677053833</v>
      </c>
      <c r="AJ85" s="22">
        <f t="shared" si="131"/>
        <v>-1.1179406290299256</v>
      </c>
      <c r="AK85" s="22">
        <f t="shared" si="132"/>
        <v>1.0168846478167008</v>
      </c>
      <c r="AL85" s="22">
        <f t="shared" si="133"/>
        <v>0.60237640845887697</v>
      </c>
      <c r="AM85" s="22">
        <f t="shared" si="134"/>
        <v>2.7203170374888028</v>
      </c>
      <c r="AN85" s="46">
        <v>0</v>
      </c>
      <c r="AO85" s="74">
        <v>0.34300000000000003</v>
      </c>
      <c r="AP85" s="51">
        <v>0.64</v>
      </c>
      <c r="AQ85" s="50">
        <v>1</v>
      </c>
      <c r="AR85" s="17">
        <f t="shared" si="135"/>
        <v>0</v>
      </c>
      <c r="AS85" s="17">
        <f t="shared" si="136"/>
        <v>18.783313461132312</v>
      </c>
      <c r="AT85" s="17">
        <f t="shared" si="137"/>
        <v>35.047581968293528</v>
      </c>
      <c r="AU85" s="17">
        <f t="shared" si="138"/>
        <v>0</v>
      </c>
      <c r="AV85" s="17">
        <f t="shared" si="139"/>
        <v>18.783313461132312</v>
      </c>
      <c r="AW85" s="17">
        <f t="shared" si="140"/>
        <v>35.047581968293528</v>
      </c>
      <c r="AX85" s="14">
        <f t="shared" si="141"/>
        <v>0</v>
      </c>
      <c r="AY85" s="14">
        <f t="shared" si="142"/>
        <v>1.3785572153006995E-2</v>
      </c>
      <c r="AZ85" s="67">
        <f t="shared" si="143"/>
        <v>1.1977447268833308E-2</v>
      </c>
      <c r="BA85" s="21">
        <f t="shared" si="144"/>
        <v>0</v>
      </c>
      <c r="BB85" s="66">
        <v>0</v>
      </c>
      <c r="BC85" s="15">
        <f t="shared" si="145"/>
        <v>0</v>
      </c>
      <c r="BD85" s="19">
        <f t="shared" si="146"/>
        <v>0</v>
      </c>
      <c r="BE85" s="63">
        <f t="shared" si="147"/>
        <v>0.68999999761581399</v>
      </c>
      <c r="BF85" s="63">
        <f t="shared" si="148"/>
        <v>0.68999999761581399</v>
      </c>
      <c r="BG85" s="46">
        <f t="shared" si="149"/>
        <v>0</v>
      </c>
      <c r="BH85" s="64" t="e">
        <f t="shared" si="150"/>
        <v>#DIV/0!</v>
      </c>
      <c r="BI85" s="66">
        <v>0</v>
      </c>
      <c r="BJ85" s="66">
        <v>395</v>
      </c>
      <c r="BK85" s="66">
        <v>0</v>
      </c>
      <c r="BL85" s="10">
        <f t="shared" si="151"/>
        <v>395</v>
      </c>
      <c r="BM85" s="15">
        <f t="shared" si="152"/>
        <v>2548.6490085036271</v>
      </c>
      <c r="BN85" s="9">
        <f t="shared" si="153"/>
        <v>2153.6490085036271</v>
      </c>
      <c r="BO85" s="48">
        <f t="shared" si="154"/>
        <v>0.68028017018963538</v>
      </c>
      <c r="BP85" s="48">
        <f t="shared" si="155"/>
        <v>0.67069726311928446</v>
      </c>
      <c r="BQ85" s="46">
        <f t="shared" si="156"/>
        <v>3165.8265268900523</v>
      </c>
      <c r="BR85" s="64">
        <f t="shared" si="157"/>
        <v>0.15498407143630732</v>
      </c>
      <c r="BS85" s="16">
        <f t="shared" si="158"/>
        <v>477</v>
      </c>
      <c r="BT85" s="69">
        <f t="shared" si="159"/>
        <v>2665.3692321384078</v>
      </c>
      <c r="BU85" s="66">
        <v>82</v>
      </c>
      <c r="BV85" s="15">
        <f t="shared" si="160"/>
        <v>116.7202236347806</v>
      </c>
      <c r="BW85" s="37">
        <f t="shared" si="161"/>
        <v>34.720223634780595</v>
      </c>
      <c r="BX85" s="54">
        <f t="shared" si="162"/>
        <v>34.720223634780595</v>
      </c>
      <c r="BY85" s="26">
        <f t="shared" si="163"/>
        <v>5.2927170174970069E-2</v>
      </c>
      <c r="BZ85" s="47">
        <f t="shared" si="164"/>
        <v>34.720223634780595</v>
      </c>
      <c r="CA85" s="48">
        <f t="shared" si="165"/>
        <v>0.68028017018963538</v>
      </c>
      <c r="CB85" s="48">
        <f t="shared" si="166"/>
        <v>0.67069726311928446</v>
      </c>
      <c r="CC85" s="65">
        <f t="shared" si="167"/>
        <v>51.038123932235095</v>
      </c>
      <c r="CD85" s="66">
        <v>0</v>
      </c>
      <c r="CE85" s="15">
        <f t="shared" si="168"/>
        <v>76.979053596791672</v>
      </c>
      <c r="CF85" s="37">
        <f t="shared" si="169"/>
        <v>76.979053596791672</v>
      </c>
      <c r="CG85" s="54">
        <f t="shared" si="170"/>
        <v>76.979053596791672</v>
      </c>
      <c r="CH85" s="26">
        <f t="shared" si="171"/>
        <v>1.197744726883331E-2</v>
      </c>
      <c r="CI85" s="47">
        <f t="shared" si="172"/>
        <v>76.979053596791672</v>
      </c>
      <c r="CJ85" s="48">
        <f t="shared" si="173"/>
        <v>0.68028017018963538</v>
      </c>
      <c r="CK85" s="65">
        <f t="shared" si="174"/>
        <v>113.15786784632122</v>
      </c>
      <c r="CL85" s="70">
        <f t="shared" si="175"/>
        <v>0</v>
      </c>
      <c r="CM85" s="1">
        <f t="shared" si="176"/>
        <v>559</v>
      </c>
    </row>
    <row r="86" spans="1:91" x14ac:dyDescent="0.2">
      <c r="A86" s="29" t="s">
        <v>308</v>
      </c>
      <c r="B86">
        <v>0</v>
      </c>
      <c r="C86">
        <v>1</v>
      </c>
      <c r="D86">
        <v>0.68318018377946399</v>
      </c>
      <c r="E86">
        <v>0.31681981622053501</v>
      </c>
      <c r="F86">
        <v>0.99006754072308301</v>
      </c>
      <c r="G86">
        <v>0.99006754072308301</v>
      </c>
      <c r="H86">
        <v>0.92498955286251505</v>
      </c>
      <c r="I86">
        <v>0.85081487672377698</v>
      </c>
      <c r="J86">
        <v>0.88712731464514305</v>
      </c>
      <c r="K86">
        <v>0.93718512510548801</v>
      </c>
      <c r="L86">
        <v>0.83130861093738995</v>
      </c>
      <c r="M86">
        <v>0.93896188939652703</v>
      </c>
      <c r="N86" s="21">
        <v>-2</v>
      </c>
      <c r="O86">
        <v>1.0008553607922701</v>
      </c>
      <c r="P86">
        <v>0.93824218058062203</v>
      </c>
      <c r="Q86">
        <v>1.1455241853204301</v>
      </c>
      <c r="R86">
        <v>0.99791666666666601</v>
      </c>
      <c r="S86">
        <v>300</v>
      </c>
      <c r="T86" s="27">
        <f t="shared" si="118"/>
        <v>0.93824218058062203</v>
      </c>
      <c r="U86" s="27">
        <f t="shared" si="119"/>
        <v>1.1455241853204301</v>
      </c>
      <c r="V86" s="39">
        <f t="shared" si="120"/>
        <v>247.77992413550066</v>
      </c>
      <c r="W86" s="38">
        <f t="shared" si="121"/>
        <v>261.88883992535079</v>
      </c>
      <c r="X86" s="44">
        <f t="shared" si="122"/>
        <v>0.89429250094133161</v>
      </c>
      <c r="Y86" s="44">
        <f t="shared" si="123"/>
        <v>0.89477601922322181</v>
      </c>
      <c r="Z86" s="22">
        <f t="shared" si="124"/>
        <v>0.29172134130422755</v>
      </c>
      <c r="AA86" s="22">
        <f t="shared" si="125"/>
        <v>0.19936720531068128</v>
      </c>
      <c r="AB86" s="22">
        <f t="shared" si="126"/>
        <v>0.107013069317135</v>
      </c>
      <c r="AC86" s="22">
        <v>1</v>
      </c>
      <c r="AD86" s="22">
        <v>1</v>
      </c>
      <c r="AE86" s="22">
        <v>1</v>
      </c>
      <c r="AF86" s="22">
        <f t="shared" si="127"/>
        <v>-2.0158062563458218E-2</v>
      </c>
      <c r="AG86" s="22">
        <f t="shared" si="128"/>
        <v>0.96033891488376033</v>
      </c>
      <c r="AH86" s="22">
        <f t="shared" si="129"/>
        <v>0.83130861093738995</v>
      </c>
      <c r="AI86" s="22">
        <f t="shared" si="130"/>
        <v>1.8514666735008483</v>
      </c>
      <c r="AJ86" s="22">
        <f t="shared" si="131"/>
        <v>-1.1179406290299256</v>
      </c>
      <c r="AK86" s="22">
        <f t="shared" si="132"/>
        <v>1.0168846478167008</v>
      </c>
      <c r="AL86" s="22">
        <f t="shared" si="133"/>
        <v>0.93896188939652703</v>
      </c>
      <c r="AM86" s="22">
        <f t="shared" si="134"/>
        <v>3.0569025184264529</v>
      </c>
      <c r="AN86" s="46">
        <v>0</v>
      </c>
      <c r="AO86" s="74">
        <v>0.34300000000000003</v>
      </c>
      <c r="AP86" s="51">
        <v>0.64</v>
      </c>
      <c r="AQ86" s="50">
        <v>1</v>
      </c>
      <c r="AR86" s="17">
        <f t="shared" si="135"/>
        <v>0</v>
      </c>
      <c r="AS86" s="17">
        <f t="shared" si="136"/>
        <v>8.7375300161635217</v>
      </c>
      <c r="AT86" s="17">
        <f t="shared" si="137"/>
        <v>11.141920464251973</v>
      </c>
      <c r="AU86" s="17">
        <f t="shared" si="138"/>
        <v>0</v>
      </c>
      <c r="AV86" s="17">
        <f t="shared" si="139"/>
        <v>8.7375300161635217</v>
      </c>
      <c r="AW86" s="17">
        <f t="shared" si="140"/>
        <v>11.141920464251973</v>
      </c>
      <c r="AX86" s="14">
        <f t="shared" si="141"/>
        <v>0</v>
      </c>
      <c r="AY86" s="14">
        <f t="shared" si="142"/>
        <v>6.4127051239459762E-3</v>
      </c>
      <c r="AZ86" s="67">
        <f t="shared" si="143"/>
        <v>3.8077310142206802E-3</v>
      </c>
      <c r="BA86" s="21">
        <f t="shared" si="144"/>
        <v>-2</v>
      </c>
      <c r="BB86" s="66">
        <v>0</v>
      </c>
      <c r="BC86" s="15">
        <f t="shared" si="145"/>
        <v>0</v>
      </c>
      <c r="BD86" s="19">
        <f t="shared" si="146"/>
        <v>0</v>
      </c>
      <c r="BE86" s="63">
        <f t="shared" si="147"/>
        <v>261.88883992535079</v>
      </c>
      <c r="BF86" s="63">
        <f t="shared" si="148"/>
        <v>300</v>
      </c>
      <c r="BG86" s="46">
        <f t="shared" si="149"/>
        <v>0</v>
      </c>
      <c r="BH86" s="64" t="e">
        <f t="shared" si="150"/>
        <v>#DIV/0!</v>
      </c>
      <c r="BI86" s="66">
        <v>0</v>
      </c>
      <c r="BJ86" s="66">
        <v>0</v>
      </c>
      <c r="BK86" s="66">
        <v>0</v>
      </c>
      <c r="BL86" s="10">
        <f t="shared" si="151"/>
        <v>0</v>
      </c>
      <c r="BM86" s="15">
        <f t="shared" si="152"/>
        <v>1185.5680979048841</v>
      </c>
      <c r="BN86" s="9">
        <f t="shared" si="153"/>
        <v>1185.5680979048841</v>
      </c>
      <c r="BO86" s="48">
        <f t="shared" si="154"/>
        <v>247.77992413550066</v>
      </c>
      <c r="BP86" s="48">
        <f t="shared" si="155"/>
        <v>232.47757632499329</v>
      </c>
      <c r="BQ86" s="46">
        <f t="shared" si="156"/>
        <v>4.7847625349039395</v>
      </c>
      <c r="BR86" s="64">
        <f t="shared" si="157"/>
        <v>0</v>
      </c>
      <c r="BS86" s="16">
        <f t="shared" si="158"/>
        <v>0</v>
      </c>
      <c r="BT86" s="69">
        <f t="shared" si="159"/>
        <v>1222.6744366384646</v>
      </c>
      <c r="BU86" s="66">
        <v>0</v>
      </c>
      <c r="BV86" s="15">
        <f t="shared" si="160"/>
        <v>37.106338733580529</v>
      </c>
      <c r="BW86" s="37">
        <f t="shared" si="161"/>
        <v>37.106338733580529</v>
      </c>
      <c r="BX86" s="54">
        <f t="shared" si="162"/>
        <v>37.106338733580529</v>
      </c>
      <c r="BY86" s="26">
        <f t="shared" si="163"/>
        <v>5.6564540752408972E-2</v>
      </c>
      <c r="BZ86" s="47">
        <f t="shared" si="164"/>
        <v>37.106338733580529</v>
      </c>
      <c r="CA86" s="48">
        <f t="shared" si="165"/>
        <v>247.77992413550066</v>
      </c>
      <c r="CB86" s="48">
        <f t="shared" si="166"/>
        <v>232.47757632499329</v>
      </c>
      <c r="CC86" s="65">
        <f t="shared" si="167"/>
        <v>0.14975522679266218</v>
      </c>
      <c r="CD86" s="66">
        <v>0</v>
      </c>
      <c r="CE86" s="15">
        <f t="shared" si="168"/>
        <v>24.472287228396311</v>
      </c>
      <c r="CF86" s="37">
        <f t="shared" si="169"/>
        <v>24.472287228396311</v>
      </c>
      <c r="CG86" s="54">
        <f t="shared" si="170"/>
        <v>24.472287228396311</v>
      </c>
      <c r="CH86" s="26">
        <f t="shared" si="171"/>
        <v>3.8077310142206806E-3</v>
      </c>
      <c r="CI86" s="47">
        <f t="shared" si="172"/>
        <v>24.472287228396311</v>
      </c>
      <c r="CJ86" s="48">
        <f t="shared" si="173"/>
        <v>247.77992413550066</v>
      </c>
      <c r="CK86" s="65">
        <f t="shared" si="174"/>
        <v>9.8766222944734708E-2</v>
      </c>
      <c r="CL86" s="70">
        <f t="shared" si="175"/>
        <v>-2</v>
      </c>
      <c r="CM86" s="1">
        <f t="shared" si="176"/>
        <v>0</v>
      </c>
    </row>
    <row r="87" spans="1:91" x14ac:dyDescent="0.2">
      <c r="A87" s="29" t="s">
        <v>161</v>
      </c>
      <c r="B87">
        <v>1</v>
      </c>
      <c r="C87">
        <v>1</v>
      </c>
      <c r="D87">
        <v>0.35757091490211701</v>
      </c>
      <c r="E87">
        <v>0.64242908509788199</v>
      </c>
      <c r="F87">
        <v>0.85776718315454903</v>
      </c>
      <c r="G87">
        <v>0.85776718315454903</v>
      </c>
      <c r="H87">
        <v>6.8533221897200097E-2</v>
      </c>
      <c r="I87">
        <v>0.25616381111575398</v>
      </c>
      <c r="J87">
        <v>0.13249804266187601</v>
      </c>
      <c r="K87">
        <v>0.337123824176769</v>
      </c>
      <c r="L87">
        <v>1.02240714664335</v>
      </c>
      <c r="M87">
        <v>-0.71593418547954102</v>
      </c>
      <c r="N87" s="21">
        <v>0</v>
      </c>
      <c r="O87">
        <v>0.99764325438222301</v>
      </c>
      <c r="P87">
        <v>0.98106066073891895</v>
      </c>
      <c r="Q87">
        <v>1.0232006343415101</v>
      </c>
      <c r="R87">
        <v>0.99592089458739996</v>
      </c>
      <c r="S87">
        <v>245.419998168945</v>
      </c>
      <c r="T87" s="27">
        <f t="shared" si="118"/>
        <v>0.98106066073891895</v>
      </c>
      <c r="U87" s="27">
        <f t="shared" si="119"/>
        <v>1.0232006343415101</v>
      </c>
      <c r="V87" s="39">
        <f t="shared" si="120"/>
        <v>240.77190556216945</v>
      </c>
      <c r="W87" s="38">
        <f t="shared" si="121"/>
        <v>251.11389780655676</v>
      </c>
      <c r="X87" s="44">
        <f t="shared" si="122"/>
        <v>1.0657187229051586</v>
      </c>
      <c r="Y87" s="44">
        <f t="shared" si="123"/>
        <v>0.4096320258661163</v>
      </c>
      <c r="Z87" s="22">
        <f t="shared" si="124"/>
        <v>1</v>
      </c>
      <c r="AA87" s="22">
        <f t="shared" si="125"/>
        <v>1</v>
      </c>
      <c r="AB87" s="22">
        <f t="shared" si="126"/>
        <v>1</v>
      </c>
      <c r="AC87" s="22">
        <v>1</v>
      </c>
      <c r="AD87" s="22">
        <v>1</v>
      </c>
      <c r="AE87" s="22">
        <v>1</v>
      </c>
      <c r="AF87" s="22">
        <f t="shared" si="127"/>
        <v>-2.0158062563458218E-2</v>
      </c>
      <c r="AG87" s="22">
        <f t="shared" si="128"/>
        <v>0.96033891488376033</v>
      </c>
      <c r="AH87" s="22">
        <f t="shared" si="129"/>
        <v>0.96033891488376033</v>
      </c>
      <c r="AI87" s="22">
        <f t="shared" si="130"/>
        <v>1.9804969774472185</v>
      </c>
      <c r="AJ87" s="22">
        <f t="shared" si="131"/>
        <v>-1.1179406290299256</v>
      </c>
      <c r="AK87" s="22">
        <f t="shared" si="132"/>
        <v>1.0168846478167008</v>
      </c>
      <c r="AL87" s="22">
        <f t="shared" si="133"/>
        <v>-0.71593418547954102</v>
      </c>
      <c r="AM87" s="22">
        <f t="shared" si="134"/>
        <v>1.4020064435503845</v>
      </c>
      <c r="AN87" s="46">
        <v>1</v>
      </c>
      <c r="AO87" s="51">
        <v>1</v>
      </c>
      <c r="AP87" s="51">
        <v>1</v>
      </c>
      <c r="AQ87" s="21">
        <v>1</v>
      </c>
      <c r="AR87" s="17">
        <f t="shared" si="135"/>
        <v>15.384972905731296</v>
      </c>
      <c r="AS87" s="17">
        <f t="shared" si="136"/>
        <v>0</v>
      </c>
      <c r="AT87" s="17">
        <f t="shared" si="137"/>
        <v>3.8636701132525082</v>
      </c>
      <c r="AU87" s="17">
        <f t="shared" si="138"/>
        <v>15.384972905731296</v>
      </c>
      <c r="AV87" s="17">
        <f t="shared" si="139"/>
        <v>0</v>
      </c>
      <c r="AW87" s="17">
        <f t="shared" si="140"/>
        <v>3.8636701132525082</v>
      </c>
      <c r="AX87" s="14">
        <f t="shared" si="141"/>
        <v>2.7639115175539325E-2</v>
      </c>
      <c r="AY87" s="14">
        <f t="shared" si="142"/>
        <v>0</v>
      </c>
      <c r="AZ87" s="67">
        <f t="shared" si="143"/>
        <v>1.3204022202591445E-3</v>
      </c>
      <c r="BA87" s="21">
        <f t="shared" si="144"/>
        <v>0</v>
      </c>
      <c r="BB87" s="66">
        <v>1718</v>
      </c>
      <c r="BC87" s="15">
        <f t="shared" si="145"/>
        <v>3575.6446911443468</v>
      </c>
      <c r="BD87" s="19">
        <f t="shared" si="146"/>
        <v>1857.6446911443468</v>
      </c>
      <c r="BE87" s="63">
        <f t="shared" si="147"/>
        <v>240.77190556216945</v>
      </c>
      <c r="BF87" s="63">
        <f t="shared" si="148"/>
        <v>236.21184475819055</v>
      </c>
      <c r="BG87" s="46">
        <f t="shared" si="149"/>
        <v>7.7153714707993055</v>
      </c>
      <c r="BH87" s="64">
        <f t="shared" si="150"/>
        <v>0.48047279536887444</v>
      </c>
      <c r="BI87" s="66">
        <v>0</v>
      </c>
      <c r="BJ87" s="66">
        <v>491</v>
      </c>
      <c r="BK87" s="66">
        <v>0</v>
      </c>
      <c r="BL87" s="10">
        <f t="shared" si="151"/>
        <v>491</v>
      </c>
      <c r="BM87" s="15">
        <f t="shared" si="152"/>
        <v>0</v>
      </c>
      <c r="BN87" s="9">
        <f t="shared" si="153"/>
        <v>-491</v>
      </c>
      <c r="BO87" s="48">
        <f t="shared" si="154"/>
        <v>251.11389780655676</v>
      </c>
      <c r="BP87" s="48">
        <f t="shared" si="155"/>
        <v>256.93989952763803</v>
      </c>
      <c r="BQ87" s="46">
        <f t="shared" si="156"/>
        <v>-1.9552880357830185</v>
      </c>
      <c r="BR87" s="64" t="e">
        <f t="shared" si="157"/>
        <v>#DIV/0!</v>
      </c>
      <c r="BS87" s="16">
        <f t="shared" si="158"/>
        <v>2209</v>
      </c>
      <c r="BT87" s="69">
        <f t="shared" si="159"/>
        <v>3588.512010780772</v>
      </c>
      <c r="BU87" s="66">
        <v>0</v>
      </c>
      <c r="BV87" s="15">
        <f t="shared" si="160"/>
        <v>12.867319636425362</v>
      </c>
      <c r="BW87" s="37">
        <f t="shared" si="161"/>
        <v>12.867319636425362</v>
      </c>
      <c r="BX87" s="54">
        <f t="shared" si="162"/>
        <v>12.867319636425362</v>
      </c>
      <c r="BY87" s="26">
        <f t="shared" si="163"/>
        <v>1.961481651894097E-2</v>
      </c>
      <c r="BZ87" s="47">
        <f t="shared" si="164"/>
        <v>12.867319636425361</v>
      </c>
      <c r="CA87" s="48">
        <f t="shared" si="165"/>
        <v>240.77190556216945</v>
      </c>
      <c r="CB87" s="48">
        <f t="shared" si="166"/>
        <v>236.21184475819055</v>
      </c>
      <c r="CC87" s="65">
        <f t="shared" si="167"/>
        <v>5.3441947914902824E-2</v>
      </c>
      <c r="CD87" s="66">
        <v>0</v>
      </c>
      <c r="CE87" s="15">
        <f t="shared" si="168"/>
        <v>8.4862250696055224</v>
      </c>
      <c r="CF87" s="37">
        <f t="shared" si="169"/>
        <v>8.4862250696055224</v>
      </c>
      <c r="CG87" s="54">
        <f t="shared" si="170"/>
        <v>8.4862250696055224</v>
      </c>
      <c r="CH87" s="26">
        <f t="shared" si="171"/>
        <v>1.3204022202591447E-3</v>
      </c>
      <c r="CI87" s="47">
        <f t="shared" si="172"/>
        <v>8.4862250696055224</v>
      </c>
      <c r="CJ87" s="48">
        <f t="shared" si="173"/>
        <v>240.77190556216945</v>
      </c>
      <c r="CK87" s="65">
        <f t="shared" si="174"/>
        <v>3.5245910646391022E-2</v>
      </c>
      <c r="CL87" s="70">
        <f t="shared" si="175"/>
        <v>0</v>
      </c>
      <c r="CM87" s="1">
        <f t="shared" si="176"/>
        <v>2209</v>
      </c>
    </row>
    <row r="88" spans="1:91" x14ac:dyDescent="0.2">
      <c r="A88" s="29" t="s">
        <v>277</v>
      </c>
      <c r="B88">
        <v>1</v>
      </c>
      <c r="C88">
        <v>1</v>
      </c>
      <c r="D88">
        <v>0.70715141829804196</v>
      </c>
      <c r="E88">
        <v>0.29284858170195699</v>
      </c>
      <c r="F88">
        <v>0.62132060461416005</v>
      </c>
      <c r="G88">
        <v>0.62132060461416005</v>
      </c>
      <c r="H88">
        <v>0.80108650229836997</v>
      </c>
      <c r="I88">
        <v>0.61638111157542796</v>
      </c>
      <c r="J88">
        <v>0.70269096248261298</v>
      </c>
      <c r="K88">
        <v>0.66075439738726205</v>
      </c>
      <c r="L88">
        <v>0.71158103564323605</v>
      </c>
      <c r="M88">
        <v>0.903201336046069</v>
      </c>
      <c r="N88" s="21">
        <v>0</v>
      </c>
      <c r="O88">
        <v>1.01782566429486</v>
      </c>
      <c r="P88">
        <v>0.99028910830470795</v>
      </c>
      <c r="Q88">
        <v>1.02431705190196</v>
      </c>
      <c r="R88">
        <v>1.0128725469494699</v>
      </c>
      <c r="S88">
        <v>5.2899999618530202</v>
      </c>
      <c r="T88" s="27">
        <f t="shared" si="118"/>
        <v>0.99028910830470795</v>
      </c>
      <c r="U88" s="27">
        <f t="shared" si="119"/>
        <v>1.02431705190196</v>
      </c>
      <c r="V88" s="39">
        <f t="shared" si="120"/>
        <v>5.2386293451553669</v>
      </c>
      <c r="W88" s="38">
        <f t="shared" si="121"/>
        <v>5.4186371654867669</v>
      </c>
      <c r="X88" s="44">
        <f t="shared" si="122"/>
        <v>0.88167216558203132</v>
      </c>
      <c r="Y88" s="44">
        <f t="shared" si="123"/>
        <v>0.67581508589571926</v>
      </c>
      <c r="Z88" s="22">
        <f t="shared" si="124"/>
        <v>1</v>
      </c>
      <c r="AA88" s="22">
        <f t="shared" si="125"/>
        <v>1</v>
      </c>
      <c r="AB88" s="22">
        <f t="shared" si="126"/>
        <v>1</v>
      </c>
      <c r="AC88" s="22">
        <v>1</v>
      </c>
      <c r="AD88" s="22">
        <v>1</v>
      </c>
      <c r="AE88" s="22">
        <v>1</v>
      </c>
      <c r="AF88" s="22">
        <f t="shared" si="127"/>
        <v>-2.0158062563458218E-2</v>
      </c>
      <c r="AG88" s="22">
        <f t="shared" si="128"/>
        <v>0.96033891488376033</v>
      </c>
      <c r="AH88" s="22">
        <f t="shared" si="129"/>
        <v>0.71158103564323605</v>
      </c>
      <c r="AI88" s="22">
        <f t="shared" si="130"/>
        <v>1.7317390982066942</v>
      </c>
      <c r="AJ88" s="22">
        <f t="shared" si="131"/>
        <v>-1.1179406290299256</v>
      </c>
      <c r="AK88" s="22">
        <f t="shared" si="132"/>
        <v>1.0168846478167008</v>
      </c>
      <c r="AL88" s="22">
        <f t="shared" si="133"/>
        <v>0.903201336046069</v>
      </c>
      <c r="AM88" s="22">
        <f t="shared" si="134"/>
        <v>3.0211419650759948</v>
      </c>
      <c r="AN88" s="46">
        <v>0</v>
      </c>
      <c r="AO88" s="74">
        <v>0.34300000000000003</v>
      </c>
      <c r="AP88" s="51">
        <v>0.64</v>
      </c>
      <c r="AQ88" s="50">
        <v>1</v>
      </c>
      <c r="AR88" s="17">
        <f t="shared" si="135"/>
        <v>0</v>
      </c>
      <c r="AS88" s="17">
        <f t="shared" si="136"/>
        <v>28.574500932718198</v>
      </c>
      <c r="AT88" s="17">
        <f t="shared" si="137"/>
        <v>53.316853052302179</v>
      </c>
      <c r="AU88" s="17">
        <f t="shared" si="138"/>
        <v>0</v>
      </c>
      <c r="AV88" s="17">
        <f t="shared" si="139"/>
        <v>28.574500932718198</v>
      </c>
      <c r="AW88" s="17">
        <f t="shared" si="140"/>
        <v>53.316853052302179</v>
      </c>
      <c r="AX88" s="14">
        <f t="shared" si="141"/>
        <v>0</v>
      </c>
      <c r="AY88" s="14">
        <f t="shared" si="142"/>
        <v>2.0971584441651862E-2</v>
      </c>
      <c r="AZ88" s="67">
        <f t="shared" si="143"/>
        <v>1.8220937368854866E-2</v>
      </c>
      <c r="BA88" s="21">
        <f t="shared" si="144"/>
        <v>0</v>
      </c>
      <c r="BB88" s="66">
        <v>0</v>
      </c>
      <c r="BC88" s="15">
        <f t="shared" si="145"/>
        <v>0</v>
      </c>
      <c r="BD88" s="19">
        <f t="shared" si="146"/>
        <v>0</v>
      </c>
      <c r="BE88" s="63">
        <f t="shared" si="147"/>
        <v>5.4186371654867669</v>
      </c>
      <c r="BF88" s="63">
        <f t="shared" si="148"/>
        <v>5.550402446677797</v>
      </c>
      <c r="BG88" s="46">
        <f t="shared" si="149"/>
        <v>0</v>
      </c>
      <c r="BH88" s="64" t="e">
        <f t="shared" si="150"/>
        <v>#DIV/0!</v>
      </c>
      <c r="BI88" s="66">
        <v>0</v>
      </c>
      <c r="BJ88" s="66">
        <v>799</v>
      </c>
      <c r="BK88" s="66">
        <v>0</v>
      </c>
      <c r="BL88" s="10">
        <f t="shared" si="151"/>
        <v>799</v>
      </c>
      <c r="BM88" s="15">
        <f t="shared" si="152"/>
        <v>3877.184588403713</v>
      </c>
      <c r="BN88" s="9">
        <f t="shared" si="153"/>
        <v>3078.184588403713</v>
      </c>
      <c r="BO88" s="48">
        <f t="shared" si="154"/>
        <v>5.2386293451553669</v>
      </c>
      <c r="BP88" s="48">
        <f t="shared" si="155"/>
        <v>5.1877575829527842</v>
      </c>
      <c r="BQ88" s="46">
        <f t="shared" si="156"/>
        <v>587.59350692569762</v>
      </c>
      <c r="BR88" s="64">
        <f t="shared" si="157"/>
        <v>0.2060773692306867</v>
      </c>
      <c r="BS88" s="16">
        <f t="shared" si="158"/>
        <v>910</v>
      </c>
      <c r="BT88" s="69">
        <f t="shared" si="159"/>
        <v>4054.7476230632037</v>
      </c>
      <c r="BU88" s="66">
        <v>111</v>
      </c>
      <c r="BV88" s="15">
        <f t="shared" si="160"/>
        <v>177.56303465949068</v>
      </c>
      <c r="BW88" s="37">
        <f t="shared" si="161"/>
        <v>66.563034659490683</v>
      </c>
      <c r="BX88" s="54">
        <f t="shared" si="162"/>
        <v>66.563034659490683</v>
      </c>
      <c r="BY88" s="26">
        <f t="shared" si="163"/>
        <v>0.10146804063946684</v>
      </c>
      <c r="BZ88" s="47">
        <f t="shared" si="164"/>
        <v>66.563034659490683</v>
      </c>
      <c r="CA88" s="48">
        <f t="shared" si="165"/>
        <v>5.2386293451553669</v>
      </c>
      <c r="CB88" s="48">
        <f t="shared" si="166"/>
        <v>5.1877575829527842</v>
      </c>
      <c r="CC88" s="65">
        <f t="shared" si="167"/>
        <v>12.706192836690674</v>
      </c>
      <c r="CD88" s="66">
        <v>0</v>
      </c>
      <c r="CE88" s="15">
        <f t="shared" si="168"/>
        <v>117.10596446963022</v>
      </c>
      <c r="CF88" s="37">
        <f t="shared" si="169"/>
        <v>117.10596446963022</v>
      </c>
      <c r="CG88" s="54">
        <f t="shared" si="170"/>
        <v>117.10596446963022</v>
      </c>
      <c r="CH88" s="26">
        <f t="shared" si="171"/>
        <v>1.822093736885487E-2</v>
      </c>
      <c r="CI88" s="47">
        <f t="shared" si="172"/>
        <v>117.10596446963024</v>
      </c>
      <c r="CJ88" s="48">
        <f t="shared" si="173"/>
        <v>5.2386293451553669</v>
      </c>
      <c r="CK88" s="65">
        <f t="shared" si="174"/>
        <v>22.354313839349732</v>
      </c>
      <c r="CL88" s="70">
        <f t="shared" si="175"/>
        <v>0</v>
      </c>
      <c r="CM88" s="1">
        <f t="shared" si="176"/>
        <v>1021</v>
      </c>
    </row>
    <row r="89" spans="1:91" x14ac:dyDescent="0.2">
      <c r="A89" s="29" t="s">
        <v>118</v>
      </c>
      <c r="B89">
        <v>0</v>
      </c>
      <c r="C89">
        <v>0</v>
      </c>
      <c r="D89">
        <v>0.228525769077107</v>
      </c>
      <c r="E89">
        <v>0.77147423092289202</v>
      </c>
      <c r="F89">
        <v>0.29598728645212502</v>
      </c>
      <c r="G89">
        <v>0.29598728645212502</v>
      </c>
      <c r="H89">
        <v>7.5219389887170904E-2</v>
      </c>
      <c r="I89">
        <v>0.121604680317592</v>
      </c>
      <c r="J89">
        <v>9.5640105922744495E-2</v>
      </c>
      <c r="K89">
        <v>0.16825057333651799</v>
      </c>
      <c r="L89">
        <v>0.520192835825251</v>
      </c>
      <c r="M89">
        <v>-1.1093983802213501</v>
      </c>
      <c r="N89" s="21">
        <v>0</v>
      </c>
      <c r="O89">
        <v>1.0317568662619701</v>
      </c>
      <c r="P89">
        <v>0.98519209297441002</v>
      </c>
      <c r="Q89">
        <v>1.0237712276661199</v>
      </c>
      <c r="R89">
        <v>0.99169757348515897</v>
      </c>
      <c r="S89">
        <v>43.580001831054602</v>
      </c>
      <c r="T89" s="27">
        <f t="shared" si="118"/>
        <v>0.99169757348515897</v>
      </c>
      <c r="U89" s="27">
        <f t="shared" si="119"/>
        <v>1.0237712276661199</v>
      </c>
      <c r="V89" s="39">
        <f t="shared" si="120"/>
        <v>43.218182068335636</v>
      </c>
      <c r="W89" s="38">
        <f t="shared" si="121"/>
        <v>44.615951976270523</v>
      </c>
      <c r="X89" s="44">
        <f t="shared" si="122"/>
        <v>1.1336581949227245</v>
      </c>
      <c r="Y89" s="44">
        <f t="shared" si="123"/>
        <v>0.18303072734934037</v>
      </c>
      <c r="Z89" s="22">
        <f t="shared" si="124"/>
        <v>1</v>
      </c>
      <c r="AA89" s="22">
        <f t="shared" si="125"/>
        <v>1</v>
      </c>
      <c r="AB89" s="22">
        <f t="shared" si="126"/>
        <v>1</v>
      </c>
      <c r="AC89" s="22">
        <v>1</v>
      </c>
      <c r="AD89" s="22">
        <v>1</v>
      </c>
      <c r="AE89" s="22">
        <v>1</v>
      </c>
      <c r="AF89" s="22">
        <f t="shared" si="127"/>
        <v>-2.0158062563458218E-2</v>
      </c>
      <c r="AG89" s="22">
        <f t="shared" si="128"/>
        <v>0.96033891488376033</v>
      </c>
      <c r="AH89" s="22">
        <f t="shared" si="129"/>
        <v>0.520192835825251</v>
      </c>
      <c r="AI89" s="22">
        <f t="shared" si="130"/>
        <v>1.5403508983887093</v>
      </c>
      <c r="AJ89" s="22">
        <f t="shared" si="131"/>
        <v>-1.1179406290299256</v>
      </c>
      <c r="AK89" s="22">
        <f t="shared" si="132"/>
        <v>1.0168846478167008</v>
      </c>
      <c r="AL89" s="22">
        <f t="shared" si="133"/>
        <v>-1.1093983802213501</v>
      </c>
      <c r="AM89" s="22">
        <f t="shared" si="134"/>
        <v>1.0085422488085756</v>
      </c>
      <c r="AN89" s="46">
        <v>1</v>
      </c>
      <c r="AO89" s="51">
        <v>1</v>
      </c>
      <c r="AP89" s="51">
        <v>1</v>
      </c>
      <c r="AQ89" s="21">
        <v>1</v>
      </c>
      <c r="AR89" s="17">
        <f t="shared" si="135"/>
        <v>5.6296146065632122</v>
      </c>
      <c r="AS89" s="17">
        <f t="shared" si="136"/>
        <v>0</v>
      </c>
      <c r="AT89" s="17">
        <f t="shared" si="137"/>
        <v>1.0346093139592556</v>
      </c>
      <c r="AU89" s="17">
        <f t="shared" si="138"/>
        <v>5.6296146065632122</v>
      </c>
      <c r="AV89" s="17">
        <f t="shared" si="139"/>
        <v>0</v>
      </c>
      <c r="AW89" s="17">
        <f t="shared" si="140"/>
        <v>1.0346093139592556</v>
      </c>
      <c r="AX89" s="14">
        <f t="shared" si="141"/>
        <v>1.0113606793986298E-2</v>
      </c>
      <c r="AY89" s="14">
        <f t="shared" si="142"/>
        <v>0</v>
      </c>
      <c r="AZ89" s="67">
        <f t="shared" si="143"/>
        <v>3.5357584762912977E-4</v>
      </c>
      <c r="BA89" s="21">
        <f t="shared" si="144"/>
        <v>0</v>
      </c>
      <c r="BB89" s="66">
        <v>1395</v>
      </c>
      <c r="BC89" s="15">
        <f t="shared" si="145"/>
        <v>1308.3871973312134</v>
      </c>
      <c r="BD89" s="19">
        <f t="shared" si="146"/>
        <v>-86.612802668786571</v>
      </c>
      <c r="BE89" s="63">
        <f t="shared" si="147"/>
        <v>44.615951976270523</v>
      </c>
      <c r="BF89" s="63">
        <f t="shared" si="148"/>
        <v>45.676527928239125</v>
      </c>
      <c r="BG89" s="46">
        <f t="shared" si="149"/>
        <v>-1.9412967522211009</v>
      </c>
      <c r="BH89" s="64">
        <f t="shared" si="150"/>
        <v>1.0661981429086553</v>
      </c>
      <c r="BI89" s="66">
        <v>828</v>
      </c>
      <c r="BJ89" s="66">
        <v>87</v>
      </c>
      <c r="BK89" s="66">
        <v>0</v>
      </c>
      <c r="BL89" s="10">
        <f t="shared" si="151"/>
        <v>915</v>
      </c>
      <c r="BM89" s="15">
        <f t="shared" si="152"/>
        <v>0</v>
      </c>
      <c r="BN89" s="9">
        <f t="shared" si="153"/>
        <v>-915</v>
      </c>
      <c r="BO89" s="48">
        <f t="shared" si="154"/>
        <v>44.615951976270523</v>
      </c>
      <c r="BP89" s="48">
        <f t="shared" si="155"/>
        <v>45.676527928239125</v>
      </c>
      <c r="BQ89" s="46">
        <f t="shared" si="156"/>
        <v>-20.508359890799881</v>
      </c>
      <c r="BR89" s="64" t="e">
        <f t="shared" si="157"/>
        <v>#DIV/0!</v>
      </c>
      <c r="BS89" s="16">
        <f t="shared" si="158"/>
        <v>2310</v>
      </c>
      <c r="BT89" s="69">
        <f t="shared" si="159"/>
        <v>1311.8327939663593</v>
      </c>
      <c r="BU89" s="66">
        <v>0</v>
      </c>
      <c r="BV89" s="15">
        <f t="shared" si="160"/>
        <v>3.4455966351458698</v>
      </c>
      <c r="BW89" s="37">
        <f t="shared" si="161"/>
        <v>3.4455966351458698</v>
      </c>
      <c r="BX89" s="54">
        <f t="shared" si="162"/>
        <v>3.4455966351458698</v>
      </c>
      <c r="BY89" s="26">
        <f t="shared" si="163"/>
        <v>5.252433895039401E-3</v>
      </c>
      <c r="BZ89" s="47">
        <f t="shared" si="164"/>
        <v>3.4455966351458698</v>
      </c>
      <c r="CA89" s="48">
        <f t="shared" si="165"/>
        <v>43.218182068335636</v>
      </c>
      <c r="CB89" s="48">
        <f t="shared" si="166"/>
        <v>42.85936628760826</v>
      </c>
      <c r="CC89" s="65">
        <f t="shared" si="167"/>
        <v>7.9725626350913334E-2</v>
      </c>
      <c r="CD89" s="66">
        <v>0</v>
      </c>
      <c r="CE89" s="15">
        <f t="shared" si="168"/>
        <v>2.2724319727124169</v>
      </c>
      <c r="CF89" s="37">
        <f t="shared" si="169"/>
        <v>2.2724319727124169</v>
      </c>
      <c r="CG89" s="54">
        <f t="shared" si="170"/>
        <v>2.2724319727124169</v>
      </c>
      <c r="CH89" s="26">
        <f t="shared" si="171"/>
        <v>3.5357584762912982E-4</v>
      </c>
      <c r="CI89" s="47">
        <f t="shared" si="172"/>
        <v>2.2724319727124169</v>
      </c>
      <c r="CJ89" s="48">
        <f t="shared" si="173"/>
        <v>43.218182068335636</v>
      </c>
      <c r="CK89" s="65">
        <f t="shared" si="174"/>
        <v>5.2580461832459721E-2</v>
      </c>
      <c r="CL89" s="70">
        <f t="shared" si="175"/>
        <v>0</v>
      </c>
      <c r="CM89" s="1">
        <f t="shared" si="176"/>
        <v>2310</v>
      </c>
    </row>
    <row r="90" spans="1:91" x14ac:dyDescent="0.2">
      <c r="A90" s="29" t="s">
        <v>254</v>
      </c>
      <c r="B90">
        <v>1</v>
      </c>
      <c r="C90">
        <v>1</v>
      </c>
      <c r="D90">
        <v>0.74710347582900505</v>
      </c>
      <c r="E90">
        <v>0.25289652417099401</v>
      </c>
      <c r="F90">
        <v>0.98887564560985297</v>
      </c>
      <c r="G90">
        <v>0.98887564560985297</v>
      </c>
      <c r="H90">
        <v>0.21938988717091501</v>
      </c>
      <c r="I90">
        <v>0.81195152528207204</v>
      </c>
      <c r="J90">
        <v>0.42205918248497598</v>
      </c>
      <c r="K90">
        <v>0.64603718667379895</v>
      </c>
      <c r="L90">
        <v>0.15339991022483601</v>
      </c>
      <c r="M90">
        <v>-0.22507519807867099</v>
      </c>
      <c r="N90" s="21">
        <v>0</v>
      </c>
      <c r="O90">
        <v>1.0074196001454601</v>
      </c>
      <c r="P90">
        <v>0.99862613803345901</v>
      </c>
      <c r="Q90">
        <v>1.0004402811864701</v>
      </c>
      <c r="R90">
        <v>0.99858527568764899</v>
      </c>
      <c r="S90">
        <v>10.810000419616699</v>
      </c>
      <c r="T90" s="27">
        <f t="shared" si="118"/>
        <v>0.99862613803345901</v>
      </c>
      <c r="U90" s="27">
        <f t="shared" si="119"/>
        <v>1.0004402811864701</v>
      </c>
      <c r="V90" s="39">
        <f t="shared" si="120"/>
        <v>10.795148971181895</v>
      </c>
      <c r="W90" s="38">
        <f t="shared" si="121"/>
        <v>10.814759859427191</v>
      </c>
      <c r="X90" s="44">
        <f t="shared" si="122"/>
        <v>0.86063827331653098</v>
      </c>
      <c r="Y90" s="44">
        <f t="shared" si="123"/>
        <v>0.68918464980863892</v>
      </c>
      <c r="Z90" s="22">
        <f t="shared" si="124"/>
        <v>1</v>
      </c>
      <c r="AA90" s="22">
        <f t="shared" si="125"/>
        <v>1</v>
      </c>
      <c r="AB90" s="22">
        <f t="shared" si="126"/>
        <v>1</v>
      </c>
      <c r="AC90" s="22">
        <v>1</v>
      </c>
      <c r="AD90" s="22">
        <v>1</v>
      </c>
      <c r="AE90" s="22">
        <v>1</v>
      </c>
      <c r="AF90" s="22">
        <f t="shared" si="127"/>
        <v>-2.0158062563458218E-2</v>
      </c>
      <c r="AG90" s="22">
        <f t="shared" si="128"/>
        <v>0.96033891488376033</v>
      </c>
      <c r="AH90" s="22">
        <f t="shared" si="129"/>
        <v>0.15339991022483601</v>
      </c>
      <c r="AI90" s="22">
        <f t="shared" si="130"/>
        <v>1.1735579727882943</v>
      </c>
      <c r="AJ90" s="22">
        <f t="shared" si="131"/>
        <v>-1.1179406290299256</v>
      </c>
      <c r="AK90" s="22">
        <f t="shared" si="132"/>
        <v>1.0168846478167008</v>
      </c>
      <c r="AL90" s="22">
        <f t="shared" si="133"/>
        <v>-0.22507519807867099</v>
      </c>
      <c r="AM90" s="22">
        <f t="shared" si="134"/>
        <v>1.8928654309512547</v>
      </c>
      <c r="AN90" s="46">
        <v>0</v>
      </c>
      <c r="AO90" s="74">
        <v>0.34300000000000003</v>
      </c>
      <c r="AP90" s="51">
        <v>0.64</v>
      </c>
      <c r="AQ90" s="50">
        <v>1</v>
      </c>
      <c r="AR90" s="17">
        <f t="shared" si="135"/>
        <v>0</v>
      </c>
      <c r="AS90" s="17">
        <f t="shared" si="136"/>
        <v>0</v>
      </c>
      <c r="AT90" s="17">
        <f t="shared" si="137"/>
        <v>8.2159716768486337</v>
      </c>
      <c r="AU90" s="17">
        <f t="shared" si="138"/>
        <v>0</v>
      </c>
      <c r="AV90" s="17">
        <f t="shared" si="139"/>
        <v>0</v>
      </c>
      <c r="AW90" s="17">
        <f t="shared" si="140"/>
        <v>8.2159716768486337</v>
      </c>
      <c r="AX90" s="14">
        <f t="shared" si="141"/>
        <v>0</v>
      </c>
      <c r="AY90" s="14">
        <f t="shared" si="142"/>
        <v>0</v>
      </c>
      <c r="AZ90" s="67">
        <f t="shared" si="143"/>
        <v>2.8077933482175093E-3</v>
      </c>
      <c r="BA90" s="21">
        <f t="shared" si="144"/>
        <v>0</v>
      </c>
      <c r="BB90" s="66">
        <v>0</v>
      </c>
      <c r="BC90" s="15">
        <f t="shared" si="145"/>
        <v>0</v>
      </c>
      <c r="BD90" s="19">
        <f t="shared" si="146"/>
        <v>0</v>
      </c>
      <c r="BE90" s="63">
        <f t="shared" si="147"/>
        <v>10.814759859427191</v>
      </c>
      <c r="BF90" s="63">
        <f t="shared" si="148"/>
        <v>10.819521394729488</v>
      </c>
      <c r="BG90" s="46">
        <f t="shared" si="149"/>
        <v>0</v>
      </c>
      <c r="BH90" s="64" t="e">
        <f t="shared" si="150"/>
        <v>#DIV/0!</v>
      </c>
      <c r="BI90" s="66">
        <v>0</v>
      </c>
      <c r="BJ90" s="66">
        <v>0</v>
      </c>
      <c r="BK90" s="66">
        <v>0</v>
      </c>
      <c r="BL90" s="10">
        <f t="shared" si="151"/>
        <v>0</v>
      </c>
      <c r="BM90" s="15">
        <f t="shared" si="152"/>
        <v>0</v>
      </c>
      <c r="BN90" s="9">
        <f t="shared" si="153"/>
        <v>0</v>
      </c>
      <c r="BO90" s="48">
        <f t="shared" si="154"/>
        <v>10.814759859427191</v>
      </c>
      <c r="BP90" s="48">
        <f t="shared" si="155"/>
        <v>10.819521394729488</v>
      </c>
      <c r="BQ90" s="46">
        <f t="shared" si="156"/>
        <v>0</v>
      </c>
      <c r="BR90" s="64" t="e">
        <f t="shared" si="157"/>
        <v>#DIV/0!</v>
      </c>
      <c r="BS90" s="16">
        <f t="shared" si="158"/>
        <v>43</v>
      </c>
      <c r="BT90" s="69">
        <f t="shared" si="159"/>
        <v>27.361946178379629</v>
      </c>
      <c r="BU90" s="66">
        <v>43</v>
      </c>
      <c r="BV90" s="15">
        <f t="shared" si="160"/>
        <v>27.361946178379629</v>
      </c>
      <c r="BW90" s="37">
        <f t="shared" si="161"/>
        <v>-15.638053821620371</v>
      </c>
      <c r="BX90" s="54">
        <f t="shared" si="162"/>
        <v>-15.638053821620371</v>
      </c>
      <c r="BY90" s="26">
        <f t="shared" si="163"/>
        <v>-2.3838496679299191E-2</v>
      </c>
      <c r="BZ90" s="47">
        <f t="shared" si="164"/>
        <v>-15.638053821620373</v>
      </c>
      <c r="CA90" s="48">
        <f t="shared" si="165"/>
        <v>10.814759859427191</v>
      </c>
      <c r="CB90" s="48">
        <f t="shared" si="166"/>
        <v>10.819521394729488</v>
      </c>
      <c r="CC90" s="65">
        <f t="shared" si="167"/>
        <v>-1.4459917765061359</v>
      </c>
      <c r="CD90" s="66">
        <v>0</v>
      </c>
      <c r="CE90" s="15">
        <f t="shared" si="168"/>
        <v>18.045687848993932</v>
      </c>
      <c r="CF90" s="37">
        <f t="shared" si="169"/>
        <v>18.045687848993932</v>
      </c>
      <c r="CG90" s="54">
        <f t="shared" si="170"/>
        <v>18.045687848993932</v>
      </c>
      <c r="CH90" s="26">
        <f t="shared" si="171"/>
        <v>2.8077933482175098E-3</v>
      </c>
      <c r="CI90" s="47">
        <f t="shared" si="172"/>
        <v>18.045687848993932</v>
      </c>
      <c r="CJ90" s="48">
        <f t="shared" si="173"/>
        <v>10.814759859427191</v>
      </c>
      <c r="CK90" s="65">
        <f t="shared" si="174"/>
        <v>1.6686166020841937</v>
      </c>
      <c r="CL90" s="70">
        <f t="shared" si="175"/>
        <v>0</v>
      </c>
      <c r="CM90" s="1">
        <f t="shared" si="176"/>
        <v>86</v>
      </c>
    </row>
    <row r="91" spans="1:91" x14ac:dyDescent="0.2">
      <c r="A91" s="29" t="s">
        <v>309</v>
      </c>
      <c r="B91">
        <v>1</v>
      </c>
      <c r="C91">
        <v>0</v>
      </c>
      <c r="D91">
        <v>1.07870555333599E-2</v>
      </c>
      <c r="E91">
        <v>0.98921294446663999</v>
      </c>
      <c r="F91">
        <v>0.89431863329360295</v>
      </c>
      <c r="G91">
        <v>0.89431863329360295</v>
      </c>
      <c r="H91">
        <v>9.8620977852068498E-2</v>
      </c>
      <c r="I91">
        <v>3.7609694943585403E-2</v>
      </c>
      <c r="J91">
        <v>6.0902421068906497E-2</v>
      </c>
      <c r="K91">
        <v>0.23337988339746801</v>
      </c>
      <c r="L91">
        <v>0.60829713795720697</v>
      </c>
      <c r="M91">
        <v>-1.8010101212934001E-2</v>
      </c>
      <c r="N91" s="21">
        <v>0</v>
      </c>
      <c r="O91">
        <v>1.00188239602481</v>
      </c>
      <c r="P91">
        <v>0.98798390604534703</v>
      </c>
      <c r="Q91">
        <v>1.0125337667913901</v>
      </c>
      <c r="R91">
        <v>0.99337851374558495</v>
      </c>
      <c r="S91">
        <v>70.699996948242102</v>
      </c>
      <c r="T91" s="27">
        <f t="shared" si="118"/>
        <v>0.99337851374558495</v>
      </c>
      <c r="U91" s="27">
        <f t="shared" si="119"/>
        <v>1.0125337667913901</v>
      </c>
      <c r="V91" s="39">
        <f t="shared" si="120"/>
        <v>70.231857890262134</v>
      </c>
      <c r="W91" s="38">
        <f t="shared" si="121"/>
        <v>71.586134222143357</v>
      </c>
      <c r="X91" s="44">
        <f t="shared" si="122"/>
        <v>1.2482929077697005</v>
      </c>
      <c r="Y91" s="44">
        <f t="shared" si="123"/>
        <v>0.31856247134037063</v>
      </c>
      <c r="Z91" s="22">
        <f t="shared" si="124"/>
        <v>1</v>
      </c>
      <c r="AA91" s="22">
        <f t="shared" si="125"/>
        <v>1</v>
      </c>
      <c r="AB91" s="22">
        <f t="shared" si="126"/>
        <v>1</v>
      </c>
      <c r="AC91" s="22">
        <v>1</v>
      </c>
      <c r="AD91" s="22">
        <v>1</v>
      </c>
      <c r="AE91" s="22">
        <v>1</v>
      </c>
      <c r="AF91" s="22">
        <f t="shared" si="127"/>
        <v>-2.0158062563458218E-2</v>
      </c>
      <c r="AG91" s="22">
        <f t="shared" si="128"/>
        <v>0.96033891488376033</v>
      </c>
      <c r="AH91" s="22">
        <f t="shared" si="129"/>
        <v>0.60829713795720697</v>
      </c>
      <c r="AI91" s="22">
        <f t="shared" si="130"/>
        <v>1.6284552005206652</v>
      </c>
      <c r="AJ91" s="22">
        <f t="shared" si="131"/>
        <v>-1.1179406290299256</v>
      </c>
      <c r="AK91" s="22">
        <f t="shared" si="132"/>
        <v>1.0168846478167008</v>
      </c>
      <c r="AL91" s="22">
        <f t="shared" si="133"/>
        <v>-1.8010101212934001E-2</v>
      </c>
      <c r="AM91" s="22">
        <f t="shared" si="134"/>
        <v>2.0999305278169915</v>
      </c>
      <c r="AN91" s="46">
        <v>0</v>
      </c>
      <c r="AO91" s="74">
        <v>0.34300000000000003</v>
      </c>
      <c r="AP91" s="51">
        <v>0.64</v>
      </c>
      <c r="AQ91" s="50">
        <v>1</v>
      </c>
      <c r="AR91" s="17">
        <f t="shared" si="135"/>
        <v>0</v>
      </c>
      <c r="AS91" s="17">
        <f t="shared" si="136"/>
        <v>0</v>
      </c>
      <c r="AT91" s="17">
        <f t="shared" si="137"/>
        <v>12.445137024099802</v>
      </c>
      <c r="AU91" s="17">
        <f t="shared" si="138"/>
        <v>0</v>
      </c>
      <c r="AV91" s="17">
        <f t="shared" si="139"/>
        <v>0</v>
      </c>
      <c r="AW91" s="17">
        <f t="shared" si="140"/>
        <v>12.445137024099802</v>
      </c>
      <c r="AX91" s="14">
        <f t="shared" si="141"/>
        <v>0</v>
      </c>
      <c r="AY91" s="14">
        <f t="shared" si="142"/>
        <v>0</v>
      </c>
      <c r="AZ91" s="67">
        <f t="shared" si="143"/>
        <v>4.2531028986368116E-3</v>
      </c>
      <c r="BA91" s="21">
        <f t="shared" si="144"/>
        <v>0</v>
      </c>
      <c r="BB91" s="66">
        <v>0</v>
      </c>
      <c r="BC91" s="15">
        <f t="shared" si="145"/>
        <v>0</v>
      </c>
      <c r="BD91" s="19">
        <f t="shared" si="146"/>
        <v>0</v>
      </c>
      <c r="BE91" s="63">
        <f t="shared" si="147"/>
        <v>71.586134222143357</v>
      </c>
      <c r="BF91" s="63">
        <f t="shared" si="148"/>
        <v>72.48337813398085</v>
      </c>
      <c r="BG91" s="46">
        <f t="shared" si="149"/>
        <v>0</v>
      </c>
      <c r="BH91" s="64" t="e">
        <f t="shared" si="150"/>
        <v>#DIV/0!</v>
      </c>
      <c r="BI91" s="66">
        <v>0</v>
      </c>
      <c r="BJ91" s="66">
        <v>0</v>
      </c>
      <c r="BK91" s="66">
        <v>0</v>
      </c>
      <c r="BL91" s="10">
        <f t="shared" si="151"/>
        <v>0</v>
      </c>
      <c r="BM91" s="15">
        <f t="shared" si="152"/>
        <v>0</v>
      </c>
      <c r="BN91" s="9">
        <f t="shared" si="153"/>
        <v>0</v>
      </c>
      <c r="BO91" s="48">
        <f t="shared" si="154"/>
        <v>71.586134222143357</v>
      </c>
      <c r="BP91" s="48">
        <f t="shared" si="155"/>
        <v>72.48337813398085</v>
      </c>
      <c r="BQ91" s="46">
        <f t="shared" si="156"/>
        <v>0</v>
      </c>
      <c r="BR91" s="64" t="e">
        <f t="shared" si="157"/>
        <v>#DIV/0!</v>
      </c>
      <c r="BS91" s="16">
        <f t="shared" si="158"/>
        <v>0</v>
      </c>
      <c r="BT91" s="69">
        <f t="shared" si="159"/>
        <v>41.446487747215727</v>
      </c>
      <c r="BU91" s="66">
        <v>0</v>
      </c>
      <c r="BV91" s="15">
        <f t="shared" si="160"/>
        <v>41.446487747215727</v>
      </c>
      <c r="BW91" s="37">
        <f t="shared" si="161"/>
        <v>41.446487747215727</v>
      </c>
      <c r="BX91" s="54">
        <f t="shared" si="162"/>
        <v>41.446487747215727</v>
      </c>
      <c r="BY91" s="26">
        <f t="shared" si="163"/>
        <v>6.3180621565877212E-2</v>
      </c>
      <c r="BZ91" s="47">
        <f t="shared" si="164"/>
        <v>41.446487747215727</v>
      </c>
      <c r="CA91" s="48">
        <f t="shared" si="165"/>
        <v>70.231857890262134</v>
      </c>
      <c r="CB91" s="48">
        <f t="shared" si="166"/>
        <v>69.76681860861973</v>
      </c>
      <c r="CC91" s="65">
        <f t="shared" si="167"/>
        <v>0.59013799424153368</v>
      </c>
      <c r="CD91" s="66">
        <v>0</v>
      </c>
      <c r="CE91" s="15">
        <f t="shared" si="168"/>
        <v>27.33469232953879</v>
      </c>
      <c r="CF91" s="37">
        <f t="shared" si="169"/>
        <v>27.33469232953879</v>
      </c>
      <c r="CG91" s="54">
        <f t="shared" si="170"/>
        <v>27.33469232953879</v>
      </c>
      <c r="CH91" s="26">
        <f t="shared" si="171"/>
        <v>4.2531028986368125E-3</v>
      </c>
      <c r="CI91" s="47">
        <f t="shared" si="172"/>
        <v>27.33469232953879</v>
      </c>
      <c r="CJ91" s="48">
        <f t="shared" si="173"/>
        <v>70.231857890262134</v>
      </c>
      <c r="CK91" s="65">
        <f t="shared" si="174"/>
        <v>0.38920645346232297</v>
      </c>
      <c r="CL91" s="70">
        <f t="shared" si="175"/>
        <v>0</v>
      </c>
      <c r="CM91" s="1">
        <f t="shared" si="176"/>
        <v>0</v>
      </c>
    </row>
    <row r="92" spans="1:91" x14ac:dyDescent="0.2">
      <c r="A92" s="29" t="s">
        <v>279</v>
      </c>
      <c r="B92">
        <v>1</v>
      </c>
      <c r="C92">
        <v>1</v>
      </c>
      <c r="D92">
        <v>0.422885572139303</v>
      </c>
      <c r="E92">
        <v>0.577114427860696</v>
      </c>
      <c r="F92">
        <v>0.56723716381417999</v>
      </c>
      <c r="G92">
        <v>0.56723716381417999</v>
      </c>
      <c r="H92">
        <v>0.33429394812680102</v>
      </c>
      <c r="I92">
        <v>0.19596541786743499</v>
      </c>
      <c r="J92">
        <v>0.25594931770806301</v>
      </c>
      <c r="K92">
        <v>0.38103013667805402</v>
      </c>
      <c r="L92">
        <v>0.77744537121202395</v>
      </c>
      <c r="M92">
        <v>0.28692350142537598</v>
      </c>
      <c r="N92" s="21">
        <v>0</v>
      </c>
      <c r="O92">
        <v>1.0162872379646499</v>
      </c>
      <c r="P92">
        <v>0.96299714144820103</v>
      </c>
      <c r="Q92">
        <v>1.04538734304672</v>
      </c>
      <c r="R92">
        <v>0.99101107662944299</v>
      </c>
      <c r="S92">
        <v>48.419998168945298</v>
      </c>
      <c r="T92" s="27">
        <f t="shared" si="118"/>
        <v>0.96299714144820103</v>
      </c>
      <c r="U92" s="27">
        <f t="shared" si="119"/>
        <v>1.04538734304672</v>
      </c>
      <c r="V92" s="39">
        <f t="shared" si="120"/>
        <v>46.628319825621453</v>
      </c>
      <c r="W92" s="38">
        <f t="shared" si="121"/>
        <v>50.61765323616077</v>
      </c>
      <c r="X92" s="44">
        <f t="shared" si="122"/>
        <v>1.0313319716691218</v>
      </c>
      <c r="Y92" s="44">
        <f t="shared" si="123"/>
        <v>0.38922838859257375</v>
      </c>
      <c r="Z92" s="22">
        <f t="shared" si="124"/>
        <v>1</v>
      </c>
      <c r="AA92" s="22">
        <f t="shared" si="125"/>
        <v>1</v>
      </c>
      <c r="AB92" s="22">
        <f t="shared" si="126"/>
        <v>1</v>
      </c>
      <c r="AC92" s="22">
        <v>1</v>
      </c>
      <c r="AD92" s="22">
        <v>1</v>
      </c>
      <c r="AE92" s="22">
        <v>1</v>
      </c>
      <c r="AF92" s="22">
        <f t="shared" si="127"/>
        <v>-2.0158062563458218E-2</v>
      </c>
      <c r="AG92" s="22">
        <f t="shared" si="128"/>
        <v>0.96033891488376033</v>
      </c>
      <c r="AH92" s="22">
        <f t="shared" si="129"/>
        <v>0.77744537121202395</v>
      </c>
      <c r="AI92" s="22">
        <f t="shared" si="130"/>
        <v>1.7976034337754823</v>
      </c>
      <c r="AJ92" s="22">
        <f t="shared" si="131"/>
        <v>-1.1179406290299256</v>
      </c>
      <c r="AK92" s="22">
        <f t="shared" si="132"/>
        <v>1.0168846478167008</v>
      </c>
      <c r="AL92" s="22">
        <f t="shared" si="133"/>
        <v>0.28692350142537598</v>
      </c>
      <c r="AM92" s="22">
        <f t="shared" si="134"/>
        <v>2.4048641304553016</v>
      </c>
      <c r="AN92" s="46">
        <v>0</v>
      </c>
      <c r="AO92" s="51">
        <v>1</v>
      </c>
      <c r="AP92" s="51">
        <v>1</v>
      </c>
      <c r="AQ92" s="21">
        <v>2</v>
      </c>
      <c r="AR92" s="17">
        <f t="shared" si="135"/>
        <v>0</v>
      </c>
      <c r="AS92" s="17">
        <f t="shared" si="136"/>
        <v>33.447385744505688</v>
      </c>
      <c r="AT92" s="17">
        <f t="shared" si="137"/>
        <v>66.894771489011376</v>
      </c>
      <c r="AU92" s="17">
        <f t="shared" si="138"/>
        <v>0</v>
      </c>
      <c r="AV92" s="17">
        <f t="shared" si="139"/>
        <v>33.447385744505688</v>
      </c>
      <c r="AW92" s="17">
        <f t="shared" si="140"/>
        <v>66.894771489011376</v>
      </c>
      <c r="AX92" s="14">
        <f t="shared" si="141"/>
        <v>0</v>
      </c>
      <c r="AY92" s="14">
        <f t="shared" si="142"/>
        <v>2.4547923904079106E-2</v>
      </c>
      <c r="AZ92" s="67">
        <f t="shared" si="143"/>
        <v>2.2861166250930934E-2</v>
      </c>
      <c r="BA92" s="21">
        <f t="shared" si="144"/>
        <v>0</v>
      </c>
      <c r="BB92" s="66">
        <v>145</v>
      </c>
      <c r="BC92" s="15">
        <f t="shared" si="145"/>
        <v>0</v>
      </c>
      <c r="BD92" s="19">
        <f t="shared" si="146"/>
        <v>-145</v>
      </c>
      <c r="BE92" s="63">
        <f t="shared" si="147"/>
        <v>50.61765323616077</v>
      </c>
      <c r="BF92" s="63">
        <f t="shared" si="148"/>
        <v>52.915054027810321</v>
      </c>
      <c r="BG92" s="46">
        <f t="shared" si="149"/>
        <v>-2.864613247150964</v>
      </c>
      <c r="BH92" s="64" t="e">
        <f t="shared" si="150"/>
        <v>#DIV/0!</v>
      </c>
      <c r="BI92" s="66">
        <v>4939</v>
      </c>
      <c r="BJ92" s="66">
        <v>920</v>
      </c>
      <c r="BK92" s="66">
        <v>97</v>
      </c>
      <c r="BL92" s="10">
        <f t="shared" si="151"/>
        <v>5956</v>
      </c>
      <c r="BM92" s="15">
        <f t="shared" si="152"/>
        <v>4538.3710755383372</v>
      </c>
      <c r="BN92" s="9">
        <f t="shared" si="153"/>
        <v>-1417.6289244616628</v>
      </c>
      <c r="BO92" s="48">
        <f t="shared" si="154"/>
        <v>50.61765323616077</v>
      </c>
      <c r="BP92" s="48">
        <f t="shared" si="155"/>
        <v>52.915054027810321</v>
      </c>
      <c r="BQ92" s="46">
        <f t="shared" si="156"/>
        <v>-28.006611010739672</v>
      </c>
      <c r="BR92" s="64">
        <f t="shared" si="157"/>
        <v>1.3123651417801936</v>
      </c>
      <c r="BS92" s="16">
        <f t="shared" si="158"/>
        <v>6439</v>
      </c>
      <c r="BT92" s="69">
        <f t="shared" si="159"/>
        <v>4761.1531406536587</v>
      </c>
      <c r="BU92" s="66">
        <v>338</v>
      </c>
      <c r="BV92" s="15">
        <f t="shared" si="160"/>
        <v>222.78206511532196</v>
      </c>
      <c r="BW92" s="37">
        <f t="shared" si="161"/>
        <v>-115.21793488467804</v>
      </c>
      <c r="BX92" s="54">
        <f t="shared" si="162"/>
        <v>-115.21793488467804</v>
      </c>
      <c r="BY92" s="26">
        <f t="shared" si="163"/>
        <v>-0.17563709586078854</v>
      </c>
      <c r="BZ92" s="47">
        <f t="shared" si="164"/>
        <v>-115.21793488467804</v>
      </c>
      <c r="CA92" s="48">
        <f t="shared" si="165"/>
        <v>50.61765323616077</v>
      </c>
      <c r="CB92" s="48">
        <f t="shared" si="166"/>
        <v>52.915054027810321</v>
      </c>
      <c r="CC92" s="65">
        <f t="shared" si="167"/>
        <v>-2.2762401557243166</v>
      </c>
      <c r="CD92" s="66">
        <v>0</v>
      </c>
      <c r="CE92" s="15">
        <f t="shared" si="168"/>
        <v>146.92871549473313</v>
      </c>
      <c r="CF92" s="37">
        <f t="shared" si="169"/>
        <v>146.92871549473313</v>
      </c>
      <c r="CG92" s="54">
        <f t="shared" si="170"/>
        <v>146.92871549473313</v>
      </c>
      <c r="CH92" s="26">
        <f t="shared" si="171"/>
        <v>2.2861166250930938E-2</v>
      </c>
      <c r="CI92" s="47">
        <f t="shared" si="172"/>
        <v>146.92871549473313</v>
      </c>
      <c r="CJ92" s="48">
        <f t="shared" si="173"/>
        <v>50.61765323616077</v>
      </c>
      <c r="CK92" s="65">
        <f t="shared" si="174"/>
        <v>2.9027168606419833</v>
      </c>
      <c r="CL92" s="70">
        <f t="shared" si="175"/>
        <v>0</v>
      </c>
      <c r="CM92" s="1">
        <f t="shared" si="176"/>
        <v>6777</v>
      </c>
    </row>
    <row r="93" spans="1:91" x14ac:dyDescent="0.2">
      <c r="A93" s="29" t="s">
        <v>303</v>
      </c>
      <c r="B93">
        <v>1</v>
      </c>
      <c r="C93">
        <v>1</v>
      </c>
      <c r="D93">
        <v>0.29724330803036297</v>
      </c>
      <c r="E93">
        <v>0.70275669196963597</v>
      </c>
      <c r="F93">
        <v>0.26658720699245098</v>
      </c>
      <c r="G93">
        <v>0.26658720699245098</v>
      </c>
      <c r="H93">
        <v>0.107396573338905</v>
      </c>
      <c r="I93">
        <v>0.20392812369410701</v>
      </c>
      <c r="J93">
        <v>0.14799047838350801</v>
      </c>
      <c r="K93">
        <v>0.19862620243496601</v>
      </c>
      <c r="L93">
        <v>0.82571080125562002</v>
      </c>
      <c r="M93">
        <v>-0.72163664256189697</v>
      </c>
      <c r="N93" s="21">
        <v>0</v>
      </c>
      <c r="O93">
        <v>1.00000480856993</v>
      </c>
      <c r="P93">
        <v>0.99085957972746497</v>
      </c>
      <c r="Q93">
        <v>1.0493888599577701</v>
      </c>
      <c r="R93">
        <v>0.99328649427654403</v>
      </c>
      <c r="S93">
        <v>393.579986572265</v>
      </c>
      <c r="T93" s="27">
        <f t="shared" si="118"/>
        <v>0.99085957972746497</v>
      </c>
      <c r="U93" s="27">
        <f t="shared" si="119"/>
        <v>1.0493888599577701</v>
      </c>
      <c r="V93" s="39">
        <f t="shared" si="120"/>
        <v>389.98250008413578</v>
      </c>
      <c r="W93" s="38">
        <f t="shared" si="121"/>
        <v>413.01845341126364</v>
      </c>
      <c r="X93" s="44">
        <f t="shared" si="122"/>
        <v>1.097479900226064</v>
      </c>
      <c r="Y93" s="44">
        <f t="shared" si="123"/>
        <v>0.212622728552393</v>
      </c>
      <c r="Z93" s="22">
        <f t="shared" si="124"/>
        <v>1</v>
      </c>
      <c r="AA93" s="22">
        <f t="shared" si="125"/>
        <v>1</v>
      </c>
      <c r="AB93" s="22">
        <f t="shared" si="126"/>
        <v>1</v>
      </c>
      <c r="AC93" s="22">
        <v>1</v>
      </c>
      <c r="AD93" s="22">
        <v>1</v>
      </c>
      <c r="AE93" s="22">
        <v>1</v>
      </c>
      <c r="AF93" s="22">
        <f t="shared" si="127"/>
        <v>-2.0158062563458218E-2</v>
      </c>
      <c r="AG93" s="22">
        <f t="shared" si="128"/>
        <v>0.96033891488376033</v>
      </c>
      <c r="AH93" s="22">
        <f t="shared" si="129"/>
        <v>0.82571080125562002</v>
      </c>
      <c r="AI93" s="22">
        <f t="shared" si="130"/>
        <v>1.8458688638190783</v>
      </c>
      <c r="AJ93" s="22">
        <f t="shared" si="131"/>
        <v>-1.1179406290299256</v>
      </c>
      <c r="AK93" s="22">
        <f t="shared" si="132"/>
        <v>1.0168846478167008</v>
      </c>
      <c r="AL93" s="22">
        <f t="shared" si="133"/>
        <v>-0.72163664256189697</v>
      </c>
      <c r="AM93" s="22">
        <f t="shared" si="134"/>
        <v>1.3963039864680287</v>
      </c>
      <c r="AN93" s="46">
        <v>0</v>
      </c>
      <c r="AO93" s="51">
        <v>1</v>
      </c>
      <c r="AP93" s="51">
        <v>1</v>
      </c>
      <c r="AQ93" s="21">
        <v>2</v>
      </c>
      <c r="AR93" s="17">
        <f t="shared" si="135"/>
        <v>0</v>
      </c>
      <c r="AS93" s="17">
        <f t="shared" si="136"/>
        <v>0</v>
      </c>
      <c r="AT93" s="17">
        <f t="shared" si="137"/>
        <v>7.6023858411745113</v>
      </c>
      <c r="AU93" s="17">
        <f t="shared" si="138"/>
        <v>0</v>
      </c>
      <c r="AV93" s="17">
        <f t="shared" si="139"/>
        <v>0</v>
      </c>
      <c r="AW93" s="17">
        <f t="shared" si="140"/>
        <v>7.6023858411745113</v>
      </c>
      <c r="AX93" s="14">
        <f t="shared" si="141"/>
        <v>0</v>
      </c>
      <c r="AY93" s="14">
        <f t="shared" si="142"/>
        <v>0</v>
      </c>
      <c r="AZ93" s="67">
        <f t="shared" si="143"/>
        <v>2.5981015070417495E-3</v>
      </c>
      <c r="BA93" s="21">
        <f t="shared" si="144"/>
        <v>0</v>
      </c>
      <c r="BB93" s="66">
        <v>0</v>
      </c>
      <c r="BC93" s="15">
        <f t="shared" si="145"/>
        <v>0</v>
      </c>
      <c r="BD93" s="19">
        <f t="shared" si="146"/>
        <v>0</v>
      </c>
      <c r="BE93" s="63">
        <f t="shared" si="147"/>
        <v>413.01845341126364</v>
      </c>
      <c r="BF93" s="63">
        <f t="shared" si="148"/>
        <v>433.41696396676736</v>
      </c>
      <c r="BG93" s="46">
        <f t="shared" si="149"/>
        <v>0</v>
      </c>
      <c r="BH93" s="64" t="e">
        <f t="shared" si="150"/>
        <v>#DIV/0!</v>
      </c>
      <c r="BI93" s="66">
        <v>0</v>
      </c>
      <c r="BJ93" s="66">
        <v>0</v>
      </c>
      <c r="BK93" s="66">
        <v>0</v>
      </c>
      <c r="BL93" s="10">
        <f t="shared" si="151"/>
        <v>0</v>
      </c>
      <c r="BM93" s="15">
        <f t="shared" si="152"/>
        <v>0</v>
      </c>
      <c r="BN93" s="9">
        <f t="shared" si="153"/>
        <v>0</v>
      </c>
      <c r="BO93" s="48">
        <f t="shared" si="154"/>
        <v>413.01845341126364</v>
      </c>
      <c r="BP93" s="48">
        <f t="shared" si="155"/>
        <v>433.41696396676736</v>
      </c>
      <c r="BQ93" s="46">
        <f t="shared" si="156"/>
        <v>0</v>
      </c>
      <c r="BR93" s="64" t="e">
        <f t="shared" si="157"/>
        <v>#DIV/0!</v>
      </c>
      <c r="BS93" s="16">
        <f t="shared" si="158"/>
        <v>0</v>
      </c>
      <c r="BT93" s="69">
        <f t="shared" si="159"/>
        <v>25.318499186121848</v>
      </c>
      <c r="BU93" s="66">
        <v>0</v>
      </c>
      <c r="BV93" s="15">
        <f t="shared" si="160"/>
        <v>25.318499186121848</v>
      </c>
      <c r="BW93" s="37">
        <f t="shared" si="161"/>
        <v>25.318499186121848</v>
      </c>
      <c r="BX93" s="54">
        <f t="shared" si="162"/>
        <v>25.318499186121848</v>
      </c>
      <c r="BY93" s="26">
        <f t="shared" si="163"/>
        <v>3.8595273149575733E-2</v>
      </c>
      <c r="BZ93" s="47">
        <f t="shared" si="164"/>
        <v>25.318499186121848</v>
      </c>
      <c r="CA93" s="48">
        <f t="shared" si="165"/>
        <v>389.98250008413578</v>
      </c>
      <c r="CB93" s="48">
        <f t="shared" si="166"/>
        <v>386.41789613443291</v>
      </c>
      <c r="CC93" s="65">
        <f t="shared" si="167"/>
        <v>6.4922141841389225E-2</v>
      </c>
      <c r="CD93" s="66">
        <v>0</v>
      </c>
      <c r="CE93" s="15">
        <f t="shared" si="168"/>
        <v>16.697998385757323</v>
      </c>
      <c r="CF93" s="37">
        <f t="shared" si="169"/>
        <v>16.697998385757323</v>
      </c>
      <c r="CG93" s="54">
        <f t="shared" si="170"/>
        <v>16.697998385757323</v>
      </c>
      <c r="CH93" s="26">
        <f t="shared" si="171"/>
        <v>2.5981015070417495E-3</v>
      </c>
      <c r="CI93" s="47">
        <f t="shared" si="172"/>
        <v>16.697998385757323</v>
      </c>
      <c r="CJ93" s="48">
        <f t="shared" si="173"/>
        <v>389.98250008413578</v>
      </c>
      <c r="CK93" s="65">
        <f t="shared" si="174"/>
        <v>4.2817301756245103E-2</v>
      </c>
      <c r="CL93" s="70">
        <f t="shared" si="175"/>
        <v>0</v>
      </c>
      <c r="CM93" s="1">
        <f t="shared" si="176"/>
        <v>0</v>
      </c>
    </row>
    <row r="94" spans="1:91" x14ac:dyDescent="0.2">
      <c r="A94" s="29" t="s">
        <v>119</v>
      </c>
      <c r="B94">
        <v>1</v>
      </c>
      <c r="C94">
        <v>0</v>
      </c>
      <c r="D94">
        <v>0.41824249165739702</v>
      </c>
      <c r="E94">
        <v>0.58175750834260198</v>
      </c>
      <c r="F94">
        <v>0.391496410822749</v>
      </c>
      <c r="G94">
        <v>0.391496410822749</v>
      </c>
      <c r="H94">
        <v>0.51688388625592396</v>
      </c>
      <c r="I94">
        <v>0.413210900473933</v>
      </c>
      <c r="J94">
        <v>0.46214938719019899</v>
      </c>
      <c r="K94">
        <v>0.42535846805829097</v>
      </c>
      <c r="L94">
        <v>0.58318774248431904</v>
      </c>
      <c r="M94">
        <v>-0.80114555631443796</v>
      </c>
      <c r="N94" s="21">
        <v>0</v>
      </c>
      <c r="O94">
        <v>1.0034666558126699</v>
      </c>
      <c r="P94">
        <v>0.98966073961900103</v>
      </c>
      <c r="Q94">
        <v>1.0320328421099101</v>
      </c>
      <c r="R94">
        <v>0.98725537240683703</v>
      </c>
      <c r="S94">
        <v>75.300003051757798</v>
      </c>
      <c r="T94" s="27">
        <f t="shared" si="118"/>
        <v>0.98725537240683703</v>
      </c>
      <c r="U94" s="27">
        <f t="shared" si="119"/>
        <v>1.0320328421099101</v>
      </c>
      <c r="V94" s="39">
        <f t="shared" si="120"/>
        <v>74.34033255509911</v>
      </c>
      <c r="W94" s="38">
        <f t="shared" si="121"/>
        <v>77.712076160390509</v>
      </c>
      <c r="X94" s="44">
        <f t="shared" si="122"/>
        <v>1.0337764528966724</v>
      </c>
      <c r="Y94" s="44">
        <f t="shared" si="123"/>
        <v>0.43126256504017746</v>
      </c>
      <c r="Z94" s="22">
        <f t="shared" si="124"/>
        <v>1</v>
      </c>
      <c r="AA94" s="22">
        <f t="shared" si="125"/>
        <v>1</v>
      </c>
      <c r="AB94" s="22">
        <f t="shared" si="126"/>
        <v>1</v>
      </c>
      <c r="AC94" s="22">
        <v>1</v>
      </c>
      <c r="AD94" s="22">
        <v>1</v>
      </c>
      <c r="AE94" s="22">
        <v>1</v>
      </c>
      <c r="AF94" s="22">
        <f t="shared" si="127"/>
        <v>-2.0158062563458218E-2</v>
      </c>
      <c r="AG94" s="22">
        <f t="shared" si="128"/>
        <v>0.96033891488376033</v>
      </c>
      <c r="AH94" s="22">
        <f t="shared" si="129"/>
        <v>0.58318774248431904</v>
      </c>
      <c r="AI94" s="22">
        <f t="shared" si="130"/>
        <v>1.6033458050477774</v>
      </c>
      <c r="AJ94" s="22">
        <f t="shared" si="131"/>
        <v>-1.1179406290299256</v>
      </c>
      <c r="AK94" s="22">
        <f t="shared" si="132"/>
        <v>1.0168846478167008</v>
      </c>
      <c r="AL94" s="22">
        <f t="shared" si="133"/>
        <v>-0.80114555631443796</v>
      </c>
      <c r="AM94" s="22">
        <f t="shared" si="134"/>
        <v>1.3167950727154878</v>
      </c>
      <c r="AN94" s="46">
        <v>1</v>
      </c>
      <c r="AO94" s="51">
        <v>1</v>
      </c>
      <c r="AP94" s="51">
        <v>1</v>
      </c>
      <c r="AQ94" s="21">
        <v>1</v>
      </c>
      <c r="AR94" s="17">
        <f t="shared" si="135"/>
        <v>6.6085898558951124</v>
      </c>
      <c r="AS94" s="17">
        <f t="shared" si="136"/>
        <v>0</v>
      </c>
      <c r="AT94" s="17">
        <f t="shared" si="137"/>
        <v>3.0065800484885545</v>
      </c>
      <c r="AU94" s="17">
        <f t="shared" si="138"/>
        <v>6.6085898558951124</v>
      </c>
      <c r="AV94" s="17">
        <f t="shared" si="139"/>
        <v>0</v>
      </c>
      <c r="AW94" s="17">
        <f t="shared" si="140"/>
        <v>3.0065800484885545</v>
      </c>
      <c r="AX94" s="14">
        <f t="shared" si="141"/>
        <v>1.1872336551658274E-2</v>
      </c>
      <c r="AY94" s="14">
        <f t="shared" si="142"/>
        <v>0</v>
      </c>
      <c r="AZ94" s="67">
        <f t="shared" si="143"/>
        <v>1.0274932525409638E-3</v>
      </c>
      <c r="BA94" s="21">
        <f t="shared" si="144"/>
        <v>0</v>
      </c>
      <c r="BB94" s="66">
        <v>1657</v>
      </c>
      <c r="BC94" s="15">
        <f t="shared" si="145"/>
        <v>1535.9123073514793</v>
      </c>
      <c r="BD94" s="19">
        <f t="shared" si="146"/>
        <v>-121.08769264852072</v>
      </c>
      <c r="BE94" s="63">
        <f t="shared" si="147"/>
        <v>77.712076160390509</v>
      </c>
      <c r="BF94" s="63">
        <f t="shared" si="148"/>
        <v>80.201414826069609</v>
      </c>
      <c r="BG94" s="46">
        <f t="shared" si="149"/>
        <v>-1.5581579933420768</v>
      </c>
      <c r="BH94" s="64">
        <f t="shared" si="150"/>
        <v>1.0788376341988715</v>
      </c>
      <c r="BI94" s="66">
        <v>1882</v>
      </c>
      <c r="BJ94" s="66">
        <v>753</v>
      </c>
      <c r="BK94" s="66">
        <v>0</v>
      </c>
      <c r="BL94" s="10">
        <f t="shared" si="151"/>
        <v>2635</v>
      </c>
      <c r="BM94" s="15">
        <f t="shared" si="152"/>
        <v>0</v>
      </c>
      <c r="BN94" s="9">
        <f t="shared" si="153"/>
        <v>-2635</v>
      </c>
      <c r="BO94" s="48">
        <f t="shared" si="154"/>
        <v>77.712076160390509</v>
      </c>
      <c r="BP94" s="48">
        <f t="shared" si="155"/>
        <v>80.201414826069609</v>
      </c>
      <c r="BQ94" s="46">
        <f t="shared" si="156"/>
        <v>-33.907214041761087</v>
      </c>
      <c r="BR94" s="64" t="e">
        <f t="shared" si="157"/>
        <v>#DIV/0!</v>
      </c>
      <c r="BS94" s="16">
        <f t="shared" si="158"/>
        <v>4292</v>
      </c>
      <c r="BT94" s="69">
        <f t="shared" si="159"/>
        <v>1545.925229097491</v>
      </c>
      <c r="BU94" s="66">
        <v>0</v>
      </c>
      <c r="BV94" s="15">
        <f t="shared" si="160"/>
        <v>10.012921746011692</v>
      </c>
      <c r="BW94" s="37">
        <f t="shared" si="161"/>
        <v>10.012921746011692</v>
      </c>
      <c r="BX94" s="54">
        <f t="shared" si="162"/>
        <v>10.012921746011692</v>
      </c>
      <c r="BY94" s="26">
        <f t="shared" si="163"/>
        <v>1.5263600222578699E-2</v>
      </c>
      <c r="BZ94" s="47">
        <f t="shared" si="164"/>
        <v>10.012921746011692</v>
      </c>
      <c r="CA94" s="48">
        <f t="shared" si="165"/>
        <v>74.34033255509911</v>
      </c>
      <c r="CB94" s="48">
        <f t="shared" si="166"/>
        <v>73.392892701532489</v>
      </c>
      <c r="CC94" s="65">
        <f t="shared" si="167"/>
        <v>0.1346903007003685</v>
      </c>
      <c r="CD94" s="66">
        <v>0</v>
      </c>
      <c r="CE94" s="15">
        <f t="shared" si="168"/>
        <v>6.6036991340807747</v>
      </c>
      <c r="CF94" s="37">
        <f t="shared" si="169"/>
        <v>6.6036991340807747</v>
      </c>
      <c r="CG94" s="54">
        <f t="shared" si="170"/>
        <v>6.6036991340807747</v>
      </c>
      <c r="CH94" s="26">
        <f t="shared" si="171"/>
        <v>1.027493252540964E-3</v>
      </c>
      <c r="CI94" s="47">
        <f t="shared" si="172"/>
        <v>6.6036991340807747</v>
      </c>
      <c r="CJ94" s="48">
        <f t="shared" si="173"/>
        <v>74.34033255509911</v>
      </c>
      <c r="CK94" s="65">
        <f t="shared" si="174"/>
        <v>8.8830637516805366E-2</v>
      </c>
      <c r="CL94" s="70">
        <f t="shared" si="175"/>
        <v>0</v>
      </c>
      <c r="CM94" s="1">
        <f t="shared" si="176"/>
        <v>4292</v>
      </c>
    </row>
    <row r="95" spans="1:91" x14ac:dyDescent="0.2">
      <c r="A95" s="29" t="s">
        <v>162</v>
      </c>
      <c r="B95">
        <v>1</v>
      </c>
      <c r="C95">
        <v>1</v>
      </c>
      <c r="D95">
        <v>0.65960846983619603</v>
      </c>
      <c r="E95">
        <v>0.34039153016380302</v>
      </c>
      <c r="F95">
        <v>0.89590782677791003</v>
      </c>
      <c r="G95">
        <v>0.89590782677791003</v>
      </c>
      <c r="H95">
        <v>0.28040117007939802</v>
      </c>
      <c r="I95">
        <v>0.65816966151274503</v>
      </c>
      <c r="J95">
        <v>0.42959462659457798</v>
      </c>
      <c r="K95">
        <v>0.62038470992426598</v>
      </c>
      <c r="L95">
        <v>1.14491651982083</v>
      </c>
      <c r="M95">
        <v>-0.74191929888316599</v>
      </c>
      <c r="N95" s="21">
        <v>0</v>
      </c>
      <c r="O95">
        <v>1.0176767690966699</v>
      </c>
      <c r="P95">
        <v>0.98133239961951602</v>
      </c>
      <c r="Q95">
        <v>1.02618071772492</v>
      </c>
      <c r="R95">
        <v>1.00172429604041</v>
      </c>
      <c r="S95">
        <v>170.009994506835</v>
      </c>
      <c r="T95" s="27">
        <f t="shared" si="118"/>
        <v>0.98133239961951602</v>
      </c>
      <c r="U95" s="27">
        <f t="shared" si="119"/>
        <v>1.02618071772492</v>
      </c>
      <c r="V95" s="39">
        <f t="shared" si="120"/>
        <v>166.83631586869313</v>
      </c>
      <c r="W95" s="38">
        <f t="shared" si="121"/>
        <v>174.46097818343364</v>
      </c>
      <c r="X95" s="44">
        <f t="shared" si="122"/>
        <v>0.9067024973779767</v>
      </c>
      <c r="Y95" s="44">
        <f t="shared" si="123"/>
        <v>0.63428204164328605</v>
      </c>
      <c r="Z95" s="22">
        <f t="shared" si="124"/>
        <v>1</v>
      </c>
      <c r="AA95" s="22">
        <f t="shared" si="125"/>
        <v>1</v>
      </c>
      <c r="AB95" s="22">
        <f t="shared" si="126"/>
        <v>1</v>
      </c>
      <c r="AC95" s="22">
        <v>1</v>
      </c>
      <c r="AD95" s="22">
        <v>1</v>
      </c>
      <c r="AE95" s="22">
        <v>1</v>
      </c>
      <c r="AF95" s="22">
        <f t="shared" si="127"/>
        <v>-2.0158062563458218E-2</v>
      </c>
      <c r="AG95" s="22">
        <f t="shared" si="128"/>
        <v>0.96033891488376033</v>
      </c>
      <c r="AH95" s="22">
        <f t="shared" si="129"/>
        <v>0.96033891488376033</v>
      </c>
      <c r="AI95" s="22">
        <f t="shared" si="130"/>
        <v>1.9804969774472185</v>
      </c>
      <c r="AJ95" s="22">
        <f t="shared" si="131"/>
        <v>-1.1179406290299256</v>
      </c>
      <c r="AK95" s="22">
        <f t="shared" si="132"/>
        <v>1.0168846478167008</v>
      </c>
      <c r="AL95" s="22">
        <f t="shared" si="133"/>
        <v>-0.74191929888316599</v>
      </c>
      <c r="AM95" s="22">
        <f t="shared" si="134"/>
        <v>1.3760213301467596</v>
      </c>
      <c r="AN95" s="46">
        <v>1</v>
      </c>
      <c r="AO95" s="51">
        <v>1</v>
      </c>
      <c r="AP95" s="51">
        <v>1</v>
      </c>
      <c r="AQ95" s="21">
        <v>1</v>
      </c>
      <c r="AR95" s="17">
        <f t="shared" si="135"/>
        <v>15.384972905731296</v>
      </c>
      <c r="AS95" s="17">
        <f t="shared" si="136"/>
        <v>0</v>
      </c>
      <c r="AT95" s="17">
        <f t="shared" si="137"/>
        <v>3.5850949670223708</v>
      </c>
      <c r="AU95" s="17">
        <f t="shared" si="138"/>
        <v>15.384972905731296</v>
      </c>
      <c r="AV95" s="17">
        <f t="shared" si="139"/>
        <v>0</v>
      </c>
      <c r="AW95" s="17">
        <f t="shared" si="140"/>
        <v>3.5850949670223708</v>
      </c>
      <c r="AX95" s="14">
        <f t="shared" si="141"/>
        <v>2.7639115175539325E-2</v>
      </c>
      <c r="AY95" s="14">
        <f t="shared" si="142"/>
        <v>0</v>
      </c>
      <c r="AZ95" s="67">
        <f t="shared" si="143"/>
        <v>1.2251996716953796E-3</v>
      </c>
      <c r="BA95" s="21">
        <f t="shared" si="144"/>
        <v>0</v>
      </c>
      <c r="BB95" s="66">
        <v>3910</v>
      </c>
      <c r="BC95" s="15">
        <f t="shared" si="145"/>
        <v>3575.6446911443468</v>
      </c>
      <c r="BD95" s="19">
        <f t="shared" si="146"/>
        <v>-334.35530885565322</v>
      </c>
      <c r="BE95" s="63">
        <f t="shared" si="147"/>
        <v>174.46097818343364</v>
      </c>
      <c r="BF95" s="63">
        <f t="shared" si="148"/>
        <v>179.02849180726756</v>
      </c>
      <c r="BG95" s="46">
        <f t="shared" si="149"/>
        <v>-1.9165048387158632</v>
      </c>
      <c r="BH95" s="64">
        <f t="shared" si="150"/>
        <v>1.093509097725436</v>
      </c>
      <c r="BI95" s="66">
        <v>0</v>
      </c>
      <c r="BJ95" s="66">
        <v>0</v>
      </c>
      <c r="BK95" s="66">
        <v>0</v>
      </c>
      <c r="BL95" s="10">
        <f t="shared" si="151"/>
        <v>0</v>
      </c>
      <c r="BM95" s="15">
        <f t="shared" si="152"/>
        <v>0</v>
      </c>
      <c r="BN95" s="9">
        <f t="shared" si="153"/>
        <v>0</v>
      </c>
      <c r="BO95" s="48">
        <f t="shared" si="154"/>
        <v>174.46097818343364</v>
      </c>
      <c r="BP95" s="48">
        <f t="shared" si="155"/>
        <v>179.02849180726756</v>
      </c>
      <c r="BQ95" s="46">
        <f t="shared" si="156"/>
        <v>0</v>
      </c>
      <c r="BR95" s="64" t="e">
        <f t="shared" si="157"/>
        <v>#DIV/0!</v>
      </c>
      <c r="BS95" s="16">
        <f t="shared" si="158"/>
        <v>3910</v>
      </c>
      <c r="BT95" s="69">
        <f t="shared" si="159"/>
        <v>3587.5842619450182</v>
      </c>
      <c r="BU95" s="66">
        <v>0</v>
      </c>
      <c r="BV95" s="15">
        <f t="shared" si="160"/>
        <v>11.939570800671474</v>
      </c>
      <c r="BW95" s="37">
        <f t="shared" si="161"/>
        <v>11.939570800671474</v>
      </c>
      <c r="BX95" s="54">
        <f t="shared" si="162"/>
        <v>11.939570800671474</v>
      </c>
      <c r="BY95" s="26">
        <f t="shared" si="163"/>
        <v>1.8200565244925908E-2</v>
      </c>
      <c r="BZ95" s="47">
        <f t="shared" si="164"/>
        <v>11.939570800671474</v>
      </c>
      <c r="CA95" s="48">
        <f t="shared" si="165"/>
        <v>166.83631586869313</v>
      </c>
      <c r="CB95" s="48">
        <f t="shared" si="166"/>
        <v>163.72188219510417</v>
      </c>
      <c r="CC95" s="65">
        <f t="shared" si="167"/>
        <v>7.1564579561133407E-2</v>
      </c>
      <c r="CD95" s="66">
        <v>0</v>
      </c>
      <c r="CE95" s="15">
        <f t="shared" si="168"/>
        <v>7.8743582899862048</v>
      </c>
      <c r="CF95" s="37">
        <f t="shared" si="169"/>
        <v>7.8743582899862048</v>
      </c>
      <c r="CG95" s="54">
        <f t="shared" si="170"/>
        <v>7.8743582899862048</v>
      </c>
      <c r="CH95" s="26">
        <f t="shared" si="171"/>
        <v>1.2251996716953798E-3</v>
      </c>
      <c r="CI95" s="47">
        <f t="shared" si="172"/>
        <v>7.8743582899862048</v>
      </c>
      <c r="CJ95" s="48">
        <f t="shared" si="173"/>
        <v>166.83631586869313</v>
      </c>
      <c r="CK95" s="65">
        <f t="shared" si="174"/>
        <v>4.7198107012765979E-2</v>
      </c>
      <c r="CL95" s="70">
        <f t="shared" si="175"/>
        <v>0</v>
      </c>
      <c r="CM95" s="1">
        <f t="shared" si="176"/>
        <v>3910</v>
      </c>
    </row>
    <row r="96" spans="1:91" x14ac:dyDescent="0.2">
      <c r="A96" s="29" t="s">
        <v>225</v>
      </c>
      <c r="B96">
        <v>0</v>
      </c>
      <c r="C96">
        <v>0</v>
      </c>
      <c r="D96">
        <v>0.38633639632441003</v>
      </c>
      <c r="E96">
        <v>0.61366360367558903</v>
      </c>
      <c r="F96">
        <v>0.51013110846245502</v>
      </c>
      <c r="G96">
        <v>0.51013110846245502</v>
      </c>
      <c r="H96">
        <v>0.34183033848725403</v>
      </c>
      <c r="I96">
        <v>0.55077308817383996</v>
      </c>
      <c r="J96">
        <v>0.43390200640252202</v>
      </c>
      <c r="K96">
        <v>0.47047519752926598</v>
      </c>
      <c r="L96">
        <v>1.0580221245142001</v>
      </c>
      <c r="M96">
        <v>-0.40376615008809302</v>
      </c>
      <c r="N96" s="21">
        <v>0</v>
      </c>
      <c r="O96">
        <v>1.00972659677968</v>
      </c>
      <c r="P96">
        <v>0.99075205960721202</v>
      </c>
      <c r="Q96">
        <v>1.00905675403379</v>
      </c>
      <c r="R96">
        <v>0.99699426725413098</v>
      </c>
      <c r="S96">
        <v>292.23001098632801</v>
      </c>
      <c r="T96" s="27">
        <f t="shared" si="118"/>
        <v>0.99699426725413098</v>
      </c>
      <c r="U96" s="27">
        <f t="shared" si="119"/>
        <v>1.00905675403379</v>
      </c>
      <c r="V96" s="39">
        <f t="shared" si="120"/>
        <v>291.35164567298074</v>
      </c>
      <c r="W96" s="38">
        <f t="shared" si="121"/>
        <v>294.87666631712295</v>
      </c>
      <c r="X96" s="44">
        <f t="shared" si="122"/>
        <v>1.0505743204739986</v>
      </c>
      <c r="Y96" s="44">
        <f t="shared" si="123"/>
        <v>0.45765417769174305</v>
      </c>
      <c r="Z96" s="22">
        <f t="shared" si="124"/>
        <v>1</v>
      </c>
      <c r="AA96" s="22">
        <f t="shared" si="125"/>
        <v>1</v>
      </c>
      <c r="AB96" s="22">
        <f t="shared" si="126"/>
        <v>1</v>
      </c>
      <c r="AC96" s="22">
        <v>1</v>
      </c>
      <c r="AD96" s="22">
        <v>1</v>
      </c>
      <c r="AE96" s="22">
        <v>1</v>
      </c>
      <c r="AF96" s="22">
        <f t="shared" si="127"/>
        <v>-2.0158062563458218E-2</v>
      </c>
      <c r="AG96" s="22">
        <f t="shared" si="128"/>
        <v>0.96033891488376033</v>
      </c>
      <c r="AH96" s="22">
        <f t="shared" si="129"/>
        <v>0.96033891488376033</v>
      </c>
      <c r="AI96" s="22">
        <f t="shared" si="130"/>
        <v>1.9804969774472185</v>
      </c>
      <c r="AJ96" s="22">
        <f t="shared" si="131"/>
        <v>-1.1179406290299256</v>
      </c>
      <c r="AK96" s="22">
        <f t="shared" si="132"/>
        <v>1.0168846478167008</v>
      </c>
      <c r="AL96" s="22">
        <f t="shared" si="133"/>
        <v>-0.40376615008809302</v>
      </c>
      <c r="AM96" s="22">
        <f t="shared" si="134"/>
        <v>1.7141744789418327</v>
      </c>
      <c r="AN96" s="46">
        <v>1</v>
      </c>
      <c r="AO96" s="51">
        <v>1</v>
      </c>
      <c r="AP96" s="51">
        <v>1</v>
      </c>
      <c r="AQ96" s="21">
        <v>1</v>
      </c>
      <c r="AR96" s="17">
        <f t="shared" si="135"/>
        <v>15.384972905731296</v>
      </c>
      <c r="AS96" s="17">
        <f t="shared" si="136"/>
        <v>0</v>
      </c>
      <c r="AT96" s="17">
        <f t="shared" si="137"/>
        <v>8.6341601469950344</v>
      </c>
      <c r="AU96" s="17">
        <f t="shared" si="138"/>
        <v>15.384972905731296</v>
      </c>
      <c r="AV96" s="17">
        <f t="shared" si="139"/>
        <v>0</v>
      </c>
      <c r="AW96" s="17">
        <f t="shared" si="140"/>
        <v>8.6341601469950344</v>
      </c>
      <c r="AX96" s="14">
        <f t="shared" si="141"/>
        <v>2.7639115175539325E-2</v>
      </c>
      <c r="AY96" s="14">
        <f t="shared" si="142"/>
        <v>0</v>
      </c>
      <c r="AZ96" s="67">
        <f t="shared" si="143"/>
        <v>2.9507084958058341E-3</v>
      </c>
      <c r="BA96" s="21">
        <f t="shared" si="144"/>
        <v>0</v>
      </c>
      <c r="BB96" s="66">
        <v>3799</v>
      </c>
      <c r="BC96" s="15">
        <f t="shared" si="145"/>
        <v>3575.6446911443468</v>
      </c>
      <c r="BD96" s="19">
        <f t="shared" si="146"/>
        <v>-223.35530885565322</v>
      </c>
      <c r="BE96" s="63">
        <f t="shared" si="147"/>
        <v>294.87666631712295</v>
      </c>
      <c r="BF96" s="63">
        <f t="shared" si="148"/>
        <v>297.5472917542611</v>
      </c>
      <c r="BG96" s="46">
        <f t="shared" si="149"/>
        <v>-0.75745331648400893</v>
      </c>
      <c r="BH96" s="64">
        <f t="shared" si="150"/>
        <v>1.0624657448232562</v>
      </c>
      <c r="BI96" s="66">
        <v>0</v>
      </c>
      <c r="BJ96" s="66">
        <v>0</v>
      </c>
      <c r="BK96" s="66">
        <v>0</v>
      </c>
      <c r="BL96" s="10">
        <f t="shared" si="151"/>
        <v>0</v>
      </c>
      <c r="BM96" s="15">
        <f t="shared" si="152"/>
        <v>0</v>
      </c>
      <c r="BN96" s="9">
        <f t="shared" si="153"/>
        <v>0</v>
      </c>
      <c r="BO96" s="48">
        <f t="shared" si="154"/>
        <v>294.87666631712295</v>
      </c>
      <c r="BP96" s="48">
        <f t="shared" si="155"/>
        <v>297.5472917542611</v>
      </c>
      <c r="BQ96" s="46">
        <f t="shared" si="156"/>
        <v>0</v>
      </c>
      <c r="BR96" s="64" t="e">
        <f t="shared" si="157"/>
        <v>#DIV/0!</v>
      </c>
      <c r="BS96" s="16">
        <f t="shared" si="158"/>
        <v>3799</v>
      </c>
      <c r="BT96" s="69">
        <f t="shared" si="159"/>
        <v>3604.3993454359747</v>
      </c>
      <c r="BU96" s="66">
        <v>0</v>
      </c>
      <c r="BV96" s="15">
        <f t="shared" si="160"/>
        <v>28.754654291627855</v>
      </c>
      <c r="BW96" s="37">
        <f t="shared" si="161"/>
        <v>28.754654291627855</v>
      </c>
      <c r="BX96" s="54">
        <f t="shared" si="162"/>
        <v>28.754654291627855</v>
      </c>
      <c r="BY96" s="26">
        <f t="shared" si="163"/>
        <v>4.3833314468944611E-2</v>
      </c>
      <c r="BZ96" s="47">
        <f t="shared" si="164"/>
        <v>28.754654291627855</v>
      </c>
      <c r="CA96" s="48">
        <f t="shared" si="165"/>
        <v>291.35164567298074</v>
      </c>
      <c r="CB96" s="48">
        <f t="shared" si="166"/>
        <v>290.47592049101866</v>
      </c>
      <c r="CC96" s="65">
        <f t="shared" si="167"/>
        <v>9.8693982747922029E-2</v>
      </c>
      <c r="CD96" s="66">
        <v>0</v>
      </c>
      <c r="CE96" s="15">
        <f t="shared" si="168"/>
        <v>18.964203502544095</v>
      </c>
      <c r="CF96" s="37">
        <f t="shared" si="169"/>
        <v>18.964203502544095</v>
      </c>
      <c r="CG96" s="54">
        <f t="shared" si="170"/>
        <v>18.964203502544095</v>
      </c>
      <c r="CH96" s="26">
        <f t="shared" si="171"/>
        <v>2.9507084958058346E-3</v>
      </c>
      <c r="CI96" s="47">
        <f t="shared" si="172"/>
        <v>18.964203502544095</v>
      </c>
      <c r="CJ96" s="48">
        <f t="shared" si="173"/>
        <v>291.35164567298074</v>
      </c>
      <c r="CK96" s="65">
        <f t="shared" si="174"/>
        <v>6.5090428642472539E-2</v>
      </c>
      <c r="CL96" s="70">
        <f t="shared" si="175"/>
        <v>0</v>
      </c>
      <c r="CM96" s="1">
        <f t="shared" si="176"/>
        <v>3799</v>
      </c>
    </row>
    <row r="97" spans="1:91" x14ac:dyDescent="0.2">
      <c r="A97" s="29" t="s">
        <v>165</v>
      </c>
      <c r="B97">
        <v>1</v>
      </c>
      <c r="C97">
        <v>1</v>
      </c>
      <c r="D97">
        <v>0.81002824858757005</v>
      </c>
      <c r="E97">
        <v>0.189971751412429</v>
      </c>
      <c r="F97">
        <v>0.95384615384615301</v>
      </c>
      <c r="G97">
        <v>0.95384615384615301</v>
      </c>
      <c r="H97">
        <v>0.144716692189892</v>
      </c>
      <c r="I97">
        <v>0.62863705972434902</v>
      </c>
      <c r="J97">
        <v>0.30161942223817001</v>
      </c>
      <c r="K97">
        <v>0.53637535907904799</v>
      </c>
      <c r="L97">
        <v>0.60135325220638003</v>
      </c>
      <c r="M97">
        <v>-0.35163594484823801</v>
      </c>
      <c r="N97" s="21">
        <v>0</v>
      </c>
      <c r="O97">
        <v>1.0256332831228001</v>
      </c>
      <c r="P97">
        <v>0.98395049384653999</v>
      </c>
      <c r="Q97">
        <v>1.02476973672326</v>
      </c>
      <c r="R97">
        <v>0.99710356035531</v>
      </c>
      <c r="S97">
        <v>64.419998168945298</v>
      </c>
      <c r="T97" s="27">
        <f t="shared" si="118"/>
        <v>0.98395049384653999</v>
      </c>
      <c r="U97" s="27">
        <f t="shared" si="119"/>
        <v>1.02476973672326</v>
      </c>
      <c r="V97" s="39">
        <f t="shared" si="120"/>
        <v>63.386089011926927</v>
      </c>
      <c r="W97" s="38">
        <f t="shared" si="121"/>
        <v>66.015664563302963</v>
      </c>
      <c r="X97" s="44">
        <f t="shared" si="122"/>
        <v>0.82750974445393144</v>
      </c>
      <c r="Y97" s="44">
        <f t="shared" si="123"/>
        <v>0.61843844135876214</v>
      </c>
      <c r="Z97" s="22">
        <f t="shared" si="124"/>
        <v>1</v>
      </c>
      <c r="AA97" s="22">
        <f t="shared" si="125"/>
        <v>1</v>
      </c>
      <c r="AB97" s="22">
        <f t="shared" si="126"/>
        <v>1</v>
      </c>
      <c r="AC97" s="22">
        <v>1</v>
      </c>
      <c r="AD97" s="22">
        <v>1</v>
      </c>
      <c r="AE97" s="22">
        <v>1</v>
      </c>
      <c r="AF97" s="22">
        <f t="shared" si="127"/>
        <v>-2.0158062563458218E-2</v>
      </c>
      <c r="AG97" s="22">
        <f t="shared" si="128"/>
        <v>0.96033891488376033</v>
      </c>
      <c r="AH97" s="22">
        <f t="shared" si="129"/>
        <v>0.60135325220638003</v>
      </c>
      <c r="AI97" s="22">
        <f t="shared" si="130"/>
        <v>1.6215113147698381</v>
      </c>
      <c r="AJ97" s="22">
        <f t="shared" si="131"/>
        <v>-1.1179406290299256</v>
      </c>
      <c r="AK97" s="22">
        <f t="shared" si="132"/>
        <v>1.0168846478167008</v>
      </c>
      <c r="AL97" s="22">
        <f t="shared" si="133"/>
        <v>-0.35163594484823801</v>
      </c>
      <c r="AM97" s="22">
        <f t="shared" si="134"/>
        <v>1.7663046841816876</v>
      </c>
      <c r="AN97" s="46">
        <v>1</v>
      </c>
      <c r="AO97" s="51">
        <v>1</v>
      </c>
      <c r="AP97" s="51">
        <v>1</v>
      </c>
      <c r="AQ97" s="21">
        <v>1</v>
      </c>
      <c r="AR97" s="17">
        <f t="shared" si="135"/>
        <v>6.9132129365335828</v>
      </c>
      <c r="AS97" s="17">
        <f t="shared" si="136"/>
        <v>0</v>
      </c>
      <c r="AT97" s="17">
        <f t="shared" si="137"/>
        <v>9.7333531892842515</v>
      </c>
      <c r="AU97" s="17">
        <f t="shared" si="138"/>
        <v>6.9132129365335828</v>
      </c>
      <c r="AV97" s="17">
        <f t="shared" si="139"/>
        <v>0</v>
      </c>
      <c r="AW97" s="17">
        <f t="shared" si="140"/>
        <v>9.7333531892842515</v>
      </c>
      <c r="AX97" s="14">
        <f t="shared" si="141"/>
        <v>1.2419592140763522E-2</v>
      </c>
      <c r="AY97" s="14">
        <f t="shared" si="142"/>
        <v>0</v>
      </c>
      <c r="AZ97" s="67">
        <f t="shared" si="143"/>
        <v>3.3263557148978107E-3</v>
      </c>
      <c r="BA97" s="21">
        <f t="shared" si="144"/>
        <v>0</v>
      </c>
      <c r="BB97" s="66">
        <v>451</v>
      </c>
      <c r="BC97" s="15">
        <f t="shared" si="145"/>
        <v>1606.7102156584363</v>
      </c>
      <c r="BD97" s="19">
        <f t="shared" si="146"/>
        <v>1155.7102156584363</v>
      </c>
      <c r="BE97" s="63">
        <f t="shared" si="147"/>
        <v>63.386089011926927</v>
      </c>
      <c r="BF97" s="63">
        <f t="shared" si="148"/>
        <v>62.368773586286245</v>
      </c>
      <c r="BG97" s="46">
        <f t="shared" si="149"/>
        <v>18.232868341837182</v>
      </c>
      <c r="BH97" s="64">
        <f t="shared" si="150"/>
        <v>0.28069778582641203</v>
      </c>
      <c r="BI97" s="66">
        <v>773</v>
      </c>
      <c r="BJ97" s="66">
        <v>0</v>
      </c>
      <c r="BK97" s="66">
        <v>0</v>
      </c>
      <c r="BL97" s="10">
        <f t="shared" si="151"/>
        <v>773</v>
      </c>
      <c r="BM97" s="15">
        <f t="shared" si="152"/>
        <v>0</v>
      </c>
      <c r="BN97" s="9">
        <f t="shared" si="153"/>
        <v>-773</v>
      </c>
      <c r="BO97" s="48">
        <f t="shared" si="154"/>
        <v>66.015664563302963</v>
      </c>
      <c r="BP97" s="48">
        <f t="shared" si="155"/>
        <v>67.650855194147027</v>
      </c>
      <c r="BQ97" s="46">
        <f t="shared" si="156"/>
        <v>-11.709342094992682</v>
      </c>
      <c r="BR97" s="64" t="e">
        <f t="shared" si="157"/>
        <v>#DIV/0!</v>
      </c>
      <c r="BS97" s="16">
        <f t="shared" si="158"/>
        <v>1224</v>
      </c>
      <c r="BT97" s="69">
        <f t="shared" si="159"/>
        <v>1639.1255521001153</v>
      </c>
      <c r="BU97" s="66">
        <v>0</v>
      </c>
      <c r="BV97" s="15">
        <f t="shared" si="160"/>
        <v>32.415336441679166</v>
      </c>
      <c r="BW97" s="37">
        <f t="shared" si="161"/>
        <v>32.415336441679166</v>
      </c>
      <c r="BX97" s="54">
        <f t="shared" si="162"/>
        <v>32.415336441679166</v>
      </c>
      <c r="BY97" s="26">
        <f t="shared" si="163"/>
        <v>4.94136226245106E-2</v>
      </c>
      <c r="BZ97" s="47">
        <f t="shared" si="164"/>
        <v>32.415336441679166</v>
      </c>
      <c r="CA97" s="48">
        <f t="shared" si="165"/>
        <v>63.386089011926927</v>
      </c>
      <c r="CB97" s="48">
        <f t="shared" si="166"/>
        <v>62.368773586286245</v>
      </c>
      <c r="CC97" s="65">
        <f t="shared" si="167"/>
        <v>0.5113951175561533</v>
      </c>
      <c r="CD97" s="66">
        <v>0</v>
      </c>
      <c r="CE97" s="15">
        <f t="shared" si="168"/>
        <v>21.37848817964823</v>
      </c>
      <c r="CF97" s="37">
        <f t="shared" si="169"/>
        <v>21.37848817964823</v>
      </c>
      <c r="CG97" s="54">
        <f t="shared" si="170"/>
        <v>21.37848817964823</v>
      </c>
      <c r="CH97" s="26">
        <f t="shared" si="171"/>
        <v>3.3263557148978111E-3</v>
      </c>
      <c r="CI97" s="47">
        <f t="shared" si="172"/>
        <v>21.37848817964823</v>
      </c>
      <c r="CJ97" s="48">
        <f t="shared" si="173"/>
        <v>63.386089011926927</v>
      </c>
      <c r="CK97" s="65">
        <f t="shared" si="174"/>
        <v>0.33727413243031268</v>
      </c>
      <c r="CL97" s="70">
        <f t="shared" si="175"/>
        <v>0</v>
      </c>
      <c r="CM97" s="1">
        <f t="shared" si="176"/>
        <v>1224</v>
      </c>
    </row>
    <row r="98" spans="1:91" x14ac:dyDescent="0.2">
      <c r="A98" s="29" t="s">
        <v>208</v>
      </c>
      <c r="B98">
        <v>1</v>
      </c>
      <c r="C98">
        <v>1</v>
      </c>
      <c r="D98">
        <v>0.34161616161616098</v>
      </c>
      <c r="E98">
        <v>0.65838383838383796</v>
      </c>
      <c r="F98">
        <v>0.468787276341948</v>
      </c>
      <c r="G98">
        <v>0.468787276341948</v>
      </c>
      <c r="H98">
        <v>0.33660676974508902</v>
      </c>
      <c r="I98">
        <v>0.110948600083577</v>
      </c>
      <c r="J98">
        <v>0.19325126100978601</v>
      </c>
      <c r="K98">
        <v>0.30098792716390599</v>
      </c>
      <c r="L98">
        <v>0.57146653780802104</v>
      </c>
      <c r="M98">
        <v>0.98250199047893705</v>
      </c>
      <c r="N98" s="21">
        <v>0</v>
      </c>
      <c r="O98">
        <v>1.00059223015211</v>
      </c>
      <c r="P98">
        <v>0.98541230720462203</v>
      </c>
      <c r="Q98">
        <v>1.00841206151451</v>
      </c>
      <c r="R98">
        <v>0.989217239588283</v>
      </c>
      <c r="S98">
        <v>5.28</v>
      </c>
      <c r="T98" s="27">
        <f t="shared" ref="T98:T129" si="177">IF(C98,P98,R98)</f>
        <v>0.98541230720462203</v>
      </c>
      <c r="U98" s="27">
        <f t="shared" ref="U98:U129" si="178">IF(D98 = 0,O98,Q98)</f>
        <v>1.00841206151451</v>
      </c>
      <c r="V98" s="39">
        <f t="shared" ref="V98:V129" si="179">S98*T98^(1-N98)</f>
        <v>5.2029769820404042</v>
      </c>
      <c r="W98" s="38">
        <f t="shared" ref="W98:W129" si="180">S98*U98^(N98+1)</f>
        <v>5.3244156847966133</v>
      </c>
      <c r="X98" s="44">
        <f t="shared" ref="X98:X129" si="181">0.5 * (D98-MAX($D$3:$D$151))/(MIN($D$3:$D$151)-MAX($D$3:$D$151)) + 0.75</f>
        <v>1.0741185546654965</v>
      </c>
      <c r="Y98" s="44">
        <f t="shared" ref="Y98:Y129" si="182">AVERAGE(D98, F98, G98, H98, I98, J98, K98)</f>
        <v>0.31728361032891644</v>
      </c>
      <c r="Z98" s="22">
        <f t="shared" ref="Z98:Z129" si="183">AI98^N98</f>
        <v>1</v>
      </c>
      <c r="AA98" s="22">
        <f t="shared" ref="AA98:AA129" si="184">(Z98+AB98)/2</f>
        <v>1</v>
      </c>
      <c r="AB98" s="22">
        <f t="shared" ref="AB98:AB129" si="185">AM98^N98</f>
        <v>1</v>
      </c>
      <c r="AC98" s="22">
        <v>1</v>
      </c>
      <c r="AD98" s="22">
        <v>1</v>
      </c>
      <c r="AE98" s="22">
        <v>1</v>
      </c>
      <c r="AF98" s="22">
        <f t="shared" ref="AF98:AF129" si="186">PERCENTILE($L$2:$L$151, 0.05)</f>
        <v>-2.0158062563458218E-2</v>
      </c>
      <c r="AG98" s="22">
        <f t="shared" ref="AG98:AG129" si="187">PERCENTILE($L$2:$L$151, 0.95)</f>
        <v>0.96033891488376033</v>
      </c>
      <c r="AH98" s="22">
        <f t="shared" ref="AH98:AH129" si="188">MIN(MAX(L98,AF98), AG98)</f>
        <v>0.57146653780802104</v>
      </c>
      <c r="AI98" s="22">
        <f t="shared" ref="AI98:AI129" si="189">AH98-$AH$152+1</f>
        <v>1.5916246003714791</v>
      </c>
      <c r="AJ98" s="22">
        <f t="shared" ref="AJ98:AJ129" si="190">PERCENTILE($M$2:$M$151, 0.02)</f>
        <v>-1.1179406290299256</v>
      </c>
      <c r="AK98" s="22">
        <f t="shared" ref="AK98:AK129" si="191">PERCENTILE($M$2:$M$151, 0.98)</f>
        <v>1.0168846478167008</v>
      </c>
      <c r="AL98" s="22">
        <f t="shared" ref="AL98:AL129" si="192">MIN(MAX(M98,AJ98), AK98)</f>
        <v>0.98250199047893705</v>
      </c>
      <c r="AM98" s="22">
        <f t="shared" ref="AM98:AM129" si="193">AL98-$AL$152 + 1</f>
        <v>3.1004426195088626</v>
      </c>
      <c r="AN98" s="46">
        <v>0</v>
      </c>
      <c r="AO98" s="74">
        <v>0.34300000000000003</v>
      </c>
      <c r="AP98" s="51">
        <v>0.64</v>
      </c>
      <c r="AQ98" s="50">
        <v>1</v>
      </c>
      <c r="AR98" s="17">
        <f t="shared" ref="AR98:AR129" si="194">(AI98^4)*AB98*AE98*AN98</f>
        <v>0</v>
      </c>
      <c r="AS98" s="17">
        <f t="shared" ref="AS98:AS129" si="195">(AM98^4) *Z98*AC98*AO98*(M98 &gt; 0)</f>
        <v>31.694865473721343</v>
      </c>
      <c r="AT98" s="17">
        <f t="shared" ref="AT98:AT129" si="196">(AM98^4)*AA98*AP98*AQ98</f>
        <v>59.139107589450894</v>
      </c>
      <c r="AU98" s="17">
        <f t="shared" ref="AU98:AU129" si="197">MIN(AR98, 0.05*AR$152)</f>
        <v>0</v>
      </c>
      <c r="AV98" s="17">
        <f t="shared" ref="AV98:AV129" si="198">MIN(AS98, 0.05*AS$152)</f>
        <v>31.694865473721343</v>
      </c>
      <c r="AW98" s="17">
        <f t="shared" ref="AW98:AW129" si="199">MIN(AT98, 0.05*AT$152)</f>
        <v>59.139107589450894</v>
      </c>
      <c r="AX98" s="14">
        <f t="shared" ref="AX98:AX129" si="200">AU98/$AU$152</f>
        <v>0</v>
      </c>
      <c r="AY98" s="14">
        <f t="shared" ref="AY98:AY129" si="201">AV98/$AV$152</f>
        <v>2.3261702775283201E-2</v>
      </c>
      <c r="AZ98" s="67">
        <f t="shared" ref="AZ98:AZ129" si="202">AW98/$AW$152</f>
        <v>2.021068224676148E-2</v>
      </c>
      <c r="BA98" s="21">
        <f t="shared" ref="BA98:BA129" si="203">N98</f>
        <v>0</v>
      </c>
      <c r="BB98" s="66">
        <v>0</v>
      </c>
      <c r="BC98" s="15">
        <f t="shared" ref="BC98:BC129" si="204">$D$158*AX98</f>
        <v>0</v>
      </c>
      <c r="BD98" s="19">
        <f t="shared" ref="BD98:BD129" si="205">BC98-BB98</f>
        <v>0</v>
      </c>
      <c r="BE98" s="63">
        <f t="shared" ref="BE98:BE129" si="206">(IF(BD98 &gt; 0, V98, W98))</f>
        <v>5.3244156847966133</v>
      </c>
      <c r="BF98" s="63">
        <f t="shared" ref="BF98:BF129" si="207">IF(BD98&gt;0, S98*(T98^(2-N98)), S98*(U98^(N98 + 2)))</f>
        <v>5.3692049970659435</v>
      </c>
      <c r="BG98" s="46">
        <f t="shared" ref="BG98:BG129" si="208">BD98/BE98</f>
        <v>0</v>
      </c>
      <c r="BH98" s="64" t="e">
        <f t="shared" ref="BH98:BH129" si="209">BB98/BC98</f>
        <v>#DIV/0!</v>
      </c>
      <c r="BI98" s="66">
        <v>818</v>
      </c>
      <c r="BJ98" s="66">
        <v>803</v>
      </c>
      <c r="BK98" s="66">
        <v>0</v>
      </c>
      <c r="BL98" s="10">
        <f t="shared" ref="BL98:BL129" si="210">SUM(BI98:BK98)</f>
        <v>1621</v>
      </c>
      <c r="BM98" s="15">
        <f t="shared" ref="BM98:BM129" si="211">AY98*$D$157</f>
        <v>4300.5770856888075</v>
      </c>
      <c r="BN98" s="9">
        <f t="shared" ref="BN98:BN129" si="212">BM98-BL98</f>
        <v>2679.5770856888075</v>
      </c>
      <c r="BO98" s="48">
        <f t="shared" ref="BO98:BO129" si="213">IF(BN98&gt;0,V98,W98)</f>
        <v>5.2029769820404042</v>
      </c>
      <c r="BP98" s="48">
        <f t="shared" ref="BP98:BP129" si="214" xml:space="preserve"> IF(BN98 &gt;0, S98*T98^(2-N98), S98*U98^(N98+2))</f>
        <v>5.1270775522049759</v>
      </c>
      <c r="BQ98" s="46">
        <f t="shared" ref="BQ98:BQ129" si="215">BN98/BO98</f>
        <v>515.00844515325571</v>
      </c>
      <c r="BR98" s="64">
        <f t="shared" ref="BR98:BR129" si="216">BL98/BM98</f>
        <v>0.37692615844377325</v>
      </c>
      <c r="BS98" s="16">
        <f t="shared" ref="BS98:BS129" si="217">BB98+BL98+BU98</f>
        <v>1848</v>
      </c>
      <c r="BT98" s="69">
        <f t="shared" ref="BT98:BT129" si="218">BC98+BM98+BV98</f>
        <v>4497.530184183498</v>
      </c>
      <c r="BU98" s="66">
        <v>227</v>
      </c>
      <c r="BV98" s="15">
        <f t="shared" ref="BV98:BV129" si="219">AZ98*$D$160</f>
        <v>196.95309849469064</v>
      </c>
      <c r="BW98" s="37">
        <f t="shared" ref="BW98:BW129" si="220">BV98-BU98</f>
        <v>-30.046901505309364</v>
      </c>
      <c r="BX98" s="54">
        <f t="shared" ref="BX98:BX129" si="221">BW98*(BW98&lt;&gt;0)</f>
        <v>-30.046901505309364</v>
      </c>
      <c r="BY98" s="26">
        <f t="shared" ref="BY98:BY129" si="222">BX98/$BX$152</f>
        <v>-4.5803203514190802E-2</v>
      </c>
      <c r="BZ98" s="47">
        <f t="shared" ref="BZ98:BZ129" si="223">BY98 * $BW$152</f>
        <v>-30.046901505309364</v>
      </c>
      <c r="CA98" s="48">
        <f t="shared" ref="CA98:CA129" si="224">IF(BZ98&gt;0, V98, W98)</f>
        <v>5.3244156847966133</v>
      </c>
      <c r="CB98" s="48">
        <f t="shared" ref="CB98:CB129" si="225">IF(BW98&gt;0, S98*T98^(2-N98), S98*U98^(N98+2))</f>
        <v>5.3692049970659435</v>
      </c>
      <c r="CC98" s="65">
        <f t="shared" ref="CC98:CC129" si="226">BZ98/CA98</f>
        <v>-5.6432298460665962</v>
      </c>
      <c r="CD98" s="66">
        <v>0</v>
      </c>
      <c r="CE98" s="15">
        <f t="shared" ref="CE98:CE129" si="227">AZ98*$CD$155</f>
        <v>129.89405479993604</v>
      </c>
      <c r="CF98" s="37">
        <f t="shared" ref="CF98:CF129" si="228">CE98-CD98</f>
        <v>129.89405479993604</v>
      </c>
      <c r="CG98" s="54">
        <f t="shared" ref="CG98:CG129" si="229">CF98*(CF98&lt;&gt;0)</f>
        <v>129.89405479993604</v>
      </c>
      <c r="CH98" s="26">
        <f t="shared" ref="CH98:CH129" si="230">CG98/$CG$152</f>
        <v>2.0210682246761483E-2</v>
      </c>
      <c r="CI98" s="47">
        <f t="shared" ref="CI98:CI129" si="231">CH98 * $CF$152</f>
        <v>129.89405479993604</v>
      </c>
      <c r="CJ98" s="48">
        <f t="shared" ref="CJ98:CJ129" si="232">IF(BZ98&gt;0,V98,W98)</f>
        <v>5.3244156847966133</v>
      </c>
      <c r="CK98" s="65">
        <f t="shared" ref="CK98:CK129" si="233">CI98/CJ98</f>
        <v>24.395926706255626</v>
      </c>
      <c r="CL98" s="70">
        <f t="shared" ref="CL98:CL129" si="234">N98</f>
        <v>0</v>
      </c>
      <c r="CM98" s="1">
        <f t="shared" ref="CM98:CM129" si="235">BS98+BU98</f>
        <v>2075</v>
      </c>
    </row>
    <row r="99" spans="1:91" x14ac:dyDescent="0.2">
      <c r="A99" s="30" t="s">
        <v>166</v>
      </c>
      <c r="B99">
        <v>0</v>
      </c>
      <c r="C99">
        <v>0</v>
      </c>
      <c r="D99">
        <v>8.8235294117646995E-2</v>
      </c>
      <c r="E99">
        <v>0.91176470588235203</v>
      </c>
      <c r="F99">
        <v>1.5974440894568599E-2</v>
      </c>
      <c r="G99">
        <v>1.5974440894568599E-2</v>
      </c>
      <c r="H99">
        <v>9.9601593625498006E-3</v>
      </c>
      <c r="I99">
        <v>0.113545816733067</v>
      </c>
      <c r="J99">
        <v>3.3629368558036103E-2</v>
      </c>
      <c r="K99">
        <v>2.31777988677099E-2</v>
      </c>
      <c r="L99">
        <v>-0.39997669419463799</v>
      </c>
      <c r="M99">
        <v>-0.85027958017926897</v>
      </c>
      <c r="N99" s="21">
        <v>1</v>
      </c>
      <c r="O99">
        <v>0.97658667665329701</v>
      </c>
      <c r="P99">
        <v>0.98285603518321796</v>
      </c>
      <c r="Q99">
        <v>1.02112297451658</v>
      </c>
      <c r="R99">
        <v>0.97690717034818997</v>
      </c>
      <c r="S99">
        <v>1.29999995231628</v>
      </c>
      <c r="T99" s="27">
        <f t="shared" si="177"/>
        <v>0.97690717034818997</v>
      </c>
      <c r="U99" s="27">
        <f t="shared" si="178"/>
        <v>1.02112297451658</v>
      </c>
      <c r="V99" s="39">
        <f t="shared" si="179"/>
        <v>1.29999995231628</v>
      </c>
      <c r="W99" s="38">
        <f t="shared" si="180"/>
        <v>1.3554997180918247</v>
      </c>
      <c r="X99" s="44">
        <f t="shared" si="181"/>
        <v>1.2075180889691381</v>
      </c>
      <c r="Y99" s="44">
        <f t="shared" si="182"/>
        <v>4.2928188489735279E-2</v>
      </c>
      <c r="Z99" s="22">
        <f t="shared" si="183"/>
        <v>1</v>
      </c>
      <c r="AA99" s="22">
        <f t="shared" si="184"/>
        <v>1.1338305244253284</v>
      </c>
      <c r="AB99" s="22">
        <f t="shared" si="185"/>
        <v>1.2676610488506568</v>
      </c>
      <c r="AC99" s="22">
        <v>1</v>
      </c>
      <c r="AD99" s="22">
        <v>1</v>
      </c>
      <c r="AE99" s="22">
        <v>1</v>
      </c>
      <c r="AF99" s="22">
        <f t="shared" si="186"/>
        <v>-2.0158062563458218E-2</v>
      </c>
      <c r="AG99" s="22">
        <f t="shared" si="187"/>
        <v>0.96033891488376033</v>
      </c>
      <c r="AH99" s="22">
        <f t="shared" si="188"/>
        <v>-2.0158062563458218E-2</v>
      </c>
      <c r="AI99" s="22">
        <f t="shared" si="189"/>
        <v>1</v>
      </c>
      <c r="AJ99" s="22">
        <f t="shared" si="190"/>
        <v>-1.1179406290299256</v>
      </c>
      <c r="AK99" s="22">
        <f t="shared" si="191"/>
        <v>1.0168846478167008</v>
      </c>
      <c r="AL99" s="22">
        <f t="shared" si="192"/>
        <v>-0.85027958017926897</v>
      </c>
      <c r="AM99" s="22">
        <f t="shared" si="193"/>
        <v>1.2676610488506568</v>
      </c>
      <c r="AN99" s="46">
        <v>1</v>
      </c>
      <c r="AO99" s="51">
        <v>1</v>
      </c>
      <c r="AP99" s="51">
        <v>1</v>
      </c>
      <c r="AQ99" s="21">
        <v>1</v>
      </c>
      <c r="AR99" s="17">
        <f t="shared" si="194"/>
        <v>1.2676610488506568</v>
      </c>
      <c r="AS99" s="17">
        <f t="shared" si="195"/>
        <v>0</v>
      </c>
      <c r="AT99" s="17">
        <f t="shared" si="196"/>
        <v>2.9279302654543455</v>
      </c>
      <c r="AU99" s="17">
        <f t="shared" si="197"/>
        <v>1.2676610488506568</v>
      </c>
      <c r="AV99" s="17">
        <f t="shared" si="198"/>
        <v>0</v>
      </c>
      <c r="AW99" s="17">
        <f t="shared" si="199"/>
        <v>2.9279302654543455</v>
      </c>
      <c r="AX99" s="14">
        <f t="shared" si="200"/>
        <v>2.2773540094877969E-3</v>
      </c>
      <c r="AY99" s="14">
        <f t="shared" si="201"/>
        <v>0</v>
      </c>
      <c r="AZ99" s="67">
        <f t="shared" si="202"/>
        <v>1.0006148325161634E-3</v>
      </c>
      <c r="BA99" s="21">
        <f t="shared" si="203"/>
        <v>1</v>
      </c>
      <c r="BB99" s="66">
        <v>155</v>
      </c>
      <c r="BC99" s="15">
        <f t="shared" si="204"/>
        <v>294.6190108534268</v>
      </c>
      <c r="BD99" s="19">
        <f t="shared" si="205"/>
        <v>139.6190108534268</v>
      </c>
      <c r="BE99" s="63">
        <f t="shared" si="206"/>
        <v>1.29999995231628</v>
      </c>
      <c r="BF99" s="63">
        <f t="shared" si="207"/>
        <v>1.2699792748700789</v>
      </c>
      <c r="BG99" s="46">
        <f t="shared" si="208"/>
        <v>107.39924305740172</v>
      </c>
      <c r="BH99" s="64">
        <f t="shared" si="209"/>
        <v>0.52610318509660814</v>
      </c>
      <c r="BI99" s="66">
        <v>82</v>
      </c>
      <c r="BJ99" s="66">
        <v>98</v>
      </c>
      <c r="BK99" s="66">
        <v>1</v>
      </c>
      <c r="BL99" s="10">
        <f t="shared" si="210"/>
        <v>181</v>
      </c>
      <c r="BM99" s="15">
        <f t="shared" si="211"/>
        <v>0</v>
      </c>
      <c r="BN99" s="9">
        <f t="shared" si="212"/>
        <v>-181</v>
      </c>
      <c r="BO99" s="48">
        <f t="shared" si="213"/>
        <v>1.3554997180918247</v>
      </c>
      <c r="BP99" s="48">
        <f t="shared" si="214"/>
        <v>1.3841319040943099</v>
      </c>
      <c r="BQ99" s="46">
        <f t="shared" si="215"/>
        <v>-133.53009047821774</v>
      </c>
      <c r="BR99" s="64" t="e">
        <f t="shared" si="216"/>
        <v>#DIV/0!</v>
      </c>
      <c r="BS99" s="16">
        <f t="shared" si="217"/>
        <v>431</v>
      </c>
      <c r="BT99" s="69">
        <f t="shared" si="218"/>
        <v>304.3700023962968</v>
      </c>
      <c r="BU99" s="66">
        <v>95</v>
      </c>
      <c r="BV99" s="15">
        <f t="shared" si="219"/>
        <v>9.7509915428700111</v>
      </c>
      <c r="BW99" s="37">
        <f t="shared" si="220"/>
        <v>-85.249008457129989</v>
      </c>
      <c r="BX99" s="54">
        <f t="shared" si="221"/>
        <v>-85.249008457129989</v>
      </c>
      <c r="BY99" s="26">
        <f t="shared" si="222"/>
        <v>-0.12995275679440463</v>
      </c>
      <c r="BZ99" s="47">
        <f t="shared" si="223"/>
        <v>-85.249008457130003</v>
      </c>
      <c r="CA99" s="48">
        <f t="shared" si="224"/>
        <v>1.3554997180918247</v>
      </c>
      <c r="CB99" s="48">
        <f t="shared" si="225"/>
        <v>1.3841319040943099</v>
      </c>
      <c r="CC99" s="65">
        <f t="shared" si="226"/>
        <v>-62.891203383750934</v>
      </c>
      <c r="CD99" s="66">
        <v>0</v>
      </c>
      <c r="CE99" s="15">
        <f t="shared" si="227"/>
        <v>6.4309515285813816</v>
      </c>
      <c r="CF99" s="37">
        <f t="shared" si="228"/>
        <v>6.4309515285813816</v>
      </c>
      <c r="CG99" s="54">
        <f t="shared" si="229"/>
        <v>6.4309515285813816</v>
      </c>
      <c r="CH99" s="26">
        <f t="shared" si="230"/>
        <v>1.0006148325161634E-3</v>
      </c>
      <c r="CI99" s="47">
        <f t="shared" si="231"/>
        <v>6.4309515285813807</v>
      </c>
      <c r="CJ99" s="48">
        <f t="shared" si="232"/>
        <v>1.3554997180918247</v>
      </c>
      <c r="CK99" s="65">
        <f t="shared" si="233"/>
        <v>4.7443399970856603</v>
      </c>
      <c r="CL99" s="70">
        <f t="shared" si="234"/>
        <v>1</v>
      </c>
      <c r="CM99" s="1">
        <f t="shared" si="235"/>
        <v>526</v>
      </c>
    </row>
    <row r="100" spans="1:91" x14ac:dyDescent="0.2">
      <c r="A100" s="30" t="s">
        <v>190</v>
      </c>
      <c r="B100">
        <v>0</v>
      </c>
      <c r="C100">
        <v>0</v>
      </c>
      <c r="D100">
        <v>0.30283659608469798</v>
      </c>
      <c r="E100">
        <v>0.69716340391530096</v>
      </c>
      <c r="F100">
        <v>0.86769964243146602</v>
      </c>
      <c r="G100">
        <v>0.86769964243146602</v>
      </c>
      <c r="H100">
        <v>0.46050982030923499</v>
      </c>
      <c r="I100">
        <v>0.53155035520267402</v>
      </c>
      <c r="J100">
        <v>0.494756666008345</v>
      </c>
      <c r="K100">
        <v>0.65521002906398296</v>
      </c>
      <c r="L100">
        <v>0.60609309111319198</v>
      </c>
      <c r="M100">
        <v>-0.16491867630628201</v>
      </c>
      <c r="N100" s="21">
        <v>0</v>
      </c>
      <c r="O100">
        <v>1.0007900902742899</v>
      </c>
      <c r="P100">
        <v>0.99502654720000105</v>
      </c>
      <c r="Q100">
        <v>1.00342597522932</v>
      </c>
      <c r="R100">
        <v>0.99032827520293498</v>
      </c>
      <c r="S100">
        <v>155.38000488281199</v>
      </c>
      <c r="T100" s="27">
        <f t="shared" si="177"/>
        <v>0.99032827520293498</v>
      </c>
      <c r="U100" s="27">
        <f t="shared" si="178"/>
        <v>1.00342597522932</v>
      </c>
      <c r="V100" s="39">
        <f t="shared" si="179"/>
        <v>153.87721223661882</v>
      </c>
      <c r="W100" s="38">
        <f t="shared" si="180"/>
        <v>155.91233293067211</v>
      </c>
      <c r="X100" s="44">
        <f t="shared" si="181"/>
        <v>1.0945351553088938</v>
      </c>
      <c r="Y100" s="44">
        <f t="shared" si="182"/>
        <v>0.59718039307598103</v>
      </c>
      <c r="Z100" s="22">
        <f t="shared" si="183"/>
        <v>1</v>
      </c>
      <c r="AA100" s="22">
        <f t="shared" si="184"/>
        <v>1</v>
      </c>
      <c r="AB100" s="22">
        <f t="shared" si="185"/>
        <v>1</v>
      </c>
      <c r="AC100" s="22">
        <v>1</v>
      </c>
      <c r="AD100" s="22">
        <v>1</v>
      </c>
      <c r="AE100" s="22">
        <v>1</v>
      </c>
      <c r="AF100" s="22">
        <f t="shared" si="186"/>
        <v>-2.0158062563458218E-2</v>
      </c>
      <c r="AG100" s="22">
        <f t="shared" si="187"/>
        <v>0.96033891488376033</v>
      </c>
      <c r="AH100" s="22">
        <f t="shared" si="188"/>
        <v>0.60609309111319198</v>
      </c>
      <c r="AI100" s="22">
        <f t="shared" si="189"/>
        <v>1.6262511536766502</v>
      </c>
      <c r="AJ100" s="22">
        <f t="shared" si="190"/>
        <v>-1.1179406290299256</v>
      </c>
      <c r="AK100" s="22">
        <f t="shared" si="191"/>
        <v>1.0168846478167008</v>
      </c>
      <c r="AL100" s="22">
        <f t="shared" si="192"/>
        <v>-0.16491867630628201</v>
      </c>
      <c r="AM100" s="22">
        <f t="shared" si="193"/>
        <v>1.9530219527236437</v>
      </c>
      <c r="AN100" s="46">
        <v>1</v>
      </c>
      <c r="AO100" s="51">
        <v>1</v>
      </c>
      <c r="AP100" s="51">
        <v>1</v>
      </c>
      <c r="AQ100" s="21">
        <v>1</v>
      </c>
      <c r="AR100" s="17">
        <f t="shared" si="194"/>
        <v>6.9944000848379488</v>
      </c>
      <c r="AS100" s="17">
        <f t="shared" si="195"/>
        <v>0</v>
      </c>
      <c r="AT100" s="17">
        <f t="shared" si="196"/>
        <v>14.548844423250856</v>
      </c>
      <c r="AU100" s="17">
        <f t="shared" si="197"/>
        <v>6.9944000848379488</v>
      </c>
      <c r="AV100" s="17">
        <f t="shared" si="198"/>
        <v>0</v>
      </c>
      <c r="AW100" s="17">
        <f t="shared" si="199"/>
        <v>14.548844423250856</v>
      </c>
      <c r="AX100" s="14">
        <f t="shared" si="200"/>
        <v>1.2565444912588817E-2</v>
      </c>
      <c r="AY100" s="14">
        <f t="shared" si="201"/>
        <v>0</v>
      </c>
      <c r="AZ100" s="67">
        <f t="shared" si="202"/>
        <v>4.9720410686133086E-3</v>
      </c>
      <c r="BA100" s="21">
        <f t="shared" si="203"/>
        <v>0</v>
      </c>
      <c r="BB100" s="66">
        <v>1709</v>
      </c>
      <c r="BC100" s="15">
        <f t="shared" si="204"/>
        <v>1625.5790428967027</v>
      </c>
      <c r="BD100" s="19">
        <f t="shared" si="205"/>
        <v>-83.420957103297269</v>
      </c>
      <c r="BE100" s="63">
        <f t="shared" si="206"/>
        <v>155.91233293067211</v>
      </c>
      <c r="BF100" s="63">
        <f t="shared" si="207"/>
        <v>156.44648472123811</v>
      </c>
      <c r="BG100" s="46">
        <f t="shared" si="208"/>
        <v>-0.53505040643828472</v>
      </c>
      <c r="BH100" s="64">
        <f t="shared" si="209"/>
        <v>1.0513176873605883</v>
      </c>
      <c r="BI100" s="66">
        <v>0</v>
      </c>
      <c r="BJ100" s="66">
        <v>0</v>
      </c>
      <c r="BK100" s="66">
        <v>0</v>
      </c>
      <c r="BL100" s="10">
        <f t="shared" si="210"/>
        <v>0</v>
      </c>
      <c r="BM100" s="15">
        <f t="shared" si="211"/>
        <v>0</v>
      </c>
      <c r="BN100" s="9">
        <f t="shared" si="212"/>
        <v>0</v>
      </c>
      <c r="BO100" s="48">
        <f t="shared" si="213"/>
        <v>155.91233293067211</v>
      </c>
      <c r="BP100" s="48">
        <f t="shared" si="214"/>
        <v>156.44648472123811</v>
      </c>
      <c r="BQ100" s="46">
        <f t="shared" si="215"/>
        <v>0</v>
      </c>
      <c r="BR100" s="64" t="e">
        <f t="shared" si="216"/>
        <v>#DIV/0!</v>
      </c>
      <c r="BS100" s="16">
        <f t="shared" si="217"/>
        <v>1709</v>
      </c>
      <c r="BT100" s="69">
        <f t="shared" si="218"/>
        <v>1674.0315831103394</v>
      </c>
      <c r="BU100" s="66">
        <v>0</v>
      </c>
      <c r="BV100" s="15">
        <f t="shared" si="219"/>
        <v>48.452540213636695</v>
      </c>
      <c r="BW100" s="37">
        <f t="shared" si="220"/>
        <v>48.452540213636695</v>
      </c>
      <c r="BX100" s="54">
        <f t="shared" si="221"/>
        <v>48.452540213636695</v>
      </c>
      <c r="BY100" s="26">
        <f t="shared" si="222"/>
        <v>7.3860579593957892E-2</v>
      </c>
      <c r="BZ100" s="47">
        <f t="shared" si="223"/>
        <v>48.452540213636695</v>
      </c>
      <c r="CA100" s="48">
        <f t="shared" si="224"/>
        <v>153.87721223661882</v>
      </c>
      <c r="CB100" s="48">
        <f t="shared" si="225"/>
        <v>152.38895418732668</v>
      </c>
      <c r="CC100" s="65">
        <f t="shared" si="226"/>
        <v>0.31487794397477548</v>
      </c>
      <c r="CD100" s="66">
        <v>0</v>
      </c>
      <c r="CE100" s="15">
        <f t="shared" si="227"/>
        <v>31.955307947977733</v>
      </c>
      <c r="CF100" s="37">
        <f t="shared" si="228"/>
        <v>31.955307947977733</v>
      </c>
      <c r="CG100" s="54">
        <f t="shared" si="229"/>
        <v>31.955307947977733</v>
      </c>
      <c r="CH100" s="26">
        <f t="shared" si="230"/>
        <v>4.9720410686133094E-3</v>
      </c>
      <c r="CI100" s="47">
        <f t="shared" si="231"/>
        <v>31.955307947977737</v>
      </c>
      <c r="CJ100" s="48">
        <f t="shared" si="232"/>
        <v>153.87721223661882</v>
      </c>
      <c r="CK100" s="65">
        <f t="shared" si="233"/>
        <v>0.20766757782718132</v>
      </c>
      <c r="CL100" s="70">
        <f t="shared" si="234"/>
        <v>0</v>
      </c>
      <c r="CM100" s="1">
        <f t="shared" si="235"/>
        <v>1709</v>
      </c>
    </row>
    <row r="101" spans="1:91" x14ac:dyDescent="0.2">
      <c r="A101" s="30" t="s">
        <v>285</v>
      </c>
      <c r="B101">
        <v>0</v>
      </c>
      <c r="C101">
        <v>0</v>
      </c>
      <c r="D101">
        <v>0.41550139832201299</v>
      </c>
      <c r="E101">
        <v>0.58449860167798595</v>
      </c>
      <c r="F101">
        <v>0.24314660309892699</v>
      </c>
      <c r="G101">
        <v>0.24314660309892699</v>
      </c>
      <c r="H101">
        <v>0.63852904304220603</v>
      </c>
      <c r="I101">
        <v>0.85875470121186703</v>
      </c>
      <c r="J101">
        <v>0.74049970801669396</v>
      </c>
      <c r="K101">
        <v>0.424322976752387</v>
      </c>
      <c r="L101">
        <v>0.60082028935755305</v>
      </c>
      <c r="M101">
        <v>9.69659920243474E-2</v>
      </c>
      <c r="N101" s="21">
        <v>0</v>
      </c>
      <c r="O101">
        <v>1.0311202796000301</v>
      </c>
      <c r="P101">
        <v>0.98333802364566003</v>
      </c>
      <c r="Q101">
        <v>1.00174604901901</v>
      </c>
      <c r="R101">
        <v>0.995673750252275</v>
      </c>
      <c r="S101">
        <v>9.1199998855590803</v>
      </c>
      <c r="T101" s="27">
        <f t="shared" si="177"/>
        <v>0.995673750252275</v>
      </c>
      <c r="U101" s="27">
        <f t="shared" si="178"/>
        <v>1.00174604901901</v>
      </c>
      <c r="V101" s="39">
        <f t="shared" si="179"/>
        <v>9.0805444883549278</v>
      </c>
      <c r="W101" s="38">
        <f t="shared" si="180"/>
        <v>9.1359238524126312</v>
      </c>
      <c r="X101" s="44">
        <f t="shared" si="181"/>
        <v>1.0352195791201833</v>
      </c>
      <c r="Y101" s="44">
        <f t="shared" si="182"/>
        <v>0.5091287190775744</v>
      </c>
      <c r="Z101" s="22">
        <f t="shared" si="183"/>
        <v>1</v>
      </c>
      <c r="AA101" s="22">
        <f t="shared" si="184"/>
        <v>1</v>
      </c>
      <c r="AB101" s="22">
        <f t="shared" si="185"/>
        <v>1</v>
      </c>
      <c r="AC101" s="22">
        <v>1</v>
      </c>
      <c r="AD101" s="22">
        <v>1</v>
      </c>
      <c r="AE101" s="22">
        <v>1</v>
      </c>
      <c r="AF101" s="22">
        <f t="shared" si="186"/>
        <v>-2.0158062563458218E-2</v>
      </c>
      <c r="AG101" s="22">
        <f t="shared" si="187"/>
        <v>0.96033891488376033</v>
      </c>
      <c r="AH101" s="22">
        <f t="shared" si="188"/>
        <v>0.60082028935755305</v>
      </c>
      <c r="AI101" s="22">
        <f t="shared" si="189"/>
        <v>1.6209783519210113</v>
      </c>
      <c r="AJ101" s="22">
        <f t="shared" si="190"/>
        <v>-1.1179406290299256</v>
      </c>
      <c r="AK101" s="22">
        <f t="shared" si="191"/>
        <v>1.0168846478167008</v>
      </c>
      <c r="AL101" s="22">
        <f t="shared" si="192"/>
        <v>9.69659920243474E-2</v>
      </c>
      <c r="AM101" s="22">
        <f t="shared" si="193"/>
        <v>2.2149066210542729</v>
      </c>
      <c r="AN101" s="46">
        <v>0</v>
      </c>
      <c r="AO101" s="74">
        <v>0.34300000000000003</v>
      </c>
      <c r="AP101" s="51">
        <v>0.64</v>
      </c>
      <c r="AQ101" s="50">
        <v>1</v>
      </c>
      <c r="AR101" s="17">
        <f t="shared" si="194"/>
        <v>0</v>
      </c>
      <c r="AS101" s="17">
        <f t="shared" si="195"/>
        <v>8.2549758219262372</v>
      </c>
      <c r="AT101" s="17">
        <f t="shared" si="196"/>
        <v>15.402870338288022</v>
      </c>
      <c r="AU101" s="17">
        <f t="shared" si="197"/>
        <v>0</v>
      </c>
      <c r="AV101" s="17">
        <f t="shared" si="198"/>
        <v>8.2549758219262372</v>
      </c>
      <c r="AW101" s="17">
        <f t="shared" si="199"/>
        <v>15.402870338288022</v>
      </c>
      <c r="AX101" s="14">
        <f t="shared" si="200"/>
        <v>0</v>
      </c>
      <c r="AY101" s="14">
        <f t="shared" si="201"/>
        <v>6.0585457965110379E-3</v>
      </c>
      <c r="AZ101" s="67">
        <f t="shared" si="202"/>
        <v>5.2639028687463014E-3</v>
      </c>
      <c r="BA101" s="21">
        <f t="shared" si="203"/>
        <v>0</v>
      </c>
      <c r="BB101" s="66">
        <v>0</v>
      </c>
      <c r="BC101" s="15">
        <f t="shared" si="204"/>
        <v>0</v>
      </c>
      <c r="BD101" s="19">
        <f t="shared" si="205"/>
        <v>0</v>
      </c>
      <c r="BE101" s="63">
        <f t="shared" si="206"/>
        <v>9.1359238524126312</v>
      </c>
      <c r="BF101" s="63">
        <f t="shared" si="207"/>
        <v>9.1518756232928862</v>
      </c>
      <c r="BG101" s="46">
        <f t="shared" si="208"/>
        <v>0</v>
      </c>
      <c r="BH101" s="64" t="e">
        <f t="shared" si="209"/>
        <v>#DIV/0!</v>
      </c>
      <c r="BI101" s="66">
        <v>0</v>
      </c>
      <c r="BJ101" s="66">
        <v>9</v>
      </c>
      <c r="BK101" s="66">
        <v>0</v>
      </c>
      <c r="BL101" s="10">
        <f t="shared" si="210"/>
        <v>9</v>
      </c>
      <c r="BM101" s="15">
        <f t="shared" si="211"/>
        <v>1120.0918297673677</v>
      </c>
      <c r="BN101" s="9">
        <f t="shared" si="212"/>
        <v>1111.0918297673677</v>
      </c>
      <c r="BO101" s="48">
        <f t="shared" si="213"/>
        <v>9.0805444883549278</v>
      </c>
      <c r="BP101" s="48">
        <f t="shared" si="214"/>
        <v>9.0412597850529774</v>
      </c>
      <c r="BQ101" s="46">
        <f t="shared" si="215"/>
        <v>122.35960422772601</v>
      </c>
      <c r="BR101" s="64">
        <f t="shared" si="216"/>
        <v>8.0350554845750582E-3</v>
      </c>
      <c r="BS101" s="16">
        <f t="shared" si="217"/>
        <v>82</v>
      </c>
      <c r="BT101" s="69">
        <f t="shared" si="218"/>
        <v>1171.3885632233005</v>
      </c>
      <c r="BU101" s="66">
        <v>73</v>
      </c>
      <c r="BV101" s="15">
        <f t="shared" si="219"/>
        <v>51.29673345593271</v>
      </c>
      <c r="BW101" s="37">
        <f t="shared" si="220"/>
        <v>-21.70326654406729</v>
      </c>
      <c r="BX101" s="54">
        <f t="shared" si="221"/>
        <v>-21.70326654406729</v>
      </c>
      <c r="BY101" s="26">
        <f t="shared" si="222"/>
        <v>-3.3084247780590166E-2</v>
      </c>
      <c r="BZ101" s="47">
        <f t="shared" si="223"/>
        <v>-21.703266544067294</v>
      </c>
      <c r="CA101" s="48">
        <f t="shared" si="224"/>
        <v>9.1359238524126312</v>
      </c>
      <c r="CB101" s="48">
        <f t="shared" si="225"/>
        <v>9.1518756232928862</v>
      </c>
      <c r="CC101" s="65">
        <f t="shared" si="226"/>
        <v>-2.3755962609447381</v>
      </c>
      <c r="CD101" s="66">
        <v>0</v>
      </c>
      <c r="CE101" s="15">
        <f t="shared" si="227"/>
        <v>33.831103737432478</v>
      </c>
      <c r="CF101" s="37">
        <f t="shared" si="228"/>
        <v>33.831103737432478</v>
      </c>
      <c r="CG101" s="54">
        <f t="shared" si="229"/>
        <v>33.831103737432478</v>
      </c>
      <c r="CH101" s="26">
        <f t="shared" si="230"/>
        <v>5.2639028687463023E-3</v>
      </c>
      <c r="CI101" s="47">
        <f t="shared" si="231"/>
        <v>33.831103737432478</v>
      </c>
      <c r="CJ101" s="48">
        <f t="shared" si="232"/>
        <v>9.1359238524126312</v>
      </c>
      <c r="CK101" s="65">
        <f t="shared" si="233"/>
        <v>3.7030851267984572</v>
      </c>
      <c r="CL101" s="70">
        <f t="shared" si="234"/>
        <v>0</v>
      </c>
      <c r="CM101" s="1">
        <f t="shared" si="235"/>
        <v>155</v>
      </c>
    </row>
    <row r="102" spans="1:91" x14ac:dyDescent="0.2">
      <c r="A102" s="30" t="s">
        <v>170</v>
      </c>
      <c r="B102">
        <v>0</v>
      </c>
      <c r="C102">
        <v>0</v>
      </c>
      <c r="D102">
        <v>0.19816220535357501</v>
      </c>
      <c r="E102">
        <v>0.80183779464642402</v>
      </c>
      <c r="F102">
        <v>0.134286849423917</v>
      </c>
      <c r="G102">
        <v>0.134286849423917</v>
      </c>
      <c r="H102">
        <v>0.27246134559130702</v>
      </c>
      <c r="I102">
        <v>0.16840785624738799</v>
      </c>
      <c r="J102">
        <v>0.214206981962098</v>
      </c>
      <c r="K102">
        <v>0.16960300920766699</v>
      </c>
      <c r="L102">
        <v>0.78381970317517202</v>
      </c>
      <c r="M102">
        <v>-0.915204457457656</v>
      </c>
      <c r="N102" s="21">
        <v>0</v>
      </c>
      <c r="O102">
        <v>0.99901551594652405</v>
      </c>
      <c r="P102">
        <v>0.99009492560413104</v>
      </c>
      <c r="Q102">
        <v>1.0340053549327901</v>
      </c>
      <c r="R102">
        <v>0.99419198643323403</v>
      </c>
      <c r="S102">
        <v>158.89999389648401</v>
      </c>
      <c r="T102" s="27">
        <f t="shared" si="177"/>
        <v>0.99419198643323403</v>
      </c>
      <c r="U102" s="27">
        <f t="shared" si="178"/>
        <v>1.0340053549327901</v>
      </c>
      <c r="V102" s="39">
        <f t="shared" si="179"/>
        <v>157.97710057617419</v>
      </c>
      <c r="W102" s="38">
        <f t="shared" si="180"/>
        <v>164.30344458775213</v>
      </c>
      <c r="X102" s="44">
        <f t="shared" si="181"/>
        <v>1.1496439530445048</v>
      </c>
      <c r="Y102" s="44">
        <f t="shared" si="182"/>
        <v>0.18448787102998129</v>
      </c>
      <c r="Z102" s="22">
        <f t="shared" si="183"/>
        <v>1</v>
      </c>
      <c r="AA102" s="22">
        <f t="shared" si="184"/>
        <v>1</v>
      </c>
      <c r="AB102" s="22">
        <f t="shared" si="185"/>
        <v>1</v>
      </c>
      <c r="AC102" s="22">
        <v>1</v>
      </c>
      <c r="AD102" s="22">
        <v>1</v>
      </c>
      <c r="AE102" s="22">
        <v>1</v>
      </c>
      <c r="AF102" s="22">
        <f t="shared" si="186"/>
        <v>-2.0158062563458218E-2</v>
      </c>
      <c r="AG102" s="22">
        <f t="shared" si="187"/>
        <v>0.96033891488376033</v>
      </c>
      <c r="AH102" s="22">
        <f t="shared" si="188"/>
        <v>0.78381970317517202</v>
      </c>
      <c r="AI102" s="22">
        <f t="shared" si="189"/>
        <v>1.8039777657386302</v>
      </c>
      <c r="AJ102" s="22">
        <f t="shared" si="190"/>
        <v>-1.1179406290299256</v>
      </c>
      <c r="AK102" s="22">
        <f t="shared" si="191"/>
        <v>1.0168846478167008</v>
      </c>
      <c r="AL102" s="22">
        <f t="shared" si="192"/>
        <v>-0.915204457457656</v>
      </c>
      <c r="AM102" s="22">
        <f t="shared" si="193"/>
        <v>1.2027361715722695</v>
      </c>
      <c r="AN102" s="46">
        <v>1</v>
      </c>
      <c r="AO102" s="51">
        <v>1</v>
      </c>
      <c r="AP102" s="51">
        <v>1</v>
      </c>
      <c r="AQ102" s="21">
        <v>1</v>
      </c>
      <c r="AR102" s="17">
        <f t="shared" si="194"/>
        <v>10.590701364297672</v>
      </c>
      <c r="AS102" s="17">
        <f t="shared" si="195"/>
        <v>0</v>
      </c>
      <c r="AT102" s="17">
        <f t="shared" si="196"/>
        <v>2.0925772008155228</v>
      </c>
      <c r="AU102" s="17">
        <f t="shared" si="197"/>
        <v>10.590701364297672</v>
      </c>
      <c r="AV102" s="17">
        <f t="shared" si="198"/>
        <v>0</v>
      </c>
      <c r="AW102" s="17">
        <f t="shared" si="199"/>
        <v>2.0925772008155228</v>
      </c>
      <c r="AX102" s="14">
        <f t="shared" si="200"/>
        <v>1.9026202814339702E-2</v>
      </c>
      <c r="AY102" s="14">
        <f t="shared" si="201"/>
        <v>0</v>
      </c>
      <c r="AZ102" s="67">
        <f t="shared" si="202"/>
        <v>7.1513444497840457E-4</v>
      </c>
      <c r="BA102" s="21">
        <f t="shared" si="203"/>
        <v>0</v>
      </c>
      <c r="BB102" s="66">
        <v>2542</v>
      </c>
      <c r="BC102" s="15">
        <f t="shared" si="204"/>
        <v>2461.400831888313</v>
      </c>
      <c r="BD102" s="19">
        <f t="shared" si="205"/>
        <v>-80.59916811168705</v>
      </c>
      <c r="BE102" s="63">
        <f t="shared" si="206"/>
        <v>164.30344458775213</v>
      </c>
      <c r="BF102" s="63">
        <f t="shared" si="207"/>
        <v>169.89064153763866</v>
      </c>
      <c r="BG102" s="46">
        <f t="shared" si="208"/>
        <v>-0.4905506899987126</v>
      </c>
      <c r="BH102" s="64">
        <f t="shared" si="209"/>
        <v>1.0327452428988795</v>
      </c>
      <c r="BI102" s="66">
        <v>0</v>
      </c>
      <c r="BJ102" s="66">
        <v>4290</v>
      </c>
      <c r="BK102" s="66">
        <v>0</v>
      </c>
      <c r="BL102" s="10">
        <f t="shared" si="210"/>
        <v>4290</v>
      </c>
      <c r="BM102" s="15">
        <f t="shared" si="211"/>
        <v>0</v>
      </c>
      <c r="BN102" s="9">
        <f t="shared" si="212"/>
        <v>-4290</v>
      </c>
      <c r="BO102" s="48">
        <f t="shared" si="213"/>
        <v>164.30344458775213</v>
      </c>
      <c r="BP102" s="48">
        <f t="shared" si="214"/>
        <v>169.89064153763866</v>
      </c>
      <c r="BQ102" s="46">
        <f t="shared" si="215"/>
        <v>-26.110225569304923</v>
      </c>
      <c r="BR102" s="64" t="e">
        <f t="shared" si="216"/>
        <v>#DIV/0!</v>
      </c>
      <c r="BS102" s="16">
        <f t="shared" si="217"/>
        <v>6991</v>
      </c>
      <c r="BT102" s="69">
        <f t="shared" si="218"/>
        <v>2468.3698170546277</v>
      </c>
      <c r="BU102" s="66">
        <v>159</v>
      </c>
      <c r="BV102" s="15">
        <f t="shared" si="219"/>
        <v>6.9689851663145523</v>
      </c>
      <c r="BW102" s="37">
        <f t="shared" si="220"/>
        <v>-152.03101483368545</v>
      </c>
      <c r="BX102" s="54">
        <f t="shared" si="221"/>
        <v>-152.03101483368545</v>
      </c>
      <c r="BY102" s="26">
        <f t="shared" si="222"/>
        <v>-0.23175459578305554</v>
      </c>
      <c r="BZ102" s="47">
        <f t="shared" si="223"/>
        <v>-152.03101483368545</v>
      </c>
      <c r="CA102" s="48">
        <f t="shared" si="224"/>
        <v>164.30344458775213</v>
      </c>
      <c r="CB102" s="48">
        <f t="shared" si="225"/>
        <v>169.89064153763866</v>
      </c>
      <c r="CC102" s="65">
        <f t="shared" si="226"/>
        <v>-0.92530631488062232</v>
      </c>
      <c r="CD102" s="66">
        <v>0</v>
      </c>
      <c r="CE102" s="15">
        <f t="shared" si="227"/>
        <v>4.5961690778762065</v>
      </c>
      <c r="CF102" s="37">
        <f t="shared" si="228"/>
        <v>4.5961690778762065</v>
      </c>
      <c r="CG102" s="54">
        <f t="shared" si="229"/>
        <v>4.5961690778762065</v>
      </c>
      <c r="CH102" s="26">
        <f t="shared" si="230"/>
        <v>7.1513444497840468E-4</v>
      </c>
      <c r="CI102" s="47">
        <f t="shared" si="231"/>
        <v>4.5961690778762065</v>
      </c>
      <c r="CJ102" s="48">
        <f t="shared" si="232"/>
        <v>164.30344458775213</v>
      </c>
      <c r="CK102" s="65">
        <f t="shared" si="233"/>
        <v>2.7973662325876912E-2</v>
      </c>
      <c r="CL102" s="70">
        <f t="shared" si="234"/>
        <v>0</v>
      </c>
      <c r="CM102" s="1">
        <f t="shared" si="235"/>
        <v>7150</v>
      </c>
    </row>
    <row r="103" spans="1:91" x14ac:dyDescent="0.2">
      <c r="A103" s="30" t="s">
        <v>168</v>
      </c>
      <c r="B103">
        <v>0</v>
      </c>
      <c r="C103">
        <v>0</v>
      </c>
      <c r="D103">
        <v>0.25149976926626599</v>
      </c>
      <c r="E103">
        <v>0.74850023073373295</v>
      </c>
      <c r="F103">
        <v>0.21962402567629499</v>
      </c>
      <c r="G103">
        <v>0.21962402567629499</v>
      </c>
      <c r="H103">
        <v>0.17695673310646501</v>
      </c>
      <c r="I103">
        <v>0.19834710743801601</v>
      </c>
      <c r="J103">
        <v>0.18734688722620499</v>
      </c>
      <c r="K103">
        <v>0.20284446645285101</v>
      </c>
      <c r="L103">
        <v>0.98051775511029804</v>
      </c>
      <c r="M103">
        <v>-0.59650487681109199</v>
      </c>
      <c r="N103" s="21">
        <v>0</v>
      </c>
      <c r="O103">
        <v>1.0010669692863501</v>
      </c>
      <c r="P103">
        <v>0.98441425354064604</v>
      </c>
      <c r="Q103">
        <v>1.02947848914886</v>
      </c>
      <c r="R103">
        <v>0.99466367403728695</v>
      </c>
      <c r="S103">
        <v>314.13000488281199</v>
      </c>
      <c r="T103" s="27">
        <f t="shared" si="177"/>
        <v>0.99466367403728695</v>
      </c>
      <c r="U103" s="27">
        <f t="shared" si="178"/>
        <v>1.02947848914886</v>
      </c>
      <c r="V103" s="39">
        <f t="shared" si="179"/>
        <v>312.45370478208866</v>
      </c>
      <c r="W103" s="38">
        <f t="shared" si="180"/>
        <v>323.39008282308129</v>
      </c>
      <c r="X103" s="44">
        <f t="shared" si="181"/>
        <v>1.1215628818212189</v>
      </c>
      <c r="Y103" s="44">
        <f t="shared" si="182"/>
        <v>0.20803471640605614</v>
      </c>
      <c r="Z103" s="22">
        <f t="shared" si="183"/>
        <v>1</v>
      </c>
      <c r="AA103" s="22">
        <f t="shared" si="184"/>
        <v>1</v>
      </c>
      <c r="AB103" s="22">
        <f t="shared" si="185"/>
        <v>1</v>
      </c>
      <c r="AC103" s="22">
        <v>1</v>
      </c>
      <c r="AD103" s="22">
        <v>1</v>
      </c>
      <c r="AE103" s="22">
        <v>1</v>
      </c>
      <c r="AF103" s="22">
        <f t="shared" si="186"/>
        <v>-2.0158062563458218E-2</v>
      </c>
      <c r="AG103" s="22">
        <f t="shared" si="187"/>
        <v>0.96033891488376033</v>
      </c>
      <c r="AH103" s="22">
        <f t="shared" si="188"/>
        <v>0.96033891488376033</v>
      </c>
      <c r="AI103" s="22">
        <f t="shared" si="189"/>
        <v>1.9804969774472185</v>
      </c>
      <c r="AJ103" s="22">
        <f t="shared" si="190"/>
        <v>-1.1179406290299256</v>
      </c>
      <c r="AK103" s="22">
        <f t="shared" si="191"/>
        <v>1.0168846478167008</v>
      </c>
      <c r="AL103" s="22">
        <f t="shared" si="192"/>
        <v>-0.59650487681109199</v>
      </c>
      <c r="AM103" s="22">
        <f t="shared" si="193"/>
        <v>1.5214357522188338</v>
      </c>
      <c r="AN103" s="46">
        <v>1</v>
      </c>
      <c r="AO103" s="51">
        <v>1</v>
      </c>
      <c r="AP103" s="51">
        <v>1</v>
      </c>
      <c r="AQ103" s="21">
        <v>1</v>
      </c>
      <c r="AR103" s="17">
        <f t="shared" si="194"/>
        <v>15.384972905731296</v>
      </c>
      <c r="AS103" s="17">
        <f t="shared" si="195"/>
        <v>0</v>
      </c>
      <c r="AT103" s="17">
        <f t="shared" si="196"/>
        <v>5.3581450982468928</v>
      </c>
      <c r="AU103" s="17">
        <f t="shared" si="197"/>
        <v>15.384972905731296</v>
      </c>
      <c r="AV103" s="17">
        <f t="shared" si="198"/>
        <v>0</v>
      </c>
      <c r="AW103" s="17">
        <f t="shared" si="199"/>
        <v>5.3581450982468928</v>
      </c>
      <c r="AX103" s="14">
        <f t="shared" si="200"/>
        <v>2.7639115175539325E-2</v>
      </c>
      <c r="AY103" s="14">
        <f t="shared" si="201"/>
        <v>0</v>
      </c>
      <c r="AZ103" s="67">
        <f t="shared" si="202"/>
        <v>1.8311363229300299E-3</v>
      </c>
      <c r="BA103" s="21">
        <f t="shared" si="203"/>
        <v>0</v>
      </c>
      <c r="BB103" s="66">
        <v>3770</v>
      </c>
      <c r="BC103" s="15">
        <f t="shared" si="204"/>
        <v>3575.6446911443468</v>
      </c>
      <c r="BD103" s="19">
        <f t="shared" si="205"/>
        <v>-194.35530885565322</v>
      </c>
      <c r="BE103" s="63">
        <f t="shared" si="206"/>
        <v>323.39008282308129</v>
      </c>
      <c r="BF103" s="63">
        <f t="shared" si="207"/>
        <v>332.92313387043038</v>
      </c>
      <c r="BG103" s="46">
        <f t="shared" si="208"/>
        <v>-0.60099341067914014</v>
      </c>
      <c r="BH103" s="64">
        <f t="shared" si="209"/>
        <v>1.0543553192902542</v>
      </c>
      <c r="BI103" s="66">
        <v>0</v>
      </c>
      <c r="BJ103" s="66">
        <v>628</v>
      </c>
      <c r="BK103" s="66">
        <v>0</v>
      </c>
      <c r="BL103" s="10">
        <f t="shared" si="210"/>
        <v>628</v>
      </c>
      <c r="BM103" s="15">
        <f t="shared" si="211"/>
        <v>0</v>
      </c>
      <c r="BN103" s="9">
        <f t="shared" si="212"/>
        <v>-628</v>
      </c>
      <c r="BO103" s="48">
        <f t="shared" si="213"/>
        <v>323.39008282308129</v>
      </c>
      <c r="BP103" s="48">
        <f t="shared" si="214"/>
        <v>332.92313387043038</v>
      </c>
      <c r="BQ103" s="46">
        <f t="shared" si="215"/>
        <v>-1.9419272060472035</v>
      </c>
      <c r="BR103" s="64" t="e">
        <f t="shared" si="216"/>
        <v>#DIV/0!</v>
      </c>
      <c r="BS103" s="16">
        <f t="shared" si="217"/>
        <v>4398</v>
      </c>
      <c r="BT103" s="69">
        <f t="shared" si="218"/>
        <v>3593.4891146113</v>
      </c>
      <c r="BU103" s="66">
        <v>0</v>
      </c>
      <c r="BV103" s="15">
        <f t="shared" si="219"/>
        <v>17.844423466953142</v>
      </c>
      <c r="BW103" s="37">
        <f t="shared" si="220"/>
        <v>17.844423466953142</v>
      </c>
      <c r="BX103" s="54">
        <f t="shared" si="221"/>
        <v>17.844423466953142</v>
      </c>
      <c r="BY103" s="26">
        <f t="shared" si="222"/>
        <v>2.7201865041086928E-2</v>
      </c>
      <c r="BZ103" s="47">
        <f t="shared" si="223"/>
        <v>17.844423466953142</v>
      </c>
      <c r="CA103" s="48">
        <f t="shared" si="224"/>
        <v>312.45370478208866</v>
      </c>
      <c r="CB103" s="48">
        <f t="shared" si="225"/>
        <v>310.78634996511414</v>
      </c>
      <c r="CC103" s="65">
        <f t="shared" si="226"/>
        <v>5.7110615729130794E-2</v>
      </c>
      <c r="CD103" s="66">
        <v>0</v>
      </c>
      <c r="CE103" s="15">
        <f t="shared" si="227"/>
        <v>11.768713147471303</v>
      </c>
      <c r="CF103" s="37">
        <f t="shared" si="228"/>
        <v>11.768713147471303</v>
      </c>
      <c r="CG103" s="54">
        <f t="shared" si="229"/>
        <v>11.768713147471303</v>
      </c>
      <c r="CH103" s="26">
        <f t="shared" si="230"/>
        <v>1.8311363229300303E-3</v>
      </c>
      <c r="CI103" s="47">
        <f t="shared" si="231"/>
        <v>11.768713147471303</v>
      </c>
      <c r="CJ103" s="48">
        <f t="shared" si="232"/>
        <v>312.45370478208866</v>
      </c>
      <c r="CK103" s="65">
        <f t="shared" si="233"/>
        <v>3.7665462010376974E-2</v>
      </c>
      <c r="CL103" s="70">
        <f t="shared" si="234"/>
        <v>0</v>
      </c>
      <c r="CM103" s="1">
        <f t="shared" si="235"/>
        <v>4398</v>
      </c>
    </row>
    <row r="104" spans="1:91" x14ac:dyDescent="0.2">
      <c r="A104" s="30" t="s">
        <v>220</v>
      </c>
      <c r="B104">
        <v>0</v>
      </c>
      <c r="C104">
        <v>0</v>
      </c>
      <c r="D104">
        <v>0.34204160619254897</v>
      </c>
      <c r="E104">
        <v>0.65795839380745003</v>
      </c>
      <c r="F104">
        <v>0.33925997116770701</v>
      </c>
      <c r="G104">
        <v>0.33925997116770701</v>
      </c>
      <c r="H104">
        <v>0.79816044966785804</v>
      </c>
      <c r="I104">
        <v>0.36663260091977501</v>
      </c>
      <c r="J104">
        <v>0.54095438034368803</v>
      </c>
      <c r="K104">
        <v>0.42839720759879502</v>
      </c>
      <c r="L104">
        <v>0.73800974503809802</v>
      </c>
      <c r="M104">
        <v>0.736383573075443</v>
      </c>
      <c r="N104" s="21">
        <v>0</v>
      </c>
      <c r="O104">
        <v>1.0030737674883401</v>
      </c>
      <c r="P104">
        <v>0.99256171338169397</v>
      </c>
      <c r="Q104">
        <v>1.0265895482259999</v>
      </c>
      <c r="R104">
        <v>0.99027091397856504</v>
      </c>
      <c r="S104">
        <v>2.3099999427795401</v>
      </c>
      <c r="T104" s="27">
        <f t="shared" si="177"/>
        <v>0.99027091397856504</v>
      </c>
      <c r="U104" s="27">
        <f t="shared" si="178"/>
        <v>1.0265895482259999</v>
      </c>
      <c r="V104" s="39">
        <f t="shared" si="179"/>
        <v>2.2875257546267282</v>
      </c>
      <c r="W104" s="38">
        <f t="shared" si="180"/>
        <v>2.3714217976601337</v>
      </c>
      <c r="X104" s="44">
        <f t="shared" si="181"/>
        <v>1.0738945673182179</v>
      </c>
      <c r="Y104" s="44">
        <f t="shared" si="182"/>
        <v>0.45067231243686839</v>
      </c>
      <c r="Z104" s="22">
        <f t="shared" si="183"/>
        <v>1</v>
      </c>
      <c r="AA104" s="22">
        <f t="shared" si="184"/>
        <v>1</v>
      </c>
      <c r="AB104" s="22">
        <f t="shared" si="185"/>
        <v>1</v>
      </c>
      <c r="AC104" s="22">
        <v>1</v>
      </c>
      <c r="AD104" s="22">
        <v>1</v>
      </c>
      <c r="AE104" s="22">
        <v>1</v>
      </c>
      <c r="AF104" s="22">
        <f t="shared" si="186"/>
        <v>-2.0158062563458218E-2</v>
      </c>
      <c r="AG104" s="22">
        <f t="shared" si="187"/>
        <v>0.96033891488376033</v>
      </c>
      <c r="AH104" s="22">
        <f t="shared" si="188"/>
        <v>0.73800974503809802</v>
      </c>
      <c r="AI104" s="22">
        <f t="shared" si="189"/>
        <v>1.7581678076015561</v>
      </c>
      <c r="AJ104" s="22">
        <f t="shared" si="190"/>
        <v>-1.1179406290299256</v>
      </c>
      <c r="AK104" s="22">
        <f t="shared" si="191"/>
        <v>1.0168846478167008</v>
      </c>
      <c r="AL104" s="22">
        <f t="shared" si="192"/>
        <v>0.736383573075443</v>
      </c>
      <c r="AM104" s="22">
        <f t="shared" si="193"/>
        <v>2.8543242021053685</v>
      </c>
      <c r="AN104" s="46">
        <v>0</v>
      </c>
      <c r="AO104" s="74">
        <v>0.34300000000000003</v>
      </c>
      <c r="AP104" s="51">
        <v>0.64</v>
      </c>
      <c r="AQ104" s="50">
        <v>1</v>
      </c>
      <c r="AR104" s="17">
        <f t="shared" si="194"/>
        <v>0</v>
      </c>
      <c r="AS104" s="17">
        <f t="shared" si="195"/>
        <v>22.767079281094087</v>
      </c>
      <c r="AT104" s="17">
        <f t="shared" si="196"/>
        <v>42.480847638193048</v>
      </c>
      <c r="AU104" s="17">
        <f t="shared" si="197"/>
        <v>0</v>
      </c>
      <c r="AV104" s="17">
        <f t="shared" si="198"/>
        <v>22.767079281094087</v>
      </c>
      <c r="AW104" s="17">
        <f t="shared" si="199"/>
        <v>42.480847638193048</v>
      </c>
      <c r="AX104" s="14">
        <f t="shared" si="200"/>
        <v>0</v>
      </c>
      <c r="AY104" s="14">
        <f t="shared" si="201"/>
        <v>1.6709363595097719E-2</v>
      </c>
      <c r="AZ104" s="67">
        <f t="shared" si="202"/>
        <v>1.4517752265537347E-2</v>
      </c>
      <c r="BA104" s="21">
        <f t="shared" si="203"/>
        <v>0</v>
      </c>
      <c r="BB104" s="66">
        <v>0</v>
      </c>
      <c r="BC104" s="15">
        <f t="shared" si="204"/>
        <v>0</v>
      </c>
      <c r="BD104" s="19">
        <f t="shared" si="205"/>
        <v>0</v>
      </c>
      <c r="BE104" s="63">
        <f t="shared" si="206"/>
        <v>2.3714217976601337</v>
      </c>
      <c r="BF104" s="63">
        <f t="shared" si="207"/>
        <v>2.4344768319132051</v>
      </c>
      <c r="BG104" s="46">
        <f t="shared" si="208"/>
        <v>0</v>
      </c>
      <c r="BH104" s="64" t="e">
        <f t="shared" si="209"/>
        <v>#DIV/0!</v>
      </c>
      <c r="BI104" s="66">
        <v>0</v>
      </c>
      <c r="BJ104" s="66">
        <v>2352</v>
      </c>
      <c r="BK104" s="66">
        <v>0</v>
      </c>
      <c r="BL104" s="10">
        <f t="shared" si="210"/>
        <v>2352</v>
      </c>
      <c r="BM104" s="15">
        <f t="shared" si="211"/>
        <v>3089.1937227344761</v>
      </c>
      <c r="BN104" s="9">
        <f t="shared" si="212"/>
        <v>737.19372273447607</v>
      </c>
      <c r="BO104" s="48">
        <f t="shared" si="213"/>
        <v>2.2875257546267282</v>
      </c>
      <c r="BP104" s="48">
        <f t="shared" si="214"/>
        <v>2.2652702197837167</v>
      </c>
      <c r="BQ104" s="46">
        <f t="shared" si="215"/>
        <v>322.26685152874671</v>
      </c>
      <c r="BR104" s="64">
        <f t="shared" si="216"/>
        <v>0.76136371205560693</v>
      </c>
      <c r="BS104" s="16">
        <f t="shared" si="217"/>
        <v>2463</v>
      </c>
      <c r="BT104" s="69">
        <f t="shared" si="218"/>
        <v>3230.6692185621378</v>
      </c>
      <c r="BU104" s="66">
        <v>111</v>
      </c>
      <c r="BV104" s="15">
        <f t="shared" si="219"/>
        <v>141.47549582766146</v>
      </c>
      <c r="BW104" s="37">
        <f t="shared" si="220"/>
        <v>30.475495827661462</v>
      </c>
      <c r="BX104" s="54">
        <f t="shared" si="221"/>
        <v>30.475495827661462</v>
      </c>
      <c r="BY104" s="26">
        <f t="shared" si="222"/>
        <v>4.6456548517776315E-2</v>
      </c>
      <c r="BZ104" s="47">
        <f t="shared" si="223"/>
        <v>30.475495827661465</v>
      </c>
      <c r="CA104" s="48">
        <f t="shared" si="224"/>
        <v>2.2875257546267282</v>
      </c>
      <c r="CB104" s="48">
        <f t="shared" si="225"/>
        <v>2.2652702197837167</v>
      </c>
      <c r="CC104" s="65">
        <f t="shared" si="226"/>
        <v>13.322471131099622</v>
      </c>
      <c r="CD104" s="66">
        <v>0</v>
      </c>
      <c r="CE104" s="15">
        <f t="shared" si="227"/>
        <v>93.305593810608528</v>
      </c>
      <c r="CF104" s="37">
        <f t="shared" si="228"/>
        <v>93.305593810608528</v>
      </c>
      <c r="CG104" s="54">
        <f t="shared" si="229"/>
        <v>93.305593810608528</v>
      </c>
      <c r="CH104" s="26">
        <f t="shared" si="230"/>
        <v>1.4517752265537349E-2</v>
      </c>
      <c r="CI104" s="47">
        <f t="shared" si="231"/>
        <v>93.305593810608528</v>
      </c>
      <c r="CJ104" s="48">
        <f t="shared" si="232"/>
        <v>2.2875257546267282</v>
      </c>
      <c r="CK104" s="65">
        <f t="shared" si="233"/>
        <v>40.788871391672643</v>
      </c>
      <c r="CL104" s="70">
        <f t="shared" si="234"/>
        <v>0</v>
      </c>
      <c r="CM104" s="1">
        <f t="shared" si="235"/>
        <v>2574</v>
      </c>
    </row>
    <row r="105" spans="1:91" x14ac:dyDescent="0.2">
      <c r="A105" s="30" t="s">
        <v>169</v>
      </c>
      <c r="B105">
        <v>0</v>
      </c>
      <c r="C105">
        <v>0</v>
      </c>
      <c r="D105">
        <v>0.39624724061810102</v>
      </c>
      <c r="E105">
        <v>0.60375275938189799</v>
      </c>
      <c r="F105">
        <v>0.37282608695652097</v>
      </c>
      <c r="G105">
        <v>0.37282608695652097</v>
      </c>
      <c r="H105">
        <v>0.71356783919597899</v>
      </c>
      <c r="I105">
        <v>0.57412060301507495</v>
      </c>
      <c r="J105">
        <v>0.64005780842933202</v>
      </c>
      <c r="K105">
        <v>0.48849795101174698</v>
      </c>
      <c r="L105">
        <v>0.33365459993970298</v>
      </c>
      <c r="M105">
        <v>0.33810088911881903</v>
      </c>
      <c r="N105" s="21">
        <v>0</v>
      </c>
      <c r="O105">
        <v>1.02155129146979</v>
      </c>
      <c r="P105">
        <v>0.98650966714440402</v>
      </c>
      <c r="Q105">
        <v>1.0414691929165301</v>
      </c>
      <c r="R105">
        <v>0.98235987127318902</v>
      </c>
      <c r="S105">
        <v>23.159999847412099</v>
      </c>
      <c r="T105" s="27">
        <f t="shared" si="177"/>
        <v>0.98235987127318902</v>
      </c>
      <c r="U105" s="27">
        <f t="shared" si="178"/>
        <v>1.0414691929165301</v>
      </c>
      <c r="V105" s="39">
        <f t="shared" si="179"/>
        <v>22.751454468790826</v>
      </c>
      <c r="W105" s="38">
        <f t="shared" si="180"/>
        <v>24.120426349031238</v>
      </c>
      <c r="X105" s="44">
        <f t="shared" si="181"/>
        <v>1.0453564757867233</v>
      </c>
      <c r="Y105" s="44">
        <f t="shared" si="182"/>
        <v>0.50830623088332516</v>
      </c>
      <c r="Z105" s="22">
        <f t="shared" si="183"/>
        <v>1</v>
      </c>
      <c r="AA105" s="22">
        <f t="shared" si="184"/>
        <v>1</v>
      </c>
      <c r="AB105" s="22">
        <f t="shared" si="185"/>
        <v>1</v>
      </c>
      <c r="AC105" s="22">
        <v>1</v>
      </c>
      <c r="AD105" s="22">
        <v>1</v>
      </c>
      <c r="AE105" s="22">
        <v>1</v>
      </c>
      <c r="AF105" s="22">
        <f t="shared" si="186"/>
        <v>-2.0158062563458218E-2</v>
      </c>
      <c r="AG105" s="22">
        <f t="shared" si="187"/>
        <v>0.96033891488376033</v>
      </c>
      <c r="AH105" s="22">
        <f t="shared" si="188"/>
        <v>0.33365459993970298</v>
      </c>
      <c r="AI105" s="22">
        <f t="shared" si="189"/>
        <v>1.3538126625031612</v>
      </c>
      <c r="AJ105" s="22">
        <f t="shared" si="190"/>
        <v>-1.1179406290299256</v>
      </c>
      <c r="AK105" s="22">
        <f t="shared" si="191"/>
        <v>1.0168846478167008</v>
      </c>
      <c r="AL105" s="22">
        <f t="shared" si="192"/>
        <v>0.33810088911881903</v>
      </c>
      <c r="AM105" s="22">
        <f t="shared" si="193"/>
        <v>2.4560415181487447</v>
      </c>
      <c r="AN105" s="46">
        <v>1</v>
      </c>
      <c r="AO105" s="51">
        <v>1</v>
      </c>
      <c r="AP105" s="51">
        <v>1</v>
      </c>
      <c r="AQ105" s="21">
        <v>1</v>
      </c>
      <c r="AR105" s="17">
        <f t="shared" si="194"/>
        <v>3.3591878230002576</v>
      </c>
      <c r="AS105" s="17">
        <f t="shared" si="195"/>
        <v>36.386712242115287</v>
      </c>
      <c r="AT105" s="17">
        <f t="shared" si="196"/>
        <v>36.386712242115287</v>
      </c>
      <c r="AU105" s="17">
        <f t="shared" si="197"/>
        <v>3.3591878230002576</v>
      </c>
      <c r="AV105" s="17">
        <f t="shared" si="198"/>
        <v>36.386712242115287</v>
      </c>
      <c r="AW105" s="17">
        <f t="shared" si="199"/>
        <v>36.386712242115287</v>
      </c>
      <c r="AX105" s="14">
        <f t="shared" si="200"/>
        <v>6.0347834022890096E-3</v>
      </c>
      <c r="AY105" s="14">
        <f t="shared" si="201"/>
        <v>2.6705173613928747E-2</v>
      </c>
      <c r="AZ105" s="67">
        <f t="shared" si="202"/>
        <v>1.2435092599552807E-2</v>
      </c>
      <c r="BA105" s="21">
        <f t="shared" si="203"/>
        <v>0</v>
      </c>
      <c r="BB105" s="66">
        <v>1019</v>
      </c>
      <c r="BC105" s="15">
        <f t="shared" si="204"/>
        <v>780.71389397072687</v>
      </c>
      <c r="BD105" s="19">
        <f t="shared" si="205"/>
        <v>-238.28610602927313</v>
      </c>
      <c r="BE105" s="63">
        <f t="shared" si="206"/>
        <v>24.120426349031238</v>
      </c>
      <c r="BF105" s="63">
        <f t="shared" si="207"/>
        <v>25.120680962528169</v>
      </c>
      <c r="BG105" s="46">
        <f t="shared" si="208"/>
        <v>-9.8790171691489839</v>
      </c>
      <c r="BH105" s="64">
        <f t="shared" si="209"/>
        <v>1.3052156595002364</v>
      </c>
      <c r="BI105" s="66">
        <v>672</v>
      </c>
      <c r="BJ105" s="66">
        <v>3289</v>
      </c>
      <c r="BK105" s="66">
        <v>0</v>
      </c>
      <c r="BL105" s="10">
        <f t="shared" si="210"/>
        <v>3961</v>
      </c>
      <c r="BM105" s="15">
        <f t="shared" si="211"/>
        <v>4937.1990873959185</v>
      </c>
      <c r="BN105" s="9">
        <f t="shared" si="212"/>
        <v>976.19908739591847</v>
      </c>
      <c r="BO105" s="48">
        <f t="shared" si="213"/>
        <v>22.751454468790826</v>
      </c>
      <c r="BP105" s="48">
        <f t="shared" si="214"/>
        <v>22.35011588323918</v>
      </c>
      <c r="BQ105" s="46">
        <f t="shared" si="215"/>
        <v>42.907106828489312</v>
      </c>
      <c r="BR105" s="64">
        <f t="shared" si="216"/>
        <v>0.80227674231569102</v>
      </c>
      <c r="BS105" s="16">
        <f t="shared" si="217"/>
        <v>5096</v>
      </c>
      <c r="BT105" s="69">
        <f t="shared" si="218"/>
        <v>5839.0929587492874</v>
      </c>
      <c r="BU105" s="66">
        <v>116</v>
      </c>
      <c r="BV105" s="15">
        <f t="shared" si="219"/>
        <v>121.17997738264211</v>
      </c>
      <c r="BW105" s="37">
        <f t="shared" si="220"/>
        <v>5.1799773826421074</v>
      </c>
      <c r="BX105" s="54">
        <f t="shared" si="221"/>
        <v>5.1799773826421074</v>
      </c>
      <c r="BY105" s="26">
        <f t="shared" si="222"/>
        <v>7.8963069857348675E-3</v>
      </c>
      <c r="BZ105" s="47">
        <f t="shared" si="223"/>
        <v>5.1799773826421074</v>
      </c>
      <c r="CA105" s="48">
        <f t="shared" si="224"/>
        <v>22.751454468790826</v>
      </c>
      <c r="CB105" s="48">
        <f t="shared" si="225"/>
        <v>22.35011588323918</v>
      </c>
      <c r="CC105" s="65">
        <f t="shared" si="226"/>
        <v>0.22767675753423638</v>
      </c>
      <c r="CD105" s="66">
        <v>0</v>
      </c>
      <c r="CE105" s="15">
        <f t="shared" si="227"/>
        <v>79.920340137325894</v>
      </c>
      <c r="CF105" s="37">
        <f t="shared" si="228"/>
        <v>79.920340137325894</v>
      </c>
      <c r="CG105" s="54">
        <f t="shared" si="229"/>
        <v>79.920340137325894</v>
      </c>
      <c r="CH105" s="26">
        <f t="shared" si="230"/>
        <v>1.2435092599552808E-2</v>
      </c>
      <c r="CI105" s="47">
        <f t="shared" si="231"/>
        <v>79.920340137325894</v>
      </c>
      <c r="CJ105" s="48">
        <f t="shared" si="232"/>
        <v>22.751454468790826</v>
      </c>
      <c r="CK105" s="65">
        <f t="shared" si="233"/>
        <v>3.5127574040137151</v>
      </c>
      <c r="CL105" s="70">
        <f t="shared" si="234"/>
        <v>0</v>
      </c>
      <c r="CM105" s="1">
        <f t="shared" si="235"/>
        <v>5212</v>
      </c>
    </row>
    <row r="106" spans="1:91" x14ac:dyDescent="0.2">
      <c r="A106" s="30" t="s">
        <v>209</v>
      </c>
      <c r="B106">
        <v>0</v>
      </c>
      <c r="C106">
        <v>0</v>
      </c>
      <c r="D106">
        <v>7.5445816186556899E-3</v>
      </c>
      <c r="E106">
        <v>0.99245541838134399</v>
      </c>
      <c r="F106">
        <v>4.2119565217391297E-2</v>
      </c>
      <c r="G106">
        <v>4.2119565217391297E-2</v>
      </c>
      <c r="H106">
        <v>7.4183976261127599E-4</v>
      </c>
      <c r="I106">
        <v>3.3382789317507398E-2</v>
      </c>
      <c r="J106">
        <v>4.9764124128333599E-3</v>
      </c>
      <c r="K106">
        <v>1.4477718299890001E-2</v>
      </c>
      <c r="L106">
        <v>0.42531160804099399</v>
      </c>
      <c r="M106">
        <v>0.454272660661664</v>
      </c>
      <c r="N106" s="21">
        <v>3</v>
      </c>
      <c r="O106">
        <v>0.99810134255613303</v>
      </c>
      <c r="P106">
        <v>0.94977797816232601</v>
      </c>
      <c r="Q106">
        <v>1</v>
      </c>
      <c r="R106">
        <v>0.99113906355228198</v>
      </c>
      <c r="S106">
        <v>1.8999999761581401</v>
      </c>
      <c r="T106" s="27">
        <f t="shared" si="177"/>
        <v>0.99113906355228198</v>
      </c>
      <c r="U106" s="27">
        <f t="shared" si="178"/>
        <v>1</v>
      </c>
      <c r="V106" s="39">
        <f t="shared" si="179"/>
        <v>1.9341244232612853</v>
      </c>
      <c r="W106" s="38">
        <f t="shared" si="180"/>
        <v>1.8999999761581401</v>
      </c>
      <c r="X106" s="44">
        <f t="shared" si="181"/>
        <v>1.25</v>
      </c>
      <c r="Y106" s="44">
        <f t="shared" si="182"/>
        <v>2.0766067406611473E-2</v>
      </c>
      <c r="Z106" s="22">
        <f t="shared" si="183"/>
        <v>3.0201391332549044</v>
      </c>
      <c r="AA106" s="22">
        <f t="shared" si="184"/>
        <v>10.019312791975091</v>
      </c>
      <c r="AB106" s="22">
        <f t="shared" si="185"/>
        <v>17.018486450695278</v>
      </c>
      <c r="AC106" s="22">
        <v>1</v>
      </c>
      <c r="AD106" s="22">
        <v>1</v>
      </c>
      <c r="AE106" s="22">
        <v>1</v>
      </c>
      <c r="AF106" s="22">
        <f t="shared" si="186"/>
        <v>-2.0158062563458218E-2</v>
      </c>
      <c r="AG106" s="22">
        <f t="shared" si="187"/>
        <v>0.96033891488376033</v>
      </c>
      <c r="AH106" s="22">
        <f t="shared" si="188"/>
        <v>0.42531160804099399</v>
      </c>
      <c r="AI106" s="22">
        <f t="shared" si="189"/>
        <v>1.4454696706044521</v>
      </c>
      <c r="AJ106" s="22">
        <f t="shared" si="190"/>
        <v>-1.1179406290299256</v>
      </c>
      <c r="AK106" s="22">
        <f t="shared" si="191"/>
        <v>1.0168846478167008</v>
      </c>
      <c r="AL106" s="22">
        <f t="shared" si="192"/>
        <v>0.454272660661664</v>
      </c>
      <c r="AM106" s="22">
        <f t="shared" si="193"/>
        <v>2.5722132896915895</v>
      </c>
      <c r="AN106" s="46">
        <v>0</v>
      </c>
      <c r="AO106" s="74">
        <v>0.34300000000000003</v>
      </c>
      <c r="AP106" s="51">
        <v>0.64</v>
      </c>
      <c r="AQ106" s="50">
        <v>1</v>
      </c>
      <c r="AR106" s="17">
        <f t="shared" si="194"/>
        <v>0</v>
      </c>
      <c r="AS106" s="17">
        <f t="shared" si="195"/>
        <v>45.347043936734821</v>
      </c>
      <c r="AT106" s="17">
        <f t="shared" si="196"/>
        <v>280.70220228901474</v>
      </c>
      <c r="AU106" s="17">
        <f t="shared" si="197"/>
        <v>0</v>
      </c>
      <c r="AV106" s="17">
        <f t="shared" si="198"/>
        <v>45.347043936734821</v>
      </c>
      <c r="AW106" s="17">
        <f t="shared" si="199"/>
        <v>152.70635176877866</v>
      </c>
      <c r="AX106" s="14">
        <f t="shared" si="200"/>
        <v>0</v>
      </c>
      <c r="AY106" s="14">
        <f t="shared" si="201"/>
        <v>3.3281398801601608E-2</v>
      </c>
      <c r="AZ106" s="67">
        <f t="shared" si="202"/>
        <v>5.2187117433126366E-2</v>
      </c>
      <c r="BA106" s="21">
        <f t="shared" si="203"/>
        <v>3</v>
      </c>
      <c r="BB106" s="66">
        <v>0</v>
      </c>
      <c r="BC106" s="15">
        <f t="shared" si="204"/>
        <v>0</v>
      </c>
      <c r="BD106" s="19">
        <f t="shared" si="205"/>
        <v>0</v>
      </c>
      <c r="BE106" s="63">
        <f t="shared" si="206"/>
        <v>1.8999999761581401</v>
      </c>
      <c r="BF106" s="63">
        <f t="shared" si="207"/>
        <v>1.8999999761581401</v>
      </c>
      <c r="BG106" s="46">
        <f t="shared" si="208"/>
        <v>0</v>
      </c>
      <c r="BH106" s="64" t="e">
        <f t="shared" si="209"/>
        <v>#DIV/0!</v>
      </c>
      <c r="BI106" s="66">
        <v>108</v>
      </c>
      <c r="BJ106" s="66">
        <v>918</v>
      </c>
      <c r="BK106" s="66">
        <v>0</v>
      </c>
      <c r="BL106" s="10">
        <f t="shared" si="210"/>
        <v>1026</v>
      </c>
      <c r="BM106" s="15">
        <f t="shared" si="211"/>
        <v>6152.9984476425025</v>
      </c>
      <c r="BN106" s="9">
        <f t="shared" si="212"/>
        <v>5126.9984476425025</v>
      </c>
      <c r="BO106" s="48">
        <f t="shared" si="213"/>
        <v>1.9341244232612853</v>
      </c>
      <c r="BP106" s="48">
        <f t="shared" si="214"/>
        <v>1.9169862696647879</v>
      </c>
      <c r="BQ106" s="46">
        <f t="shared" si="215"/>
        <v>2650.8110781194991</v>
      </c>
      <c r="BR106" s="64">
        <f t="shared" si="216"/>
        <v>0.16674796990938751</v>
      </c>
      <c r="BS106" s="16">
        <f t="shared" si="217"/>
        <v>1480</v>
      </c>
      <c r="BT106" s="69">
        <f t="shared" si="218"/>
        <v>6661.5619070283192</v>
      </c>
      <c r="BU106" s="66">
        <v>454</v>
      </c>
      <c r="BV106" s="15">
        <f t="shared" si="219"/>
        <v>508.56345938581643</v>
      </c>
      <c r="BW106" s="37">
        <f t="shared" si="220"/>
        <v>54.563459385816429</v>
      </c>
      <c r="BX106" s="54">
        <f t="shared" si="221"/>
        <v>54.563459385816429</v>
      </c>
      <c r="BY106" s="26">
        <f t="shared" si="222"/>
        <v>8.3176005161304981E-2</v>
      </c>
      <c r="BZ106" s="47">
        <f t="shared" si="223"/>
        <v>54.563459385816429</v>
      </c>
      <c r="CA106" s="48">
        <f t="shared" si="224"/>
        <v>1.9341244232612853</v>
      </c>
      <c r="CB106" s="48">
        <f t="shared" si="225"/>
        <v>1.9169862696647879</v>
      </c>
      <c r="CC106" s="65">
        <f t="shared" si="226"/>
        <v>28.210935516657464</v>
      </c>
      <c r="CD106" s="66">
        <v>0</v>
      </c>
      <c r="CE106" s="15">
        <f t="shared" si="227"/>
        <v>335.40660374270317</v>
      </c>
      <c r="CF106" s="37">
        <f t="shared" si="228"/>
        <v>335.40660374270317</v>
      </c>
      <c r="CG106" s="54">
        <f t="shared" si="229"/>
        <v>335.40660374270317</v>
      </c>
      <c r="CH106" s="26">
        <f t="shared" si="230"/>
        <v>5.2187117433126373E-2</v>
      </c>
      <c r="CI106" s="47">
        <f t="shared" si="231"/>
        <v>335.40660374270317</v>
      </c>
      <c r="CJ106" s="48">
        <f t="shared" si="232"/>
        <v>1.9341244232612853</v>
      </c>
      <c r="CK106" s="65">
        <f t="shared" si="233"/>
        <v>173.41521554086302</v>
      </c>
      <c r="CL106" s="70">
        <f t="shared" si="234"/>
        <v>3</v>
      </c>
      <c r="CM106" s="1">
        <f t="shared" si="235"/>
        <v>1934</v>
      </c>
    </row>
    <row r="107" spans="1:91" x14ac:dyDescent="0.2">
      <c r="A107" s="30" t="s">
        <v>214</v>
      </c>
      <c r="B107">
        <v>0</v>
      </c>
      <c r="C107">
        <v>0</v>
      </c>
      <c r="D107">
        <v>0.100279664402716</v>
      </c>
      <c r="E107">
        <v>0.89972033559728304</v>
      </c>
      <c r="F107">
        <v>0.85061581247516804</v>
      </c>
      <c r="G107">
        <v>0.85061581247516804</v>
      </c>
      <c r="H107">
        <v>0.129544504805683</v>
      </c>
      <c r="I107">
        <v>0.25992478061011198</v>
      </c>
      <c r="J107">
        <v>0.18349884738292699</v>
      </c>
      <c r="K107">
        <v>0.39507849999068001</v>
      </c>
      <c r="L107">
        <v>0.706686358899691</v>
      </c>
      <c r="M107">
        <v>0.96045786621430895</v>
      </c>
      <c r="N107" s="21">
        <v>0</v>
      </c>
      <c r="O107">
        <v>0.999033985947956</v>
      </c>
      <c r="P107">
        <v>0.99056783248578495</v>
      </c>
      <c r="Q107">
        <v>1.00728409466374</v>
      </c>
      <c r="R107">
        <v>0.99424898926027105</v>
      </c>
      <c r="S107">
        <v>9.9700002670287997</v>
      </c>
      <c r="T107" s="27">
        <f t="shared" si="177"/>
        <v>0.99424898926027105</v>
      </c>
      <c r="U107" s="27">
        <f t="shared" si="178"/>
        <v>1.00728409466374</v>
      </c>
      <c r="V107" s="39">
        <f t="shared" si="179"/>
        <v>9.9126626884180169</v>
      </c>
      <c r="W107" s="38">
        <f t="shared" si="180"/>
        <v>10.042622692771351</v>
      </c>
      <c r="X107" s="44">
        <f t="shared" si="181"/>
        <v>1.2011769890949804</v>
      </c>
      <c r="Y107" s="44">
        <f t="shared" si="182"/>
        <v>0.39565113173463623</v>
      </c>
      <c r="Z107" s="22">
        <f t="shared" si="183"/>
        <v>1</v>
      </c>
      <c r="AA107" s="22">
        <f t="shared" si="184"/>
        <v>1</v>
      </c>
      <c r="AB107" s="22">
        <f t="shared" si="185"/>
        <v>1</v>
      </c>
      <c r="AC107" s="22">
        <v>1</v>
      </c>
      <c r="AD107" s="22">
        <v>1</v>
      </c>
      <c r="AE107" s="22">
        <v>1</v>
      </c>
      <c r="AF107" s="22">
        <f t="shared" si="186"/>
        <v>-2.0158062563458218E-2</v>
      </c>
      <c r="AG107" s="22">
        <f t="shared" si="187"/>
        <v>0.96033891488376033</v>
      </c>
      <c r="AH107" s="22">
        <f t="shared" si="188"/>
        <v>0.706686358899691</v>
      </c>
      <c r="AI107" s="22">
        <f t="shared" si="189"/>
        <v>1.7268444214631491</v>
      </c>
      <c r="AJ107" s="22">
        <f t="shared" si="190"/>
        <v>-1.1179406290299256</v>
      </c>
      <c r="AK107" s="22">
        <f t="shared" si="191"/>
        <v>1.0168846478167008</v>
      </c>
      <c r="AL107" s="22">
        <f t="shared" si="192"/>
        <v>0.96045786621430895</v>
      </c>
      <c r="AM107" s="22">
        <f t="shared" si="193"/>
        <v>3.0783984952442345</v>
      </c>
      <c r="AN107" s="46">
        <v>0</v>
      </c>
      <c r="AO107" s="74">
        <v>0.34300000000000003</v>
      </c>
      <c r="AP107" s="51">
        <v>0.64</v>
      </c>
      <c r="AQ107" s="50">
        <v>1</v>
      </c>
      <c r="AR107" s="17">
        <f t="shared" si="194"/>
        <v>0</v>
      </c>
      <c r="AS107" s="17">
        <f t="shared" si="195"/>
        <v>30.803032375902646</v>
      </c>
      <c r="AT107" s="17">
        <f t="shared" si="196"/>
        <v>57.475045832588023</v>
      </c>
      <c r="AU107" s="17">
        <f t="shared" si="197"/>
        <v>0</v>
      </c>
      <c r="AV107" s="17">
        <f t="shared" si="198"/>
        <v>30.803032375902646</v>
      </c>
      <c r="AW107" s="17">
        <f t="shared" si="199"/>
        <v>57.475045832588023</v>
      </c>
      <c r="AX107" s="14">
        <f t="shared" si="200"/>
        <v>0</v>
      </c>
      <c r="AY107" s="14">
        <f t="shared" si="201"/>
        <v>2.2607162800541265E-2</v>
      </c>
      <c r="AZ107" s="67">
        <f t="shared" si="202"/>
        <v>1.9641992173850365E-2</v>
      </c>
      <c r="BA107" s="21">
        <f t="shared" si="203"/>
        <v>0</v>
      </c>
      <c r="BB107" s="66">
        <v>0</v>
      </c>
      <c r="BC107" s="15">
        <f t="shared" si="204"/>
        <v>0</v>
      </c>
      <c r="BD107" s="19">
        <f t="shared" si="205"/>
        <v>0</v>
      </c>
      <c r="BE107" s="63">
        <f t="shared" si="206"/>
        <v>10.042622692771351</v>
      </c>
      <c r="BF107" s="63">
        <f t="shared" si="207"/>
        <v>10.115774107137721</v>
      </c>
      <c r="BG107" s="46">
        <f t="shared" si="208"/>
        <v>0</v>
      </c>
      <c r="BH107" s="64" t="e">
        <f t="shared" si="209"/>
        <v>#DIV/0!</v>
      </c>
      <c r="BI107" s="66">
        <v>0</v>
      </c>
      <c r="BJ107" s="66">
        <v>778</v>
      </c>
      <c r="BK107" s="66">
        <v>0</v>
      </c>
      <c r="BL107" s="10">
        <f t="shared" si="210"/>
        <v>778</v>
      </c>
      <c r="BM107" s="15">
        <f t="shared" si="211"/>
        <v>4179.567044238468</v>
      </c>
      <c r="BN107" s="9">
        <f t="shared" si="212"/>
        <v>3401.567044238468</v>
      </c>
      <c r="BO107" s="48">
        <f t="shared" si="213"/>
        <v>9.9126626884180169</v>
      </c>
      <c r="BP107" s="48">
        <f t="shared" si="214"/>
        <v>9.8556548588376138</v>
      </c>
      <c r="BQ107" s="46">
        <f t="shared" si="215"/>
        <v>343.15371673171819</v>
      </c>
      <c r="BR107" s="64">
        <f t="shared" si="216"/>
        <v>0.18614368229179928</v>
      </c>
      <c r="BS107" s="16">
        <f t="shared" si="217"/>
        <v>918</v>
      </c>
      <c r="BT107" s="69">
        <f t="shared" si="218"/>
        <v>4370.9782579726398</v>
      </c>
      <c r="BU107" s="66">
        <v>140</v>
      </c>
      <c r="BV107" s="15">
        <f t="shared" si="219"/>
        <v>191.41121373417181</v>
      </c>
      <c r="BW107" s="37">
        <f t="shared" si="220"/>
        <v>51.41121373417181</v>
      </c>
      <c r="BX107" s="54">
        <f t="shared" si="221"/>
        <v>51.41121373417181</v>
      </c>
      <c r="BY107" s="26">
        <f t="shared" si="222"/>
        <v>7.8370752643554073E-2</v>
      </c>
      <c r="BZ107" s="47">
        <f t="shared" si="223"/>
        <v>51.41121373417181</v>
      </c>
      <c r="CA107" s="48">
        <f t="shared" si="224"/>
        <v>9.9126626884180169</v>
      </c>
      <c r="CB107" s="48">
        <f t="shared" si="225"/>
        <v>9.8556548588376138</v>
      </c>
      <c r="CC107" s="65">
        <f t="shared" si="226"/>
        <v>5.1864181552592141</v>
      </c>
      <c r="CD107" s="66">
        <v>0</v>
      </c>
      <c r="CE107" s="15">
        <f t="shared" si="227"/>
        <v>126.2390837013363</v>
      </c>
      <c r="CF107" s="37">
        <f t="shared" si="228"/>
        <v>126.2390837013363</v>
      </c>
      <c r="CG107" s="54">
        <f t="shared" si="229"/>
        <v>126.2390837013363</v>
      </c>
      <c r="CH107" s="26">
        <f t="shared" si="230"/>
        <v>1.9641992173850369E-2</v>
      </c>
      <c r="CI107" s="47">
        <f t="shared" si="231"/>
        <v>126.2390837013363</v>
      </c>
      <c r="CJ107" s="48">
        <f t="shared" si="232"/>
        <v>9.9126626884180169</v>
      </c>
      <c r="CK107" s="65">
        <f t="shared" si="233"/>
        <v>12.735133603288489</v>
      </c>
      <c r="CL107" s="70">
        <f t="shared" si="234"/>
        <v>0</v>
      </c>
      <c r="CM107" s="1">
        <f t="shared" si="235"/>
        <v>1058</v>
      </c>
    </row>
    <row r="108" spans="1:91" x14ac:dyDescent="0.2">
      <c r="A108" s="30" t="s">
        <v>245</v>
      </c>
      <c r="B108">
        <v>1</v>
      </c>
      <c r="C108">
        <v>0</v>
      </c>
      <c r="D108">
        <v>0.65660377358490496</v>
      </c>
      <c r="E108">
        <v>0.34339622641509399</v>
      </c>
      <c r="F108">
        <v>0.61433868974042005</v>
      </c>
      <c r="G108">
        <v>0.61433868974042005</v>
      </c>
      <c r="H108">
        <v>0.69781021897810203</v>
      </c>
      <c r="I108">
        <v>0.68613138686131303</v>
      </c>
      <c r="J108">
        <v>0.69194616359471295</v>
      </c>
      <c r="K108">
        <v>0.65198872652346296</v>
      </c>
      <c r="L108">
        <v>0.14624747164625501</v>
      </c>
      <c r="M108">
        <v>0.14481418896817</v>
      </c>
      <c r="N108" s="21">
        <v>0</v>
      </c>
      <c r="O108">
        <v>1.02380888646733</v>
      </c>
      <c r="P108">
        <v>0.98902362496311402</v>
      </c>
      <c r="Q108">
        <v>1.01558981324429</v>
      </c>
      <c r="R108">
        <v>0.98605930068480696</v>
      </c>
      <c r="S108">
        <v>11.5100002288818</v>
      </c>
      <c r="T108" s="27">
        <f t="shared" si="177"/>
        <v>0.98605930068480696</v>
      </c>
      <c r="U108" s="27">
        <f t="shared" si="178"/>
        <v>1.01558981324429</v>
      </c>
      <c r="V108" s="39">
        <f t="shared" si="179"/>
        <v>11.349542776573156</v>
      </c>
      <c r="W108" s="38">
        <f t="shared" si="180"/>
        <v>11.689438982891803</v>
      </c>
      <c r="X108" s="44">
        <f t="shared" si="181"/>
        <v>0.90828440482269912</v>
      </c>
      <c r="Y108" s="44">
        <f t="shared" si="182"/>
        <v>0.65902252128904792</v>
      </c>
      <c r="Z108" s="22">
        <f t="shared" si="183"/>
        <v>1</v>
      </c>
      <c r="AA108" s="22">
        <f t="shared" si="184"/>
        <v>1</v>
      </c>
      <c r="AB108" s="22">
        <f t="shared" si="185"/>
        <v>1</v>
      </c>
      <c r="AC108" s="22">
        <v>1</v>
      </c>
      <c r="AD108" s="22">
        <v>1</v>
      </c>
      <c r="AE108" s="22">
        <v>1</v>
      </c>
      <c r="AF108" s="22">
        <f t="shared" si="186"/>
        <v>-2.0158062563458218E-2</v>
      </c>
      <c r="AG108" s="22">
        <f t="shared" si="187"/>
        <v>0.96033891488376033</v>
      </c>
      <c r="AH108" s="22">
        <f t="shared" si="188"/>
        <v>0.14624747164625501</v>
      </c>
      <c r="AI108" s="22">
        <f t="shared" si="189"/>
        <v>1.1664055342097133</v>
      </c>
      <c r="AJ108" s="22">
        <f t="shared" si="190"/>
        <v>-1.1179406290299256</v>
      </c>
      <c r="AK108" s="22">
        <f t="shared" si="191"/>
        <v>1.0168846478167008</v>
      </c>
      <c r="AL108" s="22">
        <f t="shared" si="192"/>
        <v>0.14481418896817</v>
      </c>
      <c r="AM108" s="22">
        <f t="shared" si="193"/>
        <v>2.2627548179980956</v>
      </c>
      <c r="AN108" s="46">
        <v>0</v>
      </c>
      <c r="AO108" s="74">
        <v>0.34300000000000003</v>
      </c>
      <c r="AP108" s="51">
        <v>0.64</v>
      </c>
      <c r="AQ108" s="50">
        <v>1</v>
      </c>
      <c r="AR108" s="17">
        <f t="shared" si="194"/>
        <v>0</v>
      </c>
      <c r="AS108" s="17">
        <f t="shared" si="195"/>
        <v>8.9917477149101632</v>
      </c>
      <c r="AT108" s="17">
        <f t="shared" si="196"/>
        <v>16.777605065721588</v>
      </c>
      <c r="AU108" s="17">
        <f t="shared" si="197"/>
        <v>0</v>
      </c>
      <c r="AV108" s="17">
        <f t="shared" si="198"/>
        <v>8.9917477149101632</v>
      </c>
      <c r="AW108" s="17">
        <f t="shared" si="199"/>
        <v>16.777605065721588</v>
      </c>
      <c r="AX108" s="14">
        <f t="shared" si="200"/>
        <v>0</v>
      </c>
      <c r="AY108" s="14">
        <f t="shared" si="201"/>
        <v>6.5992822385692847E-3</v>
      </c>
      <c r="AZ108" s="67">
        <f t="shared" si="202"/>
        <v>5.7337159566039908E-3</v>
      </c>
      <c r="BA108" s="21">
        <f t="shared" si="203"/>
        <v>0</v>
      </c>
      <c r="BB108" s="66">
        <v>0</v>
      </c>
      <c r="BC108" s="15">
        <f t="shared" si="204"/>
        <v>0</v>
      </c>
      <c r="BD108" s="19">
        <f t="shared" si="205"/>
        <v>0</v>
      </c>
      <c r="BE108" s="63">
        <f t="shared" si="206"/>
        <v>11.689438982891803</v>
      </c>
      <c r="BF108" s="63">
        <f t="shared" si="207"/>
        <v>11.87167515356561</v>
      </c>
      <c r="BG108" s="46">
        <f t="shared" si="208"/>
        <v>0</v>
      </c>
      <c r="BH108" s="64" t="e">
        <f t="shared" si="209"/>
        <v>#DIV/0!</v>
      </c>
      <c r="BI108" s="66">
        <v>0</v>
      </c>
      <c r="BJ108" s="66">
        <v>58</v>
      </c>
      <c r="BK108" s="66">
        <v>0</v>
      </c>
      <c r="BL108" s="10">
        <f t="shared" si="210"/>
        <v>58</v>
      </c>
      <c r="BM108" s="15">
        <f t="shared" si="211"/>
        <v>1220.0621017022122</v>
      </c>
      <c r="BN108" s="9">
        <f t="shared" si="212"/>
        <v>1162.0621017022122</v>
      </c>
      <c r="BO108" s="48">
        <f t="shared" si="213"/>
        <v>11.349542776573156</v>
      </c>
      <c r="BP108" s="48">
        <f t="shared" si="214"/>
        <v>11.19132221336003</v>
      </c>
      <c r="BQ108" s="46">
        <f t="shared" si="215"/>
        <v>102.38845075775656</v>
      </c>
      <c r="BR108" s="64">
        <f t="shared" si="216"/>
        <v>4.7538563749401998E-2</v>
      </c>
      <c r="BS108" s="16">
        <f t="shared" si="217"/>
        <v>127</v>
      </c>
      <c r="BT108" s="69">
        <f t="shared" si="218"/>
        <v>1275.937163699318</v>
      </c>
      <c r="BU108" s="66">
        <v>69</v>
      </c>
      <c r="BV108" s="15">
        <f t="shared" si="219"/>
        <v>55.875061997105888</v>
      </c>
      <c r="BW108" s="37">
        <f t="shared" si="220"/>
        <v>-13.124938002894112</v>
      </c>
      <c r="BX108" s="54">
        <f t="shared" si="221"/>
        <v>-13.124938002894112</v>
      </c>
      <c r="BY108" s="26">
        <f t="shared" si="222"/>
        <v>-2.0007527443436014E-2</v>
      </c>
      <c r="BZ108" s="47">
        <f t="shared" si="223"/>
        <v>-13.124938002894112</v>
      </c>
      <c r="CA108" s="48">
        <f t="shared" si="224"/>
        <v>11.689438982891803</v>
      </c>
      <c r="CB108" s="48">
        <f t="shared" si="225"/>
        <v>11.87167515356561</v>
      </c>
      <c r="CC108" s="65">
        <f t="shared" si="226"/>
        <v>-1.1228030722520772</v>
      </c>
      <c r="CD108" s="66">
        <v>0</v>
      </c>
      <c r="CE108" s="15">
        <f t="shared" si="227"/>
        <v>36.850592453093846</v>
      </c>
      <c r="CF108" s="37">
        <f t="shared" si="228"/>
        <v>36.850592453093846</v>
      </c>
      <c r="CG108" s="54">
        <f t="shared" si="229"/>
        <v>36.850592453093846</v>
      </c>
      <c r="CH108" s="26">
        <f t="shared" si="230"/>
        <v>5.7337159566039908E-3</v>
      </c>
      <c r="CI108" s="47">
        <f t="shared" si="231"/>
        <v>36.850592453093846</v>
      </c>
      <c r="CJ108" s="48">
        <f t="shared" si="232"/>
        <v>11.689438982891803</v>
      </c>
      <c r="CK108" s="65">
        <f t="shared" si="233"/>
        <v>3.1524688658734528</v>
      </c>
      <c r="CL108" s="70">
        <f t="shared" si="234"/>
        <v>0</v>
      </c>
      <c r="CM108" s="1">
        <f t="shared" si="235"/>
        <v>196</v>
      </c>
    </row>
    <row r="109" spans="1:91" x14ac:dyDescent="0.2">
      <c r="A109" s="30" t="s">
        <v>120</v>
      </c>
      <c r="B109">
        <v>0</v>
      </c>
      <c r="C109">
        <v>0</v>
      </c>
      <c r="D109">
        <v>9.0322580645161202E-2</v>
      </c>
      <c r="E109">
        <v>0.90967741935483803</v>
      </c>
      <c r="F109">
        <v>9.9252934898612505E-2</v>
      </c>
      <c r="G109">
        <v>9.9252934898612505E-2</v>
      </c>
      <c r="H109">
        <v>0.109714285714285</v>
      </c>
      <c r="I109">
        <v>0.10285714285714199</v>
      </c>
      <c r="J109">
        <v>0.106230400353117</v>
      </c>
      <c r="K109">
        <v>0.102682418215104</v>
      </c>
      <c r="L109">
        <v>0.43642592506703998</v>
      </c>
      <c r="M109">
        <v>-0.37938200128469401</v>
      </c>
      <c r="N109" s="21">
        <v>0</v>
      </c>
      <c r="O109">
        <v>0.99648715779499997</v>
      </c>
      <c r="P109">
        <v>0.98371989634455104</v>
      </c>
      <c r="Q109">
        <v>1.0268076546906699</v>
      </c>
      <c r="R109">
        <v>0.98460414763497295</v>
      </c>
      <c r="S109">
        <v>73.569999694824205</v>
      </c>
      <c r="T109" s="27">
        <f t="shared" si="177"/>
        <v>0.98460414763497295</v>
      </c>
      <c r="U109" s="27">
        <f t="shared" si="178"/>
        <v>1.0268076546906699</v>
      </c>
      <c r="V109" s="39">
        <f t="shared" si="179"/>
        <v>72.437326841027613</v>
      </c>
      <c r="W109" s="38">
        <f t="shared" si="180"/>
        <v>75.542238842235747</v>
      </c>
      <c r="X109" s="44">
        <f t="shared" si="181"/>
        <v>1.2064191778576656</v>
      </c>
      <c r="Y109" s="44">
        <f t="shared" si="182"/>
        <v>0.10147324251171919</v>
      </c>
      <c r="Z109" s="22">
        <f t="shared" si="183"/>
        <v>1</v>
      </c>
      <c r="AA109" s="22">
        <f t="shared" si="184"/>
        <v>1</v>
      </c>
      <c r="AB109" s="22">
        <f t="shared" si="185"/>
        <v>1</v>
      </c>
      <c r="AC109" s="22">
        <v>1</v>
      </c>
      <c r="AD109" s="22">
        <v>1</v>
      </c>
      <c r="AE109" s="22">
        <v>1</v>
      </c>
      <c r="AF109" s="22">
        <f t="shared" si="186"/>
        <v>-2.0158062563458218E-2</v>
      </c>
      <c r="AG109" s="22">
        <f t="shared" si="187"/>
        <v>0.96033891488376033</v>
      </c>
      <c r="AH109" s="22">
        <f t="shared" si="188"/>
        <v>0.43642592506703998</v>
      </c>
      <c r="AI109" s="22">
        <f t="shared" si="189"/>
        <v>1.4565839876304982</v>
      </c>
      <c r="AJ109" s="22">
        <f t="shared" si="190"/>
        <v>-1.1179406290299256</v>
      </c>
      <c r="AK109" s="22">
        <f t="shared" si="191"/>
        <v>1.0168846478167008</v>
      </c>
      <c r="AL109" s="22">
        <f t="shared" si="192"/>
        <v>-0.37938200128469401</v>
      </c>
      <c r="AM109" s="22">
        <f t="shared" si="193"/>
        <v>1.7385586277452316</v>
      </c>
      <c r="AN109" s="46">
        <v>1</v>
      </c>
      <c r="AO109" s="51">
        <v>1</v>
      </c>
      <c r="AP109" s="51">
        <v>1</v>
      </c>
      <c r="AQ109" s="21">
        <v>1</v>
      </c>
      <c r="AR109" s="17">
        <f t="shared" si="194"/>
        <v>4.5013431906956685</v>
      </c>
      <c r="AS109" s="17">
        <f t="shared" si="195"/>
        <v>0</v>
      </c>
      <c r="AT109" s="17">
        <f t="shared" si="196"/>
        <v>9.1360267446527033</v>
      </c>
      <c r="AU109" s="17">
        <f t="shared" si="197"/>
        <v>4.5013431906956685</v>
      </c>
      <c r="AV109" s="17">
        <f t="shared" si="198"/>
        <v>0</v>
      </c>
      <c r="AW109" s="17">
        <f t="shared" si="199"/>
        <v>9.1360267446527033</v>
      </c>
      <c r="AX109" s="14">
        <f t="shared" si="200"/>
        <v>8.0866663629885361E-3</v>
      </c>
      <c r="AY109" s="14">
        <f t="shared" si="201"/>
        <v>0</v>
      </c>
      <c r="AZ109" s="67">
        <f t="shared" si="202"/>
        <v>3.1222204909806097E-3</v>
      </c>
      <c r="BA109" s="21">
        <f t="shared" si="203"/>
        <v>0</v>
      </c>
      <c r="BB109" s="66">
        <v>809</v>
      </c>
      <c r="BC109" s="15">
        <f t="shared" si="204"/>
        <v>1046.1639407134639</v>
      </c>
      <c r="BD109" s="19">
        <f t="shared" si="205"/>
        <v>237.16394071346394</v>
      </c>
      <c r="BE109" s="63">
        <f t="shared" si="206"/>
        <v>72.437326841027613</v>
      </c>
      <c r="BF109" s="63">
        <f t="shared" si="207"/>
        <v>71.322092451265931</v>
      </c>
      <c r="BG109" s="46">
        <f t="shared" si="208"/>
        <v>3.2740570511933522</v>
      </c>
      <c r="BH109" s="64">
        <f t="shared" si="209"/>
        <v>0.77330136178109654</v>
      </c>
      <c r="BI109" s="66">
        <v>1324</v>
      </c>
      <c r="BJ109" s="66">
        <v>0</v>
      </c>
      <c r="BK109" s="66">
        <v>0</v>
      </c>
      <c r="BL109" s="10">
        <f t="shared" si="210"/>
        <v>1324</v>
      </c>
      <c r="BM109" s="15">
        <f t="shared" si="211"/>
        <v>0</v>
      </c>
      <c r="BN109" s="9">
        <f t="shared" si="212"/>
        <v>-1324</v>
      </c>
      <c r="BO109" s="48">
        <f t="shared" si="213"/>
        <v>75.542238842235747</v>
      </c>
      <c r="BP109" s="48">
        <f t="shared" si="214"/>
        <v>77.567349095678523</v>
      </c>
      <c r="BQ109" s="46">
        <f t="shared" si="215"/>
        <v>-17.526618489095537</v>
      </c>
      <c r="BR109" s="64" t="e">
        <f t="shared" si="216"/>
        <v>#DIV/0!</v>
      </c>
      <c r="BS109" s="16">
        <f t="shared" si="217"/>
        <v>2133</v>
      </c>
      <c r="BT109" s="69">
        <f t="shared" si="218"/>
        <v>1076.58997939807</v>
      </c>
      <c r="BU109" s="66">
        <v>0</v>
      </c>
      <c r="BV109" s="15">
        <f t="shared" si="219"/>
        <v>30.426038684606041</v>
      </c>
      <c r="BW109" s="37">
        <f t="shared" si="220"/>
        <v>30.426038684606041</v>
      </c>
      <c r="BX109" s="54">
        <f t="shared" si="221"/>
        <v>30.426038684606041</v>
      </c>
      <c r="BY109" s="26">
        <f t="shared" si="222"/>
        <v>4.6381156531411345E-2</v>
      </c>
      <c r="BZ109" s="47">
        <f t="shared" si="223"/>
        <v>30.426038684606041</v>
      </c>
      <c r="CA109" s="48">
        <f t="shared" si="224"/>
        <v>72.437326841027613</v>
      </c>
      <c r="CB109" s="48">
        <f t="shared" si="225"/>
        <v>71.322092451265931</v>
      </c>
      <c r="CC109" s="65">
        <f t="shared" si="226"/>
        <v>0.42003259937213899</v>
      </c>
      <c r="CD109" s="66">
        <v>0</v>
      </c>
      <c r="CE109" s="15">
        <f t="shared" si="227"/>
        <v>20.066511095532377</v>
      </c>
      <c r="CF109" s="37">
        <f t="shared" si="228"/>
        <v>20.066511095532377</v>
      </c>
      <c r="CG109" s="54">
        <f t="shared" si="229"/>
        <v>20.066511095532377</v>
      </c>
      <c r="CH109" s="26">
        <f t="shared" si="230"/>
        <v>3.1222204909806097E-3</v>
      </c>
      <c r="CI109" s="47">
        <f t="shared" si="231"/>
        <v>20.066511095532377</v>
      </c>
      <c r="CJ109" s="48">
        <f t="shared" si="232"/>
        <v>72.437326841027613</v>
      </c>
      <c r="CK109" s="65">
        <f t="shared" si="233"/>
        <v>0.27701893444481651</v>
      </c>
      <c r="CL109" s="70">
        <f t="shared" si="234"/>
        <v>0</v>
      </c>
      <c r="CM109" s="1">
        <f t="shared" si="235"/>
        <v>2133</v>
      </c>
    </row>
    <row r="110" spans="1:91" x14ac:dyDescent="0.2">
      <c r="A110" s="30" t="s">
        <v>171</v>
      </c>
      <c r="B110">
        <v>1</v>
      </c>
      <c r="C110">
        <v>1</v>
      </c>
      <c r="D110">
        <v>0.60447463044346705</v>
      </c>
      <c r="E110">
        <v>0.395525369556532</v>
      </c>
      <c r="F110">
        <v>0.590782677791021</v>
      </c>
      <c r="G110">
        <v>0.590782677791021</v>
      </c>
      <c r="H110">
        <v>0.48892603426661002</v>
      </c>
      <c r="I110">
        <v>0.67864605098203001</v>
      </c>
      <c r="J110">
        <v>0.57602753612769297</v>
      </c>
      <c r="K110">
        <v>0.58335845778979001</v>
      </c>
      <c r="L110">
        <v>0.57778429055196701</v>
      </c>
      <c r="M110">
        <v>-0.115418316126986</v>
      </c>
      <c r="N110" s="21">
        <v>0</v>
      </c>
      <c r="O110">
        <v>1.0100378063989199</v>
      </c>
      <c r="P110">
        <v>0.99392641262812498</v>
      </c>
      <c r="Q110">
        <v>1.0049478339553199</v>
      </c>
      <c r="R110">
        <v>0.98825523430481899</v>
      </c>
      <c r="S110">
        <v>92.300003051757798</v>
      </c>
      <c r="T110" s="27">
        <f t="shared" si="177"/>
        <v>0.99392641262812498</v>
      </c>
      <c r="U110" s="27">
        <f t="shared" si="178"/>
        <v>1.0049478339553199</v>
      </c>
      <c r="V110" s="39">
        <f t="shared" si="179"/>
        <v>91.739410918798612</v>
      </c>
      <c r="W110" s="38">
        <f t="shared" si="180"/>
        <v>92.75668814093342</v>
      </c>
      <c r="X110" s="44">
        <f t="shared" si="181"/>
        <v>0.93572926870436723</v>
      </c>
      <c r="Y110" s="44">
        <f t="shared" si="182"/>
        <v>0.58757115217023315</v>
      </c>
      <c r="Z110" s="22">
        <f t="shared" si="183"/>
        <v>1</v>
      </c>
      <c r="AA110" s="22">
        <f t="shared" si="184"/>
        <v>1</v>
      </c>
      <c r="AB110" s="22">
        <f t="shared" si="185"/>
        <v>1</v>
      </c>
      <c r="AC110" s="22">
        <v>1</v>
      </c>
      <c r="AD110" s="22">
        <v>1</v>
      </c>
      <c r="AE110" s="22">
        <v>1</v>
      </c>
      <c r="AF110" s="22">
        <f t="shared" si="186"/>
        <v>-2.0158062563458218E-2</v>
      </c>
      <c r="AG110" s="22">
        <f t="shared" si="187"/>
        <v>0.96033891488376033</v>
      </c>
      <c r="AH110" s="22">
        <f t="shared" si="188"/>
        <v>0.57778429055196701</v>
      </c>
      <c r="AI110" s="22">
        <f t="shared" si="189"/>
        <v>1.5979423531154251</v>
      </c>
      <c r="AJ110" s="22">
        <f t="shared" si="190"/>
        <v>-1.1179406290299256</v>
      </c>
      <c r="AK110" s="22">
        <f t="shared" si="191"/>
        <v>1.0168846478167008</v>
      </c>
      <c r="AL110" s="22">
        <f t="shared" si="192"/>
        <v>-0.115418316126986</v>
      </c>
      <c r="AM110" s="22">
        <f t="shared" si="193"/>
        <v>2.0025223129029399</v>
      </c>
      <c r="AN110" s="46">
        <v>1</v>
      </c>
      <c r="AO110" s="51">
        <v>1</v>
      </c>
      <c r="AP110" s="51">
        <v>1</v>
      </c>
      <c r="AQ110" s="21">
        <v>1</v>
      </c>
      <c r="AR110" s="17">
        <f t="shared" si="194"/>
        <v>6.5199524905733099</v>
      </c>
      <c r="AS110" s="17">
        <f t="shared" si="195"/>
        <v>0</v>
      </c>
      <c r="AT110" s="17">
        <f t="shared" si="196"/>
        <v>16.080866830808574</v>
      </c>
      <c r="AU110" s="17">
        <f t="shared" si="197"/>
        <v>6.5199524905733099</v>
      </c>
      <c r="AV110" s="17">
        <f t="shared" si="198"/>
        <v>0</v>
      </c>
      <c r="AW110" s="17">
        <f t="shared" si="199"/>
        <v>16.080866830808574</v>
      </c>
      <c r="AX110" s="14">
        <f t="shared" si="200"/>
        <v>1.1713099459464693E-2</v>
      </c>
      <c r="AY110" s="14">
        <f t="shared" si="201"/>
        <v>0</v>
      </c>
      <c r="AZ110" s="67">
        <f t="shared" si="202"/>
        <v>5.4956069345208072E-3</v>
      </c>
      <c r="BA110" s="21">
        <f t="shared" si="203"/>
        <v>0</v>
      </c>
      <c r="BB110" s="66">
        <v>1661</v>
      </c>
      <c r="BC110" s="15">
        <f t="shared" si="204"/>
        <v>1515.3119639714878</v>
      </c>
      <c r="BD110" s="19">
        <f t="shared" si="205"/>
        <v>-145.68803602851222</v>
      </c>
      <c r="BE110" s="63">
        <f t="shared" si="206"/>
        <v>92.75668814093342</v>
      </c>
      <c r="BF110" s="63">
        <f t="shared" si="207"/>
        <v>93.215632832100155</v>
      </c>
      <c r="BG110" s="46">
        <f t="shared" si="208"/>
        <v>-1.570647237934536</v>
      </c>
      <c r="BH110" s="64">
        <f t="shared" si="209"/>
        <v>1.0961439225007357</v>
      </c>
      <c r="BI110" s="66">
        <v>0</v>
      </c>
      <c r="BJ110" s="66">
        <v>0</v>
      </c>
      <c r="BK110" s="66">
        <v>0</v>
      </c>
      <c r="BL110" s="10">
        <f t="shared" si="210"/>
        <v>0</v>
      </c>
      <c r="BM110" s="15">
        <f t="shared" si="211"/>
        <v>0</v>
      </c>
      <c r="BN110" s="9">
        <f t="shared" si="212"/>
        <v>0</v>
      </c>
      <c r="BO110" s="48">
        <f t="shared" si="213"/>
        <v>92.75668814093342</v>
      </c>
      <c r="BP110" s="48">
        <f t="shared" si="214"/>
        <v>93.215632832100155</v>
      </c>
      <c r="BQ110" s="46">
        <f t="shared" si="215"/>
        <v>0</v>
      </c>
      <c r="BR110" s="64" t="e">
        <f t="shared" si="216"/>
        <v>#DIV/0!</v>
      </c>
      <c r="BS110" s="16">
        <f t="shared" si="217"/>
        <v>1753</v>
      </c>
      <c r="BT110" s="69">
        <f t="shared" si="218"/>
        <v>1568.8666535483931</v>
      </c>
      <c r="BU110" s="66">
        <v>92</v>
      </c>
      <c r="BV110" s="15">
        <f t="shared" si="219"/>
        <v>53.554689576905268</v>
      </c>
      <c r="BW110" s="37">
        <f t="shared" si="220"/>
        <v>-38.445310423094732</v>
      </c>
      <c r="BX110" s="54">
        <f t="shared" si="221"/>
        <v>-38.445310423094732</v>
      </c>
      <c r="BY110" s="26">
        <f t="shared" si="222"/>
        <v>-5.8605656132765971E-2</v>
      </c>
      <c r="BZ110" s="47">
        <f t="shared" si="223"/>
        <v>-38.445310423094732</v>
      </c>
      <c r="CA110" s="48">
        <f t="shared" si="224"/>
        <v>92.75668814093342</v>
      </c>
      <c r="CB110" s="48">
        <f t="shared" si="225"/>
        <v>93.215632832100155</v>
      </c>
      <c r="CC110" s="65">
        <f t="shared" si="226"/>
        <v>-0.41447480708540801</v>
      </c>
      <c r="CD110" s="66">
        <v>0</v>
      </c>
      <c r="CE110" s="15">
        <f t="shared" si="227"/>
        <v>35.320265768165228</v>
      </c>
      <c r="CF110" s="37">
        <f t="shared" si="228"/>
        <v>35.320265768165228</v>
      </c>
      <c r="CG110" s="54">
        <f t="shared" si="229"/>
        <v>35.320265768165228</v>
      </c>
      <c r="CH110" s="26">
        <f t="shared" si="230"/>
        <v>5.4956069345208081E-3</v>
      </c>
      <c r="CI110" s="47">
        <f t="shared" si="231"/>
        <v>35.320265768165228</v>
      </c>
      <c r="CJ110" s="48">
        <f t="shared" si="232"/>
        <v>92.75668814093342</v>
      </c>
      <c r="CK110" s="65">
        <f t="shared" si="233"/>
        <v>0.38078403267805372</v>
      </c>
      <c r="CL110" s="70">
        <f t="shared" si="234"/>
        <v>0</v>
      </c>
      <c r="CM110" s="1">
        <f t="shared" si="235"/>
        <v>1845</v>
      </c>
    </row>
    <row r="111" spans="1:91" x14ac:dyDescent="0.2">
      <c r="A111" s="30" t="s">
        <v>172</v>
      </c>
      <c r="B111">
        <v>0</v>
      </c>
      <c r="C111">
        <v>0</v>
      </c>
      <c r="D111">
        <v>0.337209302325581</v>
      </c>
      <c r="E111">
        <v>0.66279069767441801</v>
      </c>
      <c r="F111">
        <v>0.358108108108108</v>
      </c>
      <c r="G111">
        <v>0.358108108108108</v>
      </c>
      <c r="H111">
        <v>0.45937499999999998</v>
      </c>
      <c r="I111">
        <v>0.4</v>
      </c>
      <c r="J111">
        <v>0.428660704987056</v>
      </c>
      <c r="K111">
        <v>0.39179953303086301</v>
      </c>
      <c r="L111">
        <v>-4.4150639841174899E-2</v>
      </c>
      <c r="M111">
        <v>-0.72962773792562996</v>
      </c>
      <c r="N111" s="21">
        <v>0</v>
      </c>
      <c r="O111">
        <v>0.99703997916934795</v>
      </c>
      <c r="P111">
        <v>0.98287445334052903</v>
      </c>
      <c r="Q111">
        <v>1.0220864599103701</v>
      </c>
      <c r="R111">
        <v>0.98420895256629404</v>
      </c>
      <c r="S111">
        <v>31.649999618530199</v>
      </c>
      <c r="T111" s="27">
        <f t="shared" si="177"/>
        <v>0.98420895256629404</v>
      </c>
      <c r="U111" s="27">
        <f t="shared" si="178"/>
        <v>1.0220864599103701</v>
      </c>
      <c r="V111" s="39">
        <f t="shared" si="179"/>
        <v>31.150212973277213</v>
      </c>
      <c r="W111" s="38">
        <f t="shared" si="180"/>
        <v>32.349036066268091</v>
      </c>
      <c r="X111" s="44">
        <f t="shared" si="181"/>
        <v>1.0764386705562849</v>
      </c>
      <c r="Y111" s="44">
        <f t="shared" si="182"/>
        <v>0.39046582236567368</v>
      </c>
      <c r="Z111" s="22">
        <f t="shared" si="183"/>
        <v>1</v>
      </c>
      <c r="AA111" s="22">
        <f t="shared" si="184"/>
        <v>1</v>
      </c>
      <c r="AB111" s="22">
        <f t="shared" si="185"/>
        <v>1</v>
      </c>
      <c r="AC111" s="22">
        <v>1</v>
      </c>
      <c r="AD111" s="22">
        <v>1</v>
      </c>
      <c r="AE111" s="22">
        <v>1</v>
      </c>
      <c r="AF111" s="22">
        <f t="shared" si="186"/>
        <v>-2.0158062563458218E-2</v>
      </c>
      <c r="AG111" s="22">
        <f t="shared" si="187"/>
        <v>0.96033891488376033</v>
      </c>
      <c r="AH111" s="22">
        <f t="shared" si="188"/>
        <v>-2.0158062563458218E-2</v>
      </c>
      <c r="AI111" s="22">
        <f t="shared" si="189"/>
        <v>1</v>
      </c>
      <c r="AJ111" s="22">
        <f t="shared" si="190"/>
        <v>-1.1179406290299256</v>
      </c>
      <c r="AK111" s="22">
        <f t="shared" si="191"/>
        <v>1.0168846478167008</v>
      </c>
      <c r="AL111" s="22">
        <f t="shared" si="192"/>
        <v>-0.72962773792562996</v>
      </c>
      <c r="AM111" s="22">
        <f t="shared" si="193"/>
        <v>1.3883128911042957</v>
      </c>
      <c r="AN111" s="46">
        <v>1</v>
      </c>
      <c r="AO111" s="51">
        <v>1</v>
      </c>
      <c r="AP111" s="51">
        <v>1</v>
      </c>
      <c r="AQ111" s="21">
        <v>1</v>
      </c>
      <c r="AR111" s="17">
        <f t="shared" si="194"/>
        <v>1</v>
      </c>
      <c r="AS111" s="17">
        <f t="shared" si="195"/>
        <v>0</v>
      </c>
      <c r="AT111" s="17">
        <f t="shared" si="196"/>
        <v>3.7149196529267008</v>
      </c>
      <c r="AU111" s="17">
        <f t="shared" si="197"/>
        <v>1</v>
      </c>
      <c r="AV111" s="17">
        <f t="shared" si="198"/>
        <v>0</v>
      </c>
      <c r="AW111" s="17">
        <f t="shared" si="199"/>
        <v>3.7149196529267008</v>
      </c>
      <c r="AX111" s="14">
        <f t="shared" si="200"/>
        <v>1.7965007377584038E-3</v>
      </c>
      <c r="AY111" s="14">
        <f t="shared" si="201"/>
        <v>0</v>
      </c>
      <c r="AZ111" s="67">
        <f t="shared" si="202"/>
        <v>1.2695670215176495E-3</v>
      </c>
      <c r="BA111" s="21">
        <f t="shared" si="203"/>
        <v>0</v>
      </c>
      <c r="BB111" s="66">
        <v>285</v>
      </c>
      <c r="BC111" s="15">
        <f t="shared" si="204"/>
        <v>232.41150394306695</v>
      </c>
      <c r="BD111" s="19">
        <f t="shared" si="205"/>
        <v>-52.588496056933053</v>
      </c>
      <c r="BE111" s="63">
        <f t="shared" si="206"/>
        <v>32.349036066268091</v>
      </c>
      <c r="BF111" s="63">
        <f t="shared" si="207"/>
        <v>33.063511754484843</v>
      </c>
      <c r="BG111" s="46">
        <f t="shared" si="208"/>
        <v>-1.6256588279540616</v>
      </c>
      <c r="BH111" s="64">
        <f t="shared" si="209"/>
        <v>1.2262732057782109</v>
      </c>
      <c r="BI111" s="66">
        <v>63</v>
      </c>
      <c r="BJ111" s="66">
        <v>316</v>
      </c>
      <c r="BK111" s="66">
        <v>63</v>
      </c>
      <c r="BL111" s="10">
        <f t="shared" si="210"/>
        <v>442</v>
      </c>
      <c r="BM111" s="15">
        <f t="shared" si="211"/>
        <v>0</v>
      </c>
      <c r="BN111" s="9">
        <f t="shared" si="212"/>
        <v>-442</v>
      </c>
      <c r="BO111" s="48">
        <f t="shared" si="213"/>
        <v>32.349036066268091</v>
      </c>
      <c r="BP111" s="48">
        <f t="shared" si="214"/>
        <v>33.063511754484843</v>
      </c>
      <c r="BQ111" s="46">
        <f t="shared" si="215"/>
        <v>-13.663467408875741</v>
      </c>
      <c r="BR111" s="64" t="e">
        <f t="shared" si="216"/>
        <v>#DIV/0!</v>
      </c>
      <c r="BS111" s="16">
        <f t="shared" si="217"/>
        <v>790</v>
      </c>
      <c r="BT111" s="69">
        <f t="shared" si="218"/>
        <v>244.78343456775644</v>
      </c>
      <c r="BU111" s="66">
        <v>63</v>
      </c>
      <c r="BV111" s="15">
        <f t="shared" si="219"/>
        <v>12.371930624689494</v>
      </c>
      <c r="BW111" s="37">
        <f t="shared" si="220"/>
        <v>-50.628069375310503</v>
      </c>
      <c r="BX111" s="54">
        <f t="shared" si="221"/>
        <v>-50.628069375310503</v>
      </c>
      <c r="BY111" s="26">
        <f t="shared" si="222"/>
        <v>-7.7176935023338666E-2</v>
      </c>
      <c r="BZ111" s="47">
        <f t="shared" si="223"/>
        <v>-50.628069375310496</v>
      </c>
      <c r="CA111" s="48">
        <f t="shared" si="224"/>
        <v>32.349036066268091</v>
      </c>
      <c r="CB111" s="48">
        <f t="shared" si="225"/>
        <v>33.063511754484843</v>
      </c>
      <c r="CC111" s="65">
        <f t="shared" si="226"/>
        <v>-1.5650565065245587</v>
      </c>
      <c r="CD111" s="66">
        <v>0</v>
      </c>
      <c r="CE111" s="15">
        <f t="shared" si="227"/>
        <v>8.1595072472939343</v>
      </c>
      <c r="CF111" s="37">
        <f t="shared" si="228"/>
        <v>8.1595072472939343</v>
      </c>
      <c r="CG111" s="54">
        <f t="shared" si="229"/>
        <v>8.1595072472939343</v>
      </c>
      <c r="CH111" s="26">
        <f t="shared" si="230"/>
        <v>1.2695670215176497E-3</v>
      </c>
      <c r="CI111" s="47">
        <f t="shared" si="231"/>
        <v>8.1595072472939343</v>
      </c>
      <c r="CJ111" s="48">
        <f t="shared" si="232"/>
        <v>32.349036066268091</v>
      </c>
      <c r="CK111" s="65">
        <f t="shared" si="233"/>
        <v>0.25223339671014955</v>
      </c>
      <c r="CL111" s="70">
        <f t="shared" si="234"/>
        <v>0</v>
      </c>
      <c r="CM111" s="1">
        <f t="shared" si="235"/>
        <v>853</v>
      </c>
    </row>
    <row r="112" spans="1:91" x14ac:dyDescent="0.2">
      <c r="A112" s="30" t="s">
        <v>121</v>
      </c>
      <c r="B112">
        <v>1</v>
      </c>
      <c r="C112">
        <v>1</v>
      </c>
      <c r="D112">
        <v>0.44734876773711701</v>
      </c>
      <c r="E112">
        <v>0.55265123226288204</v>
      </c>
      <c r="F112">
        <v>0.45084996304508501</v>
      </c>
      <c r="G112">
        <v>0.45084996304508501</v>
      </c>
      <c r="H112">
        <v>0.12937347436940599</v>
      </c>
      <c r="I112">
        <v>0.70219690805532897</v>
      </c>
      <c r="J112">
        <v>0.30140612748677198</v>
      </c>
      <c r="K112">
        <v>0.368631172635974</v>
      </c>
      <c r="L112">
        <v>-2.53481593446526E-2</v>
      </c>
      <c r="M112">
        <v>-0.67726090818050599</v>
      </c>
      <c r="N112" s="21">
        <v>0</v>
      </c>
      <c r="O112">
        <v>0.98431495637037103</v>
      </c>
      <c r="P112">
        <v>0.99848548593197495</v>
      </c>
      <c r="Q112">
        <v>1.0176083043817099</v>
      </c>
      <c r="R112">
        <v>0.97367075348606802</v>
      </c>
      <c r="S112">
        <v>4.7800002098083496</v>
      </c>
      <c r="T112" s="27">
        <f t="shared" si="177"/>
        <v>0.99848548593197495</v>
      </c>
      <c r="U112" s="27">
        <f t="shared" si="178"/>
        <v>1.0176083043817099</v>
      </c>
      <c r="V112" s="39">
        <f t="shared" si="179"/>
        <v>4.7727608322454325</v>
      </c>
      <c r="W112" s="38">
        <f t="shared" si="180"/>
        <v>4.8641679084472926</v>
      </c>
      <c r="X112" s="44">
        <f t="shared" si="181"/>
        <v>1.0184526294656446</v>
      </c>
      <c r="Y112" s="44">
        <f t="shared" si="182"/>
        <v>0.40723662519639536</v>
      </c>
      <c r="Z112" s="22">
        <f t="shared" si="183"/>
        <v>1</v>
      </c>
      <c r="AA112" s="22">
        <f t="shared" si="184"/>
        <v>1</v>
      </c>
      <c r="AB112" s="22">
        <f t="shared" si="185"/>
        <v>1</v>
      </c>
      <c r="AC112" s="22">
        <v>1</v>
      </c>
      <c r="AD112" s="22">
        <v>1</v>
      </c>
      <c r="AE112" s="22">
        <v>1</v>
      </c>
      <c r="AF112" s="22">
        <f t="shared" si="186"/>
        <v>-2.0158062563458218E-2</v>
      </c>
      <c r="AG112" s="22">
        <f t="shared" si="187"/>
        <v>0.96033891488376033</v>
      </c>
      <c r="AH112" s="22">
        <f t="shared" si="188"/>
        <v>-2.0158062563458218E-2</v>
      </c>
      <c r="AI112" s="22">
        <f t="shared" si="189"/>
        <v>1</v>
      </c>
      <c r="AJ112" s="22">
        <f t="shared" si="190"/>
        <v>-1.1179406290299256</v>
      </c>
      <c r="AK112" s="22">
        <f t="shared" si="191"/>
        <v>1.0168846478167008</v>
      </c>
      <c r="AL112" s="22">
        <f t="shared" si="192"/>
        <v>-0.67726090818050599</v>
      </c>
      <c r="AM112" s="22">
        <f t="shared" si="193"/>
        <v>1.4406797208494195</v>
      </c>
      <c r="AN112" s="46">
        <v>1</v>
      </c>
      <c r="AO112" s="51">
        <v>1</v>
      </c>
      <c r="AP112" s="51">
        <v>1</v>
      </c>
      <c r="AQ112" s="21">
        <v>1</v>
      </c>
      <c r="AR112" s="17">
        <f t="shared" si="194"/>
        <v>1</v>
      </c>
      <c r="AS112" s="17">
        <f t="shared" si="195"/>
        <v>0</v>
      </c>
      <c r="AT112" s="17">
        <f t="shared" si="196"/>
        <v>4.3079412524058647</v>
      </c>
      <c r="AU112" s="17">
        <f t="shared" si="197"/>
        <v>1</v>
      </c>
      <c r="AV112" s="17">
        <f t="shared" si="198"/>
        <v>0</v>
      </c>
      <c r="AW112" s="17">
        <f t="shared" si="199"/>
        <v>4.3079412524058647</v>
      </c>
      <c r="AX112" s="14">
        <f t="shared" si="200"/>
        <v>1.7965007377584038E-3</v>
      </c>
      <c r="AY112" s="14">
        <f t="shared" si="201"/>
        <v>0</v>
      </c>
      <c r="AZ112" s="67">
        <f t="shared" si="202"/>
        <v>1.4722310724489417E-3</v>
      </c>
      <c r="BA112" s="21">
        <f t="shared" si="203"/>
        <v>0</v>
      </c>
      <c r="BB112" s="66">
        <v>263</v>
      </c>
      <c r="BC112" s="15">
        <f t="shared" si="204"/>
        <v>232.41150394306695</v>
      </c>
      <c r="BD112" s="19">
        <f t="shared" si="205"/>
        <v>-30.588496056933053</v>
      </c>
      <c r="BE112" s="63">
        <f t="shared" si="206"/>
        <v>4.8641679084472926</v>
      </c>
      <c r="BF112" s="63">
        <f t="shared" si="207"/>
        <v>4.9498176575429769</v>
      </c>
      <c r="BG112" s="46">
        <f t="shared" si="208"/>
        <v>-6.2885362168135579</v>
      </c>
      <c r="BH112" s="64">
        <f t="shared" si="209"/>
        <v>1.1316135197181385</v>
      </c>
      <c r="BI112" s="66">
        <v>62</v>
      </c>
      <c r="BJ112" s="66">
        <v>325</v>
      </c>
      <c r="BK112" s="66">
        <v>0</v>
      </c>
      <c r="BL112" s="10">
        <f t="shared" si="210"/>
        <v>387</v>
      </c>
      <c r="BM112" s="15">
        <f t="shared" si="211"/>
        <v>0</v>
      </c>
      <c r="BN112" s="9">
        <f t="shared" si="212"/>
        <v>-387</v>
      </c>
      <c r="BO112" s="48">
        <f t="shared" si="213"/>
        <v>4.8641679084472926</v>
      </c>
      <c r="BP112" s="48">
        <f t="shared" si="214"/>
        <v>4.9498176575429769</v>
      </c>
      <c r="BQ112" s="46">
        <f t="shared" si="215"/>
        <v>-79.561398225567331</v>
      </c>
      <c r="BR112" s="64" t="e">
        <f t="shared" si="216"/>
        <v>#DIV/0!</v>
      </c>
      <c r="BS112" s="16">
        <f t="shared" si="217"/>
        <v>660</v>
      </c>
      <c r="BT112" s="69">
        <f t="shared" si="218"/>
        <v>246.75839574408189</v>
      </c>
      <c r="BU112" s="66">
        <v>10</v>
      </c>
      <c r="BV112" s="15">
        <f t="shared" si="219"/>
        <v>14.346891801014936</v>
      </c>
      <c r="BW112" s="37">
        <f t="shared" si="220"/>
        <v>4.3468918010149356</v>
      </c>
      <c r="BX112" s="54">
        <f t="shared" si="221"/>
        <v>4.3468918010149356</v>
      </c>
      <c r="BY112" s="26">
        <f t="shared" si="222"/>
        <v>6.6263594527666263E-3</v>
      </c>
      <c r="BZ112" s="47">
        <f t="shared" si="223"/>
        <v>4.3468918010149356</v>
      </c>
      <c r="CA112" s="48">
        <f t="shared" si="224"/>
        <v>4.7727608322454325</v>
      </c>
      <c r="CB112" s="48">
        <f t="shared" si="225"/>
        <v>4.7655324188216772</v>
      </c>
      <c r="CC112" s="65">
        <f t="shared" si="226"/>
        <v>0.91077092563422268</v>
      </c>
      <c r="CD112" s="66">
        <v>0</v>
      </c>
      <c r="CE112" s="15">
        <f t="shared" si="227"/>
        <v>9.4620291026293479</v>
      </c>
      <c r="CF112" s="37">
        <f t="shared" si="228"/>
        <v>9.4620291026293479</v>
      </c>
      <c r="CG112" s="54">
        <f t="shared" si="229"/>
        <v>9.4620291026293479</v>
      </c>
      <c r="CH112" s="26">
        <f t="shared" si="230"/>
        <v>1.4722310724489419E-3</v>
      </c>
      <c r="CI112" s="47">
        <f t="shared" si="231"/>
        <v>9.4620291026293479</v>
      </c>
      <c r="CJ112" s="48">
        <f t="shared" si="232"/>
        <v>4.7727608322454325</v>
      </c>
      <c r="CK112" s="65">
        <f t="shared" si="233"/>
        <v>1.9825064433781325</v>
      </c>
      <c r="CL112" s="70">
        <f t="shared" si="234"/>
        <v>0</v>
      </c>
      <c r="CM112" s="1">
        <f t="shared" si="235"/>
        <v>670</v>
      </c>
    </row>
    <row r="113" spans="1:91" x14ac:dyDescent="0.2">
      <c r="A113" s="30" t="s">
        <v>122</v>
      </c>
      <c r="B113">
        <v>0</v>
      </c>
      <c r="C113">
        <v>0</v>
      </c>
      <c r="D113">
        <v>0.12145425489412701</v>
      </c>
      <c r="E113">
        <v>0.87854574510587202</v>
      </c>
      <c r="F113">
        <v>6.2375844259038499E-2</v>
      </c>
      <c r="G113">
        <v>6.2375844259038499E-2</v>
      </c>
      <c r="H113">
        <v>6.5190137902214798E-2</v>
      </c>
      <c r="I113">
        <v>0.167989970748015</v>
      </c>
      <c r="J113">
        <v>0.10464840829774701</v>
      </c>
      <c r="K113">
        <v>8.0793148335342096E-2</v>
      </c>
      <c r="L113">
        <v>0.93564913195377997</v>
      </c>
      <c r="M113">
        <v>-0.57007049312105096</v>
      </c>
      <c r="N113" s="21">
        <v>0</v>
      </c>
      <c r="O113">
        <v>1.00259662121348</v>
      </c>
      <c r="P113">
        <v>0.976648985111227</v>
      </c>
      <c r="Q113">
        <v>1.0231379184985501</v>
      </c>
      <c r="R113">
        <v>0.99973903744723203</v>
      </c>
      <c r="S113">
        <v>163.32000732421801</v>
      </c>
      <c r="T113" s="27">
        <f t="shared" si="177"/>
        <v>0.99973903744723203</v>
      </c>
      <c r="U113" s="27">
        <f t="shared" si="178"/>
        <v>1.0231379184985501</v>
      </c>
      <c r="V113" s="39">
        <f t="shared" si="179"/>
        <v>163.2773869181886</v>
      </c>
      <c r="W113" s="38">
        <f t="shared" si="180"/>
        <v>167.09889234286837</v>
      </c>
      <c r="X113" s="44">
        <f t="shared" si="181"/>
        <v>1.190029026194265</v>
      </c>
      <c r="Y113" s="44">
        <f t="shared" si="182"/>
        <v>9.4975372670788996E-2</v>
      </c>
      <c r="Z113" s="22">
        <f t="shared" si="183"/>
        <v>1</v>
      </c>
      <c r="AA113" s="22">
        <f t="shared" si="184"/>
        <v>1</v>
      </c>
      <c r="AB113" s="22">
        <f t="shared" si="185"/>
        <v>1</v>
      </c>
      <c r="AC113" s="22">
        <v>1</v>
      </c>
      <c r="AD113" s="22">
        <v>1</v>
      </c>
      <c r="AE113" s="22">
        <v>1</v>
      </c>
      <c r="AF113" s="22">
        <f t="shared" si="186"/>
        <v>-2.0158062563458218E-2</v>
      </c>
      <c r="AG113" s="22">
        <f t="shared" si="187"/>
        <v>0.96033891488376033</v>
      </c>
      <c r="AH113" s="22">
        <f t="shared" si="188"/>
        <v>0.93564913195377997</v>
      </c>
      <c r="AI113" s="22">
        <f t="shared" si="189"/>
        <v>1.9558071945172382</v>
      </c>
      <c r="AJ113" s="22">
        <f t="shared" si="190"/>
        <v>-1.1179406290299256</v>
      </c>
      <c r="AK113" s="22">
        <f t="shared" si="191"/>
        <v>1.0168846478167008</v>
      </c>
      <c r="AL113" s="22">
        <f t="shared" si="192"/>
        <v>-0.57007049312105096</v>
      </c>
      <c r="AM113" s="22">
        <f t="shared" si="193"/>
        <v>1.5478701359088747</v>
      </c>
      <c r="AN113" s="46">
        <v>1</v>
      </c>
      <c r="AO113" s="51">
        <v>1</v>
      </c>
      <c r="AP113" s="51">
        <v>1</v>
      </c>
      <c r="AQ113" s="21">
        <v>1</v>
      </c>
      <c r="AR113" s="17">
        <f t="shared" si="194"/>
        <v>14.632015666303975</v>
      </c>
      <c r="AS113" s="17">
        <f t="shared" si="195"/>
        <v>0</v>
      </c>
      <c r="AT113" s="17">
        <f t="shared" si="196"/>
        <v>5.7403461906162745</v>
      </c>
      <c r="AU113" s="17">
        <f t="shared" si="197"/>
        <v>14.632015666303975</v>
      </c>
      <c r="AV113" s="17">
        <f t="shared" si="198"/>
        <v>0</v>
      </c>
      <c r="AW113" s="17">
        <f t="shared" si="199"/>
        <v>5.7403461906162745</v>
      </c>
      <c r="AX113" s="14">
        <f t="shared" si="200"/>
        <v>2.6286426939407612E-2</v>
      </c>
      <c r="AY113" s="14">
        <f t="shared" si="201"/>
        <v>0</v>
      </c>
      <c r="AZ113" s="67">
        <f t="shared" si="202"/>
        <v>1.9617528497445228E-3</v>
      </c>
      <c r="BA113" s="21">
        <f t="shared" si="203"/>
        <v>0</v>
      </c>
      <c r="BB113" s="66">
        <v>3103</v>
      </c>
      <c r="BC113" s="15">
        <f t="shared" si="204"/>
        <v>3400.6487667242236</v>
      </c>
      <c r="BD113" s="19">
        <f t="shared" si="205"/>
        <v>297.64876672422361</v>
      </c>
      <c r="BE113" s="63">
        <f t="shared" si="206"/>
        <v>163.2773869181886</v>
      </c>
      <c r="BF113" s="63">
        <f t="shared" si="207"/>
        <v>163.23477763448915</v>
      </c>
      <c r="BG113" s="46">
        <f t="shared" si="208"/>
        <v>1.8229638062088955</v>
      </c>
      <c r="BH113" s="64">
        <f t="shared" si="209"/>
        <v>0.91247294644576227</v>
      </c>
      <c r="BI113" s="66">
        <v>0</v>
      </c>
      <c r="BJ113" s="66">
        <v>0</v>
      </c>
      <c r="BK113" s="66">
        <v>163</v>
      </c>
      <c r="BL113" s="10">
        <f t="shared" si="210"/>
        <v>163</v>
      </c>
      <c r="BM113" s="15">
        <f t="shared" si="211"/>
        <v>0</v>
      </c>
      <c r="BN113" s="9">
        <f t="shared" si="212"/>
        <v>-163</v>
      </c>
      <c r="BO113" s="48">
        <f t="shared" si="213"/>
        <v>167.09889234286837</v>
      </c>
      <c r="BP113" s="48">
        <f t="shared" si="214"/>
        <v>170.96521289509568</v>
      </c>
      <c r="BQ113" s="46">
        <f t="shared" si="215"/>
        <v>-0.97547026024291117</v>
      </c>
      <c r="BR113" s="64" t="e">
        <f t="shared" si="216"/>
        <v>#DIV/0!</v>
      </c>
      <c r="BS113" s="16">
        <f t="shared" si="217"/>
        <v>3266</v>
      </c>
      <c r="BT113" s="69">
        <f t="shared" si="218"/>
        <v>3419.7660482449842</v>
      </c>
      <c r="BU113" s="66">
        <v>0</v>
      </c>
      <c r="BV113" s="15">
        <f t="shared" si="219"/>
        <v>19.117281520760375</v>
      </c>
      <c r="BW113" s="37">
        <f t="shared" si="220"/>
        <v>19.117281520760375</v>
      </c>
      <c r="BX113" s="54">
        <f t="shared" si="221"/>
        <v>19.117281520760375</v>
      </c>
      <c r="BY113" s="26">
        <f t="shared" si="222"/>
        <v>2.9142197440183308E-2</v>
      </c>
      <c r="BZ113" s="47">
        <f t="shared" si="223"/>
        <v>19.117281520760375</v>
      </c>
      <c r="CA113" s="48">
        <f t="shared" si="224"/>
        <v>163.2773869181886</v>
      </c>
      <c r="CB113" s="48">
        <f t="shared" si="225"/>
        <v>163.23477763448915</v>
      </c>
      <c r="CC113" s="65">
        <f t="shared" si="226"/>
        <v>0.11708468564810655</v>
      </c>
      <c r="CD113" s="66">
        <v>0</v>
      </c>
      <c r="CE113" s="15">
        <f t="shared" si="227"/>
        <v>12.608185565308048</v>
      </c>
      <c r="CF113" s="37">
        <f t="shared" si="228"/>
        <v>12.608185565308048</v>
      </c>
      <c r="CG113" s="54">
        <f t="shared" si="229"/>
        <v>12.608185565308048</v>
      </c>
      <c r="CH113" s="26">
        <f t="shared" si="230"/>
        <v>1.9617528497445232E-3</v>
      </c>
      <c r="CI113" s="47">
        <f t="shared" si="231"/>
        <v>12.608185565308048</v>
      </c>
      <c r="CJ113" s="48">
        <f t="shared" si="232"/>
        <v>163.2773869181886</v>
      </c>
      <c r="CK113" s="65">
        <f t="shared" si="233"/>
        <v>7.7219422746062666E-2</v>
      </c>
      <c r="CL113" s="70">
        <f t="shared" si="234"/>
        <v>0</v>
      </c>
      <c r="CM113" s="1">
        <f t="shared" si="235"/>
        <v>3266</v>
      </c>
    </row>
    <row r="114" spans="1:91" x14ac:dyDescent="0.2">
      <c r="A114" s="30" t="s">
        <v>173</v>
      </c>
      <c r="B114">
        <v>0</v>
      </c>
      <c r="C114">
        <v>0</v>
      </c>
      <c r="D114">
        <v>0.235521235521235</v>
      </c>
      <c r="E114">
        <v>0.76447876447876395</v>
      </c>
      <c r="F114">
        <v>0.28937728937728902</v>
      </c>
      <c r="G114">
        <v>0.28937728937728902</v>
      </c>
      <c r="H114">
        <v>0.60402684563758302</v>
      </c>
      <c r="I114">
        <v>2.0134228187919399E-2</v>
      </c>
      <c r="J114">
        <v>0.110279709564798</v>
      </c>
      <c r="K114">
        <v>0.178640542506946</v>
      </c>
      <c r="L114">
        <v>-0.78776612767052301</v>
      </c>
      <c r="M114">
        <v>-9.1211726021561204E-2</v>
      </c>
      <c r="N114" s="21">
        <v>0</v>
      </c>
      <c r="O114">
        <v>0.98662004406984904</v>
      </c>
      <c r="P114">
        <v>0.979543010454201</v>
      </c>
      <c r="Q114">
        <v>1.02941244559562</v>
      </c>
      <c r="R114">
        <v>0.99326333057984495</v>
      </c>
      <c r="S114">
        <v>27.290000915527301</v>
      </c>
      <c r="T114" s="27">
        <f t="shared" si="177"/>
        <v>0.99326333057984495</v>
      </c>
      <c r="U114" s="27">
        <f t="shared" si="178"/>
        <v>1.02941244559562</v>
      </c>
      <c r="V114" s="39">
        <f t="shared" si="179"/>
        <v>27.106157200883665</v>
      </c>
      <c r="W114" s="38">
        <f t="shared" si="180"/>
        <v>28.092666582759666</v>
      </c>
      <c r="X114" s="44">
        <f t="shared" si="181"/>
        <v>1.1299752334777806</v>
      </c>
      <c r="Y114" s="44">
        <f t="shared" si="182"/>
        <v>0.24676530573900848</v>
      </c>
      <c r="Z114" s="22">
        <f t="shared" si="183"/>
        <v>1</v>
      </c>
      <c r="AA114" s="22">
        <f t="shared" si="184"/>
        <v>1</v>
      </c>
      <c r="AB114" s="22">
        <f t="shared" si="185"/>
        <v>1</v>
      </c>
      <c r="AC114" s="22">
        <v>1</v>
      </c>
      <c r="AD114" s="22">
        <v>1</v>
      </c>
      <c r="AE114" s="22">
        <v>1</v>
      </c>
      <c r="AF114" s="22">
        <f t="shared" si="186"/>
        <v>-2.0158062563458218E-2</v>
      </c>
      <c r="AG114" s="22">
        <f t="shared" si="187"/>
        <v>0.96033891488376033</v>
      </c>
      <c r="AH114" s="22">
        <f t="shared" si="188"/>
        <v>-2.0158062563458218E-2</v>
      </c>
      <c r="AI114" s="22">
        <f t="shared" si="189"/>
        <v>1</v>
      </c>
      <c r="AJ114" s="22">
        <f t="shared" si="190"/>
        <v>-1.1179406290299256</v>
      </c>
      <c r="AK114" s="22">
        <f t="shared" si="191"/>
        <v>1.0168846478167008</v>
      </c>
      <c r="AL114" s="22">
        <f t="shared" si="192"/>
        <v>-9.1211726021561204E-2</v>
      </c>
      <c r="AM114" s="22">
        <f t="shared" si="193"/>
        <v>2.0267289030083644</v>
      </c>
      <c r="AN114" s="46">
        <v>1</v>
      </c>
      <c r="AO114" s="51">
        <v>1</v>
      </c>
      <c r="AP114" s="51">
        <v>1</v>
      </c>
      <c r="AQ114" s="21">
        <v>1</v>
      </c>
      <c r="AR114" s="17">
        <f t="shared" si="194"/>
        <v>1</v>
      </c>
      <c r="AS114" s="17">
        <f t="shared" si="195"/>
        <v>0</v>
      </c>
      <c r="AT114" s="17">
        <f t="shared" si="196"/>
        <v>16.872624597180181</v>
      </c>
      <c r="AU114" s="17">
        <f t="shared" si="197"/>
        <v>1</v>
      </c>
      <c r="AV114" s="17">
        <f t="shared" si="198"/>
        <v>0</v>
      </c>
      <c r="AW114" s="17">
        <f t="shared" si="199"/>
        <v>16.872624597180181</v>
      </c>
      <c r="AX114" s="14">
        <f t="shared" si="200"/>
        <v>1.7965007377584038E-3</v>
      </c>
      <c r="AY114" s="14">
        <f t="shared" si="201"/>
        <v>0</v>
      </c>
      <c r="AZ114" s="67">
        <f t="shared" si="202"/>
        <v>5.7661887083214746E-3</v>
      </c>
      <c r="BA114" s="21">
        <f t="shared" si="203"/>
        <v>0</v>
      </c>
      <c r="BB114" s="66">
        <v>164</v>
      </c>
      <c r="BC114" s="15">
        <f t="shared" si="204"/>
        <v>232.41150394306695</v>
      </c>
      <c r="BD114" s="19">
        <f t="shared" si="205"/>
        <v>68.411503943066947</v>
      </c>
      <c r="BE114" s="63">
        <f t="shared" si="206"/>
        <v>27.106157200883665</v>
      </c>
      <c r="BF114" s="63">
        <f t="shared" si="207"/>
        <v>26.923551980570554</v>
      </c>
      <c r="BG114" s="46">
        <f t="shared" si="208"/>
        <v>2.5238363164527327</v>
      </c>
      <c r="BH114" s="64">
        <f t="shared" si="209"/>
        <v>0.70564493244781257</v>
      </c>
      <c r="BI114" s="66">
        <v>27</v>
      </c>
      <c r="BJ114" s="66">
        <v>655</v>
      </c>
      <c r="BK114" s="66">
        <v>0</v>
      </c>
      <c r="BL114" s="10">
        <f t="shared" si="210"/>
        <v>682</v>
      </c>
      <c r="BM114" s="15">
        <f t="shared" si="211"/>
        <v>0</v>
      </c>
      <c r="BN114" s="9">
        <f t="shared" si="212"/>
        <v>-682</v>
      </c>
      <c r="BO114" s="48">
        <f t="shared" si="213"/>
        <v>28.092666582759666</v>
      </c>
      <c r="BP114" s="48">
        <f t="shared" si="214"/>
        <v>28.918940610260975</v>
      </c>
      <c r="BQ114" s="46">
        <f t="shared" si="215"/>
        <v>-24.276798287939677</v>
      </c>
      <c r="BR114" s="64" t="e">
        <f t="shared" si="216"/>
        <v>#DIV/0!</v>
      </c>
      <c r="BS114" s="16">
        <f t="shared" si="217"/>
        <v>846</v>
      </c>
      <c r="BT114" s="69">
        <f t="shared" si="218"/>
        <v>288.60301290565974</v>
      </c>
      <c r="BU114" s="66">
        <v>0</v>
      </c>
      <c r="BV114" s="15">
        <f t="shared" si="219"/>
        <v>56.191508962592771</v>
      </c>
      <c r="BW114" s="37">
        <f t="shared" si="220"/>
        <v>56.191508962592771</v>
      </c>
      <c r="BX114" s="54">
        <f t="shared" si="221"/>
        <v>56.191508962592771</v>
      </c>
      <c r="BY114" s="26">
        <f t="shared" si="222"/>
        <v>8.5657788052732317E-2</v>
      </c>
      <c r="BZ114" s="47">
        <f t="shared" si="223"/>
        <v>56.191508962592771</v>
      </c>
      <c r="CA114" s="48">
        <f t="shared" si="224"/>
        <v>27.106157200883665</v>
      </c>
      <c r="CB114" s="48">
        <f t="shared" si="225"/>
        <v>26.923551980570554</v>
      </c>
      <c r="CC114" s="65">
        <f t="shared" si="226"/>
        <v>2.0730164200759864</v>
      </c>
      <c r="CD114" s="66">
        <v>0</v>
      </c>
      <c r="CE114" s="15">
        <f t="shared" si="227"/>
        <v>37.059294828382114</v>
      </c>
      <c r="CF114" s="37">
        <f t="shared" si="228"/>
        <v>37.059294828382114</v>
      </c>
      <c r="CG114" s="54">
        <f t="shared" si="229"/>
        <v>37.059294828382114</v>
      </c>
      <c r="CH114" s="26">
        <f t="shared" si="230"/>
        <v>5.7661887083214746E-3</v>
      </c>
      <c r="CI114" s="47">
        <f t="shared" si="231"/>
        <v>37.059294828382114</v>
      </c>
      <c r="CJ114" s="48">
        <f t="shared" si="232"/>
        <v>27.106157200883665</v>
      </c>
      <c r="CK114" s="65">
        <f t="shared" si="233"/>
        <v>1.3671910243025513</v>
      </c>
      <c r="CL114" s="70">
        <f t="shared" si="234"/>
        <v>0</v>
      </c>
      <c r="CM114" s="1">
        <f t="shared" si="235"/>
        <v>846</v>
      </c>
    </row>
    <row r="115" spans="1:91" x14ac:dyDescent="0.2">
      <c r="A115" s="30" t="s">
        <v>255</v>
      </c>
      <c r="B115">
        <v>0</v>
      </c>
      <c r="C115">
        <v>0</v>
      </c>
      <c r="D115">
        <v>0.296044746304434</v>
      </c>
      <c r="E115">
        <v>0.703955253695565</v>
      </c>
      <c r="F115">
        <v>0.661501787842669</v>
      </c>
      <c r="G115">
        <v>0.661501787842669</v>
      </c>
      <c r="H115">
        <v>0.35854575846218101</v>
      </c>
      <c r="I115">
        <v>0.254910154617634</v>
      </c>
      <c r="J115">
        <v>0.30231929268092</v>
      </c>
      <c r="K115">
        <v>0.44719654807227599</v>
      </c>
      <c r="L115">
        <v>0.75936255876429903</v>
      </c>
      <c r="M115">
        <v>-0.21702831330894501</v>
      </c>
      <c r="N115" s="21">
        <v>0</v>
      </c>
      <c r="O115">
        <v>1.0020113739690899</v>
      </c>
      <c r="P115">
        <v>0.98730854332972695</v>
      </c>
      <c r="Q115">
        <v>1.00950805777162</v>
      </c>
      <c r="R115">
        <v>0.99336621498613398</v>
      </c>
      <c r="S115">
        <v>219.67999267578099</v>
      </c>
      <c r="T115" s="27">
        <f t="shared" si="177"/>
        <v>0.99336621498613398</v>
      </c>
      <c r="U115" s="27">
        <f t="shared" si="178"/>
        <v>1.00950805777162</v>
      </c>
      <c r="V115" s="39">
        <f t="shared" si="179"/>
        <v>218.2226828325222</v>
      </c>
      <c r="W115" s="38">
        <f t="shared" si="180"/>
        <v>221.76872273741137</v>
      </c>
      <c r="X115" s="44">
        <f t="shared" si="181"/>
        <v>1.0981109169940291</v>
      </c>
      <c r="Y115" s="44">
        <f t="shared" si="182"/>
        <v>0.42600286797468329</v>
      </c>
      <c r="Z115" s="22">
        <f t="shared" si="183"/>
        <v>1</v>
      </c>
      <c r="AA115" s="22">
        <f t="shared" si="184"/>
        <v>1</v>
      </c>
      <c r="AB115" s="22">
        <f t="shared" si="185"/>
        <v>1</v>
      </c>
      <c r="AC115" s="22">
        <v>1</v>
      </c>
      <c r="AD115" s="22">
        <v>1</v>
      </c>
      <c r="AE115" s="22">
        <v>1</v>
      </c>
      <c r="AF115" s="22">
        <f t="shared" si="186"/>
        <v>-2.0158062563458218E-2</v>
      </c>
      <c r="AG115" s="22">
        <f t="shared" si="187"/>
        <v>0.96033891488376033</v>
      </c>
      <c r="AH115" s="22">
        <f t="shared" si="188"/>
        <v>0.75936255876429903</v>
      </c>
      <c r="AI115" s="22">
        <f t="shared" si="189"/>
        <v>1.7795206213277572</v>
      </c>
      <c r="AJ115" s="22">
        <f t="shared" si="190"/>
        <v>-1.1179406290299256</v>
      </c>
      <c r="AK115" s="22">
        <f t="shared" si="191"/>
        <v>1.0168846478167008</v>
      </c>
      <c r="AL115" s="22">
        <f t="shared" si="192"/>
        <v>-0.21702831330894501</v>
      </c>
      <c r="AM115" s="22">
        <f t="shared" si="193"/>
        <v>1.9009123157209806</v>
      </c>
      <c r="AN115" s="46">
        <v>0</v>
      </c>
      <c r="AO115" s="51">
        <v>1</v>
      </c>
      <c r="AP115" s="51">
        <v>1</v>
      </c>
      <c r="AQ115" s="21">
        <v>1</v>
      </c>
      <c r="AR115" s="17">
        <f t="shared" si="194"/>
        <v>0</v>
      </c>
      <c r="AS115" s="17">
        <f t="shared" si="195"/>
        <v>0</v>
      </c>
      <c r="AT115" s="17">
        <f t="shared" si="196"/>
        <v>13.057148327943143</v>
      </c>
      <c r="AU115" s="17">
        <f t="shared" si="197"/>
        <v>0</v>
      </c>
      <c r="AV115" s="17">
        <f t="shared" si="198"/>
        <v>0</v>
      </c>
      <c r="AW115" s="17">
        <f t="shared" si="199"/>
        <v>13.057148327943143</v>
      </c>
      <c r="AX115" s="14">
        <f t="shared" si="200"/>
        <v>0</v>
      </c>
      <c r="AY115" s="14">
        <f t="shared" si="201"/>
        <v>0</v>
      </c>
      <c r="AZ115" s="67">
        <f t="shared" si="202"/>
        <v>4.4622566464287442E-3</v>
      </c>
      <c r="BA115" s="21">
        <f t="shared" si="203"/>
        <v>0</v>
      </c>
      <c r="BB115" s="66">
        <v>0</v>
      </c>
      <c r="BC115" s="15">
        <f t="shared" si="204"/>
        <v>0</v>
      </c>
      <c r="BD115" s="19">
        <f t="shared" si="205"/>
        <v>0</v>
      </c>
      <c r="BE115" s="63">
        <f t="shared" si="206"/>
        <v>221.76872273741137</v>
      </c>
      <c r="BF115" s="63">
        <f t="shared" si="207"/>
        <v>223.87731256513709</v>
      </c>
      <c r="BG115" s="46">
        <f t="shared" si="208"/>
        <v>0</v>
      </c>
      <c r="BH115" s="64" t="e">
        <f t="shared" si="209"/>
        <v>#DIV/0!</v>
      </c>
      <c r="BI115" s="66">
        <v>0</v>
      </c>
      <c r="BJ115" s="66">
        <v>0</v>
      </c>
      <c r="BK115" s="66">
        <v>0</v>
      </c>
      <c r="BL115" s="10">
        <f t="shared" si="210"/>
        <v>0</v>
      </c>
      <c r="BM115" s="15">
        <f t="shared" si="211"/>
        <v>0</v>
      </c>
      <c r="BN115" s="9">
        <f t="shared" si="212"/>
        <v>0</v>
      </c>
      <c r="BO115" s="48">
        <f t="shared" si="213"/>
        <v>221.76872273741137</v>
      </c>
      <c r="BP115" s="48">
        <f t="shared" si="214"/>
        <v>223.87731256513709</v>
      </c>
      <c r="BQ115" s="46">
        <f t="shared" si="215"/>
        <v>0</v>
      </c>
      <c r="BR115" s="64" t="e">
        <f t="shared" si="216"/>
        <v>#DIV/0!</v>
      </c>
      <c r="BS115" s="16">
        <f t="shared" si="217"/>
        <v>0</v>
      </c>
      <c r="BT115" s="69">
        <f t="shared" si="218"/>
        <v>43.484691019448114</v>
      </c>
      <c r="BU115" s="66">
        <v>0</v>
      </c>
      <c r="BV115" s="15">
        <f t="shared" si="219"/>
        <v>43.484691019448114</v>
      </c>
      <c r="BW115" s="37">
        <f t="shared" si="220"/>
        <v>43.484691019448114</v>
      </c>
      <c r="BX115" s="54">
        <f t="shared" si="221"/>
        <v>43.484691019448114</v>
      </c>
      <c r="BY115" s="26">
        <f t="shared" si="222"/>
        <v>6.6287638749158273E-2</v>
      </c>
      <c r="BZ115" s="47">
        <f t="shared" si="223"/>
        <v>43.484691019448114</v>
      </c>
      <c r="CA115" s="48">
        <f t="shared" si="224"/>
        <v>218.2226828325222</v>
      </c>
      <c r="CB115" s="48">
        <f t="shared" si="225"/>
        <v>216.77504046946217</v>
      </c>
      <c r="CC115" s="65">
        <f t="shared" si="226"/>
        <v>0.19926751176833896</v>
      </c>
      <c r="CD115" s="66">
        <v>0</v>
      </c>
      <c r="CE115" s="15">
        <f t="shared" si="227"/>
        <v>28.678923466597539</v>
      </c>
      <c r="CF115" s="37">
        <f t="shared" si="228"/>
        <v>28.678923466597539</v>
      </c>
      <c r="CG115" s="54">
        <f t="shared" si="229"/>
        <v>28.678923466597539</v>
      </c>
      <c r="CH115" s="26">
        <f t="shared" si="230"/>
        <v>4.4622566464287451E-3</v>
      </c>
      <c r="CI115" s="47">
        <f t="shared" si="231"/>
        <v>28.678923466597542</v>
      </c>
      <c r="CJ115" s="48">
        <f t="shared" si="232"/>
        <v>218.2226828325222</v>
      </c>
      <c r="CK115" s="65">
        <f t="shared" si="233"/>
        <v>0.13142045132222827</v>
      </c>
      <c r="CL115" s="70">
        <f t="shared" si="234"/>
        <v>0</v>
      </c>
      <c r="CM115" s="1">
        <f t="shared" si="235"/>
        <v>0</v>
      </c>
    </row>
    <row r="116" spans="1:91" x14ac:dyDescent="0.2">
      <c r="A116" s="30" t="s">
        <v>191</v>
      </c>
      <c r="B116">
        <v>0</v>
      </c>
      <c r="C116">
        <v>0</v>
      </c>
      <c r="D116">
        <v>0.30864197530864101</v>
      </c>
      <c r="E116">
        <v>0.69135802469135799</v>
      </c>
      <c r="F116">
        <v>0.318320610687022</v>
      </c>
      <c r="G116">
        <v>0.318320610687022</v>
      </c>
      <c r="H116">
        <v>0.23102866779089301</v>
      </c>
      <c r="I116">
        <v>0.12647554806070799</v>
      </c>
      <c r="J116">
        <v>0.17093705676824</v>
      </c>
      <c r="K116">
        <v>0.23326548887374701</v>
      </c>
      <c r="L116">
        <v>0.58149444198163402</v>
      </c>
      <c r="M116">
        <v>-0.43048151216184399</v>
      </c>
      <c r="N116" s="21">
        <v>0</v>
      </c>
      <c r="O116">
        <v>0.99806494012304803</v>
      </c>
      <c r="P116">
        <v>0.98795422780415598</v>
      </c>
      <c r="Q116">
        <v>1.0255076967905401</v>
      </c>
      <c r="R116">
        <v>0.976447562890146</v>
      </c>
      <c r="S116">
        <v>51.740001678466797</v>
      </c>
      <c r="T116" s="27">
        <f t="shared" si="177"/>
        <v>0.976447562890146</v>
      </c>
      <c r="U116" s="27">
        <f t="shared" si="178"/>
        <v>1.0255076967905401</v>
      </c>
      <c r="V116" s="39">
        <f t="shared" si="179"/>
        <v>50.521398542870969</v>
      </c>
      <c r="W116" s="38">
        <f t="shared" si="180"/>
        <v>53.059769953223167</v>
      </c>
      <c r="X116" s="44">
        <f t="shared" si="181"/>
        <v>1.0914787489883393</v>
      </c>
      <c r="Y116" s="44">
        <f t="shared" si="182"/>
        <v>0.24385570831089615</v>
      </c>
      <c r="Z116" s="22">
        <f t="shared" si="183"/>
        <v>1</v>
      </c>
      <c r="AA116" s="22">
        <f t="shared" si="184"/>
        <v>1</v>
      </c>
      <c r="AB116" s="22">
        <f t="shared" si="185"/>
        <v>1</v>
      </c>
      <c r="AC116" s="22">
        <v>1</v>
      </c>
      <c r="AD116" s="22">
        <v>1</v>
      </c>
      <c r="AE116" s="22">
        <v>1</v>
      </c>
      <c r="AF116" s="22">
        <f t="shared" si="186"/>
        <v>-2.0158062563458218E-2</v>
      </c>
      <c r="AG116" s="22">
        <f t="shared" si="187"/>
        <v>0.96033891488376033</v>
      </c>
      <c r="AH116" s="22">
        <f t="shared" si="188"/>
        <v>0.58149444198163402</v>
      </c>
      <c r="AI116" s="22">
        <f t="shared" si="189"/>
        <v>1.6016525045450922</v>
      </c>
      <c r="AJ116" s="22">
        <f t="shared" si="190"/>
        <v>-1.1179406290299256</v>
      </c>
      <c r="AK116" s="22">
        <f t="shared" si="191"/>
        <v>1.0168846478167008</v>
      </c>
      <c r="AL116" s="22">
        <f t="shared" si="192"/>
        <v>-0.43048151216184399</v>
      </c>
      <c r="AM116" s="22">
        <f t="shared" si="193"/>
        <v>1.6874591168680817</v>
      </c>
      <c r="AN116" s="46">
        <v>1</v>
      </c>
      <c r="AO116" s="51">
        <v>1</v>
      </c>
      <c r="AP116" s="51">
        <v>1</v>
      </c>
      <c r="AQ116" s="21">
        <v>1</v>
      </c>
      <c r="AR116" s="17">
        <f t="shared" si="194"/>
        <v>6.5807166080016959</v>
      </c>
      <c r="AS116" s="17">
        <f t="shared" si="195"/>
        <v>0</v>
      </c>
      <c r="AT116" s="17">
        <f t="shared" si="196"/>
        <v>8.1083603042552035</v>
      </c>
      <c r="AU116" s="17">
        <f t="shared" si="197"/>
        <v>6.5807166080016959</v>
      </c>
      <c r="AV116" s="17">
        <f t="shared" si="198"/>
        <v>0</v>
      </c>
      <c r="AW116" s="17">
        <f t="shared" si="199"/>
        <v>8.1083603042552035</v>
      </c>
      <c r="AX116" s="14">
        <f t="shared" si="200"/>
        <v>1.1822262241254027E-2</v>
      </c>
      <c r="AY116" s="14">
        <f t="shared" si="201"/>
        <v>0</v>
      </c>
      <c r="AZ116" s="67">
        <f t="shared" si="202"/>
        <v>2.7710173577388903E-3</v>
      </c>
      <c r="BA116" s="21">
        <f t="shared" si="203"/>
        <v>0</v>
      </c>
      <c r="BB116" s="66">
        <v>1707</v>
      </c>
      <c r="BC116" s="15">
        <f t="shared" si="204"/>
        <v>1529.4342438887923</v>
      </c>
      <c r="BD116" s="19">
        <f t="shared" si="205"/>
        <v>-177.56575611120775</v>
      </c>
      <c r="BE116" s="63">
        <f t="shared" si="206"/>
        <v>53.059769953223167</v>
      </c>
      <c r="BF116" s="63">
        <f t="shared" si="207"/>
        <v>54.413202476965793</v>
      </c>
      <c r="BG116" s="46">
        <f t="shared" si="208"/>
        <v>-3.3465232937826062</v>
      </c>
      <c r="BH116" s="64">
        <f t="shared" si="209"/>
        <v>1.1160989802737271</v>
      </c>
      <c r="BI116" s="66">
        <v>103</v>
      </c>
      <c r="BJ116" s="66">
        <v>0</v>
      </c>
      <c r="BK116" s="66">
        <v>0</v>
      </c>
      <c r="BL116" s="10">
        <f t="shared" si="210"/>
        <v>103</v>
      </c>
      <c r="BM116" s="15">
        <f t="shared" si="211"/>
        <v>0</v>
      </c>
      <c r="BN116" s="9">
        <f t="shared" si="212"/>
        <v>-103</v>
      </c>
      <c r="BO116" s="48">
        <f t="shared" si="213"/>
        <v>53.059769953223167</v>
      </c>
      <c r="BP116" s="48">
        <f t="shared" si="214"/>
        <v>54.413202476965793</v>
      </c>
      <c r="BQ116" s="46">
        <f t="shared" si="215"/>
        <v>-1.941207059337112</v>
      </c>
      <c r="BR116" s="64" t="e">
        <f t="shared" si="216"/>
        <v>#DIV/0!</v>
      </c>
      <c r="BS116" s="16">
        <f t="shared" si="217"/>
        <v>1810</v>
      </c>
      <c r="BT116" s="69">
        <f t="shared" si="218"/>
        <v>1556.4378080399576</v>
      </c>
      <c r="BU116" s="66">
        <v>0</v>
      </c>
      <c r="BV116" s="15">
        <f t="shared" si="219"/>
        <v>27.003564151165488</v>
      </c>
      <c r="BW116" s="37">
        <f t="shared" si="220"/>
        <v>27.003564151165488</v>
      </c>
      <c r="BX116" s="54">
        <f t="shared" si="221"/>
        <v>27.003564151165488</v>
      </c>
      <c r="BY116" s="26">
        <f t="shared" si="222"/>
        <v>4.1163969742630049E-2</v>
      </c>
      <c r="BZ116" s="47">
        <f t="shared" si="223"/>
        <v>27.003564151165492</v>
      </c>
      <c r="CA116" s="48">
        <f t="shared" si="224"/>
        <v>50.521398542870969</v>
      </c>
      <c r="CB116" s="48">
        <f t="shared" si="225"/>
        <v>49.331496480988129</v>
      </c>
      <c r="CC116" s="65">
        <f t="shared" si="226"/>
        <v>0.53449755806445187</v>
      </c>
      <c r="CD116" s="66">
        <v>0</v>
      </c>
      <c r="CE116" s="15">
        <f t="shared" si="227"/>
        <v>17.809328558187847</v>
      </c>
      <c r="CF116" s="37">
        <f t="shared" si="228"/>
        <v>17.809328558187847</v>
      </c>
      <c r="CG116" s="54">
        <f t="shared" si="229"/>
        <v>17.809328558187847</v>
      </c>
      <c r="CH116" s="26">
        <f t="shared" si="230"/>
        <v>2.7710173577388903E-3</v>
      </c>
      <c r="CI116" s="47">
        <f t="shared" si="231"/>
        <v>17.809328558187847</v>
      </c>
      <c r="CJ116" s="48">
        <f t="shared" si="232"/>
        <v>50.521398542870969</v>
      </c>
      <c r="CK116" s="65">
        <f t="shared" si="233"/>
        <v>0.35251060089073694</v>
      </c>
      <c r="CL116" s="70">
        <f t="shared" si="234"/>
        <v>0</v>
      </c>
      <c r="CM116" s="1">
        <f t="shared" si="235"/>
        <v>1810</v>
      </c>
    </row>
    <row r="117" spans="1:91" x14ac:dyDescent="0.2">
      <c r="A117" s="30" t="s">
        <v>192</v>
      </c>
      <c r="B117">
        <v>1</v>
      </c>
      <c r="C117">
        <v>0</v>
      </c>
      <c r="D117">
        <v>0.53555045871559603</v>
      </c>
      <c r="E117">
        <v>0.46444954128440302</v>
      </c>
      <c r="F117">
        <v>0.51467268623024798</v>
      </c>
      <c r="G117">
        <v>0.51467268623024798</v>
      </c>
      <c r="H117">
        <v>0.65354330708661401</v>
      </c>
      <c r="I117">
        <v>0.35433070866141703</v>
      </c>
      <c r="J117">
        <v>0.48121768789283498</v>
      </c>
      <c r="K117">
        <v>0.49766414386543301</v>
      </c>
      <c r="L117">
        <v>0.27408427243023098</v>
      </c>
      <c r="M117">
        <v>-0.31116524494166498</v>
      </c>
      <c r="N117" s="21">
        <v>0</v>
      </c>
      <c r="O117">
        <v>1.0072212077020399</v>
      </c>
      <c r="P117">
        <v>0.98126728661294005</v>
      </c>
      <c r="Q117">
        <v>1.03326135711057</v>
      </c>
      <c r="R117">
        <v>0.99150535842821597</v>
      </c>
      <c r="S117">
        <v>25.860000610351499</v>
      </c>
      <c r="T117" s="27">
        <f t="shared" si="177"/>
        <v>0.99150535842821597</v>
      </c>
      <c r="U117" s="27">
        <f t="shared" si="178"/>
        <v>1.03326135711057</v>
      </c>
      <c r="V117" s="39">
        <f t="shared" si="179"/>
        <v>25.640329174120446</v>
      </c>
      <c r="W117" s="38">
        <f t="shared" si="180"/>
        <v>26.720139325531957</v>
      </c>
      <c r="X117" s="44">
        <f t="shared" si="181"/>
        <v>0.97201635107776752</v>
      </c>
      <c r="Y117" s="44">
        <f t="shared" si="182"/>
        <v>0.50737881124034168</v>
      </c>
      <c r="Z117" s="22">
        <f t="shared" si="183"/>
        <v>1</v>
      </c>
      <c r="AA117" s="22">
        <f t="shared" si="184"/>
        <v>1</v>
      </c>
      <c r="AB117" s="22">
        <f t="shared" si="185"/>
        <v>1</v>
      </c>
      <c r="AC117" s="22">
        <v>1</v>
      </c>
      <c r="AD117" s="22">
        <v>1</v>
      </c>
      <c r="AE117" s="22">
        <v>1</v>
      </c>
      <c r="AF117" s="22">
        <f t="shared" si="186"/>
        <v>-2.0158062563458218E-2</v>
      </c>
      <c r="AG117" s="22">
        <f t="shared" si="187"/>
        <v>0.96033891488376033</v>
      </c>
      <c r="AH117" s="22">
        <f t="shared" si="188"/>
        <v>0.27408427243023098</v>
      </c>
      <c r="AI117" s="22">
        <f t="shared" si="189"/>
        <v>1.2942423349936891</v>
      </c>
      <c r="AJ117" s="22">
        <f t="shared" si="190"/>
        <v>-1.1179406290299256</v>
      </c>
      <c r="AK117" s="22">
        <f t="shared" si="191"/>
        <v>1.0168846478167008</v>
      </c>
      <c r="AL117" s="22">
        <f t="shared" si="192"/>
        <v>-0.31116524494166498</v>
      </c>
      <c r="AM117" s="22">
        <f t="shared" si="193"/>
        <v>1.8067753840882608</v>
      </c>
      <c r="AN117" s="46">
        <v>1</v>
      </c>
      <c r="AO117" s="51">
        <v>1</v>
      </c>
      <c r="AP117" s="51">
        <v>1</v>
      </c>
      <c r="AQ117" s="21">
        <v>1</v>
      </c>
      <c r="AR117" s="17">
        <f t="shared" si="194"/>
        <v>2.8058367966582027</v>
      </c>
      <c r="AS117" s="17">
        <f t="shared" si="195"/>
        <v>0</v>
      </c>
      <c r="AT117" s="17">
        <f t="shared" si="196"/>
        <v>10.656550810857931</v>
      </c>
      <c r="AU117" s="17">
        <f t="shared" si="197"/>
        <v>2.8058367966582027</v>
      </c>
      <c r="AV117" s="17">
        <f t="shared" si="198"/>
        <v>0</v>
      </c>
      <c r="AW117" s="17">
        <f t="shared" si="199"/>
        <v>10.656550810857931</v>
      </c>
      <c r="AX117" s="14">
        <f t="shared" si="200"/>
        <v>5.0406878752261375E-3</v>
      </c>
      <c r="AY117" s="14">
        <f t="shared" si="201"/>
        <v>0</v>
      </c>
      <c r="AZ117" s="67">
        <f t="shared" si="202"/>
        <v>3.641856819684854E-3</v>
      </c>
      <c r="BA117" s="21">
        <f t="shared" si="203"/>
        <v>0</v>
      </c>
      <c r="BB117" s="66">
        <v>672</v>
      </c>
      <c r="BC117" s="15">
        <f t="shared" si="204"/>
        <v>652.10874973013017</v>
      </c>
      <c r="BD117" s="19">
        <f t="shared" si="205"/>
        <v>-19.891250269869829</v>
      </c>
      <c r="BE117" s="63">
        <f t="shared" si="206"/>
        <v>26.720139325531957</v>
      </c>
      <c r="BF117" s="63">
        <f t="shared" si="207"/>
        <v>27.608887421682663</v>
      </c>
      <c r="BG117" s="46">
        <f t="shared" si="208"/>
        <v>-0.74442913742081784</v>
      </c>
      <c r="BH117" s="64">
        <f t="shared" si="209"/>
        <v>1.0305029648476602</v>
      </c>
      <c r="BI117" s="66">
        <v>0</v>
      </c>
      <c r="BJ117" s="66">
        <v>26</v>
      </c>
      <c r="BK117" s="66">
        <v>0</v>
      </c>
      <c r="BL117" s="10">
        <f t="shared" si="210"/>
        <v>26</v>
      </c>
      <c r="BM117" s="15">
        <f t="shared" si="211"/>
        <v>0</v>
      </c>
      <c r="BN117" s="9">
        <f t="shared" si="212"/>
        <v>-26</v>
      </c>
      <c r="BO117" s="48">
        <f t="shared" si="213"/>
        <v>26.720139325531957</v>
      </c>
      <c r="BP117" s="48">
        <f t="shared" si="214"/>
        <v>27.608887421682663</v>
      </c>
      <c r="BQ117" s="46">
        <f t="shared" si="215"/>
        <v>-0.97304881846765523</v>
      </c>
      <c r="BR117" s="64" t="e">
        <f t="shared" si="216"/>
        <v>#DIV/0!</v>
      </c>
      <c r="BS117" s="16">
        <f t="shared" si="217"/>
        <v>698</v>
      </c>
      <c r="BT117" s="69">
        <f t="shared" si="218"/>
        <v>687.59864443795902</v>
      </c>
      <c r="BU117" s="66">
        <v>0</v>
      </c>
      <c r="BV117" s="15">
        <f t="shared" si="219"/>
        <v>35.489894707828903</v>
      </c>
      <c r="BW117" s="37">
        <f t="shared" si="220"/>
        <v>35.489894707828903</v>
      </c>
      <c r="BX117" s="54">
        <f t="shared" si="221"/>
        <v>35.489894707828903</v>
      </c>
      <c r="BY117" s="26">
        <f t="shared" si="222"/>
        <v>5.4100449249738822E-2</v>
      </c>
      <c r="BZ117" s="47">
        <f t="shared" si="223"/>
        <v>35.489894707828903</v>
      </c>
      <c r="CA117" s="48">
        <f t="shared" si="224"/>
        <v>25.640329174120446</v>
      </c>
      <c r="CB117" s="48">
        <f t="shared" si="225"/>
        <v>25.422523768003735</v>
      </c>
      <c r="CC117" s="65">
        <f t="shared" si="226"/>
        <v>1.3841434900005074</v>
      </c>
      <c r="CD117" s="66">
        <v>0</v>
      </c>
      <c r="CE117" s="15">
        <f t="shared" si="227"/>
        <v>23.406213780114555</v>
      </c>
      <c r="CF117" s="37">
        <f t="shared" si="228"/>
        <v>23.406213780114555</v>
      </c>
      <c r="CG117" s="54">
        <f t="shared" si="229"/>
        <v>23.406213780114555</v>
      </c>
      <c r="CH117" s="26">
        <f t="shared" si="230"/>
        <v>3.6418568196848545E-3</v>
      </c>
      <c r="CI117" s="47">
        <f t="shared" si="231"/>
        <v>23.406213780114555</v>
      </c>
      <c r="CJ117" s="48">
        <f t="shared" si="232"/>
        <v>25.640329174120446</v>
      </c>
      <c r="CK117" s="65">
        <f t="shared" si="233"/>
        <v>0.91286713291259736</v>
      </c>
      <c r="CL117" s="70">
        <f t="shared" si="234"/>
        <v>0</v>
      </c>
      <c r="CM117" s="1">
        <f t="shared" si="235"/>
        <v>698</v>
      </c>
    </row>
    <row r="118" spans="1:91" x14ac:dyDescent="0.2">
      <c r="A118" s="30" t="s">
        <v>210</v>
      </c>
      <c r="B118">
        <v>1</v>
      </c>
      <c r="C118">
        <v>1</v>
      </c>
      <c r="D118">
        <v>0.25049940071913701</v>
      </c>
      <c r="E118">
        <v>0.74950059928086299</v>
      </c>
      <c r="F118">
        <v>0.230035756853396</v>
      </c>
      <c r="G118">
        <v>0.230035756853396</v>
      </c>
      <c r="H118">
        <v>6.5608023401587903E-2</v>
      </c>
      <c r="I118">
        <v>0.200585039699122</v>
      </c>
      <c r="J118">
        <v>0.11471699080166101</v>
      </c>
      <c r="K118">
        <v>0.162446944578851</v>
      </c>
      <c r="L118">
        <v>0.49494391403797999</v>
      </c>
      <c r="M118">
        <v>0.54257167718743105</v>
      </c>
      <c r="N118" s="21">
        <v>0</v>
      </c>
      <c r="O118">
        <v>1.0025700908809201</v>
      </c>
      <c r="P118">
        <v>0.99748858693557596</v>
      </c>
      <c r="Q118">
        <v>1.02368340229238</v>
      </c>
      <c r="R118">
        <v>1.00358744049425</v>
      </c>
      <c r="S118">
        <v>2.0299999713897701</v>
      </c>
      <c r="T118" s="27">
        <f t="shared" si="177"/>
        <v>0.99748858693557596</v>
      </c>
      <c r="U118" s="27">
        <f t="shared" si="178"/>
        <v>1.02368340229238</v>
      </c>
      <c r="V118" s="39">
        <f t="shared" si="179"/>
        <v>2.0249018029408412</v>
      </c>
      <c r="W118" s="38">
        <f t="shared" si="180"/>
        <v>2.0780772773657139</v>
      </c>
      <c r="X118" s="44">
        <f t="shared" si="181"/>
        <v>1.1220895541766991</v>
      </c>
      <c r="Y118" s="44">
        <f t="shared" si="182"/>
        <v>0.17913255898673586</v>
      </c>
      <c r="Z118" s="22">
        <f t="shared" si="183"/>
        <v>1</v>
      </c>
      <c r="AA118" s="22">
        <f t="shared" si="184"/>
        <v>1</v>
      </c>
      <c r="AB118" s="22">
        <f t="shared" si="185"/>
        <v>1</v>
      </c>
      <c r="AC118" s="22">
        <v>1</v>
      </c>
      <c r="AD118" s="22">
        <v>1</v>
      </c>
      <c r="AE118" s="22">
        <v>1</v>
      </c>
      <c r="AF118" s="22">
        <f t="shared" si="186"/>
        <v>-2.0158062563458218E-2</v>
      </c>
      <c r="AG118" s="22">
        <f t="shared" si="187"/>
        <v>0.96033891488376033</v>
      </c>
      <c r="AH118" s="22">
        <f t="shared" si="188"/>
        <v>0.49494391403797999</v>
      </c>
      <c r="AI118" s="22">
        <f t="shared" si="189"/>
        <v>1.5151019766014382</v>
      </c>
      <c r="AJ118" s="22">
        <f t="shared" si="190"/>
        <v>-1.1179406290299256</v>
      </c>
      <c r="AK118" s="22">
        <f t="shared" si="191"/>
        <v>1.0168846478167008</v>
      </c>
      <c r="AL118" s="22">
        <f t="shared" si="192"/>
        <v>0.54257167718743105</v>
      </c>
      <c r="AM118" s="22">
        <f t="shared" si="193"/>
        <v>2.6605123062173566</v>
      </c>
      <c r="AN118" s="46">
        <v>0</v>
      </c>
      <c r="AO118" s="74">
        <v>0.34300000000000003</v>
      </c>
      <c r="AP118" s="51">
        <v>0.64</v>
      </c>
      <c r="AQ118" s="50">
        <v>1</v>
      </c>
      <c r="AR118" s="17">
        <f t="shared" si="194"/>
        <v>0</v>
      </c>
      <c r="AS118" s="17">
        <f t="shared" si="195"/>
        <v>17.18522444046183</v>
      </c>
      <c r="AT118" s="17">
        <f t="shared" si="196"/>
        <v>32.065724903485631</v>
      </c>
      <c r="AU118" s="17">
        <f t="shared" si="197"/>
        <v>0</v>
      </c>
      <c r="AV118" s="17">
        <f t="shared" si="198"/>
        <v>17.18522444046183</v>
      </c>
      <c r="AW118" s="17">
        <f t="shared" si="199"/>
        <v>32.065724903485631</v>
      </c>
      <c r="AX118" s="14">
        <f t="shared" si="200"/>
        <v>0</v>
      </c>
      <c r="AY118" s="14">
        <f t="shared" si="201"/>
        <v>1.2612692216409635E-2</v>
      </c>
      <c r="AZ118" s="67">
        <f t="shared" si="202"/>
        <v>1.0958403050911373E-2</v>
      </c>
      <c r="BA118" s="21">
        <f t="shared" si="203"/>
        <v>0</v>
      </c>
      <c r="BB118" s="66">
        <v>0</v>
      </c>
      <c r="BC118" s="15">
        <f t="shared" si="204"/>
        <v>0</v>
      </c>
      <c r="BD118" s="19">
        <f t="shared" si="205"/>
        <v>0</v>
      </c>
      <c r="BE118" s="63">
        <f t="shared" si="206"/>
        <v>2.0780772773657139</v>
      </c>
      <c r="BF118" s="63">
        <f t="shared" si="207"/>
        <v>2.1272932175202199</v>
      </c>
      <c r="BG118" s="46">
        <f t="shared" si="208"/>
        <v>0</v>
      </c>
      <c r="BH118" s="64" t="e">
        <f t="shared" si="209"/>
        <v>#DIV/0!</v>
      </c>
      <c r="BI118" s="66">
        <v>0</v>
      </c>
      <c r="BJ118" s="66">
        <v>495</v>
      </c>
      <c r="BK118" s="66">
        <v>0</v>
      </c>
      <c r="BL118" s="10">
        <f t="shared" si="210"/>
        <v>495</v>
      </c>
      <c r="BM118" s="15">
        <f t="shared" si="211"/>
        <v>2331.8093115853803</v>
      </c>
      <c r="BN118" s="9">
        <f t="shared" si="212"/>
        <v>1836.8093115853803</v>
      </c>
      <c r="BO118" s="48">
        <f t="shared" si="213"/>
        <v>2.0249018029408412</v>
      </c>
      <c r="BP118" s="48">
        <f t="shared" si="214"/>
        <v>2.01981643809876</v>
      </c>
      <c r="BQ118" s="46">
        <f t="shared" si="215"/>
        <v>907.11031464227699</v>
      </c>
      <c r="BR118" s="64">
        <f t="shared" si="216"/>
        <v>0.21228150927292294</v>
      </c>
      <c r="BS118" s="16">
        <f t="shared" si="217"/>
        <v>635</v>
      </c>
      <c r="BT118" s="69">
        <f t="shared" si="218"/>
        <v>2438.5989493165116</v>
      </c>
      <c r="BU118" s="66">
        <v>140</v>
      </c>
      <c r="BV118" s="15">
        <f t="shared" si="219"/>
        <v>106.78963773113132</v>
      </c>
      <c r="BW118" s="37">
        <f t="shared" si="220"/>
        <v>-33.210362268868678</v>
      </c>
      <c r="BX118" s="54">
        <f t="shared" si="221"/>
        <v>-33.210362268868678</v>
      </c>
      <c r="BY118" s="26">
        <f t="shared" si="222"/>
        <v>-5.0625552239128749E-2</v>
      </c>
      <c r="BZ118" s="47">
        <f t="shared" si="223"/>
        <v>-33.210362268868678</v>
      </c>
      <c r="CA118" s="48">
        <f t="shared" si="224"/>
        <v>2.0780772773657139</v>
      </c>
      <c r="CB118" s="48">
        <f t="shared" si="225"/>
        <v>2.1272932175202199</v>
      </c>
      <c r="CC118" s="65">
        <f t="shared" si="226"/>
        <v>-15.981293203382686</v>
      </c>
      <c r="CD118" s="66">
        <v>0</v>
      </c>
      <c r="CE118" s="15">
        <f t="shared" si="227"/>
        <v>70.429656408207393</v>
      </c>
      <c r="CF118" s="37">
        <f t="shared" si="228"/>
        <v>70.429656408207393</v>
      </c>
      <c r="CG118" s="54">
        <f t="shared" si="229"/>
        <v>70.429656408207393</v>
      </c>
      <c r="CH118" s="26">
        <f t="shared" si="230"/>
        <v>1.0958403050911374E-2</v>
      </c>
      <c r="CI118" s="47">
        <f t="shared" si="231"/>
        <v>70.429656408207393</v>
      </c>
      <c r="CJ118" s="48">
        <f t="shared" si="232"/>
        <v>2.0780772773657139</v>
      </c>
      <c r="CK118" s="65">
        <f t="shared" si="233"/>
        <v>33.891740781405367</v>
      </c>
      <c r="CL118" s="70">
        <f t="shared" si="234"/>
        <v>0</v>
      </c>
      <c r="CM118" s="1">
        <f t="shared" si="235"/>
        <v>775</v>
      </c>
    </row>
    <row r="119" spans="1:91" x14ac:dyDescent="0.2">
      <c r="A119" s="30" t="s">
        <v>261</v>
      </c>
      <c r="B119">
        <v>0</v>
      </c>
      <c r="C119">
        <v>0</v>
      </c>
      <c r="D119">
        <v>6.2754686226568795E-2</v>
      </c>
      <c r="E119">
        <v>0.93724531377343101</v>
      </c>
      <c r="F119">
        <v>0.140861931364724</v>
      </c>
      <c r="G119">
        <v>0.140861931364724</v>
      </c>
      <c r="H119">
        <v>0.17927287923109</v>
      </c>
      <c r="I119">
        <v>5.8921855411617201E-2</v>
      </c>
      <c r="J119">
        <v>0.102776897546475</v>
      </c>
      <c r="K119">
        <v>0.120321869533642</v>
      </c>
      <c r="L119">
        <v>1.18658274215242</v>
      </c>
      <c r="M119">
        <v>1.06353752034829</v>
      </c>
      <c r="N119" s="21">
        <v>0</v>
      </c>
      <c r="O119">
        <v>0.98369561942797801</v>
      </c>
      <c r="P119">
        <v>0.99764151155587899</v>
      </c>
      <c r="Q119">
        <v>1</v>
      </c>
      <c r="R119">
        <v>1.00096153757981</v>
      </c>
      <c r="S119">
        <v>0.60009998083114602</v>
      </c>
      <c r="T119" s="27">
        <f t="shared" si="177"/>
        <v>1.00096153757981</v>
      </c>
      <c r="U119" s="27">
        <f t="shared" si="178"/>
        <v>1</v>
      </c>
      <c r="V119" s="39">
        <f t="shared" si="179"/>
        <v>0.60067699951435838</v>
      </c>
      <c r="W119" s="38">
        <f t="shared" si="180"/>
        <v>0.60009998083114602</v>
      </c>
      <c r="X119" s="44">
        <f t="shared" si="181"/>
        <v>1.2209330766909852</v>
      </c>
      <c r="Y119" s="44">
        <f t="shared" si="182"/>
        <v>0.11511029295412015</v>
      </c>
      <c r="Z119" s="22">
        <f t="shared" si="183"/>
        <v>1</v>
      </c>
      <c r="AA119" s="22">
        <f t="shared" si="184"/>
        <v>1</v>
      </c>
      <c r="AB119" s="22">
        <f t="shared" si="185"/>
        <v>1</v>
      </c>
      <c r="AC119" s="22">
        <v>1</v>
      </c>
      <c r="AD119" s="22">
        <v>1</v>
      </c>
      <c r="AE119" s="22">
        <v>1</v>
      </c>
      <c r="AF119" s="22">
        <f t="shared" si="186"/>
        <v>-2.0158062563458218E-2</v>
      </c>
      <c r="AG119" s="22">
        <f t="shared" si="187"/>
        <v>0.96033891488376033</v>
      </c>
      <c r="AH119" s="22">
        <f t="shared" si="188"/>
        <v>0.96033891488376033</v>
      </c>
      <c r="AI119" s="22">
        <f t="shared" si="189"/>
        <v>1.9804969774472185</v>
      </c>
      <c r="AJ119" s="22">
        <f t="shared" si="190"/>
        <v>-1.1179406290299256</v>
      </c>
      <c r="AK119" s="22">
        <f t="shared" si="191"/>
        <v>1.0168846478167008</v>
      </c>
      <c r="AL119" s="22">
        <f t="shared" si="192"/>
        <v>1.0168846478167008</v>
      </c>
      <c r="AM119" s="22">
        <f t="shared" si="193"/>
        <v>3.1348252768466267</v>
      </c>
      <c r="AN119" s="46">
        <v>0</v>
      </c>
      <c r="AO119" s="74">
        <v>0.34300000000000003</v>
      </c>
      <c r="AP119" s="51">
        <v>0.64</v>
      </c>
      <c r="AQ119" s="50">
        <v>1</v>
      </c>
      <c r="AR119" s="17">
        <f t="shared" si="194"/>
        <v>0</v>
      </c>
      <c r="AS119" s="17">
        <f t="shared" si="195"/>
        <v>33.124358764217291</v>
      </c>
      <c r="AT119" s="17">
        <f t="shared" si="196"/>
        <v>61.806383699997269</v>
      </c>
      <c r="AU119" s="17">
        <f t="shared" si="197"/>
        <v>0</v>
      </c>
      <c r="AV119" s="17">
        <f t="shared" si="198"/>
        <v>33.124358764217291</v>
      </c>
      <c r="AW119" s="17">
        <f t="shared" si="199"/>
        <v>61.806383699997269</v>
      </c>
      <c r="AX119" s="14">
        <f t="shared" si="200"/>
        <v>0</v>
      </c>
      <c r="AY119" s="14">
        <f t="shared" si="201"/>
        <v>2.4310845831919562E-2</v>
      </c>
      <c r="AZ119" s="67">
        <f t="shared" si="202"/>
        <v>2.1122218996839977E-2</v>
      </c>
      <c r="BA119" s="21">
        <f t="shared" si="203"/>
        <v>0</v>
      </c>
      <c r="BB119" s="66">
        <v>0</v>
      </c>
      <c r="BC119" s="15">
        <f t="shared" si="204"/>
        <v>0</v>
      </c>
      <c r="BD119" s="19">
        <f t="shared" si="205"/>
        <v>0</v>
      </c>
      <c r="BE119" s="63">
        <f t="shared" si="206"/>
        <v>0.60009998083114602</v>
      </c>
      <c r="BF119" s="63">
        <f t="shared" si="207"/>
        <v>0.60009998083114602</v>
      </c>
      <c r="BG119" s="46">
        <f t="shared" si="208"/>
        <v>0</v>
      </c>
      <c r="BH119" s="64" t="e">
        <f t="shared" si="209"/>
        <v>#DIV/0!</v>
      </c>
      <c r="BI119" s="66">
        <v>0</v>
      </c>
      <c r="BJ119" s="66">
        <v>794</v>
      </c>
      <c r="BK119" s="66">
        <v>0</v>
      </c>
      <c r="BL119" s="10">
        <f t="shared" si="210"/>
        <v>794</v>
      </c>
      <c r="BM119" s="15">
        <f t="shared" si="211"/>
        <v>4494.5405557136246</v>
      </c>
      <c r="BN119" s="9">
        <f t="shared" si="212"/>
        <v>3700.5405557136246</v>
      </c>
      <c r="BO119" s="48">
        <f t="shared" si="213"/>
        <v>0.60067699951435838</v>
      </c>
      <c r="BP119" s="48">
        <f t="shared" si="214"/>
        <v>0.60125457302271901</v>
      </c>
      <c r="BQ119" s="46">
        <f t="shared" si="215"/>
        <v>6160.6163690393942</v>
      </c>
      <c r="BR119" s="64">
        <f t="shared" si="216"/>
        <v>0.17665876860108384</v>
      </c>
      <c r="BS119" s="16">
        <f t="shared" si="217"/>
        <v>1000</v>
      </c>
      <c r="BT119" s="69">
        <f t="shared" si="218"/>
        <v>4700.3765798378299</v>
      </c>
      <c r="BU119" s="66">
        <v>206</v>
      </c>
      <c r="BV119" s="15">
        <f t="shared" si="219"/>
        <v>205.83602412420558</v>
      </c>
      <c r="BW119" s="37">
        <f t="shared" si="220"/>
        <v>-0.16397587579442074</v>
      </c>
      <c r="BX119" s="54">
        <f t="shared" si="221"/>
        <v>-0.16397587579442074</v>
      </c>
      <c r="BY119" s="26">
        <f t="shared" si="222"/>
        <v>-2.4996322529637142E-4</v>
      </c>
      <c r="BZ119" s="47">
        <f t="shared" si="223"/>
        <v>-0.16397587579442074</v>
      </c>
      <c r="CA119" s="48">
        <f t="shared" si="224"/>
        <v>0.60009998083114602</v>
      </c>
      <c r="CB119" s="48">
        <f t="shared" si="225"/>
        <v>0.60009998083114602</v>
      </c>
      <c r="CC119" s="65">
        <f t="shared" si="226"/>
        <v>-0.27324759378814195</v>
      </c>
      <c r="CD119" s="66">
        <v>0</v>
      </c>
      <c r="CE119" s="15">
        <f t="shared" si="227"/>
        <v>135.75250149269053</v>
      </c>
      <c r="CF119" s="37">
        <f t="shared" si="228"/>
        <v>135.75250149269053</v>
      </c>
      <c r="CG119" s="54">
        <f t="shared" si="229"/>
        <v>135.75250149269053</v>
      </c>
      <c r="CH119" s="26">
        <f t="shared" si="230"/>
        <v>2.112221899683998E-2</v>
      </c>
      <c r="CI119" s="47">
        <f t="shared" si="231"/>
        <v>135.75250149269053</v>
      </c>
      <c r="CJ119" s="48">
        <f t="shared" si="232"/>
        <v>0.60009998083114602</v>
      </c>
      <c r="CK119" s="65">
        <f t="shared" si="233"/>
        <v>226.21647363606246</v>
      </c>
      <c r="CL119" s="70">
        <f t="shared" si="234"/>
        <v>0</v>
      </c>
      <c r="CM119" s="1">
        <f t="shared" si="235"/>
        <v>1206</v>
      </c>
    </row>
    <row r="120" spans="1:91" x14ac:dyDescent="0.2">
      <c r="A120" s="30" t="s">
        <v>292</v>
      </c>
      <c r="B120">
        <v>0</v>
      </c>
      <c r="C120">
        <v>0</v>
      </c>
      <c r="D120">
        <v>0.316420295645225</v>
      </c>
      <c r="E120">
        <v>0.683579704354774</v>
      </c>
      <c r="F120">
        <v>0.22407628128724599</v>
      </c>
      <c r="G120">
        <v>0.22407628128724599</v>
      </c>
      <c r="H120">
        <v>0.49185123276222298</v>
      </c>
      <c r="I120">
        <v>0.58754701211867899</v>
      </c>
      <c r="J120">
        <v>0.53757392255980296</v>
      </c>
      <c r="K120">
        <v>0.34706997202898299</v>
      </c>
      <c r="L120">
        <v>0.488229320108576</v>
      </c>
      <c r="M120">
        <v>0.13069262585760599</v>
      </c>
      <c r="N120" s="21">
        <v>0</v>
      </c>
      <c r="O120">
        <v>1.0069209884547701</v>
      </c>
      <c r="P120">
        <v>0.99180571744522295</v>
      </c>
      <c r="Q120">
        <v>1.0213041797559801</v>
      </c>
      <c r="R120">
        <v>0.99681948529761999</v>
      </c>
      <c r="S120">
        <v>360.60998535156199</v>
      </c>
      <c r="T120" s="27">
        <f t="shared" si="177"/>
        <v>0.99681948529761999</v>
      </c>
      <c r="U120" s="27">
        <f t="shared" si="178"/>
        <v>1.0213041797559801</v>
      </c>
      <c r="V120" s="39">
        <f t="shared" si="179"/>
        <v>359.4630599913263</v>
      </c>
      <c r="W120" s="38">
        <f t="shared" si="180"/>
        <v>368.29248530129303</v>
      </c>
      <c r="X120" s="44">
        <f t="shared" si="181"/>
        <v>1.0873836319386241</v>
      </c>
      <c r="Y120" s="44">
        <f t="shared" si="182"/>
        <v>0.3898021425270578</v>
      </c>
      <c r="Z120" s="22">
        <f t="shared" si="183"/>
        <v>1</v>
      </c>
      <c r="AA120" s="22">
        <f t="shared" si="184"/>
        <v>1</v>
      </c>
      <c r="AB120" s="22">
        <f t="shared" si="185"/>
        <v>1</v>
      </c>
      <c r="AC120" s="22">
        <v>1</v>
      </c>
      <c r="AD120" s="22">
        <v>1</v>
      </c>
      <c r="AE120" s="22">
        <v>1</v>
      </c>
      <c r="AF120" s="22">
        <f t="shared" si="186"/>
        <v>-2.0158062563458218E-2</v>
      </c>
      <c r="AG120" s="22">
        <f t="shared" si="187"/>
        <v>0.96033891488376033</v>
      </c>
      <c r="AH120" s="22">
        <f t="shared" si="188"/>
        <v>0.488229320108576</v>
      </c>
      <c r="AI120" s="22">
        <f t="shared" si="189"/>
        <v>1.5083873826720342</v>
      </c>
      <c r="AJ120" s="22">
        <f t="shared" si="190"/>
        <v>-1.1179406290299256</v>
      </c>
      <c r="AK120" s="22">
        <f t="shared" si="191"/>
        <v>1.0168846478167008</v>
      </c>
      <c r="AL120" s="22">
        <f t="shared" si="192"/>
        <v>0.13069262585760599</v>
      </c>
      <c r="AM120" s="22">
        <f t="shared" si="193"/>
        <v>2.2486332548875314</v>
      </c>
      <c r="AN120" s="46">
        <v>0</v>
      </c>
      <c r="AO120" s="51">
        <v>1</v>
      </c>
      <c r="AP120" s="51">
        <v>1</v>
      </c>
      <c r="AQ120" s="21">
        <v>1</v>
      </c>
      <c r="AR120" s="17">
        <f t="shared" si="194"/>
        <v>0</v>
      </c>
      <c r="AS120" s="17">
        <f t="shared" si="195"/>
        <v>25.566690643102167</v>
      </c>
      <c r="AT120" s="17">
        <f t="shared" si="196"/>
        <v>25.566690643102167</v>
      </c>
      <c r="AU120" s="17">
        <f t="shared" si="197"/>
        <v>0</v>
      </c>
      <c r="AV120" s="17">
        <f t="shared" si="198"/>
        <v>25.566690643102167</v>
      </c>
      <c r="AW120" s="17">
        <f t="shared" si="199"/>
        <v>25.566690643102167</v>
      </c>
      <c r="AX120" s="14">
        <f t="shared" si="200"/>
        <v>0</v>
      </c>
      <c r="AY120" s="14">
        <f t="shared" si="201"/>
        <v>1.8764072659672632E-2</v>
      </c>
      <c r="AZ120" s="67">
        <f t="shared" si="202"/>
        <v>8.7373699359163011E-3</v>
      </c>
      <c r="BA120" s="21">
        <f t="shared" si="203"/>
        <v>0</v>
      </c>
      <c r="BB120" s="66">
        <v>0</v>
      </c>
      <c r="BC120" s="15">
        <f t="shared" si="204"/>
        <v>0</v>
      </c>
      <c r="BD120" s="19">
        <f t="shared" si="205"/>
        <v>0</v>
      </c>
      <c r="BE120" s="63">
        <f t="shared" si="206"/>
        <v>368.29248530129303</v>
      </c>
      <c r="BF120" s="63">
        <f t="shared" si="207"/>
        <v>376.13865461092843</v>
      </c>
      <c r="BG120" s="46">
        <f t="shared" si="208"/>
        <v>0</v>
      </c>
      <c r="BH120" s="64" t="e">
        <f t="shared" si="209"/>
        <v>#DIV/0!</v>
      </c>
      <c r="BI120" s="66">
        <v>361</v>
      </c>
      <c r="BJ120" s="66">
        <v>1803</v>
      </c>
      <c r="BK120" s="66">
        <v>0</v>
      </c>
      <c r="BL120" s="10">
        <f t="shared" si="210"/>
        <v>2164</v>
      </c>
      <c r="BM120" s="15">
        <f t="shared" si="211"/>
        <v>3469.0642251749568</v>
      </c>
      <c r="BN120" s="9">
        <f t="shared" si="212"/>
        <v>1305.0642251749568</v>
      </c>
      <c r="BO120" s="48">
        <f t="shared" si="213"/>
        <v>359.4630599913263</v>
      </c>
      <c r="BP120" s="48">
        <f t="shared" si="214"/>
        <v>358.31978244406139</v>
      </c>
      <c r="BQ120" s="46">
        <f t="shared" si="215"/>
        <v>3.6305934334572445</v>
      </c>
      <c r="BR120" s="64">
        <f t="shared" si="216"/>
        <v>0.62379934747125132</v>
      </c>
      <c r="BS120" s="16">
        <f t="shared" si="217"/>
        <v>2525</v>
      </c>
      <c r="BT120" s="69">
        <f t="shared" si="218"/>
        <v>3554.2098952004612</v>
      </c>
      <c r="BU120" s="66">
        <v>361</v>
      </c>
      <c r="BV120" s="15">
        <f t="shared" si="219"/>
        <v>85.145670025504359</v>
      </c>
      <c r="BW120" s="37">
        <f t="shared" si="220"/>
        <v>-275.85432997449561</v>
      </c>
      <c r="BX120" s="54">
        <f t="shared" si="221"/>
        <v>-275.85432997449561</v>
      </c>
      <c r="BY120" s="26">
        <f t="shared" si="222"/>
        <v>-0.42050964935136248</v>
      </c>
      <c r="BZ120" s="47">
        <f t="shared" si="223"/>
        <v>-275.85432997449561</v>
      </c>
      <c r="CA120" s="48">
        <f t="shared" si="224"/>
        <v>368.29248530129303</v>
      </c>
      <c r="CB120" s="48">
        <f t="shared" si="225"/>
        <v>376.13865461092843</v>
      </c>
      <c r="CC120" s="65">
        <f t="shared" si="226"/>
        <v>-0.74900884754361596</v>
      </c>
      <c r="CD120" s="66">
        <v>0</v>
      </c>
      <c r="CE120" s="15">
        <f t="shared" si="227"/>
        <v>56.155076578134064</v>
      </c>
      <c r="CF120" s="37">
        <f t="shared" si="228"/>
        <v>56.155076578134064</v>
      </c>
      <c r="CG120" s="54">
        <f t="shared" si="229"/>
        <v>56.155076578134064</v>
      </c>
      <c r="CH120" s="26">
        <f t="shared" si="230"/>
        <v>8.7373699359163011E-3</v>
      </c>
      <c r="CI120" s="47">
        <f t="shared" si="231"/>
        <v>56.155076578134057</v>
      </c>
      <c r="CJ120" s="48">
        <f t="shared" si="232"/>
        <v>368.29248530129303</v>
      </c>
      <c r="CK120" s="65">
        <f t="shared" si="233"/>
        <v>0.1524741308044737</v>
      </c>
      <c r="CL120" s="70">
        <f t="shared" si="234"/>
        <v>0</v>
      </c>
      <c r="CM120" s="1">
        <f t="shared" si="235"/>
        <v>2886</v>
      </c>
    </row>
    <row r="121" spans="1:91" x14ac:dyDescent="0.2">
      <c r="A121" s="30" t="s">
        <v>280</v>
      </c>
      <c r="B121">
        <v>1</v>
      </c>
      <c r="C121">
        <v>0</v>
      </c>
      <c r="D121">
        <v>0.71474230922892501</v>
      </c>
      <c r="E121">
        <v>0.28525769077107399</v>
      </c>
      <c r="F121">
        <v>0.96066746126340796</v>
      </c>
      <c r="G121">
        <v>0.96066746126340796</v>
      </c>
      <c r="H121">
        <v>0.64981195152528204</v>
      </c>
      <c r="I121">
        <v>0.98286669452569997</v>
      </c>
      <c r="J121">
        <v>0.79917365125418605</v>
      </c>
      <c r="K121">
        <v>0.87620780791942698</v>
      </c>
      <c r="L121">
        <v>0.71425272440285303</v>
      </c>
      <c r="M121">
        <v>-8.8674123608097899E-3</v>
      </c>
      <c r="N121" s="21">
        <v>0</v>
      </c>
      <c r="O121">
        <v>1.0051978653193001</v>
      </c>
      <c r="P121">
        <v>0.99429507940486495</v>
      </c>
      <c r="Q121">
        <v>1.01645341281585</v>
      </c>
      <c r="R121">
        <v>0.99738753073815301</v>
      </c>
      <c r="S121">
        <v>101.790000915527</v>
      </c>
      <c r="T121" s="27">
        <f t="shared" si="177"/>
        <v>0.99738753073815301</v>
      </c>
      <c r="U121" s="27">
        <f t="shared" si="178"/>
        <v>1.01645341281585</v>
      </c>
      <c r="V121" s="39">
        <f t="shared" si="179"/>
        <v>101.52407766697181</v>
      </c>
      <c r="W121" s="38">
        <f t="shared" si="180"/>
        <v>103.46479382111592</v>
      </c>
      <c r="X121" s="44">
        <f t="shared" si="181"/>
        <v>0.87767572605158628</v>
      </c>
      <c r="Y121" s="44">
        <f t="shared" si="182"/>
        <v>0.8491624767114766</v>
      </c>
      <c r="Z121" s="22">
        <f t="shared" si="183"/>
        <v>1</v>
      </c>
      <c r="AA121" s="22">
        <f t="shared" si="184"/>
        <v>1</v>
      </c>
      <c r="AB121" s="22">
        <f t="shared" si="185"/>
        <v>1</v>
      </c>
      <c r="AC121" s="22">
        <v>1</v>
      </c>
      <c r="AD121" s="22">
        <v>1</v>
      </c>
      <c r="AE121" s="22">
        <v>1</v>
      </c>
      <c r="AF121" s="22">
        <f t="shared" si="186"/>
        <v>-2.0158062563458218E-2</v>
      </c>
      <c r="AG121" s="22">
        <f t="shared" si="187"/>
        <v>0.96033891488376033</v>
      </c>
      <c r="AH121" s="22">
        <f t="shared" si="188"/>
        <v>0.71425272440285303</v>
      </c>
      <c r="AI121" s="22">
        <f t="shared" si="189"/>
        <v>1.7344107869663112</v>
      </c>
      <c r="AJ121" s="22">
        <f t="shared" si="190"/>
        <v>-1.1179406290299256</v>
      </c>
      <c r="AK121" s="22">
        <f t="shared" si="191"/>
        <v>1.0168846478167008</v>
      </c>
      <c r="AL121" s="22">
        <f t="shared" si="192"/>
        <v>-8.8674123608097899E-3</v>
      </c>
      <c r="AM121" s="22">
        <f t="shared" si="193"/>
        <v>2.109073216669116</v>
      </c>
      <c r="AN121" s="46">
        <v>1</v>
      </c>
      <c r="AO121" s="51">
        <v>1</v>
      </c>
      <c r="AP121" s="51">
        <v>1</v>
      </c>
      <c r="AQ121" s="21">
        <v>1</v>
      </c>
      <c r="AR121" s="17">
        <f t="shared" si="194"/>
        <v>9.0491515927983794</v>
      </c>
      <c r="AS121" s="17">
        <f t="shared" si="195"/>
        <v>0</v>
      </c>
      <c r="AT121" s="17">
        <f t="shared" si="196"/>
        <v>19.78639279281559</v>
      </c>
      <c r="AU121" s="17">
        <f t="shared" si="197"/>
        <v>9.0491515927983794</v>
      </c>
      <c r="AV121" s="17">
        <f t="shared" si="198"/>
        <v>0</v>
      </c>
      <c r="AW121" s="17">
        <f t="shared" si="199"/>
        <v>19.78639279281559</v>
      </c>
      <c r="AX121" s="14">
        <f t="shared" si="200"/>
        <v>1.6256807512549924E-2</v>
      </c>
      <c r="AY121" s="14">
        <f t="shared" si="201"/>
        <v>0</v>
      </c>
      <c r="AZ121" s="67">
        <f t="shared" si="202"/>
        <v>6.7619636792852116E-3</v>
      </c>
      <c r="BA121" s="21">
        <f t="shared" si="203"/>
        <v>0</v>
      </c>
      <c r="BB121" s="66">
        <v>1018</v>
      </c>
      <c r="BC121" s="15">
        <f t="shared" si="204"/>
        <v>2103.1269310910711</v>
      </c>
      <c r="BD121" s="19">
        <f t="shared" si="205"/>
        <v>1085.1269310910711</v>
      </c>
      <c r="BE121" s="63">
        <f t="shared" si="206"/>
        <v>101.52407766697181</v>
      </c>
      <c r="BF121" s="63">
        <f t="shared" si="207"/>
        <v>101.25884913472947</v>
      </c>
      <c r="BG121" s="46">
        <f t="shared" si="208"/>
        <v>10.688370247012731</v>
      </c>
      <c r="BH121" s="64">
        <f t="shared" si="209"/>
        <v>0.48404116030784539</v>
      </c>
      <c r="BI121" s="66">
        <v>0</v>
      </c>
      <c r="BJ121" s="66">
        <v>0</v>
      </c>
      <c r="BK121" s="66">
        <v>0</v>
      </c>
      <c r="BL121" s="10">
        <f t="shared" si="210"/>
        <v>0</v>
      </c>
      <c r="BM121" s="15">
        <f t="shared" si="211"/>
        <v>0</v>
      </c>
      <c r="BN121" s="9">
        <f t="shared" si="212"/>
        <v>0</v>
      </c>
      <c r="BO121" s="48">
        <f t="shared" si="213"/>
        <v>103.46479382111592</v>
      </c>
      <c r="BP121" s="48">
        <f t="shared" si="214"/>
        <v>105.16714278576154</v>
      </c>
      <c r="BQ121" s="46">
        <f t="shared" si="215"/>
        <v>0</v>
      </c>
      <c r="BR121" s="64" t="e">
        <f t="shared" si="216"/>
        <v>#DIV/0!</v>
      </c>
      <c r="BS121" s="16">
        <f t="shared" si="217"/>
        <v>1018</v>
      </c>
      <c r="BT121" s="69">
        <f t="shared" si="218"/>
        <v>2169.0222671457054</v>
      </c>
      <c r="BU121" s="66">
        <v>0</v>
      </c>
      <c r="BV121" s="15">
        <f t="shared" si="219"/>
        <v>65.895336054634384</v>
      </c>
      <c r="BW121" s="37">
        <f t="shared" si="220"/>
        <v>65.895336054634384</v>
      </c>
      <c r="BX121" s="54">
        <f t="shared" si="221"/>
        <v>65.895336054634384</v>
      </c>
      <c r="BY121" s="26">
        <f t="shared" si="222"/>
        <v>0.10045020740035664</v>
      </c>
      <c r="BZ121" s="47">
        <f t="shared" si="223"/>
        <v>65.895336054634384</v>
      </c>
      <c r="CA121" s="48">
        <f t="shared" si="224"/>
        <v>101.52407766697181</v>
      </c>
      <c r="CB121" s="48">
        <f t="shared" si="225"/>
        <v>101.25884913472947</v>
      </c>
      <c r="CC121" s="65">
        <f t="shared" si="226"/>
        <v>0.64906116429631655</v>
      </c>
      <c r="CD121" s="66">
        <v>0</v>
      </c>
      <c r="CE121" s="15">
        <f t="shared" si="227"/>
        <v>43.459140566766052</v>
      </c>
      <c r="CF121" s="37">
        <f t="shared" si="228"/>
        <v>43.459140566766052</v>
      </c>
      <c r="CG121" s="54">
        <f t="shared" si="229"/>
        <v>43.459140566766052</v>
      </c>
      <c r="CH121" s="26">
        <f t="shared" si="230"/>
        <v>6.7619636792852125E-3</v>
      </c>
      <c r="CI121" s="47">
        <f t="shared" si="231"/>
        <v>43.459140566766052</v>
      </c>
      <c r="CJ121" s="48">
        <f t="shared" si="232"/>
        <v>101.52407766697181</v>
      </c>
      <c r="CK121" s="65">
        <f t="shared" si="233"/>
        <v>0.42806732713518997</v>
      </c>
      <c r="CL121" s="70">
        <f t="shared" si="234"/>
        <v>0</v>
      </c>
      <c r="CM121" s="1">
        <f t="shared" si="235"/>
        <v>1018</v>
      </c>
    </row>
    <row r="122" spans="1:91" x14ac:dyDescent="0.2">
      <c r="A122" s="24" t="s">
        <v>193</v>
      </c>
      <c r="B122">
        <v>1</v>
      </c>
      <c r="C122">
        <v>1</v>
      </c>
      <c r="D122">
        <v>0.65156250000000004</v>
      </c>
      <c r="E122">
        <v>0.34843749999999901</v>
      </c>
      <c r="F122">
        <v>0.77975270479134395</v>
      </c>
      <c r="G122">
        <v>0.77975270479134395</v>
      </c>
      <c r="H122">
        <v>0.218803418803418</v>
      </c>
      <c r="I122">
        <v>0.502564102564102</v>
      </c>
      <c r="J122">
        <v>0.331606308457631</v>
      </c>
      <c r="K122">
        <v>0.50849868824384403</v>
      </c>
      <c r="L122">
        <v>0.70876584368865903</v>
      </c>
      <c r="M122">
        <v>-0.12404728735928</v>
      </c>
      <c r="N122" s="21">
        <v>0</v>
      </c>
      <c r="O122">
        <v>1.0061354092305499</v>
      </c>
      <c r="P122">
        <v>0.98904220869773996</v>
      </c>
      <c r="Q122">
        <v>1.0557721675955201</v>
      </c>
      <c r="R122">
        <v>0.97509383184507603</v>
      </c>
      <c r="S122">
        <v>60.650001525878899</v>
      </c>
      <c r="T122" s="27">
        <f t="shared" si="177"/>
        <v>0.98904220869773996</v>
      </c>
      <c r="U122" s="27">
        <f t="shared" si="178"/>
        <v>1.0557721675955201</v>
      </c>
      <c r="V122" s="39">
        <f t="shared" si="179"/>
        <v>59.985411466676567</v>
      </c>
      <c r="W122" s="38">
        <f t="shared" si="180"/>
        <v>64.032583575648758</v>
      </c>
      <c r="X122" s="44">
        <f t="shared" si="181"/>
        <v>0.91093852608750825</v>
      </c>
      <c r="Y122" s="44">
        <f t="shared" si="182"/>
        <v>0.53893434680738328</v>
      </c>
      <c r="Z122" s="22">
        <f t="shared" si="183"/>
        <v>1</v>
      </c>
      <c r="AA122" s="22">
        <f t="shared" si="184"/>
        <v>1</v>
      </c>
      <c r="AB122" s="22">
        <f t="shared" si="185"/>
        <v>1</v>
      </c>
      <c r="AC122" s="22">
        <v>1</v>
      </c>
      <c r="AD122" s="22">
        <v>1</v>
      </c>
      <c r="AE122" s="22">
        <v>1</v>
      </c>
      <c r="AF122" s="22">
        <f t="shared" si="186"/>
        <v>-2.0158062563458218E-2</v>
      </c>
      <c r="AG122" s="22">
        <f t="shared" si="187"/>
        <v>0.96033891488376033</v>
      </c>
      <c r="AH122" s="22">
        <f t="shared" si="188"/>
        <v>0.70876584368865903</v>
      </c>
      <c r="AI122" s="22">
        <f t="shared" si="189"/>
        <v>1.7289239062521173</v>
      </c>
      <c r="AJ122" s="22">
        <f t="shared" si="190"/>
        <v>-1.1179406290299256</v>
      </c>
      <c r="AK122" s="22">
        <f t="shared" si="191"/>
        <v>1.0168846478167008</v>
      </c>
      <c r="AL122" s="22">
        <f t="shared" si="192"/>
        <v>-0.12404728735928</v>
      </c>
      <c r="AM122" s="22">
        <f t="shared" si="193"/>
        <v>1.9938933416706457</v>
      </c>
      <c r="AN122" s="46">
        <v>1</v>
      </c>
      <c r="AO122" s="51">
        <v>1</v>
      </c>
      <c r="AP122" s="51">
        <v>1</v>
      </c>
      <c r="AQ122" s="21">
        <v>1</v>
      </c>
      <c r="AR122" s="17">
        <f t="shared" si="194"/>
        <v>8.9351843600800791</v>
      </c>
      <c r="AS122" s="17">
        <f t="shared" si="195"/>
        <v>0</v>
      </c>
      <c r="AT122" s="17">
        <f t="shared" si="196"/>
        <v>15.80548010367349</v>
      </c>
      <c r="AU122" s="17">
        <f t="shared" si="197"/>
        <v>8.9351843600800791</v>
      </c>
      <c r="AV122" s="17">
        <f t="shared" si="198"/>
        <v>0</v>
      </c>
      <c r="AW122" s="17">
        <f t="shared" si="199"/>
        <v>15.80548010367349</v>
      </c>
      <c r="AX122" s="14">
        <f t="shared" si="200"/>
        <v>1.6052065294891213E-2</v>
      </c>
      <c r="AY122" s="14">
        <f t="shared" si="201"/>
        <v>0</v>
      </c>
      <c r="AZ122" s="67">
        <f t="shared" si="202"/>
        <v>5.4014940223723728E-3</v>
      </c>
      <c r="BA122" s="21">
        <f t="shared" si="203"/>
        <v>0</v>
      </c>
      <c r="BB122" s="66">
        <v>2305</v>
      </c>
      <c r="BC122" s="15">
        <f t="shared" si="204"/>
        <v>2076.6396351347812</v>
      </c>
      <c r="BD122" s="19">
        <f t="shared" si="205"/>
        <v>-228.3603648652188</v>
      </c>
      <c r="BE122" s="63">
        <f t="shared" si="206"/>
        <v>64.032583575648758</v>
      </c>
      <c r="BF122" s="63">
        <f t="shared" si="207"/>
        <v>67.603819558403984</v>
      </c>
      <c r="BG122" s="46">
        <f t="shared" si="208"/>
        <v>-3.5663150245285902</v>
      </c>
      <c r="BH122" s="64">
        <f t="shared" si="209"/>
        <v>1.1099662941039827</v>
      </c>
      <c r="BI122" s="66">
        <v>1456</v>
      </c>
      <c r="BJ122" s="66">
        <v>849</v>
      </c>
      <c r="BK122" s="66">
        <v>0</v>
      </c>
      <c r="BL122" s="10">
        <f t="shared" si="210"/>
        <v>2305</v>
      </c>
      <c r="BM122" s="15">
        <f t="shared" si="211"/>
        <v>0</v>
      </c>
      <c r="BN122" s="9">
        <f t="shared" si="212"/>
        <v>-2305</v>
      </c>
      <c r="BO122" s="48">
        <f t="shared" si="213"/>
        <v>64.032583575648758</v>
      </c>
      <c r="BP122" s="48">
        <f t="shared" si="214"/>
        <v>67.603819558403984</v>
      </c>
      <c r="BQ122" s="46">
        <f t="shared" si="215"/>
        <v>-35.997298114277228</v>
      </c>
      <c r="BR122" s="64" t="e">
        <f t="shared" si="216"/>
        <v>#DIV/0!</v>
      </c>
      <c r="BS122" s="16">
        <f t="shared" si="217"/>
        <v>4671</v>
      </c>
      <c r="BT122" s="69">
        <f t="shared" si="218"/>
        <v>2129.2771943828002</v>
      </c>
      <c r="BU122" s="66">
        <v>61</v>
      </c>
      <c r="BV122" s="15">
        <f t="shared" si="219"/>
        <v>52.637559248018775</v>
      </c>
      <c r="BW122" s="37">
        <f t="shared" si="220"/>
        <v>-8.3624407519812252</v>
      </c>
      <c r="BX122" s="54">
        <f t="shared" si="221"/>
        <v>-8.3624407519812252</v>
      </c>
      <c r="BY122" s="26">
        <f t="shared" si="222"/>
        <v>-1.2747623097532272E-2</v>
      </c>
      <c r="BZ122" s="47">
        <f t="shared" si="223"/>
        <v>-8.3624407519812252</v>
      </c>
      <c r="CA122" s="48">
        <f t="shared" si="224"/>
        <v>64.032583575648758</v>
      </c>
      <c r="CB122" s="48">
        <f t="shared" si="225"/>
        <v>67.603819558403984</v>
      </c>
      <c r="CC122" s="65">
        <f t="shared" si="226"/>
        <v>-0.13059664759741813</v>
      </c>
      <c r="CD122" s="66">
        <v>0</v>
      </c>
      <c r="CE122" s="15">
        <f t="shared" si="227"/>
        <v>34.715402081787239</v>
      </c>
      <c r="CF122" s="37">
        <f t="shared" si="228"/>
        <v>34.715402081787239</v>
      </c>
      <c r="CG122" s="54">
        <f t="shared" si="229"/>
        <v>34.715402081787239</v>
      </c>
      <c r="CH122" s="26">
        <f t="shared" si="230"/>
        <v>5.4014940223723737E-3</v>
      </c>
      <c r="CI122" s="47">
        <f t="shared" si="231"/>
        <v>34.715402081787239</v>
      </c>
      <c r="CJ122" s="48">
        <f t="shared" si="232"/>
        <v>64.032583575648758</v>
      </c>
      <c r="CK122" s="65">
        <f t="shared" si="233"/>
        <v>0.5421521379154427</v>
      </c>
      <c r="CL122" s="70">
        <f t="shared" si="234"/>
        <v>0</v>
      </c>
      <c r="CM122" s="1">
        <f t="shared" si="235"/>
        <v>4732</v>
      </c>
    </row>
    <row r="123" spans="1:91" x14ac:dyDescent="0.2">
      <c r="A123" s="24" t="s">
        <v>176</v>
      </c>
      <c r="B123">
        <v>0</v>
      </c>
      <c r="C123">
        <v>0</v>
      </c>
      <c r="D123">
        <v>0.46536224219989403</v>
      </c>
      <c r="E123">
        <v>0.53463775780010503</v>
      </c>
      <c r="F123">
        <v>0.38497899159663801</v>
      </c>
      <c r="G123">
        <v>0.38497899159663801</v>
      </c>
      <c r="H123">
        <v>0.44918585064570399</v>
      </c>
      <c r="I123">
        <v>0.57158899494665905</v>
      </c>
      <c r="J123">
        <v>0.50670473543755001</v>
      </c>
      <c r="K123">
        <v>0.44166806323979302</v>
      </c>
      <c r="L123">
        <v>0.96482943186836501</v>
      </c>
      <c r="M123">
        <v>-0.62168189990209499</v>
      </c>
      <c r="N123" s="21">
        <v>0</v>
      </c>
      <c r="O123">
        <v>1.0406249348074199</v>
      </c>
      <c r="P123">
        <v>0.98636237914087199</v>
      </c>
      <c r="Q123">
        <v>1.0396435030145801</v>
      </c>
      <c r="R123">
        <v>0.99724549897539705</v>
      </c>
      <c r="S123">
        <v>38.380001068115199</v>
      </c>
      <c r="T123" s="27">
        <f t="shared" si="177"/>
        <v>0.99724549897539705</v>
      </c>
      <c r="U123" s="27">
        <f t="shared" si="178"/>
        <v>1.0396435030145801</v>
      </c>
      <c r="V123" s="39">
        <f t="shared" si="179"/>
        <v>38.274283315848812</v>
      </c>
      <c r="W123" s="38">
        <f t="shared" si="180"/>
        <v>39.901518756158609</v>
      </c>
      <c r="X123" s="44">
        <f t="shared" si="181"/>
        <v>1.0089689256317746</v>
      </c>
      <c r="Y123" s="44">
        <f t="shared" si="182"/>
        <v>0.45778112423755374</v>
      </c>
      <c r="Z123" s="22">
        <f t="shared" si="183"/>
        <v>1</v>
      </c>
      <c r="AA123" s="22">
        <f t="shared" si="184"/>
        <v>1</v>
      </c>
      <c r="AB123" s="22">
        <f t="shared" si="185"/>
        <v>1</v>
      </c>
      <c r="AC123" s="22">
        <v>1</v>
      </c>
      <c r="AD123" s="22">
        <v>1</v>
      </c>
      <c r="AE123" s="22">
        <v>1</v>
      </c>
      <c r="AF123" s="22">
        <f t="shared" si="186"/>
        <v>-2.0158062563458218E-2</v>
      </c>
      <c r="AG123" s="22">
        <f t="shared" si="187"/>
        <v>0.96033891488376033</v>
      </c>
      <c r="AH123" s="22">
        <f t="shared" si="188"/>
        <v>0.96033891488376033</v>
      </c>
      <c r="AI123" s="22">
        <f t="shared" si="189"/>
        <v>1.9804969774472185</v>
      </c>
      <c r="AJ123" s="22">
        <f t="shared" si="190"/>
        <v>-1.1179406290299256</v>
      </c>
      <c r="AK123" s="22">
        <f t="shared" si="191"/>
        <v>1.0168846478167008</v>
      </c>
      <c r="AL123" s="22">
        <f t="shared" si="192"/>
        <v>-0.62168189990209499</v>
      </c>
      <c r="AM123" s="22">
        <f t="shared" si="193"/>
        <v>1.4962587291278306</v>
      </c>
      <c r="AN123" s="46">
        <v>1</v>
      </c>
      <c r="AO123" s="51">
        <v>1</v>
      </c>
      <c r="AP123" s="51">
        <v>1</v>
      </c>
      <c r="AQ123" s="21">
        <v>2</v>
      </c>
      <c r="AR123" s="17">
        <f t="shared" si="194"/>
        <v>15.384972905731296</v>
      </c>
      <c r="AS123" s="17">
        <f t="shared" si="195"/>
        <v>0</v>
      </c>
      <c r="AT123" s="17">
        <f t="shared" si="196"/>
        <v>10.02436298034856</v>
      </c>
      <c r="AU123" s="17">
        <f t="shared" si="197"/>
        <v>15.384972905731296</v>
      </c>
      <c r="AV123" s="17">
        <f t="shared" si="198"/>
        <v>0</v>
      </c>
      <c r="AW123" s="17">
        <f t="shared" si="199"/>
        <v>10.02436298034856</v>
      </c>
      <c r="AX123" s="14">
        <f t="shared" si="200"/>
        <v>2.7639115175539325E-2</v>
      </c>
      <c r="AY123" s="14">
        <f t="shared" si="201"/>
        <v>0</v>
      </c>
      <c r="AZ123" s="67">
        <f t="shared" si="202"/>
        <v>3.4258077806734247E-3</v>
      </c>
      <c r="BA123" s="21">
        <f t="shared" si="203"/>
        <v>0</v>
      </c>
      <c r="BB123" s="66">
        <v>3646</v>
      </c>
      <c r="BC123" s="15">
        <f t="shared" si="204"/>
        <v>3575.6446911443468</v>
      </c>
      <c r="BD123" s="19">
        <f t="shared" si="205"/>
        <v>-70.35530885565322</v>
      </c>
      <c r="BE123" s="63">
        <f t="shared" si="206"/>
        <v>39.901518756158609</v>
      </c>
      <c r="BF123" s="63">
        <f t="shared" si="207"/>
        <v>41.483354735254707</v>
      </c>
      <c r="BG123" s="46">
        <f t="shared" si="208"/>
        <v>-1.7632238332981802</v>
      </c>
      <c r="BH123" s="64">
        <f t="shared" si="209"/>
        <v>1.0196762583905217</v>
      </c>
      <c r="BI123" s="66">
        <v>0</v>
      </c>
      <c r="BJ123" s="66">
        <v>269</v>
      </c>
      <c r="BK123" s="66">
        <v>0</v>
      </c>
      <c r="BL123" s="10">
        <f t="shared" si="210"/>
        <v>269</v>
      </c>
      <c r="BM123" s="15">
        <f t="shared" si="211"/>
        <v>0</v>
      </c>
      <c r="BN123" s="9">
        <f t="shared" si="212"/>
        <v>-269</v>
      </c>
      <c r="BO123" s="48">
        <f t="shared" si="213"/>
        <v>39.901518756158609</v>
      </c>
      <c r="BP123" s="48">
        <f t="shared" si="214"/>
        <v>41.483354735254707</v>
      </c>
      <c r="BQ123" s="46">
        <f t="shared" si="215"/>
        <v>-6.7415980239719859</v>
      </c>
      <c r="BR123" s="64" t="e">
        <f t="shared" si="216"/>
        <v>#DIV/0!</v>
      </c>
      <c r="BS123" s="16">
        <f t="shared" si="217"/>
        <v>3915</v>
      </c>
      <c r="BT123" s="69">
        <f t="shared" si="218"/>
        <v>3609.0291879670094</v>
      </c>
      <c r="BU123" s="66">
        <v>0</v>
      </c>
      <c r="BV123" s="15">
        <f t="shared" si="219"/>
        <v>33.384496822662527</v>
      </c>
      <c r="BW123" s="37">
        <f t="shared" si="220"/>
        <v>33.384496822662527</v>
      </c>
      <c r="BX123" s="54">
        <f t="shared" si="221"/>
        <v>33.384496822662527</v>
      </c>
      <c r="BY123" s="26">
        <f t="shared" si="222"/>
        <v>5.0891001254058398E-2</v>
      </c>
      <c r="BZ123" s="47">
        <f t="shared" si="223"/>
        <v>33.384496822662527</v>
      </c>
      <c r="CA123" s="48">
        <f t="shared" si="224"/>
        <v>38.274283315848812</v>
      </c>
      <c r="CB123" s="48">
        <f t="shared" si="225"/>
        <v>38.168856763239361</v>
      </c>
      <c r="CC123" s="65">
        <f t="shared" si="226"/>
        <v>0.87224355181690627</v>
      </c>
      <c r="CD123" s="66">
        <v>0</v>
      </c>
      <c r="CE123" s="15">
        <f t="shared" si="227"/>
        <v>22.017666606388101</v>
      </c>
      <c r="CF123" s="37">
        <f t="shared" si="228"/>
        <v>22.017666606388101</v>
      </c>
      <c r="CG123" s="54">
        <f t="shared" si="229"/>
        <v>22.017666606388101</v>
      </c>
      <c r="CH123" s="26">
        <f t="shared" si="230"/>
        <v>3.4258077806734251E-3</v>
      </c>
      <c r="CI123" s="47">
        <f t="shared" si="231"/>
        <v>22.017666606388101</v>
      </c>
      <c r="CJ123" s="48">
        <f t="shared" si="232"/>
        <v>38.274283315848812</v>
      </c>
      <c r="CK123" s="65">
        <f t="shared" si="233"/>
        <v>0.5752600623424583</v>
      </c>
      <c r="CL123" s="70">
        <f t="shared" si="234"/>
        <v>0</v>
      </c>
      <c r="CM123" s="1">
        <f t="shared" si="235"/>
        <v>3915</v>
      </c>
    </row>
    <row r="124" spans="1:91" x14ac:dyDescent="0.2">
      <c r="A124" s="24" t="s">
        <v>174</v>
      </c>
      <c r="B124">
        <v>0</v>
      </c>
      <c r="C124">
        <v>0</v>
      </c>
      <c r="D124">
        <v>0.46545454545454501</v>
      </c>
      <c r="E124">
        <v>0.53454545454545399</v>
      </c>
      <c r="F124">
        <v>0.51418439716312003</v>
      </c>
      <c r="G124">
        <v>0.51418439716312003</v>
      </c>
      <c r="H124">
        <v>0.55000000000000004</v>
      </c>
      <c r="I124">
        <v>0.40681818181818102</v>
      </c>
      <c r="J124">
        <v>0.47302219821061198</v>
      </c>
      <c r="K124">
        <v>0.493174040103185</v>
      </c>
      <c r="L124">
        <v>-1.3814610941998399E-2</v>
      </c>
      <c r="M124">
        <v>-0.48830525150788501</v>
      </c>
      <c r="N124" s="21">
        <v>0</v>
      </c>
      <c r="O124">
        <v>1.0091640851214101</v>
      </c>
      <c r="P124">
        <v>0.98332300032562503</v>
      </c>
      <c r="Q124">
        <v>1.02847311343945</v>
      </c>
      <c r="R124">
        <v>0.98877182609550596</v>
      </c>
      <c r="S124">
        <v>144.52999877929599</v>
      </c>
      <c r="T124" s="27">
        <f t="shared" si="177"/>
        <v>0.98877182609550596</v>
      </c>
      <c r="U124" s="27">
        <f t="shared" si="178"/>
        <v>1.02847311343945</v>
      </c>
      <c r="V124" s="39">
        <f t="shared" si="179"/>
        <v>142.90719081858575</v>
      </c>
      <c r="W124" s="38">
        <f t="shared" si="180"/>
        <v>148.64521782994245</v>
      </c>
      <c r="X124" s="44">
        <f t="shared" si="181"/>
        <v>1.008920329969021</v>
      </c>
      <c r="Y124" s="44">
        <f t="shared" si="182"/>
        <v>0.48811967998753764</v>
      </c>
      <c r="Z124" s="22">
        <f t="shared" si="183"/>
        <v>1</v>
      </c>
      <c r="AA124" s="22">
        <f t="shared" si="184"/>
        <v>1</v>
      </c>
      <c r="AB124" s="22">
        <f t="shared" si="185"/>
        <v>1</v>
      </c>
      <c r="AC124" s="22">
        <v>1</v>
      </c>
      <c r="AD124" s="22">
        <v>1</v>
      </c>
      <c r="AE124" s="22">
        <v>1</v>
      </c>
      <c r="AF124" s="22">
        <f t="shared" si="186"/>
        <v>-2.0158062563458218E-2</v>
      </c>
      <c r="AG124" s="22">
        <f t="shared" si="187"/>
        <v>0.96033891488376033</v>
      </c>
      <c r="AH124" s="22">
        <f t="shared" si="188"/>
        <v>-1.3814610941998399E-2</v>
      </c>
      <c r="AI124" s="22">
        <f t="shared" si="189"/>
        <v>1.0063434516214598</v>
      </c>
      <c r="AJ124" s="22">
        <f t="shared" si="190"/>
        <v>-1.1179406290299256</v>
      </c>
      <c r="AK124" s="22">
        <f t="shared" si="191"/>
        <v>1.0168846478167008</v>
      </c>
      <c r="AL124" s="22">
        <f t="shared" si="192"/>
        <v>-0.48830525150788501</v>
      </c>
      <c r="AM124" s="22">
        <f t="shared" si="193"/>
        <v>1.6296353775220407</v>
      </c>
      <c r="AN124" s="46">
        <v>1</v>
      </c>
      <c r="AO124" s="51">
        <v>1</v>
      </c>
      <c r="AP124" s="51">
        <v>1</v>
      </c>
      <c r="AQ124" s="21">
        <v>1</v>
      </c>
      <c r="AR124" s="17">
        <f t="shared" si="194"/>
        <v>1.0256162654020919</v>
      </c>
      <c r="AS124" s="17">
        <f t="shared" si="195"/>
        <v>0</v>
      </c>
      <c r="AT124" s="17">
        <f t="shared" si="196"/>
        <v>7.0528033782757111</v>
      </c>
      <c r="AU124" s="17">
        <f t="shared" si="197"/>
        <v>1.0256162654020919</v>
      </c>
      <c r="AV124" s="17">
        <f t="shared" si="198"/>
        <v>0</v>
      </c>
      <c r="AW124" s="17">
        <f t="shared" si="199"/>
        <v>7.0528033782757111</v>
      </c>
      <c r="AX124" s="14">
        <f t="shared" si="200"/>
        <v>1.8425203774518771E-3</v>
      </c>
      <c r="AY124" s="14">
        <f t="shared" si="201"/>
        <v>0</v>
      </c>
      <c r="AZ124" s="67">
        <f t="shared" si="202"/>
        <v>2.4102827018756476E-3</v>
      </c>
      <c r="BA124" s="21">
        <f t="shared" si="203"/>
        <v>0</v>
      </c>
      <c r="BB124" s="66">
        <v>289</v>
      </c>
      <c r="BC124" s="15">
        <f t="shared" si="204"/>
        <v>238.36501871057189</v>
      </c>
      <c r="BD124" s="19">
        <f t="shared" si="205"/>
        <v>-50.634981289428111</v>
      </c>
      <c r="BE124" s="63">
        <f t="shared" si="206"/>
        <v>148.64521782994245</v>
      </c>
      <c r="BF124" s="63">
        <f t="shared" si="207"/>
        <v>152.87760997944619</v>
      </c>
      <c r="BG124" s="46">
        <f t="shared" si="208"/>
        <v>-0.34064319073726984</v>
      </c>
      <c r="BH124" s="64">
        <f t="shared" si="209"/>
        <v>1.2124262258083693</v>
      </c>
      <c r="BI124" s="66">
        <v>0</v>
      </c>
      <c r="BJ124" s="66">
        <v>578</v>
      </c>
      <c r="BK124" s="66">
        <v>0</v>
      </c>
      <c r="BL124" s="10">
        <f t="shared" si="210"/>
        <v>578</v>
      </c>
      <c r="BM124" s="15">
        <f t="shared" si="211"/>
        <v>0</v>
      </c>
      <c r="BN124" s="9">
        <f t="shared" si="212"/>
        <v>-578</v>
      </c>
      <c r="BO124" s="48">
        <f t="shared" si="213"/>
        <v>148.64521782994245</v>
      </c>
      <c r="BP124" s="48">
        <f t="shared" si="214"/>
        <v>152.87760997944619</v>
      </c>
      <c r="BQ124" s="46">
        <f t="shared" si="215"/>
        <v>-3.8884533820742275</v>
      </c>
      <c r="BR124" s="64" t="e">
        <f t="shared" si="216"/>
        <v>#DIV/0!</v>
      </c>
      <c r="BS124" s="16">
        <f t="shared" si="217"/>
        <v>867</v>
      </c>
      <c r="BT124" s="69">
        <f t="shared" si="218"/>
        <v>261.85322364035005</v>
      </c>
      <c r="BU124" s="66">
        <v>0</v>
      </c>
      <c r="BV124" s="15">
        <f t="shared" si="219"/>
        <v>23.488204929778185</v>
      </c>
      <c r="BW124" s="37">
        <f t="shared" si="220"/>
        <v>23.488204929778185</v>
      </c>
      <c r="BX124" s="54">
        <f t="shared" si="221"/>
        <v>23.488204929778185</v>
      </c>
      <c r="BY124" s="26">
        <f t="shared" si="222"/>
        <v>3.5805190441734802E-2</v>
      </c>
      <c r="BZ124" s="47">
        <f t="shared" si="223"/>
        <v>23.488204929778185</v>
      </c>
      <c r="CA124" s="48">
        <f t="shared" si="224"/>
        <v>142.90719081858575</v>
      </c>
      <c r="CB124" s="48">
        <f t="shared" si="225"/>
        <v>141.30260402787195</v>
      </c>
      <c r="CC124" s="65">
        <f t="shared" si="226"/>
        <v>0.16435985337921452</v>
      </c>
      <c r="CD124" s="66">
        <v>0</v>
      </c>
      <c r="CE124" s="15">
        <f t="shared" si="227"/>
        <v>15.490886924954786</v>
      </c>
      <c r="CF124" s="37">
        <f t="shared" si="228"/>
        <v>15.490886924954786</v>
      </c>
      <c r="CG124" s="54">
        <f t="shared" si="229"/>
        <v>15.490886924954786</v>
      </c>
      <c r="CH124" s="26">
        <f t="shared" si="230"/>
        <v>2.410282701875648E-3</v>
      </c>
      <c r="CI124" s="47">
        <f t="shared" si="231"/>
        <v>15.490886924954788</v>
      </c>
      <c r="CJ124" s="48">
        <f t="shared" si="232"/>
        <v>142.90719081858575</v>
      </c>
      <c r="CK124" s="65">
        <f t="shared" si="233"/>
        <v>0.10839823270068874</v>
      </c>
      <c r="CL124" s="70">
        <f t="shared" si="234"/>
        <v>0</v>
      </c>
      <c r="CM124" s="1">
        <f t="shared" si="235"/>
        <v>867</v>
      </c>
    </row>
    <row r="125" spans="1:91" x14ac:dyDescent="0.2">
      <c r="A125" s="24" t="s">
        <v>227</v>
      </c>
      <c r="B125">
        <v>0</v>
      </c>
      <c r="C125">
        <v>0</v>
      </c>
      <c r="D125">
        <v>0.221733919296843</v>
      </c>
      <c r="E125">
        <v>0.77826608070315595</v>
      </c>
      <c r="F125">
        <v>0.125</v>
      </c>
      <c r="G125">
        <v>0.125</v>
      </c>
      <c r="H125">
        <v>0.198913497701629</v>
      </c>
      <c r="I125">
        <v>0.16757208524864101</v>
      </c>
      <c r="J125">
        <v>0.18257149173395801</v>
      </c>
      <c r="K125">
        <v>0.15106765526327801</v>
      </c>
      <c r="L125">
        <v>0.67804355956762097</v>
      </c>
      <c r="M125">
        <v>0.78259141424632805</v>
      </c>
      <c r="N125" s="21">
        <v>0</v>
      </c>
      <c r="O125">
        <v>1.0995692490919799</v>
      </c>
      <c r="P125">
        <v>0.98279549131969302</v>
      </c>
      <c r="Q125">
        <v>1.00793268503345</v>
      </c>
      <c r="R125">
        <v>0.99819273563253996</v>
      </c>
      <c r="S125">
        <v>1</v>
      </c>
      <c r="T125" s="27">
        <f t="shared" si="177"/>
        <v>0.99819273563253996</v>
      </c>
      <c r="U125" s="27">
        <f t="shared" si="178"/>
        <v>1.00793268503345</v>
      </c>
      <c r="V125" s="39">
        <f t="shared" si="179"/>
        <v>0.99819273563253996</v>
      </c>
      <c r="W125" s="38">
        <f t="shared" si="180"/>
        <v>1.00793268503345</v>
      </c>
      <c r="X125" s="44">
        <f t="shared" si="181"/>
        <v>1.1372339566078598</v>
      </c>
      <c r="Y125" s="44">
        <f t="shared" si="182"/>
        <v>0.16740837846347839</v>
      </c>
      <c r="Z125" s="22">
        <f t="shared" si="183"/>
        <v>1</v>
      </c>
      <c r="AA125" s="22">
        <f t="shared" si="184"/>
        <v>1</v>
      </c>
      <c r="AB125" s="22">
        <f t="shared" si="185"/>
        <v>1</v>
      </c>
      <c r="AC125" s="22">
        <v>1</v>
      </c>
      <c r="AD125" s="22">
        <v>1</v>
      </c>
      <c r="AE125" s="22">
        <v>1</v>
      </c>
      <c r="AF125" s="22">
        <f t="shared" si="186"/>
        <v>-2.0158062563458218E-2</v>
      </c>
      <c r="AG125" s="22">
        <f t="shared" si="187"/>
        <v>0.96033891488376033</v>
      </c>
      <c r="AH125" s="22">
        <f t="shared" si="188"/>
        <v>0.67804355956762097</v>
      </c>
      <c r="AI125" s="22">
        <f t="shared" si="189"/>
        <v>1.6982016221310792</v>
      </c>
      <c r="AJ125" s="22">
        <f t="shared" si="190"/>
        <v>-1.1179406290299256</v>
      </c>
      <c r="AK125" s="22">
        <f t="shared" si="191"/>
        <v>1.0168846478167008</v>
      </c>
      <c r="AL125" s="22">
        <f t="shared" si="192"/>
        <v>0.78259141424632805</v>
      </c>
      <c r="AM125" s="22">
        <f t="shared" si="193"/>
        <v>2.9005320432762538</v>
      </c>
      <c r="AN125" s="46">
        <v>0</v>
      </c>
      <c r="AO125" s="74">
        <v>0.34300000000000003</v>
      </c>
      <c r="AP125" s="51">
        <v>0.64</v>
      </c>
      <c r="AQ125" s="50">
        <v>1</v>
      </c>
      <c r="AR125" s="17">
        <f t="shared" si="194"/>
        <v>0</v>
      </c>
      <c r="AS125" s="17">
        <f t="shared" si="195"/>
        <v>24.277546276666733</v>
      </c>
      <c r="AT125" s="17">
        <f t="shared" si="196"/>
        <v>45.299211711564752</v>
      </c>
      <c r="AU125" s="17">
        <f t="shared" si="197"/>
        <v>0</v>
      </c>
      <c r="AV125" s="17">
        <f t="shared" si="198"/>
        <v>24.277546276666733</v>
      </c>
      <c r="AW125" s="17">
        <f t="shared" si="199"/>
        <v>45.299211711564752</v>
      </c>
      <c r="AX125" s="14">
        <f t="shared" si="200"/>
        <v>0</v>
      </c>
      <c r="AY125" s="14">
        <f t="shared" si="201"/>
        <v>1.7817935402478245E-2</v>
      </c>
      <c r="AZ125" s="67">
        <f t="shared" si="202"/>
        <v>1.5480923051576811E-2</v>
      </c>
      <c r="BA125" s="21">
        <f t="shared" si="203"/>
        <v>0</v>
      </c>
      <c r="BB125" s="66">
        <v>0</v>
      </c>
      <c r="BC125" s="15">
        <f t="shared" si="204"/>
        <v>0</v>
      </c>
      <c r="BD125" s="19">
        <f t="shared" si="205"/>
        <v>0</v>
      </c>
      <c r="BE125" s="63">
        <f t="shared" si="206"/>
        <v>1.00793268503345</v>
      </c>
      <c r="BF125" s="63">
        <f t="shared" si="207"/>
        <v>1.01592829755874</v>
      </c>
      <c r="BG125" s="46">
        <f t="shared" si="208"/>
        <v>0</v>
      </c>
      <c r="BH125" s="64" t="e">
        <f t="shared" si="209"/>
        <v>#DIV/0!</v>
      </c>
      <c r="BI125" s="66">
        <v>0</v>
      </c>
      <c r="BJ125" s="66">
        <v>734</v>
      </c>
      <c r="BK125" s="66">
        <v>0</v>
      </c>
      <c r="BL125" s="10">
        <f t="shared" si="210"/>
        <v>734</v>
      </c>
      <c r="BM125" s="15">
        <f t="shared" si="211"/>
        <v>3294.1442613393729</v>
      </c>
      <c r="BN125" s="9">
        <f t="shared" si="212"/>
        <v>2560.1442613393729</v>
      </c>
      <c r="BO125" s="48">
        <f t="shared" si="213"/>
        <v>0.99819273563253996</v>
      </c>
      <c r="BP125" s="48">
        <f t="shared" si="214"/>
        <v>0.99638873746957379</v>
      </c>
      <c r="BQ125" s="46">
        <f t="shared" si="215"/>
        <v>2564.7794959327643</v>
      </c>
      <c r="BR125" s="64">
        <f t="shared" si="216"/>
        <v>0.2228196283369695</v>
      </c>
      <c r="BS125" s="16">
        <f t="shared" si="217"/>
        <v>862</v>
      </c>
      <c r="BT125" s="69">
        <f t="shared" si="218"/>
        <v>3445.0058564769888</v>
      </c>
      <c r="BU125" s="66">
        <v>128</v>
      </c>
      <c r="BV125" s="15">
        <f t="shared" si="219"/>
        <v>150.86159513761604</v>
      </c>
      <c r="BW125" s="37">
        <f t="shared" si="220"/>
        <v>22.861595137616035</v>
      </c>
      <c r="BX125" s="54">
        <f t="shared" si="221"/>
        <v>22.861595137616035</v>
      </c>
      <c r="BY125" s="26">
        <f t="shared" si="222"/>
        <v>3.4849992587829094E-2</v>
      </c>
      <c r="BZ125" s="47">
        <f t="shared" si="223"/>
        <v>22.861595137616035</v>
      </c>
      <c r="CA125" s="48">
        <f t="shared" si="224"/>
        <v>0.99819273563253996</v>
      </c>
      <c r="CB125" s="48">
        <f t="shared" si="225"/>
        <v>0.99638873746957379</v>
      </c>
      <c r="CC125" s="65">
        <f t="shared" si="226"/>
        <v>22.902986889730251</v>
      </c>
      <c r="CD125" s="66">
        <v>0</v>
      </c>
      <c r="CE125" s="15">
        <f t="shared" si="227"/>
        <v>99.495892452484171</v>
      </c>
      <c r="CF125" s="37">
        <f t="shared" si="228"/>
        <v>99.495892452484171</v>
      </c>
      <c r="CG125" s="54">
        <f t="shared" si="229"/>
        <v>99.495892452484171</v>
      </c>
      <c r="CH125" s="26">
        <f t="shared" si="230"/>
        <v>1.5480923051576815E-2</v>
      </c>
      <c r="CI125" s="47">
        <f t="shared" si="231"/>
        <v>99.495892452484171</v>
      </c>
      <c r="CJ125" s="48">
        <f t="shared" si="232"/>
        <v>0.99819273563253996</v>
      </c>
      <c r="CK125" s="65">
        <f t="shared" si="233"/>
        <v>99.676033395930389</v>
      </c>
      <c r="CL125" s="70">
        <f t="shared" si="234"/>
        <v>0</v>
      </c>
      <c r="CM125" s="1">
        <f t="shared" si="235"/>
        <v>990</v>
      </c>
    </row>
    <row r="126" spans="1:91" x14ac:dyDescent="0.2">
      <c r="A126" s="24" t="s">
        <v>175</v>
      </c>
      <c r="B126">
        <v>0</v>
      </c>
      <c r="C126">
        <v>0</v>
      </c>
      <c r="D126">
        <v>0.295890410958904</v>
      </c>
      <c r="E126">
        <v>0.704109589041095</v>
      </c>
      <c r="F126">
        <v>0.20844327176781</v>
      </c>
      <c r="G126">
        <v>0.20844327176781</v>
      </c>
      <c r="H126">
        <v>0.93725490196078398</v>
      </c>
      <c r="I126">
        <v>0.52941176470588203</v>
      </c>
      <c r="J126">
        <v>0.70441022964342104</v>
      </c>
      <c r="K126">
        <v>0.38318347163413602</v>
      </c>
      <c r="L126">
        <v>5.4944712685079097E-2</v>
      </c>
      <c r="M126">
        <v>-1.1179201713185001</v>
      </c>
      <c r="N126" s="21">
        <v>0</v>
      </c>
      <c r="O126">
        <v>0.99876871778074305</v>
      </c>
      <c r="P126">
        <v>0.99415498764396704</v>
      </c>
      <c r="Q126">
        <v>1.0384973565286599</v>
      </c>
      <c r="R126">
        <v>0.99237821642472501</v>
      </c>
      <c r="S126">
        <v>17.7000007629394</v>
      </c>
      <c r="T126" s="27">
        <f t="shared" si="177"/>
        <v>0.99237821642472501</v>
      </c>
      <c r="U126" s="27">
        <f t="shared" si="178"/>
        <v>1.0384973565286599</v>
      </c>
      <c r="V126" s="39">
        <f t="shared" si="179"/>
        <v>17.565095187842072</v>
      </c>
      <c r="W126" s="38">
        <f t="shared" si="180"/>
        <v>18.381404002867832</v>
      </c>
      <c r="X126" s="44">
        <f t="shared" si="181"/>
        <v>1.0981921712079858</v>
      </c>
      <c r="Y126" s="44">
        <f t="shared" si="182"/>
        <v>0.46671961749124957</v>
      </c>
      <c r="Z126" s="22">
        <f t="shared" si="183"/>
        <v>1</v>
      </c>
      <c r="AA126" s="22">
        <f t="shared" si="184"/>
        <v>1</v>
      </c>
      <c r="AB126" s="22">
        <f t="shared" si="185"/>
        <v>1</v>
      </c>
      <c r="AC126" s="22">
        <v>1</v>
      </c>
      <c r="AD126" s="22">
        <v>1</v>
      </c>
      <c r="AE126" s="22">
        <v>1</v>
      </c>
      <c r="AF126" s="22">
        <f t="shared" si="186"/>
        <v>-2.0158062563458218E-2</v>
      </c>
      <c r="AG126" s="22">
        <f t="shared" si="187"/>
        <v>0.96033891488376033</v>
      </c>
      <c r="AH126" s="22">
        <f t="shared" si="188"/>
        <v>5.4944712685079097E-2</v>
      </c>
      <c r="AI126" s="22">
        <f t="shared" si="189"/>
        <v>1.0751027752485374</v>
      </c>
      <c r="AJ126" s="22">
        <f t="shared" si="190"/>
        <v>-1.1179406290299256</v>
      </c>
      <c r="AK126" s="22">
        <f t="shared" si="191"/>
        <v>1.0168846478167008</v>
      </c>
      <c r="AL126" s="22">
        <f t="shared" si="192"/>
        <v>-1.1179201713185001</v>
      </c>
      <c r="AM126" s="22">
        <f t="shared" si="193"/>
        <v>1.0000204577114256</v>
      </c>
      <c r="AN126" s="46">
        <v>1</v>
      </c>
      <c r="AO126" s="51">
        <v>1</v>
      </c>
      <c r="AP126" s="51">
        <v>1</v>
      </c>
      <c r="AQ126" s="21">
        <v>1</v>
      </c>
      <c r="AR126" s="17">
        <f t="shared" si="194"/>
        <v>1.3359799233494891</v>
      </c>
      <c r="AS126" s="17">
        <f t="shared" si="195"/>
        <v>0</v>
      </c>
      <c r="AT126" s="17">
        <f t="shared" si="196"/>
        <v>1.000081833356844</v>
      </c>
      <c r="AU126" s="17">
        <f t="shared" si="197"/>
        <v>1.3359799233494891</v>
      </c>
      <c r="AV126" s="17">
        <f t="shared" si="198"/>
        <v>0</v>
      </c>
      <c r="AW126" s="17">
        <f t="shared" si="199"/>
        <v>1.000081833356844</v>
      </c>
      <c r="AX126" s="14">
        <f t="shared" si="200"/>
        <v>2.4000889179277732E-3</v>
      </c>
      <c r="AY126" s="14">
        <f t="shared" si="201"/>
        <v>0</v>
      </c>
      <c r="AZ126" s="67">
        <f t="shared" si="202"/>
        <v>3.4177614405428181E-4</v>
      </c>
      <c r="BA126" s="21">
        <f t="shared" si="203"/>
        <v>0</v>
      </c>
      <c r="BB126" s="66">
        <v>407</v>
      </c>
      <c r="BC126" s="15">
        <f t="shared" si="204"/>
        <v>310.49710322339808</v>
      </c>
      <c r="BD126" s="19">
        <f t="shared" si="205"/>
        <v>-96.502896776601915</v>
      </c>
      <c r="BE126" s="63">
        <f t="shared" si="206"/>
        <v>18.381404002867832</v>
      </c>
      <c r="BF126" s="63">
        <f t="shared" si="207"/>
        <v>19.089039466263571</v>
      </c>
      <c r="BG126" s="46">
        <f t="shared" si="208"/>
        <v>-5.2500286029046377</v>
      </c>
      <c r="BH126" s="64">
        <f t="shared" si="209"/>
        <v>1.3108012789000789</v>
      </c>
      <c r="BI126" s="66">
        <v>35</v>
      </c>
      <c r="BJ126" s="66">
        <v>266</v>
      </c>
      <c r="BK126" s="66">
        <v>0</v>
      </c>
      <c r="BL126" s="10">
        <f t="shared" si="210"/>
        <v>301</v>
      </c>
      <c r="BM126" s="15">
        <f t="shared" si="211"/>
        <v>0</v>
      </c>
      <c r="BN126" s="9">
        <f t="shared" si="212"/>
        <v>-301</v>
      </c>
      <c r="BO126" s="48">
        <f t="shared" si="213"/>
        <v>18.381404002867832</v>
      </c>
      <c r="BP126" s="48">
        <f t="shared" si="214"/>
        <v>19.089039466263571</v>
      </c>
      <c r="BQ126" s="46">
        <f t="shared" si="215"/>
        <v>-16.37524532690966</v>
      </c>
      <c r="BR126" s="64" t="e">
        <f t="shared" si="216"/>
        <v>#DIV/0!</v>
      </c>
      <c r="BS126" s="16">
        <f t="shared" si="217"/>
        <v>708</v>
      </c>
      <c r="BT126" s="69">
        <f t="shared" si="218"/>
        <v>313.82771174720705</v>
      </c>
      <c r="BU126" s="66">
        <v>0</v>
      </c>
      <c r="BV126" s="15">
        <f t="shared" si="219"/>
        <v>3.3306085238089764</v>
      </c>
      <c r="BW126" s="37">
        <f t="shared" si="220"/>
        <v>3.3306085238089764</v>
      </c>
      <c r="BX126" s="54">
        <f t="shared" si="221"/>
        <v>3.3306085238089764</v>
      </c>
      <c r="BY126" s="26">
        <f t="shared" si="222"/>
        <v>5.0771471399526742E-3</v>
      </c>
      <c r="BZ126" s="47">
        <f t="shared" si="223"/>
        <v>3.330608523808976</v>
      </c>
      <c r="CA126" s="48">
        <f t="shared" si="224"/>
        <v>17.565095187842072</v>
      </c>
      <c r="CB126" s="48">
        <f t="shared" si="225"/>
        <v>17.431217833841238</v>
      </c>
      <c r="CC126" s="65">
        <f t="shared" si="226"/>
        <v>0.18961517077996273</v>
      </c>
      <c r="CD126" s="66">
        <v>0</v>
      </c>
      <c r="CE126" s="15">
        <f t="shared" si="227"/>
        <v>2.1965952778368694</v>
      </c>
      <c r="CF126" s="37">
        <f t="shared" si="228"/>
        <v>2.1965952778368694</v>
      </c>
      <c r="CG126" s="54">
        <f t="shared" si="229"/>
        <v>2.1965952778368694</v>
      </c>
      <c r="CH126" s="26">
        <f t="shared" si="230"/>
        <v>3.4177614405428187E-4</v>
      </c>
      <c r="CI126" s="47">
        <f t="shared" si="231"/>
        <v>2.1965952778368694</v>
      </c>
      <c r="CJ126" s="48">
        <f t="shared" si="232"/>
        <v>17.565095187842072</v>
      </c>
      <c r="CK126" s="65">
        <f t="shared" si="233"/>
        <v>0.12505456158058703</v>
      </c>
      <c r="CL126" s="70">
        <f t="shared" si="234"/>
        <v>0</v>
      </c>
      <c r="CM126" s="1">
        <f t="shared" si="235"/>
        <v>708</v>
      </c>
    </row>
    <row r="127" spans="1:91" x14ac:dyDescent="0.2">
      <c r="A127" s="24" t="s">
        <v>177</v>
      </c>
      <c r="B127">
        <v>0</v>
      </c>
      <c r="C127">
        <v>0</v>
      </c>
      <c r="D127">
        <v>0.38647342995168998</v>
      </c>
      <c r="E127">
        <v>0.61352657004830902</v>
      </c>
      <c r="F127">
        <v>0.34328358208955201</v>
      </c>
      <c r="G127">
        <v>0.34328358208955201</v>
      </c>
      <c r="H127">
        <v>0.27609811751283497</v>
      </c>
      <c r="I127">
        <v>0.28123217341699902</v>
      </c>
      <c r="J127">
        <v>0.27865332164622802</v>
      </c>
      <c r="K127">
        <v>0.30928483702870002</v>
      </c>
      <c r="L127">
        <v>0.39964625890154198</v>
      </c>
      <c r="M127">
        <v>-1.11894305688978</v>
      </c>
      <c r="N127" s="21">
        <v>0</v>
      </c>
      <c r="O127">
        <v>1.0430585370095899</v>
      </c>
      <c r="P127">
        <v>0.98598244025831405</v>
      </c>
      <c r="Q127">
        <v>1.0110056418501701</v>
      </c>
      <c r="R127">
        <v>0.98065979322428098</v>
      </c>
      <c r="S127">
        <v>27.2199993133544</v>
      </c>
      <c r="T127" s="27">
        <f t="shared" si="177"/>
        <v>0.98065979322428098</v>
      </c>
      <c r="U127" s="27">
        <f t="shared" si="178"/>
        <v>1.0110056418501701</v>
      </c>
      <c r="V127" s="39">
        <f t="shared" si="179"/>
        <v>26.693558898199196</v>
      </c>
      <c r="W127" s="38">
        <f t="shared" si="180"/>
        <v>27.519572876959053</v>
      </c>
      <c r="X127" s="44">
        <f t="shared" si="181"/>
        <v>1.0505021752396579</v>
      </c>
      <c r="Y127" s="44">
        <f t="shared" si="182"/>
        <v>0.31690129196222233</v>
      </c>
      <c r="Z127" s="22">
        <f t="shared" si="183"/>
        <v>1</v>
      </c>
      <c r="AA127" s="22">
        <f t="shared" si="184"/>
        <v>1</v>
      </c>
      <c r="AB127" s="22">
        <f t="shared" si="185"/>
        <v>1</v>
      </c>
      <c r="AC127" s="22">
        <v>1</v>
      </c>
      <c r="AD127" s="22">
        <v>1</v>
      </c>
      <c r="AE127" s="22">
        <v>1</v>
      </c>
      <c r="AF127" s="22">
        <f t="shared" si="186"/>
        <v>-2.0158062563458218E-2</v>
      </c>
      <c r="AG127" s="22">
        <f t="shared" si="187"/>
        <v>0.96033891488376033</v>
      </c>
      <c r="AH127" s="22">
        <f t="shared" si="188"/>
        <v>0.39964625890154198</v>
      </c>
      <c r="AI127" s="22">
        <f t="shared" si="189"/>
        <v>1.4198043214650002</v>
      </c>
      <c r="AJ127" s="22">
        <f t="shared" si="190"/>
        <v>-1.1179406290299256</v>
      </c>
      <c r="AK127" s="22">
        <f t="shared" si="191"/>
        <v>1.0168846478167008</v>
      </c>
      <c r="AL127" s="22">
        <f t="shared" si="192"/>
        <v>-1.1179406290299256</v>
      </c>
      <c r="AM127" s="22">
        <f t="shared" si="193"/>
        <v>1</v>
      </c>
      <c r="AN127" s="46">
        <v>1</v>
      </c>
      <c r="AO127" s="51">
        <v>1</v>
      </c>
      <c r="AP127" s="51">
        <v>1</v>
      </c>
      <c r="AQ127" s="21">
        <v>1</v>
      </c>
      <c r="AR127" s="17">
        <f t="shared" si="194"/>
        <v>4.0636282872017668</v>
      </c>
      <c r="AS127" s="17">
        <f t="shared" si="195"/>
        <v>0</v>
      </c>
      <c r="AT127" s="17">
        <f t="shared" si="196"/>
        <v>1</v>
      </c>
      <c r="AU127" s="17">
        <f t="shared" si="197"/>
        <v>4.0636282872017668</v>
      </c>
      <c r="AV127" s="17">
        <f t="shared" si="198"/>
        <v>0</v>
      </c>
      <c r="AW127" s="17">
        <f t="shared" si="199"/>
        <v>1</v>
      </c>
      <c r="AX127" s="14">
        <f t="shared" si="200"/>
        <v>7.3003112159338926E-3</v>
      </c>
      <c r="AY127" s="14">
        <f t="shared" si="201"/>
        <v>0</v>
      </c>
      <c r="AZ127" s="67">
        <f t="shared" si="202"/>
        <v>3.4174817765370913E-4</v>
      </c>
      <c r="BA127" s="21">
        <f t="shared" si="203"/>
        <v>0</v>
      </c>
      <c r="BB127" s="66">
        <v>708</v>
      </c>
      <c r="BC127" s="15">
        <f t="shared" si="204"/>
        <v>944.43396169415178</v>
      </c>
      <c r="BD127" s="19">
        <f t="shared" si="205"/>
        <v>236.43396169415178</v>
      </c>
      <c r="BE127" s="63">
        <f t="shared" si="206"/>
        <v>26.693558898199196</v>
      </c>
      <c r="BF127" s="63">
        <f t="shared" si="207"/>
        <v>26.177299949528187</v>
      </c>
      <c r="BG127" s="46">
        <f t="shared" si="208"/>
        <v>8.8573413007923083</v>
      </c>
      <c r="BH127" s="64">
        <f t="shared" si="209"/>
        <v>0.74965537953545214</v>
      </c>
      <c r="BI127" s="66">
        <v>436</v>
      </c>
      <c r="BJ127" s="66">
        <v>1143</v>
      </c>
      <c r="BK127" s="66">
        <v>27</v>
      </c>
      <c r="BL127" s="10">
        <f t="shared" si="210"/>
        <v>1606</v>
      </c>
      <c r="BM127" s="15">
        <f t="shared" si="211"/>
        <v>0</v>
      </c>
      <c r="BN127" s="9">
        <f t="shared" si="212"/>
        <v>-1606</v>
      </c>
      <c r="BO127" s="48">
        <f t="shared" si="213"/>
        <v>27.519572876959053</v>
      </c>
      <c r="BP127" s="48">
        <f t="shared" si="214"/>
        <v>27.822443439912522</v>
      </c>
      <c r="BQ127" s="46">
        <f t="shared" si="215"/>
        <v>-58.358463889700637</v>
      </c>
      <c r="BR127" s="64" t="e">
        <f t="shared" si="216"/>
        <v>#DIV/0!</v>
      </c>
      <c r="BS127" s="16">
        <f t="shared" si="217"/>
        <v>2314</v>
      </c>
      <c r="BT127" s="69">
        <f t="shared" si="218"/>
        <v>947.76429768538719</v>
      </c>
      <c r="BU127" s="66">
        <v>0</v>
      </c>
      <c r="BV127" s="15">
        <f t="shared" si="219"/>
        <v>3.3303359912353954</v>
      </c>
      <c r="BW127" s="37">
        <f t="shared" si="220"/>
        <v>3.3303359912353954</v>
      </c>
      <c r="BX127" s="54">
        <f t="shared" si="221"/>
        <v>3.3303359912353954</v>
      </c>
      <c r="BY127" s="26">
        <f t="shared" si="222"/>
        <v>5.0767316939563621E-3</v>
      </c>
      <c r="BZ127" s="47">
        <f t="shared" si="223"/>
        <v>3.3303359912353954</v>
      </c>
      <c r="CA127" s="48">
        <f t="shared" si="224"/>
        <v>26.693558898199196</v>
      </c>
      <c r="CB127" s="48">
        <f t="shared" si="225"/>
        <v>26.177299949528187</v>
      </c>
      <c r="CC127" s="65">
        <f t="shared" si="226"/>
        <v>0.12476178256845576</v>
      </c>
      <c r="CD127" s="66">
        <v>0</v>
      </c>
      <c r="CE127" s="15">
        <f t="shared" si="227"/>
        <v>2.1964155377803887</v>
      </c>
      <c r="CF127" s="37">
        <f t="shared" si="228"/>
        <v>2.1964155377803887</v>
      </c>
      <c r="CG127" s="54">
        <f t="shared" si="229"/>
        <v>2.1964155377803887</v>
      </c>
      <c r="CH127" s="26">
        <f t="shared" si="230"/>
        <v>3.4174817765370919E-4</v>
      </c>
      <c r="CI127" s="47">
        <f t="shared" si="231"/>
        <v>2.1964155377803887</v>
      </c>
      <c r="CJ127" s="48">
        <f t="shared" si="232"/>
        <v>26.693558898199196</v>
      </c>
      <c r="CK127" s="65">
        <f t="shared" si="233"/>
        <v>8.2282604060283746E-2</v>
      </c>
      <c r="CL127" s="70">
        <f t="shared" si="234"/>
        <v>0</v>
      </c>
      <c r="CM127" s="1">
        <f t="shared" si="235"/>
        <v>2314</v>
      </c>
    </row>
    <row r="128" spans="1:91" x14ac:dyDescent="0.2">
      <c r="A128" s="24" t="s">
        <v>194</v>
      </c>
      <c r="B128">
        <v>1</v>
      </c>
      <c r="C128">
        <v>1</v>
      </c>
      <c r="D128">
        <v>0.29142857142857098</v>
      </c>
      <c r="E128">
        <v>0.70857142857142796</v>
      </c>
      <c r="F128">
        <v>0.62280204197390798</v>
      </c>
      <c r="G128">
        <v>0.62280204197390798</v>
      </c>
      <c r="H128">
        <v>2.8048780487804799E-2</v>
      </c>
      <c r="I128">
        <v>0.16707317073170699</v>
      </c>
      <c r="J128">
        <v>6.8455815613103294E-2</v>
      </c>
      <c r="K128">
        <v>0.20648104452668301</v>
      </c>
      <c r="L128">
        <v>0.77692474459453298</v>
      </c>
      <c r="M128">
        <v>-0.297271244314812</v>
      </c>
      <c r="N128" s="21">
        <v>0</v>
      </c>
      <c r="O128">
        <v>1.0113581958190601</v>
      </c>
      <c r="P128">
        <v>0.99275139848135496</v>
      </c>
      <c r="Q128">
        <v>1.0280538199315801</v>
      </c>
      <c r="R128">
        <v>0.98272968944503203</v>
      </c>
      <c r="S128">
        <v>137.33000183105401</v>
      </c>
      <c r="T128" s="27">
        <f t="shared" si="177"/>
        <v>0.99275139848135496</v>
      </c>
      <c r="U128" s="27">
        <f t="shared" si="178"/>
        <v>1.0280538199315801</v>
      </c>
      <c r="V128" s="39">
        <f t="shared" si="179"/>
        <v>136.3345513712259</v>
      </c>
      <c r="W128" s="38">
        <f t="shared" si="180"/>
        <v>141.18263297362594</v>
      </c>
      <c r="X128" s="44">
        <f t="shared" si="181"/>
        <v>1.1005412330032198</v>
      </c>
      <c r="Y128" s="44">
        <f t="shared" si="182"/>
        <v>0.28672735239081215</v>
      </c>
      <c r="Z128" s="22">
        <f t="shared" si="183"/>
        <v>1</v>
      </c>
      <c r="AA128" s="22">
        <f t="shared" si="184"/>
        <v>1</v>
      </c>
      <c r="AB128" s="22">
        <f t="shared" si="185"/>
        <v>1</v>
      </c>
      <c r="AC128" s="22">
        <v>1</v>
      </c>
      <c r="AD128" s="22">
        <v>1</v>
      </c>
      <c r="AE128" s="22">
        <v>1</v>
      </c>
      <c r="AF128" s="22">
        <f t="shared" si="186"/>
        <v>-2.0158062563458218E-2</v>
      </c>
      <c r="AG128" s="22">
        <f t="shared" si="187"/>
        <v>0.96033891488376033</v>
      </c>
      <c r="AH128" s="22">
        <f t="shared" si="188"/>
        <v>0.77692474459453298</v>
      </c>
      <c r="AI128" s="22">
        <f t="shared" si="189"/>
        <v>1.7970828071579912</v>
      </c>
      <c r="AJ128" s="22">
        <f t="shared" si="190"/>
        <v>-1.1179406290299256</v>
      </c>
      <c r="AK128" s="22">
        <f t="shared" si="191"/>
        <v>1.0168846478167008</v>
      </c>
      <c r="AL128" s="22">
        <f t="shared" si="192"/>
        <v>-0.297271244314812</v>
      </c>
      <c r="AM128" s="22">
        <f t="shared" si="193"/>
        <v>1.8206693847151136</v>
      </c>
      <c r="AN128" s="46">
        <v>1</v>
      </c>
      <c r="AO128" s="51">
        <v>1</v>
      </c>
      <c r="AP128" s="51">
        <v>1</v>
      </c>
      <c r="AQ128" s="21">
        <v>1</v>
      </c>
      <c r="AR128" s="17">
        <f t="shared" si="194"/>
        <v>10.429712981385169</v>
      </c>
      <c r="AS128" s="17">
        <f t="shared" si="195"/>
        <v>0</v>
      </c>
      <c r="AT128" s="17">
        <f t="shared" si="196"/>
        <v>10.988144392516224</v>
      </c>
      <c r="AU128" s="17">
        <f t="shared" si="197"/>
        <v>10.429712981385169</v>
      </c>
      <c r="AV128" s="17">
        <f t="shared" si="198"/>
        <v>0</v>
      </c>
      <c r="AW128" s="17">
        <f t="shared" si="199"/>
        <v>10.988144392516224</v>
      </c>
      <c r="AX128" s="14">
        <f t="shared" si="200"/>
        <v>1.8736987065666857E-2</v>
      </c>
      <c r="AY128" s="14">
        <f t="shared" si="201"/>
        <v>0</v>
      </c>
      <c r="AZ128" s="67">
        <f t="shared" si="202"/>
        <v>3.7551783219382422E-3</v>
      </c>
      <c r="BA128" s="21">
        <f t="shared" si="203"/>
        <v>0</v>
      </c>
      <c r="BB128" s="66">
        <v>2472</v>
      </c>
      <c r="BC128" s="15">
        <f t="shared" si="204"/>
        <v>2423.9852796982559</v>
      </c>
      <c r="BD128" s="19">
        <f t="shared" si="205"/>
        <v>-48.014720301744092</v>
      </c>
      <c r="BE128" s="63">
        <f t="shared" si="206"/>
        <v>141.18263297362594</v>
      </c>
      <c r="BF128" s="63">
        <f t="shared" si="207"/>
        <v>145.14334513653441</v>
      </c>
      <c r="BG128" s="46">
        <f t="shared" si="208"/>
        <v>-0.34008942382250112</v>
      </c>
      <c r="BH128" s="64">
        <f t="shared" si="209"/>
        <v>1.0198081732194846</v>
      </c>
      <c r="BI128" s="66">
        <v>275</v>
      </c>
      <c r="BJ128" s="66">
        <v>1099</v>
      </c>
      <c r="BK128" s="66">
        <v>0</v>
      </c>
      <c r="BL128" s="10">
        <f t="shared" si="210"/>
        <v>1374</v>
      </c>
      <c r="BM128" s="15">
        <f t="shared" si="211"/>
        <v>0</v>
      </c>
      <c r="BN128" s="9">
        <f t="shared" si="212"/>
        <v>-1374</v>
      </c>
      <c r="BO128" s="48">
        <f t="shared" si="213"/>
        <v>141.18263297362594</v>
      </c>
      <c r="BP128" s="48">
        <f t="shared" si="214"/>
        <v>145.14334513653441</v>
      </c>
      <c r="BQ128" s="46">
        <f t="shared" si="215"/>
        <v>-9.7320751926809184</v>
      </c>
      <c r="BR128" s="64" t="e">
        <f t="shared" si="216"/>
        <v>#DIV/0!</v>
      </c>
      <c r="BS128" s="16">
        <f t="shared" si="217"/>
        <v>3983</v>
      </c>
      <c r="BT128" s="69">
        <f t="shared" si="218"/>
        <v>2460.579492445544</v>
      </c>
      <c r="BU128" s="66">
        <v>137</v>
      </c>
      <c r="BV128" s="15">
        <f t="shared" si="219"/>
        <v>36.594212747288168</v>
      </c>
      <c r="BW128" s="37">
        <f t="shared" si="220"/>
        <v>-100.40578725271183</v>
      </c>
      <c r="BX128" s="54">
        <f t="shared" si="221"/>
        <v>-100.40578725271183</v>
      </c>
      <c r="BY128" s="26">
        <f t="shared" si="222"/>
        <v>-0.15305760251937678</v>
      </c>
      <c r="BZ128" s="47">
        <f t="shared" si="223"/>
        <v>-100.40578725271183</v>
      </c>
      <c r="CA128" s="48">
        <f t="shared" si="224"/>
        <v>141.18263297362594</v>
      </c>
      <c r="CB128" s="48">
        <f t="shared" si="225"/>
        <v>145.14334513653441</v>
      </c>
      <c r="CC128" s="65">
        <f t="shared" si="226"/>
        <v>-0.71117661668392629</v>
      </c>
      <c r="CD128" s="66">
        <v>0</v>
      </c>
      <c r="CE128" s="15">
        <f t="shared" si="227"/>
        <v>24.134531075097083</v>
      </c>
      <c r="CF128" s="37">
        <f t="shared" si="228"/>
        <v>24.134531075097083</v>
      </c>
      <c r="CG128" s="54">
        <f t="shared" si="229"/>
        <v>24.134531075097083</v>
      </c>
      <c r="CH128" s="26">
        <f t="shared" si="230"/>
        <v>3.7551783219382426E-3</v>
      </c>
      <c r="CI128" s="47">
        <f t="shared" si="231"/>
        <v>24.134531075097083</v>
      </c>
      <c r="CJ128" s="48">
        <f t="shared" si="232"/>
        <v>141.18263297362594</v>
      </c>
      <c r="CK128" s="65">
        <f t="shared" si="233"/>
        <v>0.17094546663969362</v>
      </c>
      <c r="CL128" s="70">
        <f t="shared" si="234"/>
        <v>0</v>
      </c>
      <c r="CM128" s="1">
        <f t="shared" si="235"/>
        <v>4120</v>
      </c>
    </row>
    <row r="129" spans="1:91" x14ac:dyDescent="0.2">
      <c r="A129" s="24" t="s">
        <v>304</v>
      </c>
      <c r="B129">
        <v>0</v>
      </c>
      <c r="C129">
        <v>0</v>
      </c>
      <c r="D129">
        <v>6.3124250898921194E-2</v>
      </c>
      <c r="E129">
        <v>0.93687574910107796</v>
      </c>
      <c r="F129">
        <v>8.7802940007945904E-2</v>
      </c>
      <c r="G129">
        <v>8.7802940007945904E-2</v>
      </c>
      <c r="H129">
        <v>0.33765148349352198</v>
      </c>
      <c r="I129">
        <v>0.31216046803175901</v>
      </c>
      <c r="J129">
        <v>0.324655887239021</v>
      </c>
      <c r="K129">
        <v>0.16883643383604799</v>
      </c>
      <c r="L129">
        <v>0.892510942943463</v>
      </c>
      <c r="M129">
        <v>-0.235327841728277</v>
      </c>
      <c r="N129" s="21">
        <v>0</v>
      </c>
      <c r="O129">
        <v>1.00490054031693</v>
      </c>
      <c r="P129">
        <v>0.99798690389906397</v>
      </c>
      <c r="Q129">
        <v>1.0125945021367</v>
      </c>
      <c r="R129">
        <v>0.997177941149609</v>
      </c>
      <c r="S129">
        <v>141.57000732421801</v>
      </c>
      <c r="T129" s="27">
        <f t="shared" si="177"/>
        <v>0.997177941149609</v>
      </c>
      <c r="U129" s="27">
        <f t="shared" si="178"/>
        <v>1.0125945021367</v>
      </c>
      <c r="V129" s="39">
        <f t="shared" si="179"/>
        <v>141.17048843209878</v>
      </c>
      <c r="W129" s="38">
        <f t="shared" si="180"/>
        <v>143.35301108395552</v>
      </c>
      <c r="X129" s="44">
        <f t="shared" si="181"/>
        <v>1.2207385089018952</v>
      </c>
      <c r="Y129" s="44">
        <f t="shared" si="182"/>
        <v>0.19743348621645182</v>
      </c>
      <c r="Z129" s="22">
        <f t="shared" si="183"/>
        <v>1</v>
      </c>
      <c r="AA129" s="22">
        <f t="shared" si="184"/>
        <v>1</v>
      </c>
      <c r="AB129" s="22">
        <f t="shared" si="185"/>
        <v>1</v>
      </c>
      <c r="AC129" s="22">
        <v>1</v>
      </c>
      <c r="AD129" s="22">
        <v>1</v>
      </c>
      <c r="AE129" s="22">
        <v>1</v>
      </c>
      <c r="AF129" s="22">
        <f t="shared" si="186"/>
        <v>-2.0158062563458218E-2</v>
      </c>
      <c r="AG129" s="22">
        <f t="shared" si="187"/>
        <v>0.96033891488376033</v>
      </c>
      <c r="AH129" s="22">
        <f t="shared" si="188"/>
        <v>0.892510942943463</v>
      </c>
      <c r="AI129" s="22">
        <f t="shared" si="189"/>
        <v>1.9126690055069213</v>
      </c>
      <c r="AJ129" s="22">
        <f t="shared" si="190"/>
        <v>-1.1179406290299256</v>
      </c>
      <c r="AK129" s="22">
        <f t="shared" si="191"/>
        <v>1.0168846478167008</v>
      </c>
      <c r="AL129" s="22">
        <f t="shared" si="192"/>
        <v>-0.235327841728277</v>
      </c>
      <c r="AM129" s="22">
        <f t="shared" si="193"/>
        <v>1.8826127873016487</v>
      </c>
      <c r="AN129" s="46">
        <v>0</v>
      </c>
      <c r="AO129" s="51">
        <v>1</v>
      </c>
      <c r="AP129" s="51">
        <v>1</v>
      </c>
      <c r="AQ129" s="21">
        <v>2</v>
      </c>
      <c r="AR129" s="17">
        <f t="shared" si="194"/>
        <v>0</v>
      </c>
      <c r="AS129" s="17">
        <f t="shared" si="195"/>
        <v>0</v>
      </c>
      <c r="AT129" s="17">
        <f t="shared" si="196"/>
        <v>25.123145443016021</v>
      </c>
      <c r="AU129" s="17">
        <f t="shared" si="197"/>
        <v>0</v>
      </c>
      <c r="AV129" s="17">
        <f t="shared" si="198"/>
        <v>0</v>
      </c>
      <c r="AW129" s="17">
        <f t="shared" si="199"/>
        <v>25.123145443016021</v>
      </c>
      <c r="AX129" s="14">
        <f t="shared" si="200"/>
        <v>0</v>
      </c>
      <c r="AY129" s="14">
        <f t="shared" si="201"/>
        <v>0</v>
      </c>
      <c r="AZ129" s="67">
        <f t="shared" si="202"/>
        <v>8.5857891720798121E-3</v>
      </c>
      <c r="BA129" s="21">
        <f t="shared" si="203"/>
        <v>0</v>
      </c>
      <c r="BB129" s="66">
        <v>2973</v>
      </c>
      <c r="BC129" s="15">
        <f t="shared" si="204"/>
        <v>0</v>
      </c>
      <c r="BD129" s="19">
        <f t="shared" si="205"/>
        <v>-2973</v>
      </c>
      <c r="BE129" s="63">
        <f t="shared" si="206"/>
        <v>143.35301108395552</v>
      </c>
      <c r="BF129" s="63">
        <f t="shared" si="207"/>
        <v>145.15847088835477</v>
      </c>
      <c r="BG129" s="46">
        <f t="shared" si="208"/>
        <v>-20.739013275827499</v>
      </c>
      <c r="BH129" s="64" t="e">
        <f t="shared" si="209"/>
        <v>#DIV/0!</v>
      </c>
      <c r="BI129" s="66">
        <v>0</v>
      </c>
      <c r="BJ129" s="66">
        <v>0</v>
      </c>
      <c r="BK129" s="66">
        <v>0</v>
      </c>
      <c r="BL129" s="10">
        <f t="shared" si="210"/>
        <v>0</v>
      </c>
      <c r="BM129" s="15">
        <f t="shared" si="211"/>
        <v>0</v>
      </c>
      <c r="BN129" s="9">
        <f t="shared" si="212"/>
        <v>0</v>
      </c>
      <c r="BO129" s="48">
        <f t="shared" si="213"/>
        <v>143.35301108395552</v>
      </c>
      <c r="BP129" s="48">
        <f t="shared" si="214"/>
        <v>145.15847088835477</v>
      </c>
      <c r="BQ129" s="46">
        <f t="shared" si="215"/>
        <v>0</v>
      </c>
      <c r="BR129" s="64" t="e">
        <f t="shared" si="216"/>
        <v>#DIV/0!</v>
      </c>
      <c r="BS129" s="16">
        <f t="shared" si="217"/>
        <v>2973</v>
      </c>
      <c r="BT129" s="69">
        <f t="shared" si="218"/>
        <v>83.668515481917765</v>
      </c>
      <c r="BU129" s="66">
        <v>0</v>
      </c>
      <c r="BV129" s="15">
        <f t="shared" si="219"/>
        <v>83.668515481917765</v>
      </c>
      <c r="BW129" s="37">
        <f t="shared" si="220"/>
        <v>83.668515481917765</v>
      </c>
      <c r="BX129" s="54">
        <f t="shared" si="221"/>
        <v>83.668515481917765</v>
      </c>
      <c r="BY129" s="26">
        <f t="shared" si="222"/>
        <v>0.12754346872243477</v>
      </c>
      <c r="BZ129" s="47">
        <f t="shared" si="223"/>
        <v>83.668515481917765</v>
      </c>
      <c r="CA129" s="48">
        <f t="shared" si="224"/>
        <v>141.17048843209878</v>
      </c>
      <c r="CB129" s="48">
        <f t="shared" si="225"/>
        <v>140.77209700580497</v>
      </c>
      <c r="CC129" s="65">
        <f t="shared" si="226"/>
        <v>0.59267709852942296</v>
      </c>
      <c r="CD129" s="66">
        <v>0</v>
      </c>
      <c r="CE129" s="15">
        <f t="shared" si="227"/>
        <v>55.180867008956952</v>
      </c>
      <c r="CF129" s="37">
        <f t="shared" si="228"/>
        <v>55.180867008956952</v>
      </c>
      <c r="CG129" s="54">
        <f t="shared" si="229"/>
        <v>55.180867008956952</v>
      </c>
      <c r="CH129" s="26">
        <f t="shared" si="230"/>
        <v>8.5857891720798139E-3</v>
      </c>
      <c r="CI129" s="47">
        <f t="shared" si="231"/>
        <v>55.180867008956959</v>
      </c>
      <c r="CJ129" s="48">
        <f t="shared" si="232"/>
        <v>141.17048843209878</v>
      </c>
      <c r="CK129" s="65">
        <f t="shared" si="233"/>
        <v>0.39088103768584931</v>
      </c>
      <c r="CL129" s="70">
        <f t="shared" si="234"/>
        <v>0</v>
      </c>
      <c r="CM129" s="1">
        <f t="shared" si="235"/>
        <v>2973</v>
      </c>
    </row>
    <row r="130" spans="1:91" x14ac:dyDescent="0.2">
      <c r="A130" s="24" t="s">
        <v>123</v>
      </c>
      <c r="B130">
        <v>0</v>
      </c>
      <c r="C130">
        <v>0</v>
      </c>
      <c r="D130">
        <v>0.32880543347982399</v>
      </c>
      <c r="E130">
        <v>0.67119456652017495</v>
      </c>
      <c r="F130">
        <v>0.29797377830750799</v>
      </c>
      <c r="G130">
        <v>0.29797377830750799</v>
      </c>
      <c r="H130">
        <v>0.107396573338905</v>
      </c>
      <c r="I130">
        <v>0.17885499373171701</v>
      </c>
      <c r="J130">
        <v>0.13859442070782499</v>
      </c>
      <c r="K130">
        <v>0.20321787123836099</v>
      </c>
      <c r="L130">
        <v>0.71258740970753398</v>
      </c>
      <c r="M130">
        <v>-0.86753689671115397</v>
      </c>
      <c r="N130" s="21">
        <v>0</v>
      </c>
      <c r="O130">
        <v>1.00782086241646</v>
      </c>
      <c r="P130">
        <v>0.98015912970460395</v>
      </c>
      <c r="Q130">
        <v>1.00853176719724</v>
      </c>
      <c r="R130">
        <v>1.00203068966716</v>
      </c>
      <c r="S130">
        <v>44.400001525878899</v>
      </c>
      <c r="T130" s="27">
        <f t="shared" ref="T130:T151" si="236">IF(C130,P130,R130)</f>
        <v>1.00203068966716</v>
      </c>
      <c r="U130" s="27">
        <f t="shared" ref="U130:U151" si="237">IF(D130 = 0,O130,Q130)</f>
        <v>1.00853176719724</v>
      </c>
      <c r="V130" s="39">
        <f t="shared" ref="V130:V151" si="238">S130*T130^(1-N130)</f>
        <v>44.490164150199391</v>
      </c>
      <c r="W130" s="38">
        <f t="shared" ref="W130:W151" si="239">S130*U130^(N130+1)</f>
        <v>44.778812002454799</v>
      </c>
      <c r="X130" s="44">
        <f t="shared" ref="X130:X151" si="240">0.5 * (D130-MAX($D$3:$D$151))/(MIN($D$3:$D$151)-MAX($D$3:$D$151)) + 0.75</f>
        <v>1.0808631253363186</v>
      </c>
      <c r="Y130" s="44">
        <f t="shared" ref="Y130:Y151" si="241">AVERAGE(D130, F130, G130, H130, I130, J130, K130)</f>
        <v>0.22183097844452113</v>
      </c>
      <c r="Z130" s="22">
        <f t="shared" ref="Z130:Z151" si="242">AI130^N130</f>
        <v>1</v>
      </c>
      <c r="AA130" s="22">
        <f t="shared" ref="AA130:AA161" si="243">(Z130+AB130)/2</f>
        <v>1</v>
      </c>
      <c r="AB130" s="22">
        <f t="shared" ref="AB130:AB151" si="244">AM130^N130</f>
        <v>1</v>
      </c>
      <c r="AC130" s="22">
        <v>1</v>
      </c>
      <c r="AD130" s="22">
        <v>1</v>
      </c>
      <c r="AE130" s="22">
        <v>1</v>
      </c>
      <c r="AF130" s="22">
        <f t="shared" ref="AF130:AF151" si="245">PERCENTILE($L$2:$L$151, 0.05)</f>
        <v>-2.0158062563458218E-2</v>
      </c>
      <c r="AG130" s="22">
        <f t="shared" ref="AG130:AG151" si="246">PERCENTILE($L$2:$L$151, 0.95)</f>
        <v>0.96033891488376033</v>
      </c>
      <c r="AH130" s="22">
        <f t="shared" ref="AH130:AH161" si="247">MIN(MAX(L130,AF130), AG130)</f>
        <v>0.71258740970753398</v>
      </c>
      <c r="AI130" s="22">
        <f t="shared" ref="AI130:AI161" si="248">AH130-$AH$152+1</f>
        <v>1.7327454722709921</v>
      </c>
      <c r="AJ130" s="22">
        <f t="shared" ref="AJ130:AJ151" si="249">PERCENTILE($M$2:$M$151, 0.02)</f>
        <v>-1.1179406290299256</v>
      </c>
      <c r="AK130" s="22">
        <f t="shared" ref="AK130:AK151" si="250">PERCENTILE($M$2:$M$151, 0.98)</f>
        <v>1.0168846478167008</v>
      </c>
      <c r="AL130" s="22">
        <f t="shared" ref="AL130:AL161" si="251">MIN(MAX(M130,AJ130), AK130)</f>
        <v>-0.86753689671115397</v>
      </c>
      <c r="AM130" s="22">
        <f t="shared" ref="AM130:AM161" si="252">AL130-$AL$152 + 1</f>
        <v>1.2504037323187718</v>
      </c>
      <c r="AN130" s="46">
        <v>1</v>
      </c>
      <c r="AO130" s="51">
        <v>1</v>
      </c>
      <c r="AP130" s="51">
        <v>1</v>
      </c>
      <c r="AQ130" s="21">
        <v>1</v>
      </c>
      <c r="AR130" s="17">
        <f t="shared" ref="AR130:AR151" si="253">(AI130^4)*AB130*AE130*AN130</f>
        <v>9.0144470230850029</v>
      </c>
      <c r="AS130" s="17">
        <f t="shared" ref="AS130:AS151" si="254">(AM130^4) *Z130*AC130*AO130*(M130 &gt; 0)</f>
        <v>0</v>
      </c>
      <c r="AT130" s="17">
        <f t="shared" ref="AT130:AT151" si="255">(AM130^4)*AA130*AP130*AQ130</f>
        <v>2.444561937192459</v>
      </c>
      <c r="AU130" s="17">
        <f t="shared" ref="AU130:AU151" si="256">MIN(AR130, 0.05*AR$152)</f>
        <v>9.0144470230850029</v>
      </c>
      <c r="AV130" s="17">
        <f t="shared" ref="AV130:AV151" si="257">MIN(AS130, 0.05*AS$152)</f>
        <v>0</v>
      </c>
      <c r="AW130" s="17">
        <f t="shared" ref="AW130:AW151" si="258">MIN(AT130, 0.05*AT$152)</f>
        <v>2.444561937192459</v>
      </c>
      <c r="AX130" s="14">
        <f t="shared" ref="AX130:AX151" si="259">AU130/$AU$152</f>
        <v>1.6194460727456256E-2</v>
      </c>
      <c r="AY130" s="14">
        <f t="shared" ref="AY130:AY151" si="260">AV130/$AV$152</f>
        <v>0</v>
      </c>
      <c r="AZ130" s="67">
        <f t="shared" ref="AZ130:AZ151" si="261">AW130/$AW$152</f>
        <v>8.3542458719714375E-4</v>
      </c>
      <c r="BA130" s="21">
        <f t="shared" ref="BA130:BA151" si="262">N130</f>
        <v>0</v>
      </c>
      <c r="BB130" s="66">
        <v>1998</v>
      </c>
      <c r="BC130" s="15">
        <f t="shared" ref="BC130:BC151" si="263">$D$158*AX130</f>
        <v>2095.0611898502884</v>
      </c>
      <c r="BD130" s="19">
        <f t="shared" ref="BD130:BD161" si="264">BC130-BB130</f>
        <v>97.061189850288429</v>
      </c>
      <c r="BE130" s="63">
        <f t="shared" ref="BE130:BE161" si="265">(IF(BD130 &gt; 0, V130, W130))</f>
        <v>44.490164150199391</v>
      </c>
      <c r="BF130" s="63">
        <f t="shared" ref="BF130:BF151" si="266">IF(BD130&gt;0, S130*(T130^(2-N130)), S130*(U130^(N130 + 2)))</f>
        <v>44.580509866829459</v>
      </c>
      <c r="BG130" s="46">
        <f t="shared" ref="BG130:BG151" si="267">BD130/BE130</f>
        <v>2.18163254068042</v>
      </c>
      <c r="BH130" s="64">
        <f t="shared" ref="BH130:BH151" si="268">BB130/BC130</f>
        <v>0.95367142958854378</v>
      </c>
      <c r="BI130" s="66">
        <v>0</v>
      </c>
      <c r="BJ130" s="66">
        <v>0</v>
      </c>
      <c r="BK130" s="66">
        <v>0</v>
      </c>
      <c r="BL130" s="10">
        <f t="shared" ref="BL130:BL161" si="269">SUM(BI130:BK130)</f>
        <v>0</v>
      </c>
      <c r="BM130" s="15">
        <f t="shared" ref="BM130:BM151" si="270">AY130*$D$157</f>
        <v>0</v>
      </c>
      <c r="BN130" s="9">
        <f t="shared" ref="BN130:BN161" si="271">BM130-BL130</f>
        <v>0</v>
      </c>
      <c r="BO130" s="48">
        <f t="shared" ref="BO130:BO161" si="272">IF(BN130&gt;0,V130,W130)</f>
        <v>44.778812002454799</v>
      </c>
      <c r="BP130" s="48">
        <f t="shared" ref="BP130:BP151" si="273" xml:space="preserve"> IF(BN130 &gt;0, S130*T130^(2-N130), S130*U130^(N130+2))</f>
        <v>45.160854401828722</v>
      </c>
      <c r="BQ130" s="46">
        <f t="shared" ref="BQ130:BQ151" si="274">BN130/BO130</f>
        <v>0</v>
      </c>
      <c r="BR130" s="64" t="e">
        <f t="shared" ref="BR130:BR151" si="275">BL130/BM130</f>
        <v>#DIV/0!</v>
      </c>
      <c r="BS130" s="16">
        <f t="shared" ref="BS130:BS151" si="276">BB130+BL130+BU130</f>
        <v>1998</v>
      </c>
      <c r="BT130" s="69">
        <f t="shared" ref="BT130:BT151" si="277">BC130+BM130+BV130</f>
        <v>2103.2024024525244</v>
      </c>
      <c r="BU130" s="66">
        <v>0</v>
      </c>
      <c r="BV130" s="15">
        <f t="shared" ref="BV130:BV151" si="278">AZ130*$D$160</f>
        <v>8.1412126022361662</v>
      </c>
      <c r="BW130" s="37">
        <f t="shared" ref="BW130:BW161" si="279">BV130-BU130</f>
        <v>8.1412126022361662</v>
      </c>
      <c r="BX130" s="54">
        <f t="shared" ref="BX130:BX161" si="280">BW130*(BW130&lt;&gt;0)</f>
        <v>8.1412126022361662</v>
      </c>
      <c r="BY130" s="26">
        <f t="shared" ref="BY130:BY161" si="281">BX130/$BX$152</f>
        <v>1.2410385064384319E-2</v>
      </c>
      <c r="BZ130" s="47">
        <f t="shared" ref="BZ130:BZ161" si="282">BY130 * $BW$152</f>
        <v>8.1412126022361662</v>
      </c>
      <c r="CA130" s="48">
        <f t="shared" ref="CA130:CA161" si="283">IF(BZ130&gt;0, V130, W130)</f>
        <v>44.490164150199391</v>
      </c>
      <c r="CB130" s="48">
        <f t="shared" ref="CB130:CB151" si="284">IF(BW130&gt;0, S130*T130^(2-N130), S130*U130^(N130+2))</f>
        <v>44.580509866829459</v>
      </c>
      <c r="CC130" s="65">
        <f t="shared" ref="CC130:CC151" si="285">BZ130/CA130</f>
        <v>0.18298904393230206</v>
      </c>
      <c r="CD130" s="66">
        <v>0</v>
      </c>
      <c r="CE130" s="15">
        <f t="shared" ref="CE130:CE151" si="286">AZ130*$CD$155</f>
        <v>5.3692738219160425</v>
      </c>
      <c r="CF130" s="37">
        <f t="shared" ref="CF130:CF161" si="287">CE130-CD130</f>
        <v>5.3692738219160425</v>
      </c>
      <c r="CG130" s="54">
        <f t="shared" ref="CG130:CG161" si="288">CF130*(CF130&lt;&gt;0)</f>
        <v>5.3692738219160425</v>
      </c>
      <c r="CH130" s="26">
        <f t="shared" ref="CH130:CH161" si="289">CG130/$CG$152</f>
        <v>8.3542458719714386E-4</v>
      </c>
      <c r="CI130" s="47">
        <f t="shared" ref="CI130:CI161" si="290">CH130 * $CF$152</f>
        <v>5.3692738219160425</v>
      </c>
      <c r="CJ130" s="48">
        <f t="shared" ref="CJ130:CJ151" si="291">IF(BZ130&gt;0,V130,W130)</f>
        <v>44.490164150199391</v>
      </c>
      <c r="CK130" s="65">
        <f t="shared" ref="CK130:CK161" si="292">CI130/CJ130</f>
        <v>0.12068451363293024</v>
      </c>
      <c r="CL130" s="70">
        <f t="shared" ref="CL130:CL151" si="293">N130</f>
        <v>0</v>
      </c>
      <c r="CM130" s="1">
        <f t="shared" ref="CM130:CM151" si="294">BS130+BU130</f>
        <v>1998</v>
      </c>
    </row>
    <row r="131" spans="1:91" x14ac:dyDescent="0.2">
      <c r="A131" s="24" t="s">
        <v>263</v>
      </c>
      <c r="B131">
        <v>0</v>
      </c>
      <c r="C131">
        <v>0</v>
      </c>
      <c r="D131">
        <v>0.45465441470235701</v>
      </c>
      <c r="E131">
        <v>0.54534558529764199</v>
      </c>
      <c r="F131">
        <v>0.81088597536750096</v>
      </c>
      <c r="G131">
        <v>0.81088597536750096</v>
      </c>
      <c r="H131">
        <v>0.64897618052653505</v>
      </c>
      <c r="I131">
        <v>0.51149185123276197</v>
      </c>
      <c r="J131">
        <v>0.57614757483086299</v>
      </c>
      <c r="K131">
        <v>0.68351297586245097</v>
      </c>
      <c r="L131">
        <v>0.76135154398452198</v>
      </c>
      <c r="M131">
        <v>-0.17387925859532799</v>
      </c>
      <c r="N131" s="21">
        <v>0</v>
      </c>
      <c r="O131">
        <v>1.0055865108687201</v>
      </c>
      <c r="P131">
        <v>0.99372033710928898</v>
      </c>
      <c r="Q131">
        <v>1.00461096753964</v>
      </c>
      <c r="R131">
        <v>0.99894615564371902</v>
      </c>
      <c r="S131">
        <v>218.32000732421801</v>
      </c>
      <c r="T131" s="27">
        <f t="shared" si="236"/>
        <v>0.99894615564371902</v>
      </c>
      <c r="U131" s="27">
        <f t="shared" si="237"/>
        <v>1.00461096753964</v>
      </c>
      <c r="V131" s="39">
        <f t="shared" si="238"/>
        <v>218.08993201663617</v>
      </c>
      <c r="W131" s="38">
        <f t="shared" si="239"/>
        <v>219.32667379124393</v>
      </c>
      <c r="X131" s="44">
        <f t="shared" si="240"/>
        <v>1.0146063646999928</v>
      </c>
      <c r="Y131" s="44">
        <f t="shared" si="241"/>
        <v>0.64236499255571</v>
      </c>
      <c r="Z131" s="22">
        <f t="shared" si="242"/>
        <v>1</v>
      </c>
      <c r="AA131" s="22">
        <f t="shared" si="243"/>
        <v>1</v>
      </c>
      <c r="AB131" s="22">
        <f t="shared" si="244"/>
        <v>1</v>
      </c>
      <c r="AC131" s="22">
        <v>1</v>
      </c>
      <c r="AD131" s="22">
        <v>1</v>
      </c>
      <c r="AE131" s="22">
        <v>1</v>
      </c>
      <c r="AF131" s="22">
        <f t="shared" si="245"/>
        <v>-2.0158062563458218E-2</v>
      </c>
      <c r="AG131" s="22">
        <f t="shared" si="246"/>
        <v>0.96033891488376033</v>
      </c>
      <c r="AH131" s="22">
        <f t="shared" si="247"/>
        <v>0.76135154398452198</v>
      </c>
      <c r="AI131" s="22">
        <f t="shared" si="248"/>
        <v>1.7815096065479801</v>
      </c>
      <c r="AJ131" s="22">
        <f t="shared" si="249"/>
        <v>-1.1179406290299256</v>
      </c>
      <c r="AK131" s="22">
        <f t="shared" si="250"/>
        <v>1.0168846478167008</v>
      </c>
      <c r="AL131" s="22">
        <f t="shared" si="251"/>
        <v>-0.17387925859532799</v>
      </c>
      <c r="AM131" s="22">
        <f t="shared" si="252"/>
        <v>1.9440613704345977</v>
      </c>
      <c r="AN131" s="46">
        <v>1</v>
      </c>
      <c r="AO131" s="51">
        <v>1</v>
      </c>
      <c r="AP131" s="51">
        <v>1</v>
      </c>
      <c r="AQ131" s="21">
        <v>1</v>
      </c>
      <c r="AR131" s="17">
        <f t="shared" si="253"/>
        <v>10.072857133719932</v>
      </c>
      <c r="AS131" s="17">
        <f t="shared" si="254"/>
        <v>0</v>
      </c>
      <c r="AT131" s="17">
        <f t="shared" si="255"/>
        <v>14.28367245795144</v>
      </c>
      <c r="AU131" s="17">
        <f t="shared" si="256"/>
        <v>10.072857133719932</v>
      </c>
      <c r="AV131" s="17">
        <f t="shared" si="257"/>
        <v>0</v>
      </c>
      <c r="AW131" s="17">
        <f t="shared" si="258"/>
        <v>14.28367245795144</v>
      </c>
      <c r="AX131" s="14">
        <f t="shared" si="259"/>
        <v>1.8095895272062859E-2</v>
      </c>
      <c r="AY131" s="14">
        <f t="shared" si="260"/>
        <v>0</v>
      </c>
      <c r="AZ131" s="67">
        <f t="shared" si="261"/>
        <v>4.8814190327073808E-3</v>
      </c>
      <c r="BA131" s="21">
        <f t="shared" si="262"/>
        <v>0</v>
      </c>
      <c r="BB131" s="66">
        <v>2183</v>
      </c>
      <c r="BC131" s="15">
        <f t="shared" si="263"/>
        <v>2341.0478754515002</v>
      </c>
      <c r="BD131" s="19">
        <f t="shared" si="264"/>
        <v>158.0478754515002</v>
      </c>
      <c r="BE131" s="63">
        <f t="shared" si="265"/>
        <v>218.08993201663617</v>
      </c>
      <c r="BF131" s="63">
        <f t="shared" si="266"/>
        <v>217.86009917261873</v>
      </c>
      <c r="BG131" s="46">
        <f t="shared" si="267"/>
        <v>0.7246912958799222</v>
      </c>
      <c r="BH131" s="64">
        <f t="shared" si="268"/>
        <v>0.93248840525270393</v>
      </c>
      <c r="BI131" s="66">
        <v>0</v>
      </c>
      <c r="BJ131" s="66">
        <v>3056</v>
      </c>
      <c r="BK131" s="66">
        <v>0</v>
      </c>
      <c r="BL131" s="10">
        <f t="shared" si="269"/>
        <v>3056</v>
      </c>
      <c r="BM131" s="15">
        <f t="shared" si="270"/>
        <v>0</v>
      </c>
      <c r="BN131" s="9">
        <f t="shared" si="271"/>
        <v>-3056</v>
      </c>
      <c r="BO131" s="48">
        <f t="shared" si="272"/>
        <v>219.32667379124393</v>
      </c>
      <c r="BP131" s="48">
        <f t="shared" si="273"/>
        <v>220.33798196467259</v>
      </c>
      <c r="BQ131" s="46">
        <f t="shared" si="274"/>
        <v>-13.933553758758562</v>
      </c>
      <c r="BR131" s="64" t="e">
        <f t="shared" si="275"/>
        <v>#DIV/0!</v>
      </c>
      <c r="BS131" s="16">
        <f t="shared" si="276"/>
        <v>5239</v>
      </c>
      <c r="BT131" s="69">
        <f t="shared" si="277"/>
        <v>2388.6173039252335</v>
      </c>
      <c r="BU131" s="66">
        <v>0</v>
      </c>
      <c r="BV131" s="15">
        <f t="shared" si="278"/>
        <v>47.569428473733424</v>
      </c>
      <c r="BW131" s="37">
        <f t="shared" si="279"/>
        <v>47.569428473733424</v>
      </c>
      <c r="BX131" s="54">
        <f t="shared" si="280"/>
        <v>47.569428473733424</v>
      </c>
      <c r="BY131" s="26">
        <f t="shared" si="281"/>
        <v>7.2514372673373642E-2</v>
      </c>
      <c r="BZ131" s="47">
        <f t="shared" si="282"/>
        <v>47.569428473733424</v>
      </c>
      <c r="CA131" s="48">
        <f t="shared" si="283"/>
        <v>218.08993201663617</v>
      </c>
      <c r="CB131" s="48">
        <f t="shared" si="284"/>
        <v>217.86009917261873</v>
      </c>
      <c r="CC131" s="65">
        <f t="shared" si="285"/>
        <v>0.21811840663100748</v>
      </c>
      <c r="CD131" s="66">
        <v>0</v>
      </c>
      <c r="CE131" s="15">
        <f t="shared" si="286"/>
        <v>31.372880123210336</v>
      </c>
      <c r="CF131" s="37">
        <f t="shared" si="287"/>
        <v>31.372880123210336</v>
      </c>
      <c r="CG131" s="54">
        <f t="shared" si="288"/>
        <v>31.372880123210336</v>
      </c>
      <c r="CH131" s="26">
        <f t="shared" si="289"/>
        <v>4.8814190327073816E-3</v>
      </c>
      <c r="CI131" s="47">
        <f t="shared" si="290"/>
        <v>31.372880123210336</v>
      </c>
      <c r="CJ131" s="48">
        <f t="shared" si="291"/>
        <v>218.08993201663617</v>
      </c>
      <c r="CK131" s="65">
        <f t="shared" si="292"/>
        <v>0.14385295017111185</v>
      </c>
      <c r="CL131" s="70">
        <f t="shared" si="293"/>
        <v>0</v>
      </c>
      <c r="CM131" s="1">
        <f t="shared" si="294"/>
        <v>5239</v>
      </c>
    </row>
    <row r="132" spans="1:91" x14ac:dyDescent="0.2">
      <c r="A132" s="24" t="s">
        <v>233</v>
      </c>
      <c r="B132">
        <v>1</v>
      </c>
      <c r="C132">
        <v>1</v>
      </c>
      <c r="D132">
        <v>0.18457850579304799</v>
      </c>
      <c r="E132">
        <v>0.81542149420695098</v>
      </c>
      <c r="F132">
        <v>0.22844656336909</v>
      </c>
      <c r="G132">
        <v>0.22844656336909</v>
      </c>
      <c r="H132">
        <v>2.3401587964897601E-2</v>
      </c>
      <c r="I132">
        <v>0.12912661930631</v>
      </c>
      <c r="J132">
        <v>5.4970609786561903E-2</v>
      </c>
      <c r="K132">
        <v>0.11206179943247099</v>
      </c>
      <c r="L132">
        <v>1.04625920239345</v>
      </c>
      <c r="M132">
        <v>-0.32231264149973798</v>
      </c>
      <c r="N132" s="21">
        <v>0</v>
      </c>
      <c r="O132">
        <v>0.99902295154083498</v>
      </c>
      <c r="P132">
        <v>0.99435778321447399</v>
      </c>
      <c r="Q132">
        <v>1.0133432022387501</v>
      </c>
      <c r="R132">
        <v>0.98122155224734497</v>
      </c>
      <c r="S132">
        <v>179.05000305175699</v>
      </c>
      <c r="T132" s="27">
        <f t="shared" si="236"/>
        <v>0.99435778321447399</v>
      </c>
      <c r="U132" s="27">
        <f t="shared" si="237"/>
        <v>1.0133432022387501</v>
      </c>
      <c r="V132" s="39">
        <f t="shared" si="238"/>
        <v>178.03976411908988</v>
      </c>
      <c r="W132" s="38">
        <f t="shared" si="239"/>
        <v>181.4391034533254</v>
      </c>
      <c r="X132" s="44">
        <f t="shared" si="240"/>
        <v>1.1567954764147745</v>
      </c>
      <c r="Y132" s="44">
        <f t="shared" si="241"/>
        <v>0.13729032128878119</v>
      </c>
      <c r="Z132" s="22">
        <f t="shared" si="242"/>
        <v>1</v>
      </c>
      <c r="AA132" s="22">
        <f t="shared" si="243"/>
        <v>1</v>
      </c>
      <c r="AB132" s="22">
        <f t="shared" si="244"/>
        <v>1</v>
      </c>
      <c r="AC132" s="22">
        <v>1</v>
      </c>
      <c r="AD132" s="22">
        <v>1</v>
      </c>
      <c r="AE132" s="22">
        <v>1</v>
      </c>
      <c r="AF132" s="22">
        <f t="shared" si="245"/>
        <v>-2.0158062563458218E-2</v>
      </c>
      <c r="AG132" s="22">
        <f t="shared" si="246"/>
        <v>0.96033891488376033</v>
      </c>
      <c r="AH132" s="22">
        <f t="shared" si="247"/>
        <v>0.96033891488376033</v>
      </c>
      <c r="AI132" s="22">
        <f t="shared" si="248"/>
        <v>1.9804969774472185</v>
      </c>
      <c r="AJ132" s="22">
        <f t="shared" si="249"/>
        <v>-1.1179406290299256</v>
      </c>
      <c r="AK132" s="22">
        <f t="shared" si="250"/>
        <v>1.0168846478167008</v>
      </c>
      <c r="AL132" s="22">
        <f t="shared" si="251"/>
        <v>-0.32231264149973798</v>
      </c>
      <c r="AM132" s="22">
        <f t="shared" si="252"/>
        <v>1.7956279875301877</v>
      </c>
      <c r="AN132" s="46">
        <v>0</v>
      </c>
      <c r="AO132" s="75">
        <v>1</v>
      </c>
      <c r="AP132" s="51">
        <v>1</v>
      </c>
      <c r="AQ132" s="21">
        <v>1</v>
      </c>
      <c r="AR132" s="17">
        <f t="shared" si="253"/>
        <v>0</v>
      </c>
      <c r="AS132" s="17">
        <f t="shared" si="254"/>
        <v>0</v>
      </c>
      <c r="AT132" s="17">
        <f t="shared" si="255"/>
        <v>10.395980677518834</v>
      </c>
      <c r="AU132" s="17">
        <f t="shared" si="256"/>
        <v>0</v>
      </c>
      <c r="AV132" s="17">
        <f t="shared" si="257"/>
        <v>0</v>
      </c>
      <c r="AW132" s="17">
        <f t="shared" si="258"/>
        <v>10.395980677518834</v>
      </c>
      <c r="AX132" s="14">
        <f t="shared" si="259"/>
        <v>0</v>
      </c>
      <c r="AY132" s="14">
        <f t="shared" si="260"/>
        <v>0</v>
      </c>
      <c r="AZ132" s="67">
        <f t="shared" si="261"/>
        <v>3.5528074514652335E-3</v>
      </c>
      <c r="BA132" s="21">
        <f t="shared" si="262"/>
        <v>0</v>
      </c>
      <c r="BB132" s="66">
        <v>0</v>
      </c>
      <c r="BC132" s="15">
        <f t="shared" si="263"/>
        <v>0</v>
      </c>
      <c r="BD132" s="19">
        <f t="shared" si="264"/>
        <v>0</v>
      </c>
      <c r="BE132" s="63">
        <f t="shared" si="265"/>
        <v>181.4391034533254</v>
      </c>
      <c r="BF132" s="63">
        <f t="shared" si="266"/>
        <v>183.86008210472062</v>
      </c>
      <c r="BG132" s="46">
        <f t="shared" si="267"/>
        <v>0</v>
      </c>
      <c r="BH132" s="64" t="e">
        <f t="shared" si="268"/>
        <v>#DIV/0!</v>
      </c>
      <c r="BI132" s="66">
        <v>0</v>
      </c>
      <c r="BJ132" s="66">
        <v>2507</v>
      </c>
      <c r="BK132" s="66">
        <v>0</v>
      </c>
      <c r="BL132" s="10">
        <f t="shared" si="269"/>
        <v>2507</v>
      </c>
      <c r="BM132" s="15">
        <f t="shared" si="270"/>
        <v>0</v>
      </c>
      <c r="BN132" s="9">
        <f t="shared" si="271"/>
        <v>-2507</v>
      </c>
      <c r="BO132" s="48">
        <f t="shared" si="272"/>
        <v>181.4391034533254</v>
      </c>
      <c r="BP132" s="48">
        <f t="shared" si="273"/>
        <v>183.86008210472062</v>
      </c>
      <c r="BQ132" s="46">
        <f t="shared" si="274"/>
        <v>-13.817308134158177</v>
      </c>
      <c r="BR132" s="64" t="e">
        <f t="shared" si="275"/>
        <v>#DIV/0!</v>
      </c>
      <c r="BS132" s="16">
        <f t="shared" si="276"/>
        <v>2507</v>
      </c>
      <c r="BT132" s="69">
        <f t="shared" si="277"/>
        <v>34.622108614528699</v>
      </c>
      <c r="BU132" s="66">
        <v>0</v>
      </c>
      <c r="BV132" s="15">
        <f t="shared" si="278"/>
        <v>34.622108614528699</v>
      </c>
      <c r="BW132" s="37">
        <f t="shared" si="279"/>
        <v>34.622108614528699</v>
      </c>
      <c r="BX132" s="54">
        <f t="shared" si="280"/>
        <v>34.622108614528699</v>
      </c>
      <c r="BY132" s="26">
        <f t="shared" si="281"/>
        <v>5.2777604595317794E-2</v>
      </c>
      <c r="BZ132" s="47">
        <f t="shared" si="282"/>
        <v>34.622108614528699</v>
      </c>
      <c r="CA132" s="48">
        <f t="shared" si="283"/>
        <v>178.03976411908988</v>
      </c>
      <c r="CB132" s="48">
        <f t="shared" si="284"/>
        <v>177.03522517348605</v>
      </c>
      <c r="CC132" s="65">
        <f t="shared" si="285"/>
        <v>0.19446278636591627</v>
      </c>
      <c r="CD132" s="66">
        <v>0</v>
      </c>
      <c r="CE132" s="15">
        <f t="shared" si="286"/>
        <v>22.833893490567057</v>
      </c>
      <c r="CF132" s="37">
        <f t="shared" si="287"/>
        <v>22.833893490567057</v>
      </c>
      <c r="CG132" s="54">
        <f t="shared" si="288"/>
        <v>22.833893490567057</v>
      </c>
      <c r="CH132" s="26">
        <f t="shared" si="289"/>
        <v>3.5528074514652344E-3</v>
      </c>
      <c r="CI132" s="47">
        <f t="shared" si="290"/>
        <v>22.833893490567057</v>
      </c>
      <c r="CJ132" s="48">
        <f t="shared" si="291"/>
        <v>178.03976411908988</v>
      </c>
      <c r="CK132" s="65">
        <f t="shared" si="292"/>
        <v>0.12825164986903478</v>
      </c>
      <c r="CL132" s="70">
        <f t="shared" si="293"/>
        <v>0</v>
      </c>
      <c r="CM132" s="1">
        <f t="shared" si="294"/>
        <v>2507</v>
      </c>
    </row>
    <row r="133" spans="1:91" x14ac:dyDescent="0.2">
      <c r="A133" s="31" t="s">
        <v>124</v>
      </c>
      <c r="B133">
        <v>0</v>
      </c>
      <c r="C133">
        <v>0</v>
      </c>
      <c r="D133">
        <v>0.22601416613007</v>
      </c>
      <c r="E133">
        <v>0.77398583386992903</v>
      </c>
      <c r="F133">
        <v>0.22910019144862701</v>
      </c>
      <c r="G133">
        <v>0.22910019144862701</v>
      </c>
      <c r="H133">
        <v>0.117117117117117</v>
      </c>
      <c r="I133">
        <v>0.18018018018018001</v>
      </c>
      <c r="J133">
        <v>0.14526590537474801</v>
      </c>
      <c r="K133">
        <v>0.18242929241849601</v>
      </c>
      <c r="L133">
        <v>0.96092827623676602</v>
      </c>
      <c r="M133">
        <v>-0.157794093179705</v>
      </c>
      <c r="N133" s="21">
        <v>0</v>
      </c>
      <c r="O133">
        <v>0.99626294210302302</v>
      </c>
      <c r="P133">
        <v>0.98924881305677104</v>
      </c>
      <c r="Q133">
        <v>1.03485508484444</v>
      </c>
      <c r="R133">
        <v>0.99452050060247799</v>
      </c>
      <c r="S133">
        <v>47.810001373291001</v>
      </c>
      <c r="T133" s="27">
        <f t="shared" si="236"/>
        <v>0.99452050060247799</v>
      </c>
      <c r="U133" s="27">
        <f t="shared" si="237"/>
        <v>1.03485508484444</v>
      </c>
      <c r="V133" s="39">
        <f t="shared" si="238"/>
        <v>47.548026499570526</v>
      </c>
      <c r="W133" s="38">
        <f t="shared" si="239"/>
        <v>49.476423027569851</v>
      </c>
      <c r="X133" s="44">
        <f t="shared" si="240"/>
        <v>1.1349804994313408</v>
      </c>
      <c r="Y133" s="44">
        <f t="shared" si="241"/>
        <v>0.18702957773112358</v>
      </c>
      <c r="Z133" s="22">
        <f t="shared" si="242"/>
        <v>1</v>
      </c>
      <c r="AA133" s="22">
        <f t="shared" si="243"/>
        <v>1</v>
      </c>
      <c r="AB133" s="22">
        <f t="shared" si="244"/>
        <v>1</v>
      </c>
      <c r="AC133" s="22">
        <v>1</v>
      </c>
      <c r="AD133" s="22">
        <v>1</v>
      </c>
      <c r="AE133" s="22">
        <v>1</v>
      </c>
      <c r="AF133" s="22">
        <f t="shared" si="245"/>
        <v>-2.0158062563458218E-2</v>
      </c>
      <c r="AG133" s="22">
        <f t="shared" si="246"/>
        <v>0.96033891488376033</v>
      </c>
      <c r="AH133" s="22">
        <f t="shared" si="247"/>
        <v>0.96033891488376033</v>
      </c>
      <c r="AI133" s="22">
        <f t="shared" si="248"/>
        <v>1.9804969774472185</v>
      </c>
      <c r="AJ133" s="22">
        <f t="shared" si="249"/>
        <v>-1.1179406290299256</v>
      </c>
      <c r="AK133" s="22">
        <f t="shared" si="250"/>
        <v>1.0168846478167008</v>
      </c>
      <c r="AL133" s="22">
        <f t="shared" si="251"/>
        <v>-0.157794093179705</v>
      </c>
      <c r="AM133" s="22">
        <f t="shared" si="252"/>
        <v>1.9601465358502206</v>
      </c>
      <c r="AN133" s="46">
        <v>1</v>
      </c>
      <c r="AO133" s="51">
        <v>1</v>
      </c>
      <c r="AP133" s="51">
        <v>1</v>
      </c>
      <c r="AQ133" s="21">
        <v>2</v>
      </c>
      <c r="AR133" s="17">
        <f t="shared" si="253"/>
        <v>15.384972905731296</v>
      </c>
      <c r="AS133" s="17">
        <f t="shared" si="254"/>
        <v>0</v>
      </c>
      <c r="AT133" s="17">
        <f t="shared" si="255"/>
        <v>29.524608885602397</v>
      </c>
      <c r="AU133" s="17">
        <f t="shared" si="256"/>
        <v>15.384972905731296</v>
      </c>
      <c r="AV133" s="17">
        <f t="shared" si="257"/>
        <v>0</v>
      </c>
      <c r="AW133" s="17">
        <f t="shared" si="258"/>
        <v>29.524608885602397</v>
      </c>
      <c r="AX133" s="14">
        <f t="shared" si="259"/>
        <v>2.7639115175539325E-2</v>
      </c>
      <c r="AY133" s="14">
        <f t="shared" si="260"/>
        <v>0</v>
      </c>
      <c r="AZ133" s="67">
        <f t="shared" si="261"/>
        <v>1.0089981282593127E-2</v>
      </c>
      <c r="BA133" s="21">
        <f t="shared" si="262"/>
        <v>0</v>
      </c>
      <c r="BB133" s="66">
        <v>3299</v>
      </c>
      <c r="BC133" s="15">
        <f t="shared" si="263"/>
        <v>3575.6446911443468</v>
      </c>
      <c r="BD133" s="19">
        <f t="shared" si="264"/>
        <v>276.64469114434678</v>
      </c>
      <c r="BE133" s="63">
        <f t="shared" si="265"/>
        <v>47.548026499570526</v>
      </c>
      <c r="BF133" s="63">
        <f t="shared" si="266"/>
        <v>47.287487117012766</v>
      </c>
      <c r="BG133" s="46">
        <f t="shared" si="267"/>
        <v>5.8182160545999855</v>
      </c>
      <c r="BH133" s="64">
        <f t="shared" si="268"/>
        <v>0.92263082184046374</v>
      </c>
      <c r="BI133" s="66">
        <v>0</v>
      </c>
      <c r="BJ133" s="66">
        <v>2630</v>
      </c>
      <c r="BK133" s="66">
        <v>0</v>
      </c>
      <c r="BL133" s="10">
        <f t="shared" si="269"/>
        <v>2630</v>
      </c>
      <c r="BM133" s="15">
        <f t="shared" si="270"/>
        <v>0</v>
      </c>
      <c r="BN133" s="9">
        <f t="shared" si="271"/>
        <v>-2630</v>
      </c>
      <c r="BO133" s="48">
        <f t="shared" si="272"/>
        <v>49.476423027569851</v>
      </c>
      <c r="BP133" s="48">
        <f t="shared" si="273"/>
        <v>51.200927949995204</v>
      </c>
      <c r="BQ133" s="46">
        <f t="shared" si="274"/>
        <v>-53.156631766497746</v>
      </c>
      <c r="BR133" s="64" t="e">
        <f t="shared" si="275"/>
        <v>#DIV/0!</v>
      </c>
      <c r="BS133" s="16">
        <f t="shared" si="276"/>
        <v>6025</v>
      </c>
      <c r="BT133" s="69">
        <f t="shared" si="277"/>
        <v>3673.971558743217</v>
      </c>
      <c r="BU133" s="66">
        <v>96</v>
      </c>
      <c r="BV133" s="15">
        <f t="shared" si="278"/>
        <v>98.326867598870024</v>
      </c>
      <c r="BW133" s="37">
        <f t="shared" si="279"/>
        <v>2.3268675988700238</v>
      </c>
      <c r="BX133" s="54">
        <f t="shared" si="280"/>
        <v>2.3268675988700238</v>
      </c>
      <c r="BY133" s="26">
        <f t="shared" si="281"/>
        <v>3.5470542665701349E-3</v>
      </c>
      <c r="BZ133" s="47">
        <f t="shared" si="282"/>
        <v>2.3268675988700238</v>
      </c>
      <c r="CA133" s="48">
        <f t="shared" si="283"/>
        <v>47.548026499570526</v>
      </c>
      <c r="CB133" s="48">
        <f t="shared" si="284"/>
        <v>47.287487117012766</v>
      </c>
      <c r="CC133" s="65">
        <f t="shared" si="285"/>
        <v>4.8937206655486343E-2</v>
      </c>
      <c r="CD133" s="66">
        <v>0</v>
      </c>
      <c r="CE133" s="15">
        <f t="shared" si="286"/>
        <v>64.848309703226036</v>
      </c>
      <c r="CF133" s="37">
        <f t="shared" si="287"/>
        <v>64.848309703226036</v>
      </c>
      <c r="CG133" s="54">
        <f t="shared" si="288"/>
        <v>64.848309703226036</v>
      </c>
      <c r="CH133" s="26">
        <f t="shared" si="289"/>
        <v>1.0089981282593129E-2</v>
      </c>
      <c r="CI133" s="47">
        <f t="shared" si="290"/>
        <v>64.848309703226036</v>
      </c>
      <c r="CJ133" s="48">
        <f t="shared" si="291"/>
        <v>47.548026499570526</v>
      </c>
      <c r="CK133" s="65">
        <f t="shared" si="292"/>
        <v>1.3638486069198219</v>
      </c>
      <c r="CL133" s="70">
        <f t="shared" si="293"/>
        <v>0</v>
      </c>
      <c r="CM133" s="1">
        <f t="shared" si="294"/>
        <v>6121</v>
      </c>
    </row>
    <row r="134" spans="1:91" x14ac:dyDescent="0.2">
      <c r="A134" s="31" t="s">
        <v>195</v>
      </c>
      <c r="B134">
        <v>0</v>
      </c>
      <c r="C134">
        <v>1</v>
      </c>
      <c r="D134">
        <v>0.24730323611666</v>
      </c>
      <c r="E134">
        <v>0.75269676388333995</v>
      </c>
      <c r="F134">
        <v>0.33611442193086999</v>
      </c>
      <c r="G134">
        <v>0.33611442193086999</v>
      </c>
      <c r="H134">
        <v>7.8562473882156203E-2</v>
      </c>
      <c r="I134">
        <v>0.142916840785624</v>
      </c>
      <c r="J134">
        <v>0.10596178826133899</v>
      </c>
      <c r="K134">
        <v>0.188720124014958</v>
      </c>
      <c r="L134">
        <v>0.75831200710295199</v>
      </c>
      <c r="M134">
        <v>-1.0359014022288899</v>
      </c>
      <c r="N134" s="21">
        <v>0</v>
      </c>
      <c r="O134">
        <v>1.01208774047243</v>
      </c>
      <c r="P134">
        <v>0.99562589343501995</v>
      </c>
      <c r="Q134">
        <v>1.0042430601240799</v>
      </c>
      <c r="R134">
        <v>0.99113548227779502</v>
      </c>
      <c r="S134">
        <v>102.059997558593</v>
      </c>
      <c r="T134" s="27">
        <f t="shared" si="236"/>
        <v>0.99562589343501995</v>
      </c>
      <c r="U134" s="27">
        <f t="shared" si="237"/>
        <v>1.0042430601240799</v>
      </c>
      <c r="V134" s="39">
        <f t="shared" si="238"/>
        <v>101.6135762532501</v>
      </c>
      <c r="W134" s="38">
        <f t="shared" si="239"/>
        <v>102.49304426449756</v>
      </c>
      <c r="X134" s="44">
        <f t="shared" si="240"/>
        <v>1.123772265557939</v>
      </c>
      <c r="Y134" s="44">
        <f t="shared" si="241"/>
        <v>0.2050990438460682</v>
      </c>
      <c r="Z134" s="22">
        <f t="shared" si="242"/>
        <v>1</v>
      </c>
      <c r="AA134" s="22">
        <f t="shared" si="243"/>
        <v>1</v>
      </c>
      <c r="AB134" s="22">
        <f t="shared" si="244"/>
        <v>1</v>
      </c>
      <c r="AC134" s="22">
        <v>1</v>
      </c>
      <c r="AD134" s="22">
        <v>1</v>
      </c>
      <c r="AE134" s="22">
        <v>1</v>
      </c>
      <c r="AF134" s="22">
        <f t="shared" si="245"/>
        <v>-2.0158062563458218E-2</v>
      </c>
      <c r="AG134" s="22">
        <f t="shared" si="246"/>
        <v>0.96033891488376033</v>
      </c>
      <c r="AH134" s="22">
        <f t="shared" si="247"/>
        <v>0.75831200710295199</v>
      </c>
      <c r="AI134" s="22">
        <f t="shared" si="248"/>
        <v>1.7784700696664102</v>
      </c>
      <c r="AJ134" s="22">
        <f t="shared" si="249"/>
        <v>-1.1179406290299256</v>
      </c>
      <c r="AK134" s="22">
        <f t="shared" si="250"/>
        <v>1.0168846478167008</v>
      </c>
      <c r="AL134" s="22">
        <f t="shared" si="251"/>
        <v>-1.0359014022288899</v>
      </c>
      <c r="AM134" s="22">
        <f t="shared" si="252"/>
        <v>1.0820392268010357</v>
      </c>
      <c r="AN134" s="46">
        <v>1</v>
      </c>
      <c r="AO134" s="51">
        <v>1</v>
      </c>
      <c r="AP134" s="51">
        <v>1</v>
      </c>
      <c r="AQ134" s="21">
        <v>1</v>
      </c>
      <c r="AR134" s="17">
        <f t="shared" si="253"/>
        <v>10.00428932126607</v>
      </c>
      <c r="AS134" s="17">
        <f t="shared" si="254"/>
        <v>0</v>
      </c>
      <c r="AT134" s="17">
        <f t="shared" si="255"/>
        <v>1.3707934530070089</v>
      </c>
      <c r="AU134" s="17">
        <f t="shared" si="256"/>
        <v>10.00428932126607</v>
      </c>
      <c r="AV134" s="17">
        <f t="shared" si="257"/>
        <v>0</v>
      </c>
      <c r="AW134" s="17">
        <f t="shared" si="258"/>
        <v>1.3707934530070089</v>
      </c>
      <c r="AX134" s="14">
        <f t="shared" si="259"/>
        <v>1.7972713146403016E-2</v>
      </c>
      <c r="AY134" s="14">
        <f t="shared" si="260"/>
        <v>0</v>
      </c>
      <c r="AZ134" s="67">
        <f t="shared" si="261"/>
        <v>4.6846616450478063E-4</v>
      </c>
      <c r="BA134" s="21">
        <f t="shared" si="262"/>
        <v>0</v>
      </c>
      <c r="BB134" s="66">
        <v>2552</v>
      </c>
      <c r="BC134" s="15">
        <f t="shared" si="263"/>
        <v>2325.1119270370118</v>
      </c>
      <c r="BD134" s="19">
        <f t="shared" si="264"/>
        <v>-226.88807296298819</v>
      </c>
      <c r="BE134" s="63">
        <f t="shared" si="265"/>
        <v>102.49304426449756</v>
      </c>
      <c r="BF134" s="63">
        <f t="shared" si="266"/>
        <v>102.92792841361181</v>
      </c>
      <c r="BG134" s="46">
        <f t="shared" si="267"/>
        <v>-2.2136923982614074</v>
      </c>
      <c r="BH134" s="64">
        <f t="shared" si="268"/>
        <v>1.0975815702997667</v>
      </c>
      <c r="BI134" s="66">
        <v>0</v>
      </c>
      <c r="BJ134" s="66">
        <v>0</v>
      </c>
      <c r="BK134" s="66">
        <v>0</v>
      </c>
      <c r="BL134" s="10">
        <f t="shared" si="269"/>
        <v>0</v>
      </c>
      <c r="BM134" s="15">
        <f t="shared" si="270"/>
        <v>0</v>
      </c>
      <c r="BN134" s="9">
        <f t="shared" si="271"/>
        <v>0</v>
      </c>
      <c r="BO134" s="48">
        <f t="shared" si="272"/>
        <v>102.49304426449756</v>
      </c>
      <c r="BP134" s="48">
        <f t="shared" si="273"/>
        <v>102.92792841361181</v>
      </c>
      <c r="BQ134" s="46">
        <f t="shared" si="274"/>
        <v>0</v>
      </c>
      <c r="BR134" s="64" t="e">
        <f t="shared" si="275"/>
        <v>#DIV/0!</v>
      </c>
      <c r="BS134" s="16">
        <f t="shared" si="276"/>
        <v>2552</v>
      </c>
      <c r="BT134" s="69">
        <f t="shared" si="277"/>
        <v>2329.6771298101107</v>
      </c>
      <c r="BU134" s="66">
        <v>0</v>
      </c>
      <c r="BV134" s="15">
        <f t="shared" si="278"/>
        <v>4.5652027730990872</v>
      </c>
      <c r="BW134" s="37">
        <f t="shared" si="279"/>
        <v>4.5652027730990872</v>
      </c>
      <c r="BX134" s="54">
        <f t="shared" si="280"/>
        <v>4.5652027730990872</v>
      </c>
      <c r="BY134" s="26">
        <f t="shared" si="281"/>
        <v>6.9591505687485629E-3</v>
      </c>
      <c r="BZ134" s="47">
        <f t="shared" si="282"/>
        <v>4.5652027730990872</v>
      </c>
      <c r="CA134" s="48">
        <f t="shared" si="283"/>
        <v>101.6135762532501</v>
      </c>
      <c r="CB134" s="48">
        <f t="shared" si="284"/>
        <v>101.16910764226967</v>
      </c>
      <c r="CC134" s="65">
        <f t="shared" si="285"/>
        <v>4.4927094798054304E-2</v>
      </c>
      <c r="CD134" s="66">
        <v>0</v>
      </c>
      <c r="CE134" s="15">
        <f t="shared" si="286"/>
        <v>3.0108320392722252</v>
      </c>
      <c r="CF134" s="37">
        <f t="shared" si="287"/>
        <v>3.0108320392722252</v>
      </c>
      <c r="CG134" s="54">
        <f t="shared" si="288"/>
        <v>3.0108320392722252</v>
      </c>
      <c r="CH134" s="26">
        <f t="shared" si="289"/>
        <v>4.6846616450478068E-4</v>
      </c>
      <c r="CI134" s="47">
        <f t="shared" si="290"/>
        <v>3.0108320392722252</v>
      </c>
      <c r="CJ134" s="48">
        <f t="shared" si="291"/>
        <v>101.6135762532501</v>
      </c>
      <c r="CK134" s="65">
        <f t="shared" si="292"/>
        <v>2.9630214291133404E-2</v>
      </c>
      <c r="CL134" s="70">
        <f t="shared" si="293"/>
        <v>0</v>
      </c>
      <c r="CM134" s="1">
        <f t="shared" si="294"/>
        <v>2552</v>
      </c>
    </row>
    <row r="135" spans="1:91" x14ac:dyDescent="0.2">
      <c r="A135" s="31" t="s">
        <v>125</v>
      </c>
      <c r="B135">
        <v>0</v>
      </c>
      <c r="C135">
        <v>0</v>
      </c>
      <c r="D135">
        <v>0.16346749226006099</v>
      </c>
      <c r="E135">
        <v>0.83653250773993804</v>
      </c>
      <c r="F135">
        <v>0.17188459177409399</v>
      </c>
      <c r="G135">
        <v>0.17188459177409399</v>
      </c>
      <c r="H135">
        <v>0.146843853820598</v>
      </c>
      <c r="I135">
        <v>0.16013289036544801</v>
      </c>
      <c r="J135">
        <v>0.15334448390696601</v>
      </c>
      <c r="K135">
        <v>0.16235009706544001</v>
      </c>
      <c r="L135">
        <v>0.431578582545183</v>
      </c>
      <c r="M135">
        <v>-0.15822395667157099</v>
      </c>
      <c r="N135" s="21">
        <v>0</v>
      </c>
      <c r="O135">
        <v>1.00170022078339</v>
      </c>
      <c r="P135">
        <v>0.98718378837048504</v>
      </c>
      <c r="Q135">
        <v>1.0359314242898701</v>
      </c>
      <c r="R135">
        <v>0.98873087065008602</v>
      </c>
      <c r="S135">
        <v>45.549999237060497</v>
      </c>
      <c r="T135" s="27">
        <f t="shared" si="236"/>
        <v>0.98873087065008602</v>
      </c>
      <c r="U135" s="27">
        <f t="shared" si="237"/>
        <v>1.0359314242898701</v>
      </c>
      <c r="V135" s="39">
        <f t="shared" si="238"/>
        <v>45.036690403769576</v>
      </c>
      <c r="W135" s="38">
        <f t="shared" si="239"/>
        <v>47.186675586050576</v>
      </c>
      <c r="X135" s="44">
        <f t="shared" si="240"/>
        <v>1.167909967425012</v>
      </c>
      <c r="Y135" s="44">
        <f t="shared" si="241"/>
        <v>0.16141542870952869</v>
      </c>
      <c r="Z135" s="22">
        <f t="shared" si="242"/>
        <v>1</v>
      </c>
      <c r="AA135" s="22">
        <f t="shared" si="243"/>
        <v>1</v>
      </c>
      <c r="AB135" s="22">
        <f t="shared" si="244"/>
        <v>1</v>
      </c>
      <c r="AC135" s="22">
        <v>1</v>
      </c>
      <c r="AD135" s="22">
        <v>1</v>
      </c>
      <c r="AE135" s="22">
        <v>1</v>
      </c>
      <c r="AF135" s="22">
        <f t="shared" si="245"/>
        <v>-2.0158062563458218E-2</v>
      </c>
      <c r="AG135" s="22">
        <f t="shared" si="246"/>
        <v>0.96033891488376033</v>
      </c>
      <c r="AH135" s="22">
        <f t="shared" si="247"/>
        <v>0.431578582545183</v>
      </c>
      <c r="AI135" s="22">
        <f t="shared" si="248"/>
        <v>1.4517366451086411</v>
      </c>
      <c r="AJ135" s="22">
        <f t="shared" si="249"/>
        <v>-1.1179406290299256</v>
      </c>
      <c r="AK135" s="22">
        <f t="shared" si="250"/>
        <v>1.0168846478167008</v>
      </c>
      <c r="AL135" s="22">
        <f t="shared" si="251"/>
        <v>-0.15822395667157099</v>
      </c>
      <c r="AM135" s="22">
        <f t="shared" si="252"/>
        <v>1.9597166723583546</v>
      </c>
      <c r="AN135" s="46">
        <v>1</v>
      </c>
      <c r="AO135" s="51">
        <v>1</v>
      </c>
      <c r="AP135" s="51">
        <v>1</v>
      </c>
      <c r="AQ135" s="21">
        <v>1</v>
      </c>
      <c r="AR135" s="17">
        <f t="shared" si="253"/>
        <v>4.4417218452001466</v>
      </c>
      <c r="AS135" s="17">
        <f t="shared" si="254"/>
        <v>0</v>
      </c>
      <c r="AT135" s="17">
        <f t="shared" si="255"/>
        <v>14.749359107407761</v>
      </c>
      <c r="AU135" s="17">
        <f t="shared" si="256"/>
        <v>4.4417218452001466</v>
      </c>
      <c r="AV135" s="17">
        <f t="shared" si="257"/>
        <v>0</v>
      </c>
      <c r="AW135" s="17">
        <f t="shared" si="258"/>
        <v>14.749359107407761</v>
      </c>
      <c r="AX135" s="14">
        <f t="shared" si="259"/>
        <v>7.9795565718196824E-3</v>
      </c>
      <c r="AY135" s="14">
        <f t="shared" si="260"/>
        <v>0</v>
      </c>
      <c r="AZ135" s="67">
        <f t="shared" si="261"/>
        <v>5.0405665965167403E-3</v>
      </c>
      <c r="BA135" s="21">
        <f t="shared" si="262"/>
        <v>0</v>
      </c>
      <c r="BB135" s="66">
        <v>1093</v>
      </c>
      <c r="BC135" s="15">
        <f t="shared" si="263"/>
        <v>1032.3072541397405</v>
      </c>
      <c r="BD135" s="19">
        <f t="shared" si="264"/>
        <v>-60.692745860259492</v>
      </c>
      <c r="BE135" s="63">
        <f t="shared" si="265"/>
        <v>47.186675586050576</v>
      </c>
      <c r="BF135" s="63">
        <f t="shared" si="266"/>
        <v>48.882160047361417</v>
      </c>
      <c r="BG135" s="46">
        <f t="shared" si="267"/>
        <v>-1.286226357472015</v>
      </c>
      <c r="BH135" s="64">
        <f t="shared" si="268"/>
        <v>1.0587932959076578</v>
      </c>
      <c r="BI135" s="66">
        <v>0</v>
      </c>
      <c r="BJ135" s="66">
        <v>1594</v>
      </c>
      <c r="BK135" s="66">
        <v>46</v>
      </c>
      <c r="BL135" s="10">
        <f t="shared" si="269"/>
        <v>1640</v>
      </c>
      <c r="BM135" s="15">
        <f t="shared" si="270"/>
        <v>0</v>
      </c>
      <c r="BN135" s="9">
        <f t="shared" si="271"/>
        <v>-1640</v>
      </c>
      <c r="BO135" s="48">
        <f t="shared" si="272"/>
        <v>47.186675586050576</v>
      </c>
      <c r="BP135" s="48">
        <f t="shared" si="273"/>
        <v>48.882160047361417</v>
      </c>
      <c r="BQ135" s="46">
        <f t="shared" si="274"/>
        <v>-34.75557410288976</v>
      </c>
      <c r="BR135" s="64" t="e">
        <f t="shared" si="275"/>
        <v>#DIV/0!</v>
      </c>
      <c r="BS135" s="16">
        <f t="shared" si="276"/>
        <v>2779</v>
      </c>
      <c r="BT135" s="69">
        <f t="shared" si="277"/>
        <v>1081.4275756227962</v>
      </c>
      <c r="BU135" s="66">
        <v>46</v>
      </c>
      <c r="BV135" s="15">
        <f t="shared" si="278"/>
        <v>49.120321483055633</v>
      </c>
      <c r="BW135" s="37">
        <f t="shared" si="279"/>
        <v>3.1203214830556334</v>
      </c>
      <c r="BX135" s="54">
        <f t="shared" si="280"/>
        <v>3.1203214830556334</v>
      </c>
      <c r="BY135" s="26">
        <f t="shared" si="281"/>
        <v>4.7565876266091661E-3</v>
      </c>
      <c r="BZ135" s="47">
        <f t="shared" si="282"/>
        <v>3.1203214830556334</v>
      </c>
      <c r="CA135" s="48">
        <f t="shared" si="283"/>
        <v>45.036690403769576</v>
      </c>
      <c r="CB135" s="48">
        <f t="shared" si="284"/>
        <v>44.529166114117466</v>
      </c>
      <c r="CC135" s="65">
        <f t="shared" si="285"/>
        <v>6.9283987235315633E-2</v>
      </c>
      <c r="CD135" s="66">
        <v>0</v>
      </c>
      <c r="CE135" s="15">
        <f t="shared" si="286"/>
        <v>32.395721515813086</v>
      </c>
      <c r="CF135" s="37">
        <f t="shared" si="287"/>
        <v>32.395721515813086</v>
      </c>
      <c r="CG135" s="54">
        <f t="shared" si="288"/>
        <v>32.395721515813086</v>
      </c>
      <c r="CH135" s="26">
        <f t="shared" si="289"/>
        <v>5.0405665965167403E-3</v>
      </c>
      <c r="CI135" s="47">
        <f t="shared" si="290"/>
        <v>32.395721515813086</v>
      </c>
      <c r="CJ135" s="48">
        <f t="shared" si="291"/>
        <v>45.036690403769576</v>
      </c>
      <c r="CK135" s="65">
        <f t="shared" si="292"/>
        <v>0.71931843182467869</v>
      </c>
      <c r="CL135" s="70">
        <f t="shared" si="293"/>
        <v>0</v>
      </c>
      <c r="CM135" s="1">
        <f t="shared" si="294"/>
        <v>2825</v>
      </c>
    </row>
    <row r="136" spans="1:91" x14ac:dyDescent="0.2">
      <c r="A136" s="31" t="s">
        <v>126</v>
      </c>
      <c r="B136">
        <v>0</v>
      </c>
      <c r="C136">
        <v>0</v>
      </c>
      <c r="D136">
        <v>0.92087912087912005</v>
      </c>
      <c r="E136">
        <v>7.9120879120879103E-2</v>
      </c>
      <c r="F136">
        <v>0.48885976408912102</v>
      </c>
      <c r="G136">
        <v>0.48885976408912102</v>
      </c>
      <c r="H136">
        <v>0.972055427251732</v>
      </c>
      <c r="I136">
        <v>0.86789838337182401</v>
      </c>
      <c r="J136">
        <v>0.91850167874619904</v>
      </c>
      <c r="K136">
        <v>0.67008843743742397</v>
      </c>
      <c r="L136">
        <v>0.30722170328784099</v>
      </c>
      <c r="M136">
        <v>-0.41885777084897002</v>
      </c>
      <c r="N136" s="21">
        <v>0</v>
      </c>
      <c r="O136">
        <v>1.0083244651837</v>
      </c>
      <c r="P136">
        <v>0.99953756167020402</v>
      </c>
      <c r="Q136">
        <v>1</v>
      </c>
      <c r="R136">
        <v>1.0055865778919599</v>
      </c>
      <c r="S136">
        <v>0</v>
      </c>
      <c r="T136" s="27">
        <f t="shared" si="236"/>
        <v>1.0055865778919599</v>
      </c>
      <c r="U136" s="27">
        <f t="shared" si="237"/>
        <v>1</v>
      </c>
      <c r="V136" s="39">
        <f t="shared" si="238"/>
        <v>0</v>
      </c>
      <c r="W136" s="38">
        <f t="shared" si="239"/>
        <v>0</v>
      </c>
      <c r="X136" s="44">
        <f t="shared" si="240"/>
        <v>0.76914916306184211</v>
      </c>
      <c r="Y136" s="44">
        <f t="shared" si="241"/>
        <v>0.76102036798064876</v>
      </c>
      <c r="Z136" s="22">
        <f t="shared" si="242"/>
        <v>1</v>
      </c>
      <c r="AA136" s="22">
        <f t="shared" si="243"/>
        <v>1</v>
      </c>
      <c r="AB136" s="22">
        <f t="shared" si="244"/>
        <v>1</v>
      </c>
      <c r="AC136" s="22">
        <v>1</v>
      </c>
      <c r="AD136" s="22">
        <v>1</v>
      </c>
      <c r="AE136" s="22">
        <v>1</v>
      </c>
      <c r="AF136" s="22">
        <f t="shared" si="245"/>
        <v>-2.0158062563458218E-2</v>
      </c>
      <c r="AG136" s="22">
        <f t="shared" si="246"/>
        <v>0.96033891488376033</v>
      </c>
      <c r="AH136" s="22">
        <f t="shared" si="247"/>
        <v>0.30722170328784099</v>
      </c>
      <c r="AI136" s="22">
        <f t="shared" si="248"/>
        <v>1.3273797658512991</v>
      </c>
      <c r="AJ136" s="22">
        <f t="shared" si="249"/>
        <v>-1.1179406290299256</v>
      </c>
      <c r="AK136" s="22">
        <f t="shared" si="250"/>
        <v>1.0168846478167008</v>
      </c>
      <c r="AL136" s="22">
        <f t="shared" si="251"/>
        <v>-0.41885777084897002</v>
      </c>
      <c r="AM136" s="22">
        <f t="shared" si="252"/>
        <v>1.6990828581809556</v>
      </c>
      <c r="AN136" s="46">
        <v>1</v>
      </c>
      <c r="AO136" s="51">
        <v>1</v>
      </c>
      <c r="AP136" s="51">
        <v>1</v>
      </c>
      <c r="AQ136" s="21">
        <v>1</v>
      </c>
      <c r="AR136" s="17">
        <f t="shared" si="253"/>
        <v>3.1044221427606793</v>
      </c>
      <c r="AS136" s="17">
        <f t="shared" si="254"/>
        <v>0</v>
      </c>
      <c r="AT136" s="17">
        <f t="shared" si="255"/>
        <v>8.3340909092526427</v>
      </c>
      <c r="AU136" s="17">
        <f t="shared" si="256"/>
        <v>3.1044221427606793</v>
      </c>
      <c r="AV136" s="17">
        <f t="shared" si="257"/>
        <v>0</v>
      </c>
      <c r="AW136" s="17">
        <f t="shared" si="258"/>
        <v>8.3340909092526427</v>
      </c>
      <c r="AX136" s="14">
        <f t="shared" si="259"/>
        <v>5.577096669783085E-3</v>
      </c>
      <c r="AY136" s="14">
        <f t="shared" si="260"/>
        <v>0</v>
      </c>
      <c r="AZ136" s="67">
        <f t="shared" si="261"/>
        <v>2.8481603806374341E-3</v>
      </c>
      <c r="BA136" s="21">
        <f t="shared" si="262"/>
        <v>0</v>
      </c>
      <c r="BB136" s="66">
        <v>0</v>
      </c>
      <c r="BC136" s="15">
        <f t="shared" si="263"/>
        <v>721.50341907316795</v>
      </c>
      <c r="BD136" s="19">
        <f t="shared" si="264"/>
        <v>721.50341907316795</v>
      </c>
      <c r="BE136" s="63">
        <f t="shared" si="265"/>
        <v>0</v>
      </c>
      <c r="BF136" s="63">
        <f t="shared" si="266"/>
        <v>0</v>
      </c>
      <c r="BG136" s="46" t="e">
        <f t="shared" si="267"/>
        <v>#DIV/0!</v>
      </c>
      <c r="BH136" s="64">
        <f t="shared" si="268"/>
        <v>0</v>
      </c>
      <c r="BI136" s="66">
        <v>0</v>
      </c>
      <c r="BJ136" s="66">
        <v>0</v>
      </c>
      <c r="BK136" s="66">
        <v>0</v>
      </c>
      <c r="BL136" s="10">
        <f t="shared" si="269"/>
        <v>0</v>
      </c>
      <c r="BM136" s="15">
        <f t="shared" si="270"/>
        <v>0</v>
      </c>
      <c r="BN136" s="9">
        <f t="shared" si="271"/>
        <v>0</v>
      </c>
      <c r="BO136" s="48">
        <f t="shared" si="272"/>
        <v>0</v>
      </c>
      <c r="BP136" s="48">
        <f t="shared" si="273"/>
        <v>0</v>
      </c>
      <c r="BQ136" s="46" t="e">
        <f t="shared" si="274"/>
        <v>#DIV/0!</v>
      </c>
      <c r="BR136" s="64" t="e">
        <f t="shared" si="275"/>
        <v>#DIV/0!</v>
      </c>
      <c r="BS136" s="16">
        <f t="shared" si="276"/>
        <v>0</v>
      </c>
      <c r="BT136" s="69">
        <f t="shared" si="277"/>
        <v>749.25874198247971</v>
      </c>
      <c r="BU136" s="66">
        <v>0</v>
      </c>
      <c r="BV136" s="15">
        <f t="shared" si="278"/>
        <v>27.755322909311793</v>
      </c>
      <c r="BW136" s="37">
        <f t="shared" si="279"/>
        <v>27.755322909311793</v>
      </c>
      <c r="BX136" s="54">
        <f t="shared" si="280"/>
        <v>27.755322909311793</v>
      </c>
      <c r="BY136" s="26">
        <f t="shared" si="281"/>
        <v>4.2309943459316476E-2</v>
      </c>
      <c r="BZ136" s="47">
        <f t="shared" si="282"/>
        <v>27.75532290931179</v>
      </c>
      <c r="CA136" s="48">
        <f t="shared" si="283"/>
        <v>0</v>
      </c>
      <c r="CB136" s="48">
        <f t="shared" si="284"/>
        <v>0</v>
      </c>
      <c r="CC136" s="65" t="e">
        <f t="shared" si="285"/>
        <v>#DIV/0!</v>
      </c>
      <c r="CD136" s="66">
        <v>0</v>
      </c>
      <c r="CE136" s="15">
        <f t="shared" si="286"/>
        <v>18.305126766356789</v>
      </c>
      <c r="CF136" s="37">
        <f t="shared" si="287"/>
        <v>18.305126766356789</v>
      </c>
      <c r="CG136" s="54">
        <f t="shared" si="288"/>
        <v>18.305126766356789</v>
      </c>
      <c r="CH136" s="26">
        <f t="shared" si="289"/>
        <v>2.8481603806374345E-3</v>
      </c>
      <c r="CI136" s="47">
        <f t="shared" si="290"/>
        <v>18.305126766356789</v>
      </c>
      <c r="CJ136" s="48">
        <f t="shared" si="291"/>
        <v>0</v>
      </c>
      <c r="CK136" s="65" t="e">
        <f t="shared" si="292"/>
        <v>#DIV/0!</v>
      </c>
      <c r="CL136" s="70">
        <f t="shared" si="293"/>
        <v>0</v>
      </c>
      <c r="CM136" s="1">
        <f t="shared" si="294"/>
        <v>0</v>
      </c>
    </row>
    <row r="137" spans="1:91" x14ac:dyDescent="0.2">
      <c r="A137" s="31" t="s">
        <v>196</v>
      </c>
      <c r="B137">
        <v>1</v>
      </c>
      <c r="C137">
        <v>1</v>
      </c>
      <c r="D137">
        <v>0.32560926887734698</v>
      </c>
      <c r="E137">
        <v>0.67439073112265202</v>
      </c>
      <c r="F137">
        <v>0.351211760031783</v>
      </c>
      <c r="G137">
        <v>0.351211760031783</v>
      </c>
      <c r="H137">
        <v>0.11199331383201</v>
      </c>
      <c r="I137">
        <v>0.241537818637693</v>
      </c>
      <c r="J137">
        <v>0.16447072908268601</v>
      </c>
      <c r="K137">
        <v>0.240341536640758</v>
      </c>
      <c r="L137">
        <v>0.80750344329808199</v>
      </c>
      <c r="M137">
        <v>-1.1016066091661401</v>
      </c>
      <c r="N137" s="21">
        <v>0</v>
      </c>
      <c r="O137">
        <v>1.0000335996137899</v>
      </c>
      <c r="P137">
        <v>0.98569242217512898</v>
      </c>
      <c r="Q137">
        <v>1.0237982038450699</v>
      </c>
      <c r="R137">
        <v>0.99707539851777305</v>
      </c>
      <c r="S137">
        <v>323.079986572265</v>
      </c>
      <c r="T137" s="27">
        <f t="shared" si="236"/>
        <v>0.98569242217512898</v>
      </c>
      <c r="U137" s="27">
        <f t="shared" si="237"/>
        <v>1.0237982038450699</v>
      </c>
      <c r="V137" s="39">
        <f t="shared" si="238"/>
        <v>318.45749452072403</v>
      </c>
      <c r="W137" s="38">
        <f t="shared" si="239"/>
        <v>330.7687099509742</v>
      </c>
      <c r="X137" s="44">
        <f t="shared" si="240"/>
        <v>1.0825458367175587</v>
      </c>
      <c r="Y137" s="44">
        <f t="shared" si="241"/>
        <v>0.25519659816200857</v>
      </c>
      <c r="Z137" s="22">
        <f t="shared" si="242"/>
        <v>1</v>
      </c>
      <c r="AA137" s="22">
        <f t="shared" si="243"/>
        <v>1</v>
      </c>
      <c r="AB137" s="22">
        <f t="shared" si="244"/>
        <v>1</v>
      </c>
      <c r="AC137" s="22">
        <v>1</v>
      </c>
      <c r="AD137" s="22">
        <v>1</v>
      </c>
      <c r="AE137" s="22">
        <v>1</v>
      </c>
      <c r="AF137" s="22">
        <f t="shared" si="245"/>
        <v>-2.0158062563458218E-2</v>
      </c>
      <c r="AG137" s="22">
        <f t="shared" si="246"/>
        <v>0.96033891488376033</v>
      </c>
      <c r="AH137" s="22">
        <f t="shared" si="247"/>
        <v>0.80750344329808199</v>
      </c>
      <c r="AI137" s="22">
        <f t="shared" si="248"/>
        <v>1.8276615058615402</v>
      </c>
      <c r="AJ137" s="22">
        <f t="shared" si="249"/>
        <v>-1.1179406290299256</v>
      </c>
      <c r="AK137" s="22">
        <f t="shared" si="250"/>
        <v>1.0168846478167008</v>
      </c>
      <c r="AL137" s="22">
        <f t="shared" si="251"/>
        <v>-1.1016066091661401</v>
      </c>
      <c r="AM137" s="22">
        <f t="shared" si="252"/>
        <v>1.0163340198637856</v>
      </c>
      <c r="AN137" s="46">
        <v>1</v>
      </c>
      <c r="AO137" s="51">
        <v>1</v>
      </c>
      <c r="AP137" s="51">
        <v>1</v>
      </c>
      <c r="AQ137" s="21">
        <v>1</v>
      </c>
      <c r="AR137" s="17">
        <f t="shared" si="253"/>
        <v>11.157915274571627</v>
      </c>
      <c r="AS137" s="17">
        <f t="shared" si="254"/>
        <v>0</v>
      </c>
      <c r="AT137" s="17">
        <f t="shared" si="255"/>
        <v>1.0669543835463413</v>
      </c>
      <c r="AU137" s="17">
        <f t="shared" si="256"/>
        <v>11.157915274571627</v>
      </c>
      <c r="AV137" s="17">
        <f t="shared" si="257"/>
        <v>0</v>
      </c>
      <c r="AW137" s="17">
        <f t="shared" si="258"/>
        <v>1.0669543835463413</v>
      </c>
      <c r="AX137" s="14">
        <f t="shared" si="259"/>
        <v>2.004520302261369E-2</v>
      </c>
      <c r="AY137" s="14">
        <f t="shared" si="260"/>
        <v>0</v>
      </c>
      <c r="AZ137" s="67">
        <f t="shared" si="261"/>
        <v>3.6462971621659872E-4</v>
      </c>
      <c r="BA137" s="21">
        <f t="shared" si="262"/>
        <v>0</v>
      </c>
      <c r="BB137" s="66">
        <v>2262</v>
      </c>
      <c r="BC137" s="15">
        <f t="shared" si="263"/>
        <v>2593.2278698325104</v>
      </c>
      <c r="BD137" s="19">
        <f t="shared" si="264"/>
        <v>331.22786983251035</v>
      </c>
      <c r="BE137" s="63">
        <f t="shared" si="265"/>
        <v>318.45749452072403</v>
      </c>
      <c r="BF137" s="63">
        <f t="shared" si="266"/>
        <v>313.90113913395533</v>
      </c>
      <c r="BG137" s="46">
        <f t="shared" si="267"/>
        <v>1.0401007215452902</v>
      </c>
      <c r="BH137" s="64">
        <f t="shared" si="268"/>
        <v>0.87227197667981893</v>
      </c>
      <c r="BI137" s="66">
        <v>969</v>
      </c>
      <c r="BJ137" s="66">
        <v>2585</v>
      </c>
      <c r="BK137" s="66">
        <v>0</v>
      </c>
      <c r="BL137" s="10">
        <f t="shared" si="269"/>
        <v>3554</v>
      </c>
      <c r="BM137" s="15">
        <f t="shared" si="270"/>
        <v>0</v>
      </c>
      <c r="BN137" s="9">
        <f t="shared" si="271"/>
        <v>-3554</v>
      </c>
      <c r="BO137" s="48">
        <f t="shared" si="272"/>
        <v>330.7687099509742</v>
      </c>
      <c r="BP137" s="48">
        <f t="shared" si="273"/>
        <v>338.64041113595835</v>
      </c>
      <c r="BQ137" s="46">
        <f t="shared" si="274"/>
        <v>-10.744668080988573</v>
      </c>
      <c r="BR137" s="64" t="e">
        <f t="shared" si="275"/>
        <v>#DIV/0!</v>
      </c>
      <c r="BS137" s="16">
        <f t="shared" si="276"/>
        <v>5816</v>
      </c>
      <c r="BT137" s="69">
        <f t="shared" si="277"/>
        <v>2596.7811864170412</v>
      </c>
      <c r="BU137" s="66">
        <v>0</v>
      </c>
      <c r="BV137" s="15">
        <f t="shared" si="278"/>
        <v>3.5533165845307546</v>
      </c>
      <c r="BW137" s="37">
        <f t="shared" si="279"/>
        <v>3.5533165845307546</v>
      </c>
      <c r="BX137" s="54">
        <f t="shared" si="280"/>
        <v>3.5533165845307546</v>
      </c>
      <c r="BY137" s="26">
        <f t="shared" si="281"/>
        <v>5.4166411349553826E-3</v>
      </c>
      <c r="BZ137" s="47">
        <f t="shared" si="282"/>
        <v>3.5533165845307546</v>
      </c>
      <c r="CA137" s="48">
        <f t="shared" si="283"/>
        <v>318.45749452072403</v>
      </c>
      <c r="CB137" s="48">
        <f t="shared" si="284"/>
        <v>313.90113913395533</v>
      </c>
      <c r="CC137" s="65">
        <f t="shared" si="285"/>
        <v>1.1157899078112347E-2</v>
      </c>
      <c r="CD137" s="66">
        <v>0</v>
      </c>
      <c r="CE137" s="15">
        <f t="shared" si="286"/>
        <v>2.3434751861240799</v>
      </c>
      <c r="CF137" s="37">
        <f t="shared" si="287"/>
        <v>2.3434751861240799</v>
      </c>
      <c r="CG137" s="54">
        <f t="shared" si="288"/>
        <v>2.3434751861240799</v>
      </c>
      <c r="CH137" s="26">
        <f t="shared" si="289"/>
        <v>3.6462971621659877E-4</v>
      </c>
      <c r="CI137" s="47">
        <f t="shared" si="290"/>
        <v>2.3434751861240799</v>
      </c>
      <c r="CJ137" s="48">
        <f t="shared" si="291"/>
        <v>318.45749452072403</v>
      </c>
      <c r="CK137" s="65">
        <f t="shared" si="292"/>
        <v>7.3588319522861012E-3</v>
      </c>
      <c r="CL137" s="70">
        <f t="shared" si="293"/>
        <v>0</v>
      </c>
      <c r="CM137" s="1">
        <f t="shared" si="294"/>
        <v>5816</v>
      </c>
    </row>
    <row r="138" spans="1:91" x14ac:dyDescent="0.2">
      <c r="A138" s="31" t="s">
        <v>181</v>
      </c>
      <c r="B138">
        <v>0</v>
      </c>
      <c r="C138">
        <v>0</v>
      </c>
      <c r="D138">
        <v>0.24074074074074001</v>
      </c>
      <c r="E138">
        <v>0.75925925925925897</v>
      </c>
      <c r="F138">
        <v>0.34</v>
      </c>
      <c r="G138">
        <v>0.34</v>
      </c>
      <c r="H138">
        <v>0.65691489361702105</v>
      </c>
      <c r="I138">
        <v>0.10904255319148901</v>
      </c>
      <c r="J138">
        <v>0.26764094834220598</v>
      </c>
      <c r="K138">
        <v>0.30165861903209401</v>
      </c>
      <c r="L138">
        <v>0.47301850163107201</v>
      </c>
      <c r="M138">
        <v>-0.63233978866039797</v>
      </c>
      <c r="N138" s="21">
        <v>0</v>
      </c>
      <c r="O138">
        <v>1.00717400354514</v>
      </c>
      <c r="P138">
        <v>0.980097463613127</v>
      </c>
      <c r="Q138">
        <v>1.0223735896775299</v>
      </c>
      <c r="R138">
        <v>0.97552295265386701</v>
      </c>
      <c r="S138">
        <v>17.079999923706001</v>
      </c>
      <c r="T138" s="27">
        <f t="shared" si="236"/>
        <v>0.97552295265386701</v>
      </c>
      <c r="U138" s="27">
        <f t="shared" si="237"/>
        <v>1.0223735896775299</v>
      </c>
      <c r="V138" s="39">
        <f t="shared" si="238"/>
        <v>16.661931956901501</v>
      </c>
      <c r="W138" s="38">
        <f t="shared" si="239"/>
        <v>17.46214083369124</v>
      </c>
      <c r="X138" s="44">
        <f t="shared" si="240"/>
        <v>1.1272272771208096</v>
      </c>
      <c r="Y138" s="44">
        <f t="shared" si="241"/>
        <v>0.32228539356050717</v>
      </c>
      <c r="Z138" s="22">
        <f t="shared" si="242"/>
        <v>1</v>
      </c>
      <c r="AA138" s="22">
        <f t="shared" si="243"/>
        <v>1</v>
      </c>
      <c r="AB138" s="22">
        <f t="shared" si="244"/>
        <v>1</v>
      </c>
      <c r="AC138" s="22">
        <v>1</v>
      </c>
      <c r="AD138" s="22">
        <v>1</v>
      </c>
      <c r="AE138" s="22">
        <v>1</v>
      </c>
      <c r="AF138" s="22">
        <f t="shared" si="245"/>
        <v>-2.0158062563458218E-2</v>
      </c>
      <c r="AG138" s="22">
        <f t="shared" si="246"/>
        <v>0.96033891488376033</v>
      </c>
      <c r="AH138" s="22">
        <f t="shared" si="247"/>
        <v>0.47301850163107201</v>
      </c>
      <c r="AI138" s="22">
        <f t="shared" si="248"/>
        <v>1.4931765641945303</v>
      </c>
      <c r="AJ138" s="22">
        <f t="shared" si="249"/>
        <v>-1.1179406290299256</v>
      </c>
      <c r="AK138" s="22">
        <f t="shared" si="250"/>
        <v>1.0168846478167008</v>
      </c>
      <c r="AL138" s="22">
        <f t="shared" si="251"/>
        <v>-0.63233978866039797</v>
      </c>
      <c r="AM138" s="22">
        <f t="shared" si="252"/>
        <v>1.4856008403695276</v>
      </c>
      <c r="AN138" s="46">
        <v>1</v>
      </c>
      <c r="AO138" s="51">
        <v>1</v>
      </c>
      <c r="AP138" s="51">
        <v>1</v>
      </c>
      <c r="AQ138" s="21">
        <v>1</v>
      </c>
      <c r="AR138" s="17">
        <f t="shared" si="253"/>
        <v>4.9710102628571144</v>
      </c>
      <c r="AS138" s="17">
        <f t="shared" si="254"/>
        <v>0</v>
      </c>
      <c r="AT138" s="17">
        <f t="shared" si="255"/>
        <v>4.8708925084830952</v>
      </c>
      <c r="AU138" s="17">
        <f t="shared" si="256"/>
        <v>4.9710102628571144</v>
      </c>
      <c r="AV138" s="17">
        <f t="shared" si="257"/>
        <v>0</v>
      </c>
      <c r="AW138" s="17">
        <f t="shared" si="258"/>
        <v>4.8708925084830952</v>
      </c>
      <c r="AX138" s="14">
        <f t="shared" si="259"/>
        <v>8.9304236046274035E-3</v>
      </c>
      <c r="AY138" s="14">
        <f t="shared" si="260"/>
        <v>0</v>
      </c>
      <c r="AZ138" s="67">
        <f t="shared" si="261"/>
        <v>1.6646186383212015E-3</v>
      </c>
      <c r="BA138" s="21">
        <f t="shared" si="262"/>
        <v>0</v>
      </c>
      <c r="BB138" s="66">
        <v>1383</v>
      </c>
      <c r="BC138" s="15">
        <f t="shared" si="263"/>
        <v>1155.3199713070426</v>
      </c>
      <c r="BD138" s="19">
        <f t="shared" si="264"/>
        <v>-227.68002869295742</v>
      </c>
      <c r="BE138" s="63">
        <f t="shared" si="265"/>
        <v>17.46214083369124</v>
      </c>
      <c r="BF138" s="63">
        <f t="shared" si="266"/>
        <v>17.852831607595487</v>
      </c>
      <c r="BG138" s="46">
        <f t="shared" si="267"/>
        <v>-13.038494584448339</v>
      </c>
      <c r="BH138" s="64">
        <f t="shared" si="268"/>
        <v>1.1970709711140692</v>
      </c>
      <c r="BI138" s="66">
        <v>410</v>
      </c>
      <c r="BJ138" s="66">
        <v>956</v>
      </c>
      <c r="BK138" s="66">
        <v>0</v>
      </c>
      <c r="BL138" s="10">
        <f t="shared" si="269"/>
        <v>1366</v>
      </c>
      <c r="BM138" s="15">
        <f t="shared" si="270"/>
        <v>0</v>
      </c>
      <c r="BN138" s="9">
        <f t="shared" si="271"/>
        <v>-1366</v>
      </c>
      <c r="BO138" s="48">
        <f t="shared" si="272"/>
        <v>17.46214083369124</v>
      </c>
      <c r="BP138" s="48">
        <f t="shared" si="273"/>
        <v>17.852831607595487</v>
      </c>
      <c r="BQ138" s="46">
        <f t="shared" si="274"/>
        <v>-78.226376308021543</v>
      </c>
      <c r="BR138" s="64" t="e">
        <f t="shared" si="275"/>
        <v>#DIV/0!</v>
      </c>
      <c r="BS138" s="16">
        <f t="shared" si="276"/>
        <v>2749</v>
      </c>
      <c r="BT138" s="69">
        <f t="shared" si="277"/>
        <v>1171.5416799374827</v>
      </c>
      <c r="BU138" s="66">
        <v>0</v>
      </c>
      <c r="BV138" s="15">
        <f t="shared" si="278"/>
        <v>16.221708630440109</v>
      </c>
      <c r="BW138" s="37">
        <f t="shared" si="279"/>
        <v>16.221708630440109</v>
      </c>
      <c r="BX138" s="54">
        <f t="shared" si="280"/>
        <v>16.221708630440109</v>
      </c>
      <c r="BY138" s="26">
        <f t="shared" si="281"/>
        <v>2.4728214375670736E-2</v>
      </c>
      <c r="BZ138" s="47">
        <f t="shared" si="282"/>
        <v>16.221708630440109</v>
      </c>
      <c r="CA138" s="48">
        <f t="shared" si="283"/>
        <v>16.661931956901501</v>
      </c>
      <c r="CB138" s="48">
        <f t="shared" si="284"/>
        <v>16.254097059514375</v>
      </c>
      <c r="CC138" s="65">
        <f t="shared" si="285"/>
        <v>0.9735790946932148</v>
      </c>
      <c r="CD138" s="66">
        <v>0</v>
      </c>
      <c r="CE138" s="15">
        <f t="shared" si="286"/>
        <v>10.698503988490362</v>
      </c>
      <c r="CF138" s="37">
        <f t="shared" si="287"/>
        <v>10.698503988490362</v>
      </c>
      <c r="CG138" s="54">
        <f t="shared" si="288"/>
        <v>10.698503988490362</v>
      </c>
      <c r="CH138" s="26">
        <f t="shared" si="289"/>
        <v>1.6646186383212018E-3</v>
      </c>
      <c r="CI138" s="47">
        <f t="shared" si="290"/>
        <v>10.698503988490362</v>
      </c>
      <c r="CJ138" s="48">
        <f t="shared" si="291"/>
        <v>16.661931956901501</v>
      </c>
      <c r="CK138" s="65">
        <f t="shared" si="292"/>
        <v>0.64209264664887544</v>
      </c>
      <c r="CL138" s="70">
        <f t="shared" si="293"/>
        <v>0</v>
      </c>
      <c r="CM138" s="1">
        <f t="shared" si="294"/>
        <v>2749</v>
      </c>
    </row>
    <row r="139" spans="1:91" x14ac:dyDescent="0.2">
      <c r="A139" s="31" t="s">
        <v>310</v>
      </c>
      <c r="B139">
        <v>0</v>
      </c>
      <c r="C139">
        <v>1</v>
      </c>
      <c r="D139">
        <v>0.83939272872552895</v>
      </c>
      <c r="E139">
        <v>0.16060727127447</v>
      </c>
      <c r="F139">
        <v>0.97655939610647602</v>
      </c>
      <c r="G139">
        <v>0.97655939610647602</v>
      </c>
      <c r="H139">
        <v>0.85833681571249398</v>
      </c>
      <c r="I139">
        <v>0.84412870873380697</v>
      </c>
      <c r="J139">
        <v>0.85120311789024505</v>
      </c>
      <c r="K139">
        <v>0.91172934732345201</v>
      </c>
      <c r="L139">
        <v>0.53500981566096995</v>
      </c>
      <c r="M139">
        <v>-0.15157401907091</v>
      </c>
      <c r="N139" s="21">
        <v>0</v>
      </c>
      <c r="O139">
        <v>1.0059279707283699</v>
      </c>
      <c r="P139">
        <v>0.99049150263010999</v>
      </c>
      <c r="Q139">
        <v>1.01455818650989</v>
      </c>
      <c r="R139">
        <v>0.990094293195102</v>
      </c>
      <c r="S139">
        <v>100.120002746582</v>
      </c>
      <c r="T139" s="27">
        <f t="shared" si="236"/>
        <v>0.99049150263010999</v>
      </c>
      <c r="U139" s="27">
        <f t="shared" si="237"/>
        <v>1.01455818650989</v>
      </c>
      <c r="V139" s="39">
        <f t="shared" si="238"/>
        <v>99.16801196379275</v>
      </c>
      <c r="W139" s="38">
        <f t="shared" si="239"/>
        <v>101.57756841993745</v>
      </c>
      <c r="X139" s="44">
        <f t="shared" si="240"/>
        <v>0.81204998218322555</v>
      </c>
      <c r="Y139" s="44">
        <f t="shared" si="241"/>
        <v>0.89398707294263979</v>
      </c>
      <c r="Z139" s="22">
        <f t="shared" si="242"/>
        <v>1</v>
      </c>
      <c r="AA139" s="22">
        <f t="shared" si="243"/>
        <v>1</v>
      </c>
      <c r="AB139" s="22">
        <f t="shared" si="244"/>
        <v>1</v>
      </c>
      <c r="AC139" s="22">
        <v>1</v>
      </c>
      <c r="AD139" s="22">
        <v>1</v>
      </c>
      <c r="AE139" s="22">
        <v>1</v>
      </c>
      <c r="AF139" s="22">
        <f t="shared" si="245"/>
        <v>-2.0158062563458218E-2</v>
      </c>
      <c r="AG139" s="22">
        <f t="shared" si="246"/>
        <v>0.96033891488376033</v>
      </c>
      <c r="AH139" s="22">
        <f t="shared" si="247"/>
        <v>0.53500981566096995</v>
      </c>
      <c r="AI139" s="22">
        <f t="shared" si="248"/>
        <v>1.5551678782244283</v>
      </c>
      <c r="AJ139" s="22">
        <f t="shared" si="249"/>
        <v>-1.1179406290299256</v>
      </c>
      <c r="AK139" s="22">
        <f t="shared" si="250"/>
        <v>1.0168846478167008</v>
      </c>
      <c r="AL139" s="22">
        <f t="shared" si="251"/>
        <v>-0.15157401907091</v>
      </c>
      <c r="AM139" s="22">
        <f t="shared" si="252"/>
        <v>1.9663666099590156</v>
      </c>
      <c r="AN139" s="46">
        <v>0</v>
      </c>
      <c r="AO139" s="74">
        <v>0.34300000000000003</v>
      </c>
      <c r="AP139" s="51">
        <v>0.64</v>
      </c>
      <c r="AQ139" s="50">
        <v>1</v>
      </c>
      <c r="AR139" s="17">
        <f t="shared" si="253"/>
        <v>0</v>
      </c>
      <c r="AS139" s="17">
        <f t="shared" si="254"/>
        <v>0</v>
      </c>
      <c r="AT139" s="17">
        <f t="shared" si="255"/>
        <v>9.5683695017451598</v>
      </c>
      <c r="AU139" s="17">
        <f t="shared" si="256"/>
        <v>0</v>
      </c>
      <c r="AV139" s="17">
        <f t="shared" si="257"/>
        <v>0</v>
      </c>
      <c r="AW139" s="17">
        <f t="shared" si="258"/>
        <v>9.5683695017451598</v>
      </c>
      <c r="AX139" s="14">
        <f t="shared" si="259"/>
        <v>0</v>
      </c>
      <c r="AY139" s="14">
        <f t="shared" si="260"/>
        <v>0</v>
      </c>
      <c r="AZ139" s="67">
        <f t="shared" si="261"/>
        <v>3.2699728403387369E-3</v>
      </c>
      <c r="BA139" s="21">
        <f t="shared" si="262"/>
        <v>0</v>
      </c>
      <c r="BB139" s="66">
        <v>0</v>
      </c>
      <c r="BC139" s="15">
        <f t="shared" si="263"/>
        <v>0</v>
      </c>
      <c r="BD139" s="19">
        <f t="shared" si="264"/>
        <v>0</v>
      </c>
      <c r="BE139" s="63">
        <f t="shared" si="265"/>
        <v>101.57756841993745</v>
      </c>
      <c r="BF139" s="63">
        <f t="shared" si="266"/>
        <v>103.05635360621602</v>
      </c>
      <c r="BG139" s="46">
        <f t="shared" si="267"/>
        <v>0</v>
      </c>
      <c r="BH139" s="64" t="e">
        <f t="shared" si="268"/>
        <v>#DIV/0!</v>
      </c>
      <c r="BI139" s="66">
        <v>0</v>
      </c>
      <c r="BJ139" s="66">
        <v>0</v>
      </c>
      <c r="BK139" s="66">
        <v>0</v>
      </c>
      <c r="BL139" s="10">
        <f t="shared" si="269"/>
        <v>0</v>
      </c>
      <c r="BM139" s="15">
        <f t="shared" si="270"/>
        <v>0</v>
      </c>
      <c r="BN139" s="9">
        <f t="shared" si="271"/>
        <v>0</v>
      </c>
      <c r="BO139" s="48">
        <f t="shared" si="272"/>
        <v>101.57756841993745</v>
      </c>
      <c r="BP139" s="48">
        <f t="shared" si="273"/>
        <v>103.05635360621602</v>
      </c>
      <c r="BQ139" s="46">
        <f t="shared" si="274"/>
        <v>0</v>
      </c>
      <c r="BR139" s="64" t="e">
        <f t="shared" si="275"/>
        <v>#DIV/0!</v>
      </c>
      <c r="BS139" s="16">
        <f t="shared" si="276"/>
        <v>0</v>
      </c>
      <c r="BT139" s="69">
        <f t="shared" si="277"/>
        <v>31.86588532910099</v>
      </c>
      <c r="BU139" s="66">
        <v>0</v>
      </c>
      <c r="BV139" s="15">
        <f t="shared" si="278"/>
        <v>31.86588532910099</v>
      </c>
      <c r="BW139" s="37">
        <f t="shared" si="279"/>
        <v>31.86588532910099</v>
      </c>
      <c r="BX139" s="54">
        <f t="shared" si="280"/>
        <v>31.86588532910099</v>
      </c>
      <c r="BY139" s="26">
        <f t="shared" si="281"/>
        <v>4.8576044708995091E-2</v>
      </c>
      <c r="BZ139" s="47">
        <f t="shared" si="282"/>
        <v>31.86588532910099</v>
      </c>
      <c r="CA139" s="48">
        <f t="shared" si="283"/>
        <v>99.16801196379275</v>
      </c>
      <c r="CB139" s="48">
        <f t="shared" si="284"/>
        <v>98.225073182857798</v>
      </c>
      <c r="CC139" s="65">
        <f t="shared" si="285"/>
        <v>0.32133229957998499</v>
      </c>
      <c r="CD139" s="66">
        <v>0</v>
      </c>
      <c r="CE139" s="15">
        <f t="shared" si="286"/>
        <v>21.016115444857061</v>
      </c>
      <c r="CF139" s="37">
        <f t="shared" si="287"/>
        <v>21.016115444857061</v>
      </c>
      <c r="CG139" s="54">
        <f t="shared" si="288"/>
        <v>21.016115444857061</v>
      </c>
      <c r="CH139" s="26">
        <f t="shared" si="289"/>
        <v>3.2699728403387373E-3</v>
      </c>
      <c r="CI139" s="47">
        <f t="shared" si="290"/>
        <v>21.016115444857061</v>
      </c>
      <c r="CJ139" s="48">
        <f t="shared" si="291"/>
        <v>99.16801196379275</v>
      </c>
      <c r="CK139" s="65">
        <f t="shared" si="292"/>
        <v>0.2119243395998526</v>
      </c>
      <c r="CL139" s="70">
        <f t="shared" si="293"/>
        <v>0</v>
      </c>
      <c r="CM139" s="1">
        <f t="shared" si="294"/>
        <v>0</v>
      </c>
    </row>
    <row r="140" spans="1:91" x14ac:dyDescent="0.2">
      <c r="A140" s="31" t="s">
        <v>178</v>
      </c>
      <c r="B140">
        <v>0</v>
      </c>
      <c r="C140">
        <v>0</v>
      </c>
      <c r="D140">
        <v>0.29244871235268399</v>
      </c>
      <c r="E140">
        <v>0.70755128764731501</v>
      </c>
      <c r="F140">
        <v>0.33665943600867598</v>
      </c>
      <c r="G140">
        <v>0.33665943600867598</v>
      </c>
      <c r="H140">
        <v>0.12242090784044</v>
      </c>
      <c r="I140">
        <v>0.29069234296194402</v>
      </c>
      <c r="J140">
        <v>0.18864469387625399</v>
      </c>
      <c r="K140">
        <v>0.25200995267331999</v>
      </c>
      <c r="L140">
        <v>0.61119345961344096</v>
      </c>
      <c r="M140">
        <v>-0.76056486830690295</v>
      </c>
      <c r="N140" s="21">
        <v>0</v>
      </c>
      <c r="O140">
        <v>1.0067714042068401</v>
      </c>
      <c r="P140">
        <v>0.98412028848737398</v>
      </c>
      <c r="Q140">
        <v>1.0137186190962399</v>
      </c>
      <c r="R140">
        <v>0.99341225814448697</v>
      </c>
      <c r="S140">
        <v>172.169998168945</v>
      </c>
      <c r="T140" s="27">
        <f t="shared" si="236"/>
        <v>0.99341225814448697</v>
      </c>
      <c r="U140" s="27">
        <f t="shared" si="237"/>
        <v>1.0137186190962399</v>
      </c>
      <c r="V140" s="39">
        <f t="shared" si="238"/>
        <v>171.03578666574384</v>
      </c>
      <c r="W140" s="38">
        <f t="shared" si="239"/>
        <v>174.53193279362509</v>
      </c>
      <c r="X140" s="44">
        <f t="shared" si="240"/>
        <v>1.1000041509198555</v>
      </c>
      <c r="Y140" s="44">
        <f t="shared" si="241"/>
        <v>0.25993364024599913</v>
      </c>
      <c r="Z140" s="22">
        <f t="shared" si="242"/>
        <v>1</v>
      </c>
      <c r="AA140" s="22">
        <f t="shared" si="243"/>
        <v>1</v>
      </c>
      <c r="AB140" s="22">
        <f t="shared" si="244"/>
        <v>1</v>
      </c>
      <c r="AC140" s="22">
        <v>1</v>
      </c>
      <c r="AD140" s="22">
        <v>1</v>
      </c>
      <c r="AE140" s="22">
        <v>1</v>
      </c>
      <c r="AF140" s="22">
        <f t="shared" si="245"/>
        <v>-2.0158062563458218E-2</v>
      </c>
      <c r="AG140" s="22">
        <f t="shared" si="246"/>
        <v>0.96033891488376033</v>
      </c>
      <c r="AH140" s="22">
        <f t="shared" si="247"/>
        <v>0.61119345961344096</v>
      </c>
      <c r="AI140" s="22">
        <f t="shared" si="248"/>
        <v>1.631351522176899</v>
      </c>
      <c r="AJ140" s="22">
        <f t="shared" si="249"/>
        <v>-1.1179406290299256</v>
      </c>
      <c r="AK140" s="22">
        <f t="shared" si="250"/>
        <v>1.0168846478167008</v>
      </c>
      <c r="AL140" s="22">
        <f t="shared" si="251"/>
        <v>-0.76056486830690295</v>
      </c>
      <c r="AM140" s="22">
        <f t="shared" si="252"/>
        <v>1.3573757607230226</v>
      </c>
      <c r="AN140" s="46">
        <v>1</v>
      </c>
      <c r="AO140" s="51">
        <v>1</v>
      </c>
      <c r="AP140" s="51">
        <v>1</v>
      </c>
      <c r="AQ140" s="21">
        <v>1</v>
      </c>
      <c r="AR140" s="17">
        <f t="shared" si="253"/>
        <v>7.0825591473071015</v>
      </c>
      <c r="AS140" s="17">
        <f t="shared" si="254"/>
        <v>0</v>
      </c>
      <c r="AT140" s="17">
        <f t="shared" si="255"/>
        <v>3.3946918530808619</v>
      </c>
      <c r="AU140" s="17">
        <f t="shared" si="256"/>
        <v>7.0825591473071015</v>
      </c>
      <c r="AV140" s="17">
        <f t="shared" si="257"/>
        <v>0</v>
      </c>
      <c r="AW140" s="17">
        <f t="shared" si="258"/>
        <v>3.3946918530808619</v>
      </c>
      <c r="AX140" s="14">
        <f t="shared" si="259"/>
        <v>1.2723822733354739E-2</v>
      </c>
      <c r="AY140" s="14">
        <f t="shared" si="260"/>
        <v>0</v>
      </c>
      <c r="AZ140" s="67">
        <f t="shared" si="261"/>
        <v>1.1601297544862775E-3</v>
      </c>
      <c r="BA140" s="21">
        <f t="shared" si="262"/>
        <v>0</v>
      </c>
      <c r="BB140" s="66">
        <v>1722</v>
      </c>
      <c r="BC140" s="15">
        <f t="shared" si="263"/>
        <v>1646.0682231913693</v>
      </c>
      <c r="BD140" s="19">
        <f t="shared" si="264"/>
        <v>-75.93177680863073</v>
      </c>
      <c r="BE140" s="63">
        <f t="shared" si="265"/>
        <v>174.53193279362509</v>
      </c>
      <c r="BF140" s="63">
        <f t="shared" si="266"/>
        <v>176.92626989975136</v>
      </c>
      <c r="BG140" s="46">
        <f t="shared" si="267"/>
        <v>-0.43505950798365417</v>
      </c>
      <c r="BH140" s="64">
        <f t="shared" si="268"/>
        <v>1.0461291796651147</v>
      </c>
      <c r="BI140" s="66">
        <v>0</v>
      </c>
      <c r="BJ140" s="66">
        <v>1722</v>
      </c>
      <c r="BK140" s="66">
        <v>0</v>
      </c>
      <c r="BL140" s="10">
        <f t="shared" si="269"/>
        <v>1722</v>
      </c>
      <c r="BM140" s="15">
        <f t="shared" si="270"/>
        <v>0</v>
      </c>
      <c r="BN140" s="9">
        <f t="shared" si="271"/>
        <v>-1722</v>
      </c>
      <c r="BO140" s="48">
        <f t="shared" si="272"/>
        <v>174.53193279362509</v>
      </c>
      <c r="BP140" s="48">
        <f t="shared" si="273"/>
        <v>176.92626989975136</v>
      </c>
      <c r="BQ140" s="46">
        <f t="shared" si="274"/>
        <v>-9.8663893330980024</v>
      </c>
      <c r="BR140" s="64" t="e">
        <f t="shared" si="275"/>
        <v>#DIV/0!</v>
      </c>
      <c r="BS140" s="16">
        <f t="shared" si="276"/>
        <v>3444</v>
      </c>
      <c r="BT140" s="69">
        <f t="shared" si="277"/>
        <v>1657.3736876488381</v>
      </c>
      <c r="BU140" s="66">
        <v>0</v>
      </c>
      <c r="BV140" s="15">
        <f t="shared" si="278"/>
        <v>11.305464457468775</v>
      </c>
      <c r="BW140" s="37">
        <f t="shared" si="279"/>
        <v>11.305464457468775</v>
      </c>
      <c r="BX140" s="54">
        <f t="shared" si="280"/>
        <v>11.305464457468775</v>
      </c>
      <c r="BY140" s="26">
        <f t="shared" si="281"/>
        <v>1.7233939721751069E-2</v>
      </c>
      <c r="BZ140" s="47">
        <f t="shared" si="282"/>
        <v>11.305464457468776</v>
      </c>
      <c r="CA140" s="48">
        <f t="shared" si="283"/>
        <v>171.03578666574384</v>
      </c>
      <c r="CB140" s="48">
        <f t="shared" si="284"/>
        <v>169.90904705513532</v>
      </c>
      <c r="CC140" s="65">
        <f t="shared" si="285"/>
        <v>6.6099993912754104E-2</v>
      </c>
      <c r="CD140" s="66">
        <v>0</v>
      </c>
      <c r="CE140" s="15">
        <f t="shared" si="286"/>
        <v>7.4561539320833052</v>
      </c>
      <c r="CF140" s="37">
        <f t="shared" si="287"/>
        <v>7.4561539320833052</v>
      </c>
      <c r="CG140" s="54">
        <f t="shared" si="288"/>
        <v>7.4561539320833052</v>
      </c>
      <c r="CH140" s="26">
        <f t="shared" si="289"/>
        <v>1.1601297544862777E-3</v>
      </c>
      <c r="CI140" s="47">
        <f t="shared" si="290"/>
        <v>7.4561539320833052</v>
      </c>
      <c r="CJ140" s="48">
        <f t="shared" si="291"/>
        <v>171.03578666574384</v>
      </c>
      <c r="CK140" s="65">
        <f t="shared" si="292"/>
        <v>4.3594116046923599E-2</v>
      </c>
      <c r="CL140" s="70">
        <f t="shared" si="293"/>
        <v>0</v>
      </c>
      <c r="CM140" s="1">
        <f t="shared" si="294"/>
        <v>3444</v>
      </c>
    </row>
    <row r="141" spans="1:91" x14ac:dyDescent="0.2">
      <c r="A141" s="31" t="s">
        <v>211</v>
      </c>
      <c r="B141">
        <v>0</v>
      </c>
      <c r="C141">
        <v>0</v>
      </c>
      <c r="D141">
        <v>0.36083550913838103</v>
      </c>
      <c r="E141">
        <v>0.63916449086161797</v>
      </c>
      <c r="F141">
        <v>0.85899429756350398</v>
      </c>
      <c r="G141">
        <v>0.85899429756350398</v>
      </c>
      <c r="H141">
        <v>0.47756232686980599</v>
      </c>
      <c r="I141">
        <v>0.19722991689750599</v>
      </c>
      <c r="J141">
        <v>0.30690320630764301</v>
      </c>
      <c r="K141">
        <v>0.51344727491946096</v>
      </c>
      <c r="L141">
        <v>0.290204077820924</v>
      </c>
      <c r="M141">
        <v>0.78692125759195297</v>
      </c>
      <c r="N141" s="21">
        <v>0</v>
      </c>
      <c r="O141">
        <v>1.00156343325237</v>
      </c>
      <c r="P141">
        <v>0.99867364106329304</v>
      </c>
      <c r="Q141">
        <v>1.02059626544894</v>
      </c>
      <c r="R141">
        <v>0.99882891345851998</v>
      </c>
      <c r="S141">
        <v>21.549999237060501</v>
      </c>
      <c r="T141" s="27">
        <f t="shared" si="236"/>
        <v>0.99882891345851998</v>
      </c>
      <c r="U141" s="27">
        <f t="shared" si="237"/>
        <v>1.02059626544894</v>
      </c>
      <c r="V141" s="39">
        <f t="shared" si="238"/>
        <v>21.524762322985076</v>
      </c>
      <c r="W141" s="38">
        <f t="shared" si="239"/>
        <v>21.993848741771455</v>
      </c>
      <c r="X141" s="44">
        <f t="shared" si="240"/>
        <v>1.0639999848050512</v>
      </c>
      <c r="Y141" s="44">
        <f t="shared" si="241"/>
        <v>0.51056668989425791</v>
      </c>
      <c r="Z141" s="22">
        <f t="shared" si="242"/>
        <v>1</v>
      </c>
      <c r="AA141" s="22">
        <f t="shared" si="243"/>
        <v>1</v>
      </c>
      <c r="AB141" s="22">
        <f t="shared" si="244"/>
        <v>1</v>
      </c>
      <c r="AC141" s="22">
        <v>1</v>
      </c>
      <c r="AD141" s="22">
        <v>1</v>
      </c>
      <c r="AE141" s="22">
        <v>1</v>
      </c>
      <c r="AF141" s="22">
        <f t="shared" si="245"/>
        <v>-2.0158062563458218E-2</v>
      </c>
      <c r="AG141" s="22">
        <f t="shared" si="246"/>
        <v>0.96033891488376033</v>
      </c>
      <c r="AH141" s="22">
        <f t="shared" si="247"/>
        <v>0.290204077820924</v>
      </c>
      <c r="AI141" s="22">
        <f t="shared" si="248"/>
        <v>1.3103621403843821</v>
      </c>
      <c r="AJ141" s="22">
        <f t="shared" si="249"/>
        <v>-1.1179406290299256</v>
      </c>
      <c r="AK141" s="22">
        <f t="shared" si="250"/>
        <v>1.0168846478167008</v>
      </c>
      <c r="AL141" s="22">
        <f t="shared" si="251"/>
        <v>0.78692125759195297</v>
      </c>
      <c r="AM141" s="22">
        <f t="shared" si="252"/>
        <v>2.9048618866218785</v>
      </c>
      <c r="AN141" s="46">
        <v>0</v>
      </c>
      <c r="AO141" s="74">
        <v>0.34300000000000003</v>
      </c>
      <c r="AP141" s="51">
        <v>0.64</v>
      </c>
      <c r="AQ141" s="50">
        <v>1</v>
      </c>
      <c r="AR141" s="17">
        <f t="shared" si="253"/>
        <v>0</v>
      </c>
      <c r="AS141" s="17">
        <f t="shared" si="254"/>
        <v>24.422834908217169</v>
      </c>
      <c r="AT141" s="17">
        <f t="shared" si="255"/>
        <v>45.570304201921246</v>
      </c>
      <c r="AU141" s="17">
        <f t="shared" si="256"/>
        <v>0</v>
      </c>
      <c r="AV141" s="17">
        <f t="shared" si="257"/>
        <v>24.422834908217169</v>
      </c>
      <c r="AW141" s="17">
        <f t="shared" si="258"/>
        <v>45.570304201921246</v>
      </c>
      <c r="AX141" s="14">
        <f t="shared" si="259"/>
        <v>0</v>
      </c>
      <c r="AY141" s="14">
        <f t="shared" si="260"/>
        <v>1.7924566584319228E-2</v>
      </c>
      <c r="AZ141" s="67">
        <f t="shared" si="261"/>
        <v>1.5573568416131748E-2</v>
      </c>
      <c r="BA141" s="21">
        <f t="shared" si="262"/>
        <v>0</v>
      </c>
      <c r="BB141" s="66">
        <v>0</v>
      </c>
      <c r="BC141" s="15">
        <f t="shared" si="263"/>
        <v>0</v>
      </c>
      <c r="BD141" s="19">
        <f t="shared" si="264"/>
        <v>0</v>
      </c>
      <c r="BE141" s="63">
        <f t="shared" si="265"/>
        <v>21.993848741771455</v>
      </c>
      <c r="BF141" s="63">
        <f t="shared" si="266"/>
        <v>22.446839888700811</v>
      </c>
      <c r="BG141" s="46">
        <f t="shared" si="267"/>
        <v>0</v>
      </c>
      <c r="BH141" s="64" t="e">
        <f t="shared" si="268"/>
        <v>#DIV/0!</v>
      </c>
      <c r="BI141" s="66">
        <v>0</v>
      </c>
      <c r="BJ141" s="66">
        <v>1078</v>
      </c>
      <c r="BK141" s="66">
        <v>0</v>
      </c>
      <c r="BL141" s="10">
        <f t="shared" si="269"/>
        <v>1078</v>
      </c>
      <c r="BM141" s="15">
        <f t="shared" si="270"/>
        <v>3313.8580209757702</v>
      </c>
      <c r="BN141" s="9">
        <f t="shared" si="271"/>
        <v>2235.8580209757702</v>
      </c>
      <c r="BO141" s="48">
        <f t="shared" si="272"/>
        <v>21.524762322985076</v>
      </c>
      <c r="BP141" s="48">
        <f t="shared" si="273"/>
        <v>21.499554963520069</v>
      </c>
      <c r="BQ141" s="46">
        <f t="shared" si="274"/>
        <v>103.87376117915244</v>
      </c>
      <c r="BR141" s="64">
        <f t="shared" si="275"/>
        <v>0.32530059923405569</v>
      </c>
      <c r="BS141" s="16">
        <f t="shared" si="276"/>
        <v>1229</v>
      </c>
      <c r="BT141" s="69">
        <f t="shared" si="277"/>
        <v>3465.6224451909738</v>
      </c>
      <c r="BU141" s="66">
        <v>151</v>
      </c>
      <c r="BV141" s="15">
        <f t="shared" si="278"/>
        <v>151.76442421520389</v>
      </c>
      <c r="BW141" s="37">
        <f t="shared" si="279"/>
        <v>0.76442421520388848</v>
      </c>
      <c r="BX141" s="54">
        <f t="shared" si="280"/>
        <v>0.76442421520388848</v>
      </c>
      <c r="BY141" s="26">
        <f t="shared" si="281"/>
        <v>1.1652808158595783E-3</v>
      </c>
      <c r="BZ141" s="47">
        <f t="shared" si="282"/>
        <v>0.76442421520388837</v>
      </c>
      <c r="CA141" s="48">
        <f t="shared" si="283"/>
        <v>21.524762322985076</v>
      </c>
      <c r="CB141" s="48">
        <f t="shared" si="284"/>
        <v>21.499554963520069</v>
      </c>
      <c r="CC141" s="65">
        <f t="shared" si="285"/>
        <v>3.5513712241440315E-2</v>
      </c>
      <c r="CD141" s="66">
        <v>0</v>
      </c>
      <c r="CE141" s="15">
        <f t="shared" si="286"/>
        <v>100.09132421047875</v>
      </c>
      <c r="CF141" s="37">
        <f t="shared" si="287"/>
        <v>100.09132421047875</v>
      </c>
      <c r="CG141" s="54">
        <f t="shared" si="288"/>
        <v>100.09132421047875</v>
      </c>
      <c r="CH141" s="26">
        <f t="shared" si="289"/>
        <v>1.557356841613175E-2</v>
      </c>
      <c r="CI141" s="47">
        <f t="shared" si="290"/>
        <v>100.09132421047875</v>
      </c>
      <c r="CJ141" s="48">
        <f t="shared" si="291"/>
        <v>21.524762322985076</v>
      </c>
      <c r="CK141" s="65">
        <f t="shared" si="292"/>
        <v>4.6500547931066762</v>
      </c>
      <c r="CL141" s="70">
        <f t="shared" si="293"/>
        <v>0</v>
      </c>
      <c r="CM141" s="1">
        <f t="shared" si="294"/>
        <v>1380</v>
      </c>
    </row>
    <row r="142" spans="1:91" x14ac:dyDescent="0.2">
      <c r="A142" s="31" t="s">
        <v>128</v>
      </c>
      <c r="B142">
        <v>0</v>
      </c>
      <c r="C142">
        <v>0</v>
      </c>
      <c r="D142">
        <v>0.22559652928416399</v>
      </c>
      <c r="E142">
        <v>0.77440347071583504</v>
      </c>
      <c r="F142">
        <v>0.17894736842105199</v>
      </c>
      <c r="G142">
        <v>0.17894736842105199</v>
      </c>
      <c r="H142">
        <v>0.2008547008547</v>
      </c>
      <c r="I142">
        <v>0.57549857549857497</v>
      </c>
      <c r="J142">
        <v>0.33998763834009099</v>
      </c>
      <c r="K142">
        <v>0.24665744095130701</v>
      </c>
      <c r="L142">
        <v>-0.59951552618922599</v>
      </c>
      <c r="M142">
        <v>-1.0590928158990001</v>
      </c>
      <c r="N142" s="21">
        <v>0</v>
      </c>
      <c r="O142">
        <v>0.99604919875564901</v>
      </c>
      <c r="P142">
        <v>0.98217037289796905</v>
      </c>
      <c r="Q142">
        <v>1.0158313688721099</v>
      </c>
      <c r="R142">
        <v>0.99666666997803499</v>
      </c>
      <c r="S142">
        <v>1.8899999856948799</v>
      </c>
      <c r="T142" s="27">
        <f t="shared" si="236"/>
        <v>0.99666666997803499</v>
      </c>
      <c r="U142" s="27">
        <f t="shared" si="237"/>
        <v>1.0158313688721099</v>
      </c>
      <c r="V142" s="39">
        <f t="shared" si="238"/>
        <v>1.8836999920010498</v>
      </c>
      <c r="W142" s="38">
        <f t="shared" si="239"/>
        <v>1.9199212726366981</v>
      </c>
      <c r="X142" s="44">
        <f t="shared" si="240"/>
        <v>1.1352003761777656</v>
      </c>
      <c r="Y142" s="44">
        <f t="shared" si="241"/>
        <v>0.27806994596727724</v>
      </c>
      <c r="Z142" s="22">
        <f t="shared" si="242"/>
        <v>1</v>
      </c>
      <c r="AA142" s="22">
        <f t="shared" si="243"/>
        <v>1</v>
      </c>
      <c r="AB142" s="22">
        <f t="shared" si="244"/>
        <v>1</v>
      </c>
      <c r="AC142" s="22">
        <v>1</v>
      </c>
      <c r="AD142" s="22">
        <v>1</v>
      </c>
      <c r="AE142" s="22">
        <v>1</v>
      </c>
      <c r="AF142" s="22">
        <f t="shared" si="245"/>
        <v>-2.0158062563458218E-2</v>
      </c>
      <c r="AG142" s="22">
        <f t="shared" si="246"/>
        <v>0.96033891488376033</v>
      </c>
      <c r="AH142" s="22">
        <f t="shared" si="247"/>
        <v>-2.0158062563458218E-2</v>
      </c>
      <c r="AI142" s="22">
        <f t="shared" si="248"/>
        <v>1</v>
      </c>
      <c r="AJ142" s="22">
        <f t="shared" si="249"/>
        <v>-1.1179406290299256</v>
      </c>
      <c r="AK142" s="22">
        <f t="shared" si="250"/>
        <v>1.0168846478167008</v>
      </c>
      <c r="AL142" s="22">
        <f t="shared" si="251"/>
        <v>-1.0590928158990001</v>
      </c>
      <c r="AM142" s="22">
        <f t="shared" si="252"/>
        <v>1.0588478131309256</v>
      </c>
      <c r="AN142" s="46">
        <v>1</v>
      </c>
      <c r="AO142" s="51">
        <v>1</v>
      </c>
      <c r="AP142" s="51">
        <v>1</v>
      </c>
      <c r="AQ142" s="21">
        <v>1</v>
      </c>
      <c r="AR142" s="17">
        <f t="shared" si="253"/>
        <v>1</v>
      </c>
      <c r="AS142" s="17">
        <f t="shared" si="254"/>
        <v>0</v>
      </c>
      <c r="AT142" s="17">
        <f t="shared" si="255"/>
        <v>1.2569968112392971</v>
      </c>
      <c r="AU142" s="17">
        <f t="shared" si="256"/>
        <v>1</v>
      </c>
      <c r="AV142" s="17">
        <f t="shared" si="257"/>
        <v>0</v>
      </c>
      <c r="AW142" s="17">
        <f t="shared" si="258"/>
        <v>1.2569968112392971</v>
      </c>
      <c r="AX142" s="14">
        <f t="shared" si="259"/>
        <v>1.7965007377584038E-3</v>
      </c>
      <c r="AY142" s="14">
        <f t="shared" si="260"/>
        <v>0</v>
      </c>
      <c r="AZ142" s="67">
        <f t="shared" si="261"/>
        <v>4.2957636955755316E-4</v>
      </c>
      <c r="BA142" s="21">
        <f t="shared" si="262"/>
        <v>0</v>
      </c>
      <c r="BB142" s="66">
        <v>153</v>
      </c>
      <c r="BC142" s="15">
        <f t="shared" si="263"/>
        <v>232.41150394306695</v>
      </c>
      <c r="BD142" s="19">
        <f t="shared" si="264"/>
        <v>79.411503943066947</v>
      </c>
      <c r="BE142" s="63">
        <f t="shared" si="265"/>
        <v>1.8836999920010498</v>
      </c>
      <c r="BF142" s="63">
        <f t="shared" si="266"/>
        <v>1.8774209982653374</v>
      </c>
      <c r="BG142" s="46">
        <f t="shared" si="267"/>
        <v>42.157192907724287</v>
      </c>
      <c r="BH142" s="64">
        <f t="shared" si="268"/>
        <v>0.65831508941777639</v>
      </c>
      <c r="BI142" s="66">
        <v>25</v>
      </c>
      <c r="BJ142" s="66">
        <v>144</v>
      </c>
      <c r="BK142" s="66">
        <v>4</v>
      </c>
      <c r="BL142" s="10">
        <f t="shared" si="269"/>
        <v>173</v>
      </c>
      <c r="BM142" s="15">
        <f t="shared" si="270"/>
        <v>0</v>
      </c>
      <c r="BN142" s="9">
        <f t="shared" si="271"/>
        <v>-173</v>
      </c>
      <c r="BO142" s="48">
        <f t="shared" si="272"/>
        <v>1.9199212726366981</v>
      </c>
      <c r="BP142" s="48">
        <f t="shared" si="273"/>
        <v>1.9503162545092203</v>
      </c>
      <c r="BQ142" s="46">
        <f t="shared" si="274"/>
        <v>-90.107861434553911</v>
      </c>
      <c r="BR142" s="64" t="e">
        <f t="shared" si="275"/>
        <v>#DIV/0!</v>
      </c>
      <c r="BS142" s="16">
        <f t="shared" si="276"/>
        <v>326</v>
      </c>
      <c r="BT142" s="69">
        <f t="shared" si="277"/>
        <v>236.59772566440529</v>
      </c>
      <c r="BU142" s="66">
        <v>0</v>
      </c>
      <c r="BV142" s="15">
        <f t="shared" si="278"/>
        <v>4.1862217213383559</v>
      </c>
      <c r="BW142" s="37">
        <f t="shared" si="279"/>
        <v>4.1862217213383559</v>
      </c>
      <c r="BX142" s="54">
        <f t="shared" si="280"/>
        <v>4.1862217213383559</v>
      </c>
      <c r="BY142" s="26">
        <f t="shared" si="281"/>
        <v>6.3814355508206222E-3</v>
      </c>
      <c r="BZ142" s="47">
        <f t="shared" si="282"/>
        <v>4.1862217213383559</v>
      </c>
      <c r="CA142" s="48">
        <f t="shared" si="283"/>
        <v>1.8836999920010498</v>
      </c>
      <c r="CB142" s="48">
        <f t="shared" si="284"/>
        <v>1.8774209982653374</v>
      </c>
      <c r="CC142" s="65">
        <f t="shared" si="285"/>
        <v>2.222339936887372</v>
      </c>
      <c r="CD142" s="66">
        <v>0</v>
      </c>
      <c r="CE142" s="15">
        <f t="shared" si="286"/>
        <v>2.7608873271463943</v>
      </c>
      <c r="CF142" s="37">
        <f t="shared" si="287"/>
        <v>2.7608873271463943</v>
      </c>
      <c r="CG142" s="54">
        <f t="shared" si="288"/>
        <v>2.7608873271463943</v>
      </c>
      <c r="CH142" s="26">
        <f t="shared" si="289"/>
        <v>4.2957636955755321E-4</v>
      </c>
      <c r="CI142" s="47">
        <f t="shared" si="290"/>
        <v>2.7608873271463943</v>
      </c>
      <c r="CJ142" s="48">
        <f t="shared" si="291"/>
        <v>1.8836999920010498</v>
      </c>
      <c r="CK142" s="65">
        <f t="shared" si="292"/>
        <v>1.4656725268727695</v>
      </c>
      <c r="CL142" s="70">
        <f t="shared" si="293"/>
        <v>0</v>
      </c>
      <c r="CM142" s="1">
        <f t="shared" si="294"/>
        <v>326</v>
      </c>
    </row>
    <row r="143" spans="1:91" x14ac:dyDescent="0.2">
      <c r="A143" s="31" t="s">
        <v>226</v>
      </c>
      <c r="B143">
        <v>1</v>
      </c>
      <c r="C143">
        <v>0</v>
      </c>
      <c r="D143">
        <v>0.39992009588493799</v>
      </c>
      <c r="E143">
        <v>0.60007990411506196</v>
      </c>
      <c r="F143">
        <v>0.32697655939610598</v>
      </c>
      <c r="G143">
        <v>0.32697655939610598</v>
      </c>
      <c r="H143">
        <v>0.783535311324697</v>
      </c>
      <c r="I143">
        <v>0.59172586711241104</v>
      </c>
      <c r="J143">
        <v>0.68090976752195198</v>
      </c>
      <c r="K143">
        <v>0.47184905747869199</v>
      </c>
      <c r="L143">
        <v>0.66295349447970098</v>
      </c>
      <c r="M143">
        <v>-0.97674166611153201</v>
      </c>
      <c r="N143" s="21">
        <v>0</v>
      </c>
      <c r="O143">
        <v>1.00337649050443</v>
      </c>
      <c r="P143">
        <v>0.99803435776701599</v>
      </c>
      <c r="Q143">
        <v>1.00767518371855</v>
      </c>
      <c r="R143">
        <v>0.99497530468325002</v>
      </c>
      <c r="S143">
        <v>312.22000122070301</v>
      </c>
      <c r="T143" s="27">
        <f t="shared" si="236"/>
        <v>0.99497530468325002</v>
      </c>
      <c r="U143" s="27">
        <f t="shared" si="237"/>
        <v>1.00767518371855</v>
      </c>
      <c r="V143" s="39">
        <f t="shared" si="238"/>
        <v>310.65119084277364</v>
      </c>
      <c r="W143" s="38">
        <f t="shared" si="239"/>
        <v>314.61634709067783</v>
      </c>
      <c r="X143" s="44">
        <f t="shared" si="240"/>
        <v>1.0434227971037282</v>
      </c>
      <c r="Y143" s="44">
        <f t="shared" si="241"/>
        <v>0.51169903115927173</v>
      </c>
      <c r="Z143" s="22">
        <f t="shared" si="242"/>
        <v>1</v>
      </c>
      <c r="AA143" s="22">
        <f t="shared" si="243"/>
        <v>1</v>
      </c>
      <c r="AB143" s="22">
        <f t="shared" si="244"/>
        <v>1</v>
      </c>
      <c r="AC143" s="22">
        <v>1</v>
      </c>
      <c r="AD143" s="22">
        <v>1</v>
      </c>
      <c r="AE143" s="22">
        <v>1</v>
      </c>
      <c r="AF143" s="22">
        <f t="shared" si="245"/>
        <v>-2.0158062563458218E-2</v>
      </c>
      <c r="AG143" s="22">
        <f t="shared" si="246"/>
        <v>0.96033891488376033</v>
      </c>
      <c r="AH143" s="22">
        <f t="shared" si="247"/>
        <v>0.66295349447970098</v>
      </c>
      <c r="AI143" s="22">
        <f t="shared" si="248"/>
        <v>1.6831115570431592</v>
      </c>
      <c r="AJ143" s="22">
        <f t="shared" si="249"/>
        <v>-1.1179406290299256</v>
      </c>
      <c r="AK143" s="22">
        <f t="shared" si="250"/>
        <v>1.0168846478167008</v>
      </c>
      <c r="AL143" s="22">
        <f t="shared" si="251"/>
        <v>-0.97674166611153201</v>
      </c>
      <c r="AM143" s="22">
        <f t="shared" si="252"/>
        <v>1.1411989629183936</v>
      </c>
      <c r="AN143" s="46">
        <v>1</v>
      </c>
      <c r="AO143" s="51">
        <v>1</v>
      </c>
      <c r="AP143" s="51">
        <v>1</v>
      </c>
      <c r="AQ143" s="21">
        <v>1</v>
      </c>
      <c r="AR143" s="17">
        <f t="shared" si="253"/>
        <v>8.0251213515770399</v>
      </c>
      <c r="AS143" s="17">
        <f t="shared" si="254"/>
        <v>0</v>
      </c>
      <c r="AT143" s="17">
        <f t="shared" si="255"/>
        <v>1.6960766422774014</v>
      </c>
      <c r="AU143" s="17">
        <f t="shared" si="256"/>
        <v>8.0251213515770399</v>
      </c>
      <c r="AV143" s="17">
        <f t="shared" si="257"/>
        <v>0</v>
      </c>
      <c r="AW143" s="17">
        <f t="shared" si="258"/>
        <v>1.6960766422774014</v>
      </c>
      <c r="AX143" s="14">
        <f t="shared" si="259"/>
        <v>1.4417136428708871E-2</v>
      </c>
      <c r="AY143" s="14">
        <f t="shared" si="260"/>
        <v>0</v>
      </c>
      <c r="AZ143" s="67">
        <f t="shared" si="261"/>
        <v>5.796311016593238E-4</v>
      </c>
      <c r="BA143" s="21">
        <f t="shared" si="262"/>
        <v>0</v>
      </c>
      <c r="BB143" s="66">
        <v>1249</v>
      </c>
      <c r="BC143" s="15">
        <f t="shared" si="263"/>
        <v>1865.1305226456379</v>
      </c>
      <c r="BD143" s="19">
        <f t="shared" si="264"/>
        <v>616.13052264563794</v>
      </c>
      <c r="BE143" s="63">
        <f t="shared" si="265"/>
        <v>310.65119084277364</v>
      </c>
      <c r="BF143" s="63">
        <f t="shared" si="266"/>
        <v>309.09026325900317</v>
      </c>
      <c r="BG143" s="46">
        <f t="shared" si="267"/>
        <v>1.9833515557243528</v>
      </c>
      <c r="BH143" s="64">
        <f t="shared" si="268"/>
        <v>0.66965822757987292</v>
      </c>
      <c r="BI143" s="66">
        <v>0</v>
      </c>
      <c r="BJ143" s="66">
        <v>1561</v>
      </c>
      <c r="BK143" s="66">
        <v>0</v>
      </c>
      <c r="BL143" s="10">
        <f t="shared" si="269"/>
        <v>1561</v>
      </c>
      <c r="BM143" s="15">
        <f t="shared" si="270"/>
        <v>0</v>
      </c>
      <c r="BN143" s="9">
        <f t="shared" si="271"/>
        <v>-1561</v>
      </c>
      <c r="BO143" s="48">
        <f t="shared" si="272"/>
        <v>314.61634709067783</v>
      </c>
      <c r="BP143" s="48">
        <f t="shared" si="273"/>
        <v>317.03108535545789</v>
      </c>
      <c r="BQ143" s="46">
        <f t="shared" si="274"/>
        <v>-4.9615985133477283</v>
      </c>
      <c r="BR143" s="64" t="e">
        <f t="shared" si="275"/>
        <v>#DIV/0!</v>
      </c>
      <c r="BS143" s="16">
        <f t="shared" si="276"/>
        <v>2810</v>
      </c>
      <c r="BT143" s="69">
        <f t="shared" si="277"/>
        <v>1870.7790277313081</v>
      </c>
      <c r="BU143" s="66">
        <v>0</v>
      </c>
      <c r="BV143" s="15">
        <f t="shared" si="278"/>
        <v>5.6485050856701102</v>
      </c>
      <c r="BW143" s="37">
        <f t="shared" si="279"/>
        <v>5.6485050856701102</v>
      </c>
      <c r="BX143" s="54">
        <f t="shared" si="280"/>
        <v>5.6485050856701102</v>
      </c>
      <c r="BY143" s="26">
        <f t="shared" si="281"/>
        <v>8.6105260452287707E-3</v>
      </c>
      <c r="BZ143" s="47">
        <f t="shared" si="282"/>
        <v>5.6485050856701111</v>
      </c>
      <c r="CA143" s="48">
        <f t="shared" si="283"/>
        <v>310.65119084277364</v>
      </c>
      <c r="CB143" s="48">
        <f t="shared" si="284"/>
        <v>309.09026325900317</v>
      </c>
      <c r="CC143" s="65">
        <f t="shared" si="285"/>
        <v>1.8182789096498023E-2</v>
      </c>
      <c r="CD143" s="66">
        <v>0</v>
      </c>
      <c r="CE143" s="15">
        <f t="shared" si="286"/>
        <v>3.7252890903644742</v>
      </c>
      <c r="CF143" s="37">
        <f t="shared" si="287"/>
        <v>3.7252890903644742</v>
      </c>
      <c r="CG143" s="54">
        <f t="shared" si="288"/>
        <v>3.7252890903644742</v>
      </c>
      <c r="CH143" s="26">
        <f t="shared" si="289"/>
        <v>5.7963110165932391E-4</v>
      </c>
      <c r="CI143" s="47">
        <f t="shared" si="290"/>
        <v>3.7252890903644742</v>
      </c>
      <c r="CJ143" s="48">
        <f t="shared" si="291"/>
        <v>310.65119084277364</v>
      </c>
      <c r="CK143" s="65">
        <f t="shared" si="292"/>
        <v>1.1991871269696541E-2</v>
      </c>
      <c r="CL143" s="70">
        <f t="shared" si="293"/>
        <v>0</v>
      </c>
      <c r="CM143" s="1">
        <f t="shared" si="294"/>
        <v>2810</v>
      </c>
    </row>
    <row r="144" spans="1:91" x14ac:dyDescent="0.2">
      <c r="A144" s="31" t="s">
        <v>215</v>
      </c>
      <c r="B144">
        <v>1</v>
      </c>
      <c r="C144">
        <v>1</v>
      </c>
      <c r="D144">
        <v>0.21214542548941201</v>
      </c>
      <c r="E144">
        <v>0.78785457451058705</v>
      </c>
      <c r="F144">
        <v>9.2570520460866099E-2</v>
      </c>
      <c r="G144">
        <v>9.2570520460866099E-2</v>
      </c>
      <c r="H144">
        <v>5.1399916422900101E-2</v>
      </c>
      <c r="I144">
        <v>0.33681571249477599</v>
      </c>
      <c r="J144">
        <v>0.13157621164994401</v>
      </c>
      <c r="K144">
        <v>0.110363392448331</v>
      </c>
      <c r="L144">
        <v>0.66595228793666605</v>
      </c>
      <c r="M144">
        <v>0.36217761429678702</v>
      </c>
      <c r="N144" s="21">
        <v>0</v>
      </c>
      <c r="O144">
        <v>1.0226999290383101</v>
      </c>
      <c r="P144">
        <v>0.99653465673743702</v>
      </c>
      <c r="Q144">
        <v>1.04911829625571</v>
      </c>
      <c r="R144">
        <v>1</v>
      </c>
      <c r="S144">
        <v>0.58499997854232699</v>
      </c>
      <c r="T144" s="27">
        <f t="shared" si="236"/>
        <v>0.99653465673743702</v>
      </c>
      <c r="U144" s="27">
        <f t="shared" si="237"/>
        <v>1.04911829625571</v>
      </c>
      <c r="V144" s="39">
        <f t="shared" si="238"/>
        <v>0.5829727528080858</v>
      </c>
      <c r="W144" s="38">
        <f t="shared" si="239"/>
        <v>0.61373418079795294</v>
      </c>
      <c r="X144" s="44">
        <f t="shared" si="240"/>
        <v>1.1422820907515796</v>
      </c>
      <c r="Y144" s="44">
        <f t="shared" si="241"/>
        <v>0.14677738563244219</v>
      </c>
      <c r="Z144" s="22">
        <f t="shared" si="242"/>
        <v>1</v>
      </c>
      <c r="AA144" s="22">
        <f t="shared" si="243"/>
        <v>1</v>
      </c>
      <c r="AB144" s="22">
        <f t="shared" si="244"/>
        <v>1</v>
      </c>
      <c r="AC144" s="22">
        <v>1</v>
      </c>
      <c r="AD144" s="22">
        <v>1</v>
      </c>
      <c r="AE144" s="22">
        <v>1</v>
      </c>
      <c r="AF144" s="22">
        <f t="shared" si="245"/>
        <v>-2.0158062563458218E-2</v>
      </c>
      <c r="AG144" s="22">
        <f t="shared" si="246"/>
        <v>0.96033891488376033</v>
      </c>
      <c r="AH144" s="22">
        <f t="shared" si="247"/>
        <v>0.66595228793666605</v>
      </c>
      <c r="AI144" s="22">
        <f t="shared" si="248"/>
        <v>1.6861103505001243</v>
      </c>
      <c r="AJ144" s="22">
        <f t="shared" si="249"/>
        <v>-1.1179406290299256</v>
      </c>
      <c r="AK144" s="22">
        <f t="shared" si="250"/>
        <v>1.0168846478167008</v>
      </c>
      <c r="AL144" s="22">
        <f t="shared" si="251"/>
        <v>0.36217761429678702</v>
      </c>
      <c r="AM144" s="22">
        <f t="shared" si="252"/>
        <v>2.4801182433267126</v>
      </c>
      <c r="AN144" s="46">
        <v>0</v>
      </c>
      <c r="AO144" s="74">
        <v>0.34300000000000003</v>
      </c>
      <c r="AP144" s="51">
        <v>0.64</v>
      </c>
      <c r="AQ144" s="50">
        <v>1</v>
      </c>
      <c r="AR144" s="17">
        <f t="shared" si="253"/>
        <v>0</v>
      </c>
      <c r="AS144" s="17">
        <f t="shared" si="254"/>
        <v>12.97727978237309</v>
      </c>
      <c r="AT144" s="17">
        <f t="shared" si="255"/>
        <v>24.214166357780691</v>
      </c>
      <c r="AU144" s="17">
        <f t="shared" si="256"/>
        <v>0</v>
      </c>
      <c r="AV144" s="17">
        <f t="shared" si="257"/>
        <v>12.97727978237309</v>
      </c>
      <c r="AW144" s="17">
        <f t="shared" si="258"/>
        <v>24.214166357780691</v>
      </c>
      <c r="AX144" s="14">
        <f t="shared" si="259"/>
        <v>0</v>
      </c>
      <c r="AY144" s="14">
        <f t="shared" si="260"/>
        <v>9.5243699765674133E-3</v>
      </c>
      <c r="AZ144" s="67">
        <f t="shared" si="261"/>
        <v>8.2751472261753025E-3</v>
      </c>
      <c r="BA144" s="21">
        <f t="shared" si="262"/>
        <v>0</v>
      </c>
      <c r="BB144" s="66">
        <v>0</v>
      </c>
      <c r="BC144" s="15">
        <f t="shared" si="263"/>
        <v>0</v>
      </c>
      <c r="BD144" s="19">
        <f t="shared" si="264"/>
        <v>0</v>
      </c>
      <c r="BE144" s="63">
        <f t="shared" si="265"/>
        <v>0.61373418079795294</v>
      </c>
      <c r="BF144" s="63">
        <f t="shared" si="266"/>
        <v>0.6438797581126422</v>
      </c>
      <c r="BG144" s="46">
        <f t="shared" si="267"/>
        <v>0</v>
      </c>
      <c r="BH144" s="64" t="e">
        <f t="shared" si="268"/>
        <v>#DIV/0!</v>
      </c>
      <c r="BI144" s="66">
        <v>173</v>
      </c>
      <c r="BJ144" s="66">
        <v>3319</v>
      </c>
      <c r="BK144" s="66">
        <v>0</v>
      </c>
      <c r="BL144" s="10">
        <f t="shared" si="269"/>
        <v>3492</v>
      </c>
      <c r="BM144" s="15">
        <f t="shared" si="270"/>
        <v>1760.8464725278302</v>
      </c>
      <c r="BN144" s="9">
        <f t="shared" si="271"/>
        <v>-1731.1535274721698</v>
      </c>
      <c r="BO144" s="48">
        <f t="shared" si="272"/>
        <v>0.61373418079795294</v>
      </c>
      <c r="BP144" s="48">
        <f t="shared" si="273"/>
        <v>0.6438797581126422</v>
      </c>
      <c r="BQ144" s="46">
        <f t="shared" si="274"/>
        <v>-2820.6894477042038</v>
      </c>
      <c r="BR144" s="64">
        <f t="shared" si="275"/>
        <v>1.9831371186989211</v>
      </c>
      <c r="BS144" s="16">
        <f t="shared" si="276"/>
        <v>3563</v>
      </c>
      <c r="BT144" s="69">
        <f t="shared" si="277"/>
        <v>1841.4877822469084</v>
      </c>
      <c r="BU144" s="66">
        <v>71</v>
      </c>
      <c r="BV144" s="15">
        <f t="shared" si="278"/>
        <v>80.641309719078322</v>
      </c>
      <c r="BW144" s="37">
        <f t="shared" si="279"/>
        <v>9.6413097190783219</v>
      </c>
      <c r="BX144" s="54">
        <f t="shared" si="280"/>
        <v>9.6413097190783219</v>
      </c>
      <c r="BY144" s="26">
        <f t="shared" si="281"/>
        <v>1.4697118474204662E-2</v>
      </c>
      <c r="BZ144" s="47">
        <f t="shared" si="282"/>
        <v>9.6413097190783219</v>
      </c>
      <c r="CA144" s="48">
        <f t="shared" si="283"/>
        <v>0.5829727528080858</v>
      </c>
      <c r="CB144" s="48">
        <f t="shared" si="284"/>
        <v>0.58095255210688457</v>
      </c>
      <c r="CC144" s="65">
        <f t="shared" si="285"/>
        <v>16.538182398126992</v>
      </c>
      <c r="CD144" s="66">
        <v>0</v>
      </c>
      <c r="CE144" s="15">
        <f t="shared" si="286"/>
        <v>53.18437122262867</v>
      </c>
      <c r="CF144" s="37">
        <f t="shared" si="287"/>
        <v>53.18437122262867</v>
      </c>
      <c r="CG144" s="54">
        <f t="shared" si="288"/>
        <v>53.18437122262867</v>
      </c>
      <c r="CH144" s="26">
        <f t="shared" si="289"/>
        <v>8.2751472261753042E-3</v>
      </c>
      <c r="CI144" s="47">
        <f t="shared" si="290"/>
        <v>53.18437122262867</v>
      </c>
      <c r="CJ144" s="48">
        <f t="shared" si="291"/>
        <v>0.5829727528080858</v>
      </c>
      <c r="CK144" s="65">
        <f t="shared" si="292"/>
        <v>91.229600296837418</v>
      </c>
      <c r="CL144" s="70">
        <f t="shared" si="293"/>
        <v>0</v>
      </c>
      <c r="CM144" s="1">
        <f t="shared" si="294"/>
        <v>3634</v>
      </c>
    </row>
    <row r="145" spans="1:91" x14ac:dyDescent="0.2">
      <c r="A145" s="31" t="s">
        <v>216</v>
      </c>
      <c r="B145">
        <v>0</v>
      </c>
      <c r="C145">
        <v>0</v>
      </c>
      <c r="D145">
        <v>5.7530962844586399E-2</v>
      </c>
      <c r="E145">
        <v>0.94246903715541297</v>
      </c>
      <c r="F145">
        <v>7.7870480731028993E-2</v>
      </c>
      <c r="G145">
        <v>7.7870480731028993E-2</v>
      </c>
      <c r="H145">
        <v>0.22315085666527301</v>
      </c>
      <c r="I145">
        <v>3.2595068951107399E-2</v>
      </c>
      <c r="J145">
        <v>8.5285506151416293E-2</v>
      </c>
      <c r="K145">
        <v>8.1493701372559596E-2</v>
      </c>
      <c r="L145">
        <v>0.54195071670085404</v>
      </c>
      <c r="M145">
        <v>0.27314681823171499</v>
      </c>
      <c r="N145" s="21">
        <v>0</v>
      </c>
      <c r="O145">
        <v>1.0011538542657199</v>
      </c>
      <c r="P145">
        <v>0.98028216424521697</v>
      </c>
      <c r="Q145">
        <v>1.0175996466896899</v>
      </c>
      <c r="R145">
        <v>0.98797102000486103</v>
      </c>
      <c r="S145">
        <v>1.8400000333786</v>
      </c>
      <c r="T145" s="27">
        <f t="shared" si="236"/>
        <v>0.98797102000486103</v>
      </c>
      <c r="U145" s="27">
        <f t="shared" si="237"/>
        <v>1.0175996466896899</v>
      </c>
      <c r="V145" s="39">
        <f t="shared" si="238"/>
        <v>1.8178667097860337</v>
      </c>
      <c r="W145" s="38">
        <f t="shared" si="239"/>
        <v>1.872383383875081</v>
      </c>
      <c r="X145" s="44">
        <f t="shared" si="240"/>
        <v>1.2236832538190652</v>
      </c>
      <c r="Y145" s="44">
        <f t="shared" si="241"/>
        <v>9.0828151063857249E-2</v>
      </c>
      <c r="Z145" s="22">
        <f t="shared" si="242"/>
        <v>1</v>
      </c>
      <c r="AA145" s="22">
        <f t="shared" si="243"/>
        <v>1</v>
      </c>
      <c r="AB145" s="22">
        <f t="shared" si="244"/>
        <v>1</v>
      </c>
      <c r="AC145" s="22">
        <v>1</v>
      </c>
      <c r="AD145" s="22">
        <v>1</v>
      </c>
      <c r="AE145" s="22">
        <v>1</v>
      </c>
      <c r="AF145" s="22">
        <f t="shared" si="245"/>
        <v>-2.0158062563458218E-2</v>
      </c>
      <c r="AG145" s="22">
        <f t="shared" si="246"/>
        <v>0.96033891488376033</v>
      </c>
      <c r="AH145" s="22">
        <f t="shared" si="247"/>
        <v>0.54195071670085404</v>
      </c>
      <c r="AI145" s="22">
        <f t="shared" si="248"/>
        <v>1.5621087792643122</v>
      </c>
      <c r="AJ145" s="22">
        <f t="shared" si="249"/>
        <v>-1.1179406290299256</v>
      </c>
      <c r="AK145" s="22">
        <f t="shared" si="250"/>
        <v>1.0168846478167008</v>
      </c>
      <c r="AL145" s="22">
        <f t="shared" si="251"/>
        <v>0.27314681823171499</v>
      </c>
      <c r="AM145" s="22">
        <f t="shared" si="252"/>
        <v>2.3910874472616408</v>
      </c>
      <c r="AN145" s="46">
        <v>0</v>
      </c>
      <c r="AO145" s="74">
        <v>0.34300000000000003</v>
      </c>
      <c r="AP145" s="51">
        <v>0.64</v>
      </c>
      <c r="AQ145" s="50">
        <v>1</v>
      </c>
      <c r="AR145" s="17">
        <f t="shared" si="253"/>
        <v>0</v>
      </c>
      <c r="AS145" s="17">
        <f t="shared" si="254"/>
        <v>11.211815902148153</v>
      </c>
      <c r="AT145" s="17">
        <f t="shared" si="255"/>
        <v>20.920006348031539</v>
      </c>
      <c r="AU145" s="17">
        <f t="shared" si="256"/>
        <v>0</v>
      </c>
      <c r="AV145" s="17">
        <f t="shared" si="257"/>
        <v>11.211815902148153</v>
      </c>
      <c r="AW145" s="17">
        <f t="shared" si="258"/>
        <v>20.920006348031539</v>
      </c>
      <c r="AX145" s="14">
        <f t="shared" si="259"/>
        <v>0</v>
      </c>
      <c r="AY145" s="14">
        <f t="shared" si="260"/>
        <v>8.2286491893521965E-3</v>
      </c>
      <c r="AZ145" s="67">
        <f t="shared" si="261"/>
        <v>7.1493740459438043E-3</v>
      </c>
      <c r="BA145" s="21">
        <f t="shared" si="262"/>
        <v>0</v>
      </c>
      <c r="BB145" s="66">
        <v>0</v>
      </c>
      <c r="BC145" s="15">
        <f t="shared" si="263"/>
        <v>0</v>
      </c>
      <c r="BD145" s="19">
        <f t="shared" si="264"/>
        <v>0</v>
      </c>
      <c r="BE145" s="63">
        <f t="shared" si="265"/>
        <v>1.872383383875081</v>
      </c>
      <c r="BF145" s="63">
        <f t="shared" si="266"/>
        <v>1.9053366698989282</v>
      </c>
      <c r="BG145" s="46">
        <f t="shared" si="267"/>
        <v>0</v>
      </c>
      <c r="BH145" s="64" t="e">
        <f t="shared" si="268"/>
        <v>#DIV/0!</v>
      </c>
      <c r="BI145" s="66">
        <v>0</v>
      </c>
      <c r="BJ145" s="66">
        <v>6</v>
      </c>
      <c r="BK145" s="66">
        <v>0</v>
      </c>
      <c r="BL145" s="10">
        <f t="shared" si="269"/>
        <v>6</v>
      </c>
      <c r="BM145" s="15">
        <f t="shared" si="270"/>
        <v>1521.2962048290553</v>
      </c>
      <c r="BN145" s="9">
        <f t="shared" si="271"/>
        <v>1515.2962048290553</v>
      </c>
      <c r="BO145" s="48">
        <f t="shared" si="272"/>
        <v>1.8178667097860337</v>
      </c>
      <c r="BP145" s="48">
        <f t="shared" si="273"/>
        <v>1.7959996275001886</v>
      </c>
      <c r="BQ145" s="46">
        <f t="shared" si="274"/>
        <v>833.55737616615932</v>
      </c>
      <c r="BR145" s="64">
        <f t="shared" si="275"/>
        <v>3.9440051062733092E-3</v>
      </c>
      <c r="BS145" s="16">
        <f t="shared" si="276"/>
        <v>23</v>
      </c>
      <c r="BT145" s="69">
        <f t="shared" si="277"/>
        <v>1590.9668549067778</v>
      </c>
      <c r="BU145" s="66">
        <v>17</v>
      </c>
      <c r="BV145" s="15">
        <f t="shared" si="278"/>
        <v>69.670650077722371</v>
      </c>
      <c r="BW145" s="37">
        <f t="shared" si="279"/>
        <v>52.670650077722371</v>
      </c>
      <c r="BX145" s="54">
        <f t="shared" si="280"/>
        <v>52.670650077722371</v>
      </c>
      <c r="BY145" s="26">
        <f t="shared" si="281"/>
        <v>8.029062511847869E-2</v>
      </c>
      <c r="BZ145" s="47">
        <f t="shared" si="282"/>
        <v>52.670650077722364</v>
      </c>
      <c r="CA145" s="48">
        <f t="shared" si="283"/>
        <v>1.8178667097860337</v>
      </c>
      <c r="CB145" s="48">
        <f t="shared" si="284"/>
        <v>1.7959996275001886</v>
      </c>
      <c r="CC145" s="65">
        <f t="shared" si="285"/>
        <v>28.973878994638611</v>
      </c>
      <c r="CD145" s="66">
        <v>0</v>
      </c>
      <c r="CE145" s="15">
        <f t="shared" si="286"/>
        <v>45.949026993280832</v>
      </c>
      <c r="CF145" s="37">
        <f t="shared" si="287"/>
        <v>45.949026993280832</v>
      </c>
      <c r="CG145" s="54">
        <f t="shared" si="288"/>
        <v>45.949026993280832</v>
      </c>
      <c r="CH145" s="26">
        <f t="shared" si="289"/>
        <v>7.1493740459438052E-3</v>
      </c>
      <c r="CI145" s="47">
        <f t="shared" si="290"/>
        <v>45.949026993280832</v>
      </c>
      <c r="CJ145" s="48">
        <f t="shared" si="291"/>
        <v>1.8178667097860337</v>
      </c>
      <c r="CK145" s="65">
        <f t="shared" si="292"/>
        <v>25.276345480075992</v>
      </c>
      <c r="CL145" s="70">
        <f t="shared" si="293"/>
        <v>0</v>
      </c>
      <c r="CM145" s="1">
        <f t="shared" si="294"/>
        <v>40</v>
      </c>
    </row>
    <row r="146" spans="1:91" x14ac:dyDescent="0.2">
      <c r="A146" s="31" t="s">
        <v>127</v>
      </c>
      <c r="B146">
        <v>1</v>
      </c>
      <c r="C146">
        <v>1</v>
      </c>
      <c r="D146">
        <v>0.81349911190053203</v>
      </c>
      <c r="E146">
        <v>0.18650088809946699</v>
      </c>
      <c r="F146">
        <v>0.88388214904679296</v>
      </c>
      <c r="G146">
        <v>0.88388214904679296</v>
      </c>
      <c r="H146">
        <v>9.0507726269315594E-2</v>
      </c>
      <c r="I146">
        <v>0.77483443708609201</v>
      </c>
      <c r="J146">
        <v>0.26481786785605499</v>
      </c>
      <c r="K146">
        <v>0.48380552513029401</v>
      </c>
      <c r="L146">
        <v>0.172694093519626</v>
      </c>
      <c r="M146">
        <v>-0.22029977445238699</v>
      </c>
      <c r="N146" s="21">
        <v>0</v>
      </c>
      <c r="O146">
        <v>1.03937856449334</v>
      </c>
      <c r="P146">
        <v>0.94590045083960295</v>
      </c>
      <c r="Q146">
        <v>1.03176045686648</v>
      </c>
      <c r="R146">
        <v>0.94137033858897901</v>
      </c>
      <c r="S146">
        <v>10.939999580383301</v>
      </c>
      <c r="T146" s="27">
        <f t="shared" si="236"/>
        <v>0.94590045083960295</v>
      </c>
      <c r="U146" s="27">
        <f t="shared" si="237"/>
        <v>1.03176045686648</v>
      </c>
      <c r="V146" s="39">
        <f t="shared" si="238"/>
        <v>10.348150535269632</v>
      </c>
      <c r="W146" s="38">
        <f t="shared" si="239"/>
        <v>11.287458965175373</v>
      </c>
      <c r="X146" s="44">
        <f t="shared" si="240"/>
        <v>0.82568241015615362</v>
      </c>
      <c r="Y146" s="44">
        <f t="shared" si="241"/>
        <v>0.59931842376226785</v>
      </c>
      <c r="Z146" s="22">
        <f t="shared" si="242"/>
        <v>1</v>
      </c>
      <c r="AA146" s="22">
        <f t="shared" si="243"/>
        <v>1</v>
      </c>
      <c r="AB146" s="22">
        <f t="shared" si="244"/>
        <v>1</v>
      </c>
      <c r="AC146" s="22">
        <v>1</v>
      </c>
      <c r="AD146" s="22">
        <v>1</v>
      </c>
      <c r="AE146" s="22">
        <v>1</v>
      </c>
      <c r="AF146" s="22">
        <f t="shared" si="245"/>
        <v>-2.0158062563458218E-2</v>
      </c>
      <c r="AG146" s="22">
        <f t="shared" si="246"/>
        <v>0.96033891488376033</v>
      </c>
      <c r="AH146" s="22">
        <f t="shared" si="247"/>
        <v>0.172694093519626</v>
      </c>
      <c r="AI146" s="22">
        <f t="shared" si="248"/>
        <v>1.1928521560830843</v>
      </c>
      <c r="AJ146" s="22">
        <f t="shared" si="249"/>
        <v>-1.1179406290299256</v>
      </c>
      <c r="AK146" s="22">
        <f t="shared" si="250"/>
        <v>1.0168846478167008</v>
      </c>
      <c r="AL146" s="22">
        <f t="shared" si="251"/>
        <v>-0.22029977445238699</v>
      </c>
      <c r="AM146" s="22">
        <f t="shared" si="252"/>
        <v>1.8976408545775385</v>
      </c>
      <c r="AN146" s="46">
        <v>1</v>
      </c>
      <c r="AO146" s="51">
        <v>1</v>
      </c>
      <c r="AP146" s="51">
        <v>1</v>
      </c>
      <c r="AQ146" s="21">
        <v>1</v>
      </c>
      <c r="AR146" s="17">
        <f t="shared" si="253"/>
        <v>2.0246337845709772</v>
      </c>
      <c r="AS146" s="17">
        <f t="shared" si="254"/>
        <v>0</v>
      </c>
      <c r="AT146" s="17">
        <f t="shared" si="255"/>
        <v>12.967494936616369</v>
      </c>
      <c r="AU146" s="17">
        <f t="shared" si="256"/>
        <v>2.0246337845709772</v>
      </c>
      <c r="AV146" s="17">
        <f t="shared" si="257"/>
        <v>0</v>
      </c>
      <c r="AW146" s="17">
        <f t="shared" si="258"/>
        <v>12.967494936616369</v>
      </c>
      <c r="AX146" s="14">
        <f t="shared" si="259"/>
        <v>3.6372560876723496E-3</v>
      </c>
      <c r="AY146" s="14">
        <f t="shared" si="260"/>
        <v>0</v>
      </c>
      <c r="AZ146" s="67">
        <f t="shared" si="261"/>
        <v>4.4316177633223442E-3</v>
      </c>
      <c r="BA146" s="21">
        <f t="shared" si="262"/>
        <v>0</v>
      </c>
      <c r="BB146" s="66">
        <v>317</v>
      </c>
      <c r="BC146" s="15">
        <f t="shared" si="263"/>
        <v>470.54818280608418</v>
      </c>
      <c r="BD146" s="19">
        <f t="shared" si="264"/>
        <v>153.54818280608418</v>
      </c>
      <c r="BE146" s="63">
        <f t="shared" si="265"/>
        <v>10.348150535269632</v>
      </c>
      <c r="BF146" s="63">
        <f t="shared" si="266"/>
        <v>9.7883202566676228</v>
      </c>
      <c r="BG146" s="46">
        <f t="shared" si="267"/>
        <v>14.838224693653757</v>
      </c>
      <c r="BH146" s="64">
        <f t="shared" si="268"/>
        <v>0.67368233813929668</v>
      </c>
      <c r="BI146" s="66">
        <v>0</v>
      </c>
      <c r="BJ146" s="66">
        <v>22</v>
      </c>
      <c r="BK146" s="66">
        <v>0</v>
      </c>
      <c r="BL146" s="10">
        <f t="shared" si="269"/>
        <v>22</v>
      </c>
      <c r="BM146" s="15">
        <f t="shared" si="270"/>
        <v>0</v>
      </c>
      <c r="BN146" s="9">
        <f t="shared" si="271"/>
        <v>-22</v>
      </c>
      <c r="BO146" s="48">
        <f t="shared" si="272"/>
        <v>11.287458965175373</v>
      </c>
      <c r="BP146" s="48">
        <f t="shared" si="273"/>
        <v>11.645953818770989</v>
      </c>
      <c r="BQ146" s="46">
        <f t="shared" si="274"/>
        <v>-1.949065778921145</v>
      </c>
      <c r="BR146" s="64" t="e">
        <f t="shared" si="275"/>
        <v>#DIV/0!</v>
      </c>
      <c r="BS146" s="16">
        <f t="shared" si="276"/>
        <v>339</v>
      </c>
      <c r="BT146" s="69">
        <f t="shared" si="277"/>
        <v>513.73429790966043</v>
      </c>
      <c r="BU146" s="66">
        <v>0</v>
      </c>
      <c r="BV146" s="15">
        <f t="shared" si="278"/>
        <v>43.186115103576242</v>
      </c>
      <c r="BW146" s="37">
        <f t="shared" si="279"/>
        <v>43.186115103576242</v>
      </c>
      <c r="BX146" s="54">
        <f t="shared" si="280"/>
        <v>43.186115103576242</v>
      </c>
      <c r="BY146" s="26">
        <f t="shared" si="281"/>
        <v>6.5832492535938966E-2</v>
      </c>
      <c r="BZ146" s="47">
        <f t="shared" si="282"/>
        <v>43.186115103576249</v>
      </c>
      <c r="CA146" s="48">
        <f t="shared" si="283"/>
        <v>10.348150535269632</v>
      </c>
      <c r="CB146" s="48">
        <f t="shared" si="284"/>
        <v>9.7883202566676228</v>
      </c>
      <c r="CC146" s="65">
        <f t="shared" si="285"/>
        <v>4.1733172470177049</v>
      </c>
      <c r="CD146" s="66">
        <v>0</v>
      </c>
      <c r="CE146" s="15">
        <f t="shared" si="286"/>
        <v>28.482007364872707</v>
      </c>
      <c r="CF146" s="37">
        <f t="shared" si="287"/>
        <v>28.482007364872707</v>
      </c>
      <c r="CG146" s="54">
        <f t="shared" si="288"/>
        <v>28.482007364872707</v>
      </c>
      <c r="CH146" s="26">
        <f t="shared" si="289"/>
        <v>4.4316177633223451E-3</v>
      </c>
      <c r="CI146" s="47">
        <f t="shared" si="290"/>
        <v>28.482007364872707</v>
      </c>
      <c r="CJ146" s="48">
        <f t="shared" si="291"/>
        <v>10.348150535269632</v>
      </c>
      <c r="CK146" s="65">
        <f t="shared" si="292"/>
        <v>2.7523765979048527</v>
      </c>
      <c r="CL146" s="70">
        <f t="shared" si="293"/>
        <v>0</v>
      </c>
      <c r="CM146" s="1">
        <f t="shared" si="294"/>
        <v>339</v>
      </c>
    </row>
    <row r="147" spans="1:91" x14ac:dyDescent="0.2">
      <c r="A147" s="31" t="s">
        <v>311</v>
      </c>
      <c r="B147">
        <v>1</v>
      </c>
      <c r="C147">
        <v>1</v>
      </c>
      <c r="D147">
        <v>0.83819416699960003</v>
      </c>
      <c r="E147">
        <v>0.161805833000399</v>
      </c>
      <c r="F147">
        <v>0.97218911402463204</v>
      </c>
      <c r="G147">
        <v>0.97218911402463204</v>
      </c>
      <c r="H147">
        <v>0.90973673213539397</v>
      </c>
      <c r="I147">
        <v>0.79481821980777201</v>
      </c>
      <c r="J147">
        <v>0.85033836202396196</v>
      </c>
      <c r="K147">
        <v>0.90922477902729404</v>
      </c>
      <c r="L147">
        <v>0.55099311981556098</v>
      </c>
      <c r="M147">
        <v>0.22668268897145999</v>
      </c>
      <c r="N147" s="21">
        <v>0</v>
      </c>
      <c r="O147">
        <v>1.0058919430565301</v>
      </c>
      <c r="P147">
        <v>0.99793501468293999</v>
      </c>
      <c r="Q147">
        <v>1.0064712411304499</v>
      </c>
      <c r="R147">
        <v>0.98938099791945699</v>
      </c>
      <c r="S147">
        <v>46.209999084472599</v>
      </c>
      <c r="T147" s="27">
        <f t="shared" si="236"/>
        <v>0.99793501468293999</v>
      </c>
      <c r="U147" s="27">
        <f t="shared" si="237"/>
        <v>1.0064712411304499</v>
      </c>
      <c r="V147" s="39">
        <f t="shared" si="238"/>
        <v>46.114576114861805</v>
      </c>
      <c r="W147" s="38">
        <f t="shared" si="239"/>
        <v>46.509035131186096</v>
      </c>
      <c r="X147" s="44">
        <f t="shared" si="240"/>
        <v>0.8126809989511905</v>
      </c>
      <c r="Y147" s="44">
        <f t="shared" si="241"/>
        <v>0.89238435543475525</v>
      </c>
      <c r="Z147" s="22">
        <f t="shared" si="242"/>
        <v>1</v>
      </c>
      <c r="AA147" s="22">
        <f t="shared" si="243"/>
        <v>1</v>
      </c>
      <c r="AB147" s="22">
        <f t="shared" si="244"/>
        <v>1</v>
      </c>
      <c r="AC147" s="22">
        <v>1</v>
      </c>
      <c r="AD147" s="22">
        <v>1</v>
      </c>
      <c r="AE147" s="22">
        <v>1</v>
      </c>
      <c r="AF147" s="22">
        <f t="shared" si="245"/>
        <v>-2.0158062563458218E-2</v>
      </c>
      <c r="AG147" s="22">
        <f t="shared" si="246"/>
        <v>0.96033891488376033</v>
      </c>
      <c r="AH147" s="22">
        <f t="shared" si="247"/>
        <v>0.55099311981556098</v>
      </c>
      <c r="AI147" s="22">
        <f t="shared" si="248"/>
        <v>1.5711511823790192</v>
      </c>
      <c r="AJ147" s="22">
        <f t="shared" si="249"/>
        <v>-1.1179406290299256</v>
      </c>
      <c r="AK147" s="22">
        <f t="shared" si="250"/>
        <v>1.0168846478167008</v>
      </c>
      <c r="AL147" s="22">
        <f t="shared" si="251"/>
        <v>0.22668268897145999</v>
      </c>
      <c r="AM147" s="22">
        <f t="shared" si="252"/>
        <v>2.3446233180013856</v>
      </c>
      <c r="AN147" s="46">
        <v>0</v>
      </c>
      <c r="AO147" s="74">
        <v>0.34300000000000003</v>
      </c>
      <c r="AP147" s="51">
        <v>0.64</v>
      </c>
      <c r="AQ147" s="50">
        <v>1</v>
      </c>
      <c r="AR147" s="17">
        <f t="shared" si="253"/>
        <v>0</v>
      </c>
      <c r="AS147" s="17">
        <f t="shared" si="254"/>
        <v>10.365408910931411</v>
      </c>
      <c r="AT147" s="17">
        <f t="shared" si="255"/>
        <v>19.340704673458024</v>
      </c>
      <c r="AU147" s="17">
        <f t="shared" si="256"/>
        <v>0</v>
      </c>
      <c r="AV147" s="17">
        <f t="shared" si="257"/>
        <v>10.365408910931411</v>
      </c>
      <c r="AW147" s="17">
        <f t="shared" si="258"/>
        <v>19.340704673458024</v>
      </c>
      <c r="AX147" s="14">
        <f t="shared" si="259"/>
        <v>0</v>
      </c>
      <c r="AY147" s="14">
        <f t="shared" si="260"/>
        <v>7.6074486395997466E-3</v>
      </c>
      <c r="AZ147" s="67">
        <f t="shared" si="261"/>
        <v>6.6096505766928548E-3</v>
      </c>
      <c r="BA147" s="21">
        <f t="shared" si="262"/>
        <v>0</v>
      </c>
      <c r="BB147" s="66">
        <v>0</v>
      </c>
      <c r="BC147" s="15">
        <f t="shared" si="263"/>
        <v>0</v>
      </c>
      <c r="BD147" s="19">
        <f t="shared" si="264"/>
        <v>0</v>
      </c>
      <c r="BE147" s="63">
        <f t="shared" si="265"/>
        <v>46.509035131186096</v>
      </c>
      <c r="BF147" s="63">
        <f t="shared" si="266"/>
        <v>46.810006312264569</v>
      </c>
      <c r="BG147" s="46">
        <f t="shared" si="267"/>
        <v>0</v>
      </c>
      <c r="BH147" s="64" t="e">
        <f t="shared" si="268"/>
        <v>#DIV/0!</v>
      </c>
      <c r="BI147" s="66">
        <v>0</v>
      </c>
      <c r="BJ147" s="66">
        <v>0</v>
      </c>
      <c r="BK147" s="66">
        <v>0</v>
      </c>
      <c r="BL147" s="10">
        <f t="shared" si="269"/>
        <v>0</v>
      </c>
      <c r="BM147" s="15">
        <f t="shared" si="270"/>
        <v>1406.4498895919219</v>
      </c>
      <c r="BN147" s="9">
        <f t="shared" si="271"/>
        <v>1406.4498895919219</v>
      </c>
      <c r="BO147" s="48">
        <f t="shared" si="272"/>
        <v>46.114576114861805</v>
      </c>
      <c r="BP147" s="48">
        <f t="shared" si="273"/>
        <v>46.019350192282175</v>
      </c>
      <c r="BQ147" s="46">
        <f t="shared" si="274"/>
        <v>30.499031067503431</v>
      </c>
      <c r="BR147" s="64">
        <f t="shared" si="275"/>
        <v>0</v>
      </c>
      <c r="BS147" s="16">
        <f t="shared" si="276"/>
        <v>0</v>
      </c>
      <c r="BT147" s="69">
        <f t="shared" si="277"/>
        <v>1470.8609344617937</v>
      </c>
      <c r="BU147" s="66">
        <v>0</v>
      </c>
      <c r="BV147" s="15">
        <f t="shared" si="278"/>
        <v>64.411044869871873</v>
      </c>
      <c r="BW147" s="37">
        <f t="shared" si="279"/>
        <v>64.411044869871873</v>
      </c>
      <c r="BX147" s="54">
        <f t="shared" si="280"/>
        <v>64.411044869871873</v>
      </c>
      <c r="BY147" s="26">
        <f t="shared" si="281"/>
        <v>9.8187568399194278E-2</v>
      </c>
      <c r="BZ147" s="47">
        <f t="shared" si="282"/>
        <v>64.411044869871873</v>
      </c>
      <c r="CA147" s="48">
        <f t="shared" si="283"/>
        <v>46.114576114861805</v>
      </c>
      <c r="CB147" s="48">
        <f t="shared" si="284"/>
        <v>46.019350192282175</v>
      </c>
      <c r="CC147" s="65">
        <f t="shared" si="285"/>
        <v>1.3967610741869854</v>
      </c>
      <c r="CD147" s="66">
        <v>0</v>
      </c>
      <c r="CE147" s="15">
        <f t="shared" si="286"/>
        <v>42.480224256404981</v>
      </c>
      <c r="CF147" s="37">
        <f t="shared" si="287"/>
        <v>42.480224256404981</v>
      </c>
      <c r="CG147" s="54">
        <f t="shared" si="288"/>
        <v>42.480224256404981</v>
      </c>
      <c r="CH147" s="26">
        <f t="shared" si="289"/>
        <v>6.6096505766928566E-3</v>
      </c>
      <c r="CI147" s="47">
        <f t="shared" si="290"/>
        <v>42.480224256404981</v>
      </c>
      <c r="CJ147" s="48">
        <f t="shared" si="291"/>
        <v>46.114576114861805</v>
      </c>
      <c r="CK147" s="65">
        <f t="shared" si="292"/>
        <v>0.92118865303229913</v>
      </c>
      <c r="CL147" s="70">
        <f t="shared" si="293"/>
        <v>0</v>
      </c>
      <c r="CM147" s="1">
        <f t="shared" si="294"/>
        <v>0</v>
      </c>
    </row>
    <row r="148" spans="1:91" x14ac:dyDescent="0.2">
      <c r="A148" s="31" t="s">
        <v>179</v>
      </c>
      <c r="B148">
        <v>0</v>
      </c>
      <c r="C148">
        <v>0</v>
      </c>
      <c r="D148">
        <v>0.79543336439888102</v>
      </c>
      <c r="E148">
        <v>0.20456663560111801</v>
      </c>
      <c r="F148">
        <v>0.38888888888888801</v>
      </c>
      <c r="G148">
        <v>0.38888888888888801</v>
      </c>
      <c r="H148">
        <v>0.96095284872298603</v>
      </c>
      <c r="I148">
        <v>0.65152259332023499</v>
      </c>
      <c r="J148">
        <v>0.79125374694750605</v>
      </c>
      <c r="K148">
        <v>0.55471595477287805</v>
      </c>
      <c r="L148">
        <v>0.67974801698984799</v>
      </c>
      <c r="M148">
        <v>-0.70212569209182196</v>
      </c>
      <c r="N148" s="21">
        <v>0</v>
      </c>
      <c r="O148">
        <v>0.99987090686890601</v>
      </c>
      <c r="P148">
        <v>0.99992082801415205</v>
      </c>
      <c r="Q148">
        <v>1.0060479385099601</v>
      </c>
      <c r="R148">
        <v>1.00102853055358</v>
      </c>
      <c r="S148">
        <v>0</v>
      </c>
      <c r="T148" s="27">
        <f t="shared" si="236"/>
        <v>1.00102853055358</v>
      </c>
      <c r="U148" s="27">
        <f t="shared" si="237"/>
        <v>1.0060479385099601</v>
      </c>
      <c r="V148" s="39">
        <f t="shared" si="238"/>
        <v>0</v>
      </c>
      <c r="W148" s="38">
        <f t="shared" si="239"/>
        <v>0</v>
      </c>
      <c r="X148" s="44">
        <f t="shared" si="240"/>
        <v>0.83519363461188945</v>
      </c>
      <c r="Y148" s="44">
        <f t="shared" si="241"/>
        <v>0.64737946942003755</v>
      </c>
      <c r="Z148" s="22">
        <f t="shared" si="242"/>
        <v>1</v>
      </c>
      <c r="AA148" s="22">
        <f t="shared" si="243"/>
        <v>1</v>
      </c>
      <c r="AB148" s="22">
        <f t="shared" si="244"/>
        <v>1</v>
      </c>
      <c r="AC148" s="22">
        <v>1</v>
      </c>
      <c r="AD148" s="22">
        <v>1</v>
      </c>
      <c r="AE148" s="22">
        <v>1</v>
      </c>
      <c r="AF148" s="22">
        <f t="shared" si="245"/>
        <v>-2.0158062563458218E-2</v>
      </c>
      <c r="AG148" s="22">
        <f t="shared" si="246"/>
        <v>0.96033891488376033</v>
      </c>
      <c r="AH148" s="22">
        <f t="shared" si="247"/>
        <v>0.67974801698984799</v>
      </c>
      <c r="AI148" s="22">
        <f t="shared" si="248"/>
        <v>1.6999060795533061</v>
      </c>
      <c r="AJ148" s="22">
        <f t="shared" si="249"/>
        <v>-1.1179406290299256</v>
      </c>
      <c r="AK148" s="22">
        <f t="shared" si="250"/>
        <v>1.0168846478167008</v>
      </c>
      <c r="AL148" s="22">
        <f t="shared" si="251"/>
        <v>-0.70212569209182196</v>
      </c>
      <c r="AM148" s="22">
        <f t="shared" si="252"/>
        <v>1.4158149369381037</v>
      </c>
      <c r="AN148" s="46">
        <v>1</v>
      </c>
      <c r="AO148" s="51">
        <v>1</v>
      </c>
      <c r="AP148" s="51">
        <v>1</v>
      </c>
      <c r="AQ148" s="21">
        <v>1</v>
      </c>
      <c r="AR148" s="17">
        <f t="shared" si="253"/>
        <v>8.350254428332951</v>
      </c>
      <c r="AS148" s="17">
        <f t="shared" si="254"/>
        <v>0</v>
      </c>
      <c r="AT148" s="17">
        <f t="shared" si="255"/>
        <v>4.0181482810689859</v>
      </c>
      <c r="AU148" s="17">
        <f t="shared" si="256"/>
        <v>8.350254428332951</v>
      </c>
      <c r="AV148" s="17">
        <f t="shared" si="257"/>
        <v>0</v>
      </c>
      <c r="AW148" s="17">
        <f t="shared" si="258"/>
        <v>4.0181482810689859</v>
      </c>
      <c r="AX148" s="14">
        <f t="shared" si="259"/>
        <v>1.5001238240970525E-2</v>
      </c>
      <c r="AY148" s="14">
        <f t="shared" si="260"/>
        <v>0</v>
      </c>
      <c r="AZ148" s="67">
        <f t="shared" si="261"/>
        <v>1.3731948525977098E-3</v>
      </c>
      <c r="BA148" s="21">
        <f t="shared" si="262"/>
        <v>0</v>
      </c>
      <c r="BB148" s="66">
        <v>0</v>
      </c>
      <c r="BC148" s="15">
        <f t="shared" si="263"/>
        <v>1940.6951899961159</v>
      </c>
      <c r="BD148" s="19">
        <f t="shared" si="264"/>
        <v>1940.6951899961159</v>
      </c>
      <c r="BE148" s="63">
        <f t="shared" si="265"/>
        <v>0</v>
      </c>
      <c r="BF148" s="63">
        <f t="shared" si="266"/>
        <v>0</v>
      </c>
      <c r="BG148" s="46" t="e">
        <f t="shared" si="267"/>
        <v>#DIV/0!</v>
      </c>
      <c r="BH148" s="64">
        <f t="shared" si="268"/>
        <v>0</v>
      </c>
      <c r="BI148" s="66">
        <v>0</v>
      </c>
      <c r="BJ148" s="66">
        <v>0</v>
      </c>
      <c r="BK148" s="66">
        <v>0</v>
      </c>
      <c r="BL148" s="10">
        <f t="shared" si="269"/>
        <v>0</v>
      </c>
      <c r="BM148" s="15">
        <f t="shared" si="270"/>
        <v>0</v>
      </c>
      <c r="BN148" s="9">
        <f t="shared" si="271"/>
        <v>0</v>
      </c>
      <c r="BO148" s="48">
        <f t="shared" si="272"/>
        <v>0</v>
      </c>
      <c r="BP148" s="48">
        <f t="shared" si="273"/>
        <v>0</v>
      </c>
      <c r="BQ148" s="46" t="e">
        <f t="shared" si="274"/>
        <v>#DIV/0!</v>
      </c>
      <c r="BR148" s="64" t="e">
        <f t="shared" si="275"/>
        <v>#DIV/0!</v>
      </c>
      <c r="BS148" s="16">
        <f t="shared" si="276"/>
        <v>0</v>
      </c>
      <c r="BT148" s="69">
        <f t="shared" si="277"/>
        <v>1954.0769738346805</v>
      </c>
      <c r="BU148" s="66">
        <v>0</v>
      </c>
      <c r="BV148" s="15">
        <f t="shared" si="278"/>
        <v>13.381783838564681</v>
      </c>
      <c r="BW148" s="37">
        <f t="shared" si="279"/>
        <v>13.381783838564681</v>
      </c>
      <c r="BX148" s="54">
        <f t="shared" si="280"/>
        <v>13.381783838564681</v>
      </c>
      <c r="BY148" s="26">
        <f t="shared" si="281"/>
        <v>2.0399060729519195E-2</v>
      </c>
      <c r="BZ148" s="47">
        <f t="shared" si="282"/>
        <v>13.381783838564679</v>
      </c>
      <c r="CA148" s="48">
        <f t="shared" si="283"/>
        <v>0</v>
      </c>
      <c r="CB148" s="48">
        <f t="shared" si="284"/>
        <v>0</v>
      </c>
      <c r="CC148" s="65" t="e">
        <f t="shared" si="285"/>
        <v>#DIV/0!</v>
      </c>
      <c r="CD148" s="66">
        <v>0</v>
      </c>
      <c r="CE148" s="15">
        <f t="shared" si="286"/>
        <v>8.8255233176454801</v>
      </c>
      <c r="CF148" s="37">
        <f t="shared" si="287"/>
        <v>8.8255233176454801</v>
      </c>
      <c r="CG148" s="54">
        <f t="shared" si="288"/>
        <v>8.8255233176454801</v>
      </c>
      <c r="CH148" s="26">
        <f t="shared" si="289"/>
        <v>1.37319485259771E-3</v>
      </c>
      <c r="CI148" s="47">
        <f t="shared" si="290"/>
        <v>8.8255233176454801</v>
      </c>
      <c r="CJ148" s="48">
        <f t="shared" si="291"/>
        <v>0</v>
      </c>
      <c r="CK148" s="65" t="e">
        <f t="shared" si="292"/>
        <v>#DIV/0!</v>
      </c>
      <c r="CL148" s="70">
        <f t="shared" si="293"/>
        <v>0</v>
      </c>
      <c r="CM148" s="1">
        <f t="shared" si="294"/>
        <v>0</v>
      </c>
    </row>
    <row r="149" spans="1:91" x14ac:dyDescent="0.2">
      <c r="A149" s="31" t="s">
        <v>281</v>
      </c>
      <c r="B149">
        <v>0</v>
      </c>
      <c r="C149">
        <v>0</v>
      </c>
      <c r="D149">
        <v>3.7954454654414702E-2</v>
      </c>
      <c r="E149">
        <v>0.96204554534558495</v>
      </c>
      <c r="F149">
        <v>5.96421471172962E-2</v>
      </c>
      <c r="G149">
        <v>5.96421471172962E-2</v>
      </c>
      <c r="H149">
        <v>2.9251984956122001E-3</v>
      </c>
      <c r="I149">
        <v>0.14040952778938501</v>
      </c>
      <c r="J149">
        <v>2.0266369666497499E-2</v>
      </c>
      <c r="K149">
        <v>3.4766791643502999E-2</v>
      </c>
      <c r="L149">
        <v>0.61828958344872098</v>
      </c>
      <c r="M149">
        <v>0.51614807741505297</v>
      </c>
      <c r="N149" s="21">
        <v>1</v>
      </c>
      <c r="O149">
        <v>1.02632333782589</v>
      </c>
      <c r="P149">
        <v>0.96030223152445104</v>
      </c>
      <c r="Q149">
        <v>1.0026315764707201</v>
      </c>
      <c r="R149">
        <v>1</v>
      </c>
      <c r="S149">
        <v>0.46259999275207497</v>
      </c>
      <c r="T149" s="27">
        <f t="shared" si="236"/>
        <v>1</v>
      </c>
      <c r="U149" s="27">
        <f t="shared" si="237"/>
        <v>1.0026315764707201</v>
      </c>
      <c r="V149" s="39">
        <f t="shared" si="238"/>
        <v>0.46259999275207497</v>
      </c>
      <c r="W149" s="38">
        <f t="shared" si="239"/>
        <v>0.4650379308596661</v>
      </c>
      <c r="X149" s="44">
        <f t="shared" si="240"/>
        <v>1.2339898610291602</v>
      </c>
      <c r="Y149" s="44">
        <f t="shared" si="241"/>
        <v>5.0800948069143544E-2</v>
      </c>
      <c r="Z149" s="22">
        <f t="shared" si="242"/>
        <v>1.6384476460121791</v>
      </c>
      <c r="AA149" s="22">
        <f t="shared" si="243"/>
        <v>2.1362681762285787</v>
      </c>
      <c r="AB149" s="22">
        <f t="shared" si="244"/>
        <v>2.6340887064449787</v>
      </c>
      <c r="AC149" s="22">
        <v>1</v>
      </c>
      <c r="AD149" s="22">
        <v>1</v>
      </c>
      <c r="AE149" s="22">
        <v>1</v>
      </c>
      <c r="AF149" s="22">
        <f t="shared" si="245"/>
        <v>-2.0158062563458218E-2</v>
      </c>
      <c r="AG149" s="22">
        <f t="shared" si="246"/>
        <v>0.96033891488376033</v>
      </c>
      <c r="AH149" s="22">
        <f t="shared" si="247"/>
        <v>0.61828958344872098</v>
      </c>
      <c r="AI149" s="22">
        <f t="shared" si="248"/>
        <v>1.6384476460121791</v>
      </c>
      <c r="AJ149" s="22">
        <f t="shared" si="249"/>
        <v>-1.1179406290299256</v>
      </c>
      <c r="AK149" s="22">
        <f t="shared" si="250"/>
        <v>1.0168846478167008</v>
      </c>
      <c r="AL149" s="22">
        <f t="shared" si="251"/>
        <v>0.51614807741505297</v>
      </c>
      <c r="AM149" s="22">
        <f t="shared" si="252"/>
        <v>2.6340887064449787</v>
      </c>
      <c r="AN149" s="46">
        <v>0</v>
      </c>
      <c r="AO149" s="74">
        <v>0.34</v>
      </c>
      <c r="AP149" s="51">
        <v>0</v>
      </c>
      <c r="AQ149" s="50">
        <v>1</v>
      </c>
      <c r="AR149" s="17">
        <f t="shared" si="253"/>
        <v>0</v>
      </c>
      <c r="AS149" s="17">
        <f t="shared" si="254"/>
        <v>26.818412783370082</v>
      </c>
      <c r="AT149" s="17">
        <f t="shared" si="255"/>
        <v>0</v>
      </c>
      <c r="AU149" s="17">
        <f t="shared" si="256"/>
        <v>0</v>
      </c>
      <c r="AV149" s="17">
        <f t="shared" si="257"/>
        <v>26.818412783370082</v>
      </c>
      <c r="AW149" s="17">
        <f t="shared" si="258"/>
        <v>0</v>
      </c>
      <c r="AX149" s="14">
        <f t="shared" si="259"/>
        <v>0</v>
      </c>
      <c r="AY149" s="14">
        <f t="shared" si="260"/>
        <v>1.9682744752106501E-2</v>
      </c>
      <c r="AZ149" s="67">
        <f t="shared" si="261"/>
        <v>0</v>
      </c>
      <c r="BA149" s="21">
        <f t="shared" si="262"/>
        <v>1</v>
      </c>
      <c r="BB149" s="66">
        <v>0</v>
      </c>
      <c r="BC149" s="15">
        <f t="shared" si="263"/>
        <v>0</v>
      </c>
      <c r="BD149" s="19">
        <f t="shared" si="264"/>
        <v>0</v>
      </c>
      <c r="BE149" s="63">
        <f t="shared" si="265"/>
        <v>0.4650379308596661</v>
      </c>
      <c r="BF149" s="63">
        <f t="shared" si="266"/>
        <v>0.46626171373650876</v>
      </c>
      <c r="BG149" s="46">
        <f t="shared" si="267"/>
        <v>0</v>
      </c>
      <c r="BH149" s="64" t="e">
        <f t="shared" si="268"/>
        <v>#DIV/0!</v>
      </c>
      <c r="BI149" s="66">
        <v>2937</v>
      </c>
      <c r="BJ149" s="66">
        <v>2976</v>
      </c>
      <c r="BK149" s="66">
        <v>0</v>
      </c>
      <c r="BL149" s="10">
        <f t="shared" si="269"/>
        <v>5913</v>
      </c>
      <c r="BM149" s="15">
        <f t="shared" si="270"/>
        <v>3638.9064842799457</v>
      </c>
      <c r="BN149" s="9">
        <f t="shared" si="271"/>
        <v>-2274.0935157200543</v>
      </c>
      <c r="BO149" s="48">
        <f t="shared" si="272"/>
        <v>0.4650379308596661</v>
      </c>
      <c r="BP149" s="48">
        <f t="shared" si="273"/>
        <v>0.46626171373650876</v>
      </c>
      <c r="BQ149" s="46">
        <f t="shared" si="274"/>
        <v>-4890.1247937263524</v>
      </c>
      <c r="BR149" s="64">
        <f t="shared" si="275"/>
        <v>1.6249387076980748</v>
      </c>
      <c r="BS149" s="16">
        <f t="shared" si="276"/>
        <v>5913</v>
      </c>
      <c r="BT149" s="69">
        <f t="shared" si="277"/>
        <v>3638.9064842799457</v>
      </c>
      <c r="BU149" s="66">
        <v>0</v>
      </c>
      <c r="BV149" s="15">
        <f t="shared" si="278"/>
        <v>0</v>
      </c>
      <c r="BW149" s="37">
        <f t="shared" si="279"/>
        <v>0</v>
      </c>
      <c r="BX149" s="54">
        <f t="shared" si="280"/>
        <v>0</v>
      </c>
      <c r="BY149" s="26">
        <f t="shared" si="281"/>
        <v>0</v>
      </c>
      <c r="BZ149" s="47">
        <f t="shared" si="282"/>
        <v>0</v>
      </c>
      <c r="CA149" s="48">
        <f t="shared" si="283"/>
        <v>0.4650379308596661</v>
      </c>
      <c r="CB149" s="48">
        <f t="shared" si="284"/>
        <v>0.46626171373650876</v>
      </c>
      <c r="CC149" s="65">
        <f t="shared" si="285"/>
        <v>0</v>
      </c>
      <c r="CD149" s="66">
        <v>0</v>
      </c>
      <c r="CE149" s="15">
        <f t="shared" si="286"/>
        <v>0</v>
      </c>
      <c r="CF149" s="37">
        <f t="shared" si="287"/>
        <v>0</v>
      </c>
      <c r="CG149" s="54">
        <f t="shared" si="288"/>
        <v>0</v>
      </c>
      <c r="CH149" s="26">
        <f t="shared" si="289"/>
        <v>0</v>
      </c>
      <c r="CI149" s="47">
        <f t="shared" si="290"/>
        <v>0</v>
      </c>
      <c r="CJ149" s="48">
        <f t="shared" si="291"/>
        <v>0.4650379308596661</v>
      </c>
      <c r="CK149" s="65">
        <f t="shared" si="292"/>
        <v>0</v>
      </c>
      <c r="CL149" s="70">
        <f t="shared" si="293"/>
        <v>1</v>
      </c>
      <c r="CM149" s="1">
        <f t="shared" si="294"/>
        <v>5913</v>
      </c>
    </row>
    <row r="150" spans="1:91" x14ac:dyDescent="0.2">
      <c r="A150" s="31" t="s">
        <v>180</v>
      </c>
      <c r="B150">
        <v>0</v>
      </c>
      <c r="C150">
        <v>0</v>
      </c>
      <c r="D150">
        <v>0.33774834437085999</v>
      </c>
      <c r="E150">
        <v>0.66225165562913901</v>
      </c>
      <c r="F150">
        <v>0.32173913043478197</v>
      </c>
      <c r="G150">
        <v>0.32173913043478197</v>
      </c>
      <c r="H150">
        <v>0.21984924623115501</v>
      </c>
      <c r="I150">
        <v>0.19346733668341701</v>
      </c>
      <c r="J150">
        <v>0.20623687386158199</v>
      </c>
      <c r="K150">
        <v>0.257593618825881</v>
      </c>
      <c r="L150">
        <v>0.391434931193402</v>
      </c>
      <c r="M150">
        <v>0.29981598530964798</v>
      </c>
      <c r="N150" s="21">
        <v>0</v>
      </c>
      <c r="O150">
        <v>1.0102146833690999</v>
      </c>
      <c r="P150">
        <v>0.99503465908890898</v>
      </c>
      <c r="Q150">
        <v>1.0261969258846699</v>
      </c>
      <c r="R150">
        <v>0.98888204230583598</v>
      </c>
      <c r="S150">
        <v>72.160003662109304</v>
      </c>
      <c r="T150" s="27">
        <f t="shared" si="236"/>
        <v>0.98888204230583598</v>
      </c>
      <c r="U150" s="27">
        <f t="shared" si="237"/>
        <v>1.0261969258846699</v>
      </c>
      <c r="V150" s="39">
        <f t="shared" si="238"/>
        <v>71.357731794183252</v>
      </c>
      <c r="W150" s="38">
        <f t="shared" si="239"/>
        <v>74.050373929883094</v>
      </c>
      <c r="X150" s="44">
        <f t="shared" si="240"/>
        <v>1.0761548766040414</v>
      </c>
      <c r="Y150" s="44">
        <f t="shared" si="241"/>
        <v>0.26548195440606553</v>
      </c>
      <c r="Z150" s="22">
        <f t="shared" si="242"/>
        <v>1</v>
      </c>
      <c r="AA150" s="22">
        <f t="shared" si="243"/>
        <v>1</v>
      </c>
      <c r="AB150" s="22">
        <f t="shared" si="244"/>
        <v>1</v>
      </c>
      <c r="AC150" s="22">
        <v>1</v>
      </c>
      <c r="AD150" s="22">
        <v>1</v>
      </c>
      <c r="AE150" s="22">
        <v>1</v>
      </c>
      <c r="AF150" s="22">
        <f t="shared" si="245"/>
        <v>-2.0158062563458218E-2</v>
      </c>
      <c r="AG150" s="22">
        <f t="shared" si="246"/>
        <v>0.96033891488376033</v>
      </c>
      <c r="AH150" s="22">
        <f t="shared" si="247"/>
        <v>0.391434931193402</v>
      </c>
      <c r="AI150" s="22">
        <f t="shared" si="248"/>
        <v>1.4115929937568601</v>
      </c>
      <c r="AJ150" s="22">
        <f t="shared" si="249"/>
        <v>-1.1179406290299256</v>
      </c>
      <c r="AK150" s="22">
        <f t="shared" si="250"/>
        <v>1.0168846478167008</v>
      </c>
      <c r="AL150" s="22">
        <f t="shared" si="251"/>
        <v>0.29981598530964798</v>
      </c>
      <c r="AM150" s="22">
        <f t="shared" si="252"/>
        <v>2.4177566143395737</v>
      </c>
      <c r="AN150" s="46">
        <v>1</v>
      </c>
      <c r="AO150" s="51">
        <v>1</v>
      </c>
      <c r="AP150" s="51">
        <v>1</v>
      </c>
      <c r="AQ150" s="21">
        <v>1</v>
      </c>
      <c r="AR150" s="17">
        <f t="shared" si="253"/>
        <v>3.9704339573767209</v>
      </c>
      <c r="AS150" s="17">
        <f t="shared" si="254"/>
        <v>34.170420269135967</v>
      </c>
      <c r="AT150" s="17">
        <f t="shared" si="255"/>
        <v>34.170420269135967</v>
      </c>
      <c r="AU150" s="17">
        <f t="shared" si="256"/>
        <v>3.9704339573767209</v>
      </c>
      <c r="AV150" s="17">
        <f t="shared" si="257"/>
        <v>34.170420269135967</v>
      </c>
      <c r="AW150" s="17">
        <f t="shared" si="258"/>
        <v>34.170420269135967</v>
      </c>
      <c r="AX150" s="14">
        <f t="shared" si="259"/>
        <v>7.1328875336482975E-3</v>
      </c>
      <c r="AY150" s="14">
        <f t="shared" si="260"/>
        <v>2.5078578126989839E-2</v>
      </c>
      <c r="AZ150" s="67">
        <f t="shared" si="261"/>
        <v>1.1677678856638582E-2</v>
      </c>
      <c r="BA150" s="21">
        <f t="shared" si="262"/>
        <v>0</v>
      </c>
      <c r="BB150" s="66">
        <v>722</v>
      </c>
      <c r="BC150" s="15">
        <f t="shared" si="263"/>
        <v>922.77452734054657</v>
      </c>
      <c r="BD150" s="19">
        <f t="shared" si="264"/>
        <v>200.77452734054657</v>
      </c>
      <c r="BE150" s="63">
        <f t="shared" si="265"/>
        <v>71.357731794183252</v>
      </c>
      <c r="BF150" s="63">
        <f t="shared" si="266"/>
        <v>70.564379550944025</v>
      </c>
      <c r="BG150" s="46">
        <f t="shared" si="267"/>
        <v>2.8136338178410649</v>
      </c>
      <c r="BH150" s="64">
        <f t="shared" si="268"/>
        <v>0.78242298482254113</v>
      </c>
      <c r="BI150" s="66">
        <v>0</v>
      </c>
      <c r="BJ150" s="66">
        <v>1515</v>
      </c>
      <c r="BK150" s="66">
        <v>0</v>
      </c>
      <c r="BL150" s="10">
        <f t="shared" si="269"/>
        <v>1515</v>
      </c>
      <c r="BM150" s="15">
        <f t="shared" si="270"/>
        <v>4636.4773669616279</v>
      </c>
      <c r="BN150" s="9">
        <f t="shared" si="271"/>
        <v>3121.4773669616279</v>
      </c>
      <c r="BO150" s="48">
        <f t="shared" si="272"/>
        <v>71.357731794183252</v>
      </c>
      <c r="BP150" s="48">
        <f t="shared" si="273"/>
        <v>70.564379550944025</v>
      </c>
      <c r="BQ150" s="46">
        <f t="shared" si="274"/>
        <v>43.744066528976695</v>
      </c>
      <c r="BR150" s="64">
        <f t="shared" si="275"/>
        <v>0.32675669049859041</v>
      </c>
      <c r="BS150" s="16">
        <f t="shared" si="276"/>
        <v>2309</v>
      </c>
      <c r="BT150" s="69">
        <f t="shared" si="277"/>
        <v>5673.050874760117</v>
      </c>
      <c r="BU150" s="66">
        <v>72</v>
      </c>
      <c r="BV150" s="15">
        <f t="shared" si="278"/>
        <v>113.79898045794297</v>
      </c>
      <c r="BW150" s="37">
        <f t="shared" si="279"/>
        <v>41.798980457942974</v>
      </c>
      <c r="BX150" s="54">
        <f t="shared" si="280"/>
        <v>41.798980457942974</v>
      </c>
      <c r="BY150" s="26">
        <f t="shared" si="281"/>
        <v>6.3717958015156548E-2</v>
      </c>
      <c r="BZ150" s="47">
        <f t="shared" si="282"/>
        <v>41.798980457942967</v>
      </c>
      <c r="CA150" s="48">
        <f t="shared" si="283"/>
        <v>71.357731794183252</v>
      </c>
      <c r="CB150" s="48">
        <f t="shared" si="284"/>
        <v>70.564379550944025</v>
      </c>
      <c r="CC150" s="65">
        <f t="shared" si="285"/>
        <v>0.58576666335896943</v>
      </c>
      <c r="CD150" s="66">
        <v>0</v>
      </c>
      <c r="CE150" s="15">
        <f t="shared" si="286"/>
        <v>75.052442011616165</v>
      </c>
      <c r="CF150" s="37">
        <f t="shared" si="287"/>
        <v>75.052442011616165</v>
      </c>
      <c r="CG150" s="54">
        <f t="shared" si="288"/>
        <v>75.052442011616165</v>
      </c>
      <c r="CH150" s="26">
        <f t="shared" si="289"/>
        <v>1.1677678856638583E-2</v>
      </c>
      <c r="CI150" s="47">
        <f t="shared" si="290"/>
        <v>75.052442011616165</v>
      </c>
      <c r="CJ150" s="48">
        <f t="shared" si="291"/>
        <v>71.357731794183252</v>
      </c>
      <c r="CK150" s="65">
        <f t="shared" si="292"/>
        <v>1.0517772934275651</v>
      </c>
      <c r="CL150" s="70">
        <f t="shared" si="293"/>
        <v>0</v>
      </c>
      <c r="CM150" s="1">
        <f t="shared" si="294"/>
        <v>2381</v>
      </c>
    </row>
    <row r="151" spans="1:91" x14ac:dyDescent="0.2">
      <c r="A151" s="31" t="s">
        <v>212</v>
      </c>
      <c r="B151">
        <v>1</v>
      </c>
      <c r="C151">
        <v>0</v>
      </c>
      <c r="D151">
        <v>0.62724730323611599</v>
      </c>
      <c r="E151">
        <v>0.37275269676388301</v>
      </c>
      <c r="F151">
        <v>0.55860150973380995</v>
      </c>
      <c r="G151">
        <v>0.55860150973380995</v>
      </c>
      <c r="H151">
        <v>0.81654826577517703</v>
      </c>
      <c r="I151">
        <v>0.70706226493940605</v>
      </c>
      <c r="J151">
        <v>0.75983581531232203</v>
      </c>
      <c r="K151">
        <v>0.65149476865381095</v>
      </c>
      <c r="L151">
        <v>0.86775292798547898</v>
      </c>
      <c r="M151">
        <v>0.82150744871539405</v>
      </c>
      <c r="N151" s="21">
        <v>0</v>
      </c>
      <c r="O151">
        <v>1.0220518404460499</v>
      </c>
      <c r="P151">
        <v>0.99721571832910805</v>
      </c>
      <c r="Q151">
        <v>1.0072120472745101</v>
      </c>
      <c r="R151">
        <v>0.99971526086414797</v>
      </c>
      <c r="S151">
        <v>13.3400001525878</v>
      </c>
      <c r="T151" s="27">
        <f t="shared" si="236"/>
        <v>0.99971526086414797</v>
      </c>
      <c r="U151" s="27">
        <f t="shared" si="237"/>
        <v>1.0072120472745101</v>
      </c>
      <c r="V151" s="39">
        <f t="shared" si="238"/>
        <v>13.336201732472086</v>
      </c>
      <c r="W151" s="38">
        <f t="shared" si="239"/>
        <v>13.436208864330235</v>
      </c>
      <c r="X151" s="44">
        <f t="shared" si="240"/>
        <v>0.923739950113032</v>
      </c>
      <c r="Y151" s="44">
        <f t="shared" si="241"/>
        <v>0.6684844910549218</v>
      </c>
      <c r="Z151" s="22">
        <f t="shared" si="242"/>
        <v>1</v>
      </c>
      <c r="AA151" s="22">
        <f t="shared" si="243"/>
        <v>1</v>
      </c>
      <c r="AB151" s="22">
        <f t="shared" si="244"/>
        <v>1</v>
      </c>
      <c r="AC151" s="22">
        <v>1</v>
      </c>
      <c r="AD151" s="22">
        <v>1</v>
      </c>
      <c r="AE151" s="22">
        <v>1</v>
      </c>
      <c r="AF151" s="22">
        <f t="shared" si="245"/>
        <v>-2.0158062563458218E-2</v>
      </c>
      <c r="AG151" s="22">
        <f t="shared" si="246"/>
        <v>0.96033891488376033</v>
      </c>
      <c r="AH151" s="22">
        <f t="shared" si="247"/>
        <v>0.86775292798547898</v>
      </c>
      <c r="AI151" s="22">
        <f t="shared" si="248"/>
        <v>1.8879109905489373</v>
      </c>
      <c r="AJ151" s="22">
        <f t="shared" si="249"/>
        <v>-1.1179406290299256</v>
      </c>
      <c r="AK151" s="22">
        <f t="shared" si="250"/>
        <v>1.0168846478167008</v>
      </c>
      <c r="AL151" s="22">
        <f t="shared" si="251"/>
        <v>0.82150744871539405</v>
      </c>
      <c r="AM151" s="22">
        <f t="shared" si="252"/>
        <v>2.9394480777453196</v>
      </c>
      <c r="AN151" s="49">
        <v>0</v>
      </c>
      <c r="AO151" s="77">
        <v>0.34</v>
      </c>
      <c r="AP151" s="77">
        <v>0.64</v>
      </c>
      <c r="AQ151" s="50">
        <v>1</v>
      </c>
      <c r="AR151" s="17">
        <f t="shared" si="253"/>
        <v>0</v>
      </c>
      <c r="AS151" s="17">
        <f t="shared" si="254"/>
        <v>25.382949749193127</v>
      </c>
      <c r="AT151" s="17">
        <f t="shared" si="255"/>
        <v>47.779670116128237</v>
      </c>
      <c r="AU151" s="17">
        <f t="shared" si="256"/>
        <v>0</v>
      </c>
      <c r="AV151" s="17">
        <f t="shared" si="257"/>
        <v>25.382949749193127</v>
      </c>
      <c r="AW151" s="17">
        <f t="shared" si="258"/>
        <v>47.779670116128237</v>
      </c>
      <c r="AX151" s="14">
        <f t="shared" si="259"/>
        <v>0</v>
      </c>
      <c r="AY151" s="14">
        <f t="shared" si="260"/>
        <v>1.8629220342179103E-2</v>
      </c>
      <c r="AZ151" s="67">
        <f t="shared" si="261"/>
        <v>1.632861519108221E-2</v>
      </c>
      <c r="BA151" s="21">
        <f t="shared" si="262"/>
        <v>0</v>
      </c>
      <c r="BB151" s="66">
        <v>0</v>
      </c>
      <c r="BC151" s="15">
        <f t="shared" si="263"/>
        <v>0</v>
      </c>
      <c r="BD151" s="19">
        <f t="shared" si="264"/>
        <v>0</v>
      </c>
      <c r="BE151" s="63">
        <f t="shared" si="265"/>
        <v>13.436208864330235</v>
      </c>
      <c r="BF151" s="63">
        <f t="shared" si="266"/>
        <v>13.533111437849975</v>
      </c>
      <c r="BG151" s="46">
        <f t="shared" si="267"/>
        <v>0</v>
      </c>
      <c r="BH151" s="64" t="e">
        <f t="shared" si="268"/>
        <v>#DIV/0!</v>
      </c>
      <c r="BI151" s="66">
        <v>0</v>
      </c>
      <c r="BJ151" s="66">
        <v>1387</v>
      </c>
      <c r="BK151" s="66">
        <v>0</v>
      </c>
      <c r="BL151" s="10">
        <f t="shared" si="269"/>
        <v>1387</v>
      </c>
      <c r="BM151" s="15">
        <f t="shared" si="270"/>
        <v>3444.132998421388</v>
      </c>
      <c r="BN151" s="9">
        <f t="shared" si="271"/>
        <v>2057.132998421388</v>
      </c>
      <c r="BO151" s="48">
        <f t="shared" si="272"/>
        <v>13.336201732472086</v>
      </c>
      <c r="BP151" s="48">
        <f t="shared" si="273"/>
        <v>13.332404393915233</v>
      </c>
      <c r="BQ151" s="46">
        <f t="shared" si="274"/>
        <v>154.25179070383365</v>
      </c>
      <c r="BR151" s="64">
        <f t="shared" si="275"/>
        <v>0.4027138326643393</v>
      </c>
      <c r="BS151" s="16">
        <f t="shared" si="276"/>
        <v>1534</v>
      </c>
      <c r="BT151" s="69">
        <f t="shared" si="277"/>
        <v>3603.255353458484</v>
      </c>
      <c r="BU151" s="66">
        <v>147</v>
      </c>
      <c r="BV151" s="15">
        <f t="shared" si="278"/>
        <v>159.12235503709613</v>
      </c>
      <c r="BW151" s="37">
        <f t="shared" si="279"/>
        <v>12.122355037096128</v>
      </c>
      <c r="BX151" s="54">
        <f t="shared" si="280"/>
        <v>12.122355037096128</v>
      </c>
      <c r="BY151" s="26">
        <f t="shared" si="281"/>
        <v>1.8479199751670804E-2</v>
      </c>
      <c r="BZ151" s="47">
        <f t="shared" si="282"/>
        <v>12.122355037096128</v>
      </c>
      <c r="CA151" s="48">
        <f t="shared" si="283"/>
        <v>13.336201732472086</v>
      </c>
      <c r="CB151" s="48">
        <f t="shared" si="284"/>
        <v>13.332404393915233</v>
      </c>
      <c r="CC151" s="65">
        <f t="shared" si="285"/>
        <v>0.90898107874145428</v>
      </c>
      <c r="CD151" s="66">
        <v>0</v>
      </c>
      <c r="CE151" s="15">
        <f t="shared" si="286"/>
        <v>104.94400983308536</v>
      </c>
      <c r="CF151" s="37">
        <f t="shared" si="287"/>
        <v>104.94400983308536</v>
      </c>
      <c r="CG151" s="54">
        <f t="shared" si="288"/>
        <v>104.94400983308536</v>
      </c>
      <c r="CH151" s="26">
        <f t="shared" si="289"/>
        <v>1.632861519108221E-2</v>
      </c>
      <c r="CI151" s="47">
        <f t="shared" si="290"/>
        <v>104.94400983308535</v>
      </c>
      <c r="CJ151" s="48">
        <f t="shared" si="291"/>
        <v>13.336201732472086</v>
      </c>
      <c r="CK151" s="65">
        <f t="shared" si="292"/>
        <v>7.8691078568164574</v>
      </c>
      <c r="CL151" s="70">
        <f t="shared" si="293"/>
        <v>0</v>
      </c>
      <c r="CM151" s="1">
        <f t="shared" si="294"/>
        <v>1681</v>
      </c>
    </row>
    <row r="152" spans="1:91" ht="17" thickBot="1" x14ac:dyDescent="0.25">
      <c r="A152" s="4" t="s">
        <v>11</v>
      </c>
      <c r="B152" s="13">
        <f>AVERAGE(B2:B151)</f>
        <v>0.46</v>
      </c>
      <c r="C152" s="13">
        <f>AVERAGE(C2:C151)</f>
        <v>0.4</v>
      </c>
      <c r="D152" s="6">
        <f>SUM(D2:D151)</f>
        <v>61.81926476163671</v>
      </c>
      <c r="E152" s="6">
        <f>SUM(E3:E151)</f>
        <v>87.401670116509351</v>
      </c>
      <c r="F152" s="4"/>
      <c r="G152" s="4"/>
      <c r="H152" s="4"/>
      <c r="I152" s="4"/>
      <c r="J152" s="4"/>
      <c r="K152" s="4"/>
      <c r="L152" s="4">
        <f>MIN(L2:L151)</f>
        <v>-0.78776612767052301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23">
        <f>SUM(X2:X151)</f>
        <v>155.54930593634248</v>
      </c>
      <c r="Y152" s="23"/>
      <c r="Z152" s="13"/>
      <c r="AA152" s="13"/>
      <c r="AB152" s="13"/>
      <c r="AC152" s="13"/>
      <c r="AD152" s="13"/>
      <c r="AE152" s="13"/>
      <c r="AF152" s="13"/>
      <c r="AG152" s="13"/>
      <c r="AH152" s="23">
        <f>MIN(AH2:AH151)</f>
        <v>-2.0158062563458218E-2</v>
      </c>
      <c r="AI152" s="13"/>
      <c r="AJ152" s="13"/>
      <c r="AK152" s="13"/>
      <c r="AL152" s="23">
        <f>MIN(AL2:AL151)</f>
        <v>-1.1179406290299256</v>
      </c>
      <c r="AM152" s="13"/>
      <c r="AN152" s="13"/>
      <c r="AO152" s="13"/>
      <c r="AP152" s="13"/>
      <c r="AQ152" s="13"/>
      <c r="AR152" s="18">
        <f t="shared" ref="AR152:AZ152" si="295">SUM(AR2:AR151)</f>
        <v>556.63767845025041</v>
      </c>
      <c r="AS152" s="18">
        <f t="shared" si="295"/>
        <v>1362.5341953641857</v>
      </c>
      <c r="AT152" s="18">
        <f t="shared" si="295"/>
        <v>3054.1270353755731</v>
      </c>
      <c r="AU152" s="18">
        <f t="shared" si="295"/>
        <v>556.63767845025041</v>
      </c>
      <c r="AV152" s="18">
        <f t="shared" si="295"/>
        <v>1362.5341953641857</v>
      </c>
      <c r="AW152" s="18">
        <f t="shared" si="295"/>
        <v>2926.1311848553369</v>
      </c>
      <c r="AX152" s="4">
        <f t="shared" si="295"/>
        <v>1.0000000000000007</v>
      </c>
      <c r="AY152" s="4">
        <f t="shared" si="295"/>
        <v>1</v>
      </c>
      <c r="AZ152" s="4">
        <f t="shared" si="295"/>
        <v>1.0000000000000004</v>
      </c>
      <c r="BA152" s="7"/>
      <c r="BB152" s="9">
        <f>SUM(BB2:BB151)</f>
        <v>122747</v>
      </c>
      <c r="BC152" s="9">
        <f>SUM(BC2:BC151)</f>
        <v>129369.00000000004</v>
      </c>
      <c r="BD152" s="55">
        <f>SUM(BD2:BD151)</f>
        <v>6622.0000000000655</v>
      </c>
      <c r="BE152" s="9"/>
      <c r="BF152" s="9"/>
      <c r="BG152" s="9"/>
      <c r="BH152" s="9"/>
      <c r="BI152" s="9">
        <f t="shared" ref="BI152:BN152" si="296">SUM(BI2:BI151)</f>
        <v>33602</v>
      </c>
      <c r="BJ152" s="9">
        <f t="shared" si="296"/>
        <v>114284</v>
      </c>
      <c r="BK152" s="9">
        <f t="shared" si="296"/>
        <v>1884</v>
      </c>
      <c r="BL152" s="9">
        <f t="shared" si="296"/>
        <v>149770</v>
      </c>
      <c r="BM152" s="9">
        <f t="shared" si="296"/>
        <v>184878.00000000003</v>
      </c>
      <c r="BN152" s="55">
        <f t="shared" si="296"/>
        <v>35108.000000000022</v>
      </c>
      <c r="BO152" s="9"/>
      <c r="BP152" s="9"/>
      <c r="BQ152" s="9"/>
      <c r="BR152" s="9"/>
      <c r="BS152" s="6">
        <f t="shared" ref="BS152:BZ152" si="297">SUM(BS2:BS151)</f>
        <v>281606</v>
      </c>
      <c r="BT152" s="6">
        <f t="shared" si="297"/>
        <v>323992.00000000012</v>
      </c>
      <c r="BU152" s="9">
        <f t="shared" si="297"/>
        <v>9089</v>
      </c>
      <c r="BV152" s="9">
        <f t="shared" si="297"/>
        <v>9745</v>
      </c>
      <c r="BW152" s="55">
        <f t="shared" si="297"/>
        <v>656.00000000000432</v>
      </c>
      <c r="BX152" s="9">
        <f t="shared" si="297"/>
        <v>656.00000000000432</v>
      </c>
      <c r="BY152" s="9">
        <f t="shared" si="297"/>
        <v>1.0000000000000002</v>
      </c>
      <c r="BZ152" s="9">
        <f t="shared" si="297"/>
        <v>656.00000000000432</v>
      </c>
      <c r="CA152" s="9"/>
      <c r="CB152" s="9"/>
      <c r="CC152" s="9"/>
      <c r="CD152" s="9">
        <f t="shared" ref="CD152:CI152" si="298">SUM(CD2:CD151)</f>
        <v>0</v>
      </c>
      <c r="CE152" s="9">
        <f t="shared" si="298"/>
        <v>6426.9999999999991</v>
      </c>
      <c r="CF152" s="55">
        <f t="shared" si="298"/>
        <v>6426.9999999999991</v>
      </c>
      <c r="CG152" s="9">
        <f t="shared" si="298"/>
        <v>6426.9999999999991</v>
      </c>
      <c r="CH152" s="9">
        <f t="shared" si="298"/>
        <v>1.0000000000000007</v>
      </c>
      <c r="CI152" s="9">
        <f t="shared" si="298"/>
        <v>6426.9999999999991</v>
      </c>
      <c r="CJ152" s="9"/>
      <c r="CK152" s="9"/>
    </row>
    <row r="153" spans="1:91" x14ac:dyDescent="0.2">
      <c r="A153" s="11" t="s">
        <v>18</v>
      </c>
      <c r="B153" s="8"/>
      <c r="C153" s="8"/>
      <c r="D153" s="1"/>
      <c r="E153" s="1">
        <f>MEDIAN(E2:E151)</f>
        <v>0.64322812624850156</v>
      </c>
      <c r="I153" s="20"/>
      <c r="L153">
        <f>PERCENTILE(L2:L151, 0.99)</f>
        <v>1.1023382661205805</v>
      </c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 t="s">
        <v>138</v>
      </c>
      <c r="AO153" s="3" t="s">
        <v>137</v>
      </c>
      <c r="AP153" s="3" t="s">
        <v>140</v>
      </c>
      <c r="AQ153" s="3"/>
      <c r="AR153" s="3"/>
      <c r="BB153" s="2" t="s">
        <v>96</v>
      </c>
      <c r="BZ153" s="1"/>
      <c r="CD153" s="66">
        <v>6427</v>
      </c>
    </row>
    <row r="154" spans="1:91" x14ac:dyDescent="0.2">
      <c r="A154" s="12" t="s">
        <v>17</v>
      </c>
      <c r="B154" s="8"/>
      <c r="C154" s="8"/>
      <c r="D154" s="7"/>
      <c r="E154" s="7"/>
      <c r="F154" s="7"/>
      <c r="G154" s="7"/>
      <c r="H154" s="7"/>
      <c r="I154" s="34"/>
      <c r="J154" s="7"/>
      <c r="K154" s="7"/>
      <c r="N154" t="s">
        <v>73</v>
      </c>
      <c r="T154" s="7"/>
      <c r="U154" s="7"/>
      <c r="V154" s="7"/>
      <c r="Y154" s="7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 t="s">
        <v>139</v>
      </c>
      <c r="AP154" s="8" t="s">
        <v>141</v>
      </c>
      <c r="AQ154" s="8"/>
      <c r="AR154" s="8"/>
      <c r="AS154" s="17"/>
      <c r="AT154" s="17"/>
      <c r="AU154" s="17"/>
      <c r="AV154" s="17"/>
      <c r="AW154" s="17"/>
      <c r="AX154" s="17"/>
      <c r="AY154" s="7"/>
      <c r="AZ154" s="7"/>
      <c r="BA154" s="7"/>
      <c r="BB154" s="52" t="s">
        <v>97</v>
      </c>
      <c r="BC154" s="7"/>
      <c r="BD154" s="7"/>
      <c r="BE154" s="7"/>
      <c r="BF154" s="7"/>
      <c r="BG154" s="7"/>
      <c r="BH154" s="7" t="s">
        <v>287</v>
      </c>
      <c r="BI154" s="76">
        <v>0</v>
      </c>
      <c r="BJ154" s="76">
        <v>5891</v>
      </c>
      <c r="BK154" s="76">
        <v>0</v>
      </c>
      <c r="BL154" s="7"/>
      <c r="BM154" s="7"/>
      <c r="BN154" s="9"/>
      <c r="BO154" s="7"/>
      <c r="BP154" s="7"/>
      <c r="BQ154" s="7"/>
      <c r="BR154" s="7"/>
      <c r="BS154" s="7"/>
      <c r="BT154" s="7"/>
      <c r="CC154" s="7"/>
      <c r="CD154" s="72">
        <f>CD152+CD153</f>
        <v>6427</v>
      </c>
      <c r="CK154" s="7"/>
    </row>
    <row r="155" spans="1:91" x14ac:dyDescent="0.2">
      <c r="A155" t="s">
        <v>23</v>
      </c>
      <c r="B155" s="3"/>
      <c r="C155" s="2" t="s">
        <v>24</v>
      </c>
      <c r="H155" s="7" t="s">
        <v>36</v>
      </c>
      <c r="I155">
        <v>0.99</v>
      </c>
      <c r="K155">
        <v>0.01</v>
      </c>
      <c r="N155" s="45">
        <v>1</v>
      </c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O155" s="3"/>
      <c r="AP155" s="3" t="s">
        <v>142</v>
      </c>
      <c r="AQ155" s="3"/>
      <c r="AR155" s="3"/>
      <c r="AZ155" s="7"/>
      <c r="BB155" s="2" t="s">
        <v>98</v>
      </c>
      <c r="BD155" s="7"/>
      <c r="BH155" s="7" t="s">
        <v>288</v>
      </c>
      <c r="BK155">
        <f>SUM(BI154:BK154)</f>
        <v>5891</v>
      </c>
      <c r="BL155" t="s">
        <v>50</v>
      </c>
      <c r="BR155" s="7"/>
      <c r="BT155" s="7"/>
      <c r="CC155" s="7"/>
      <c r="CD155">
        <f>CD154*$N$155</f>
        <v>6427</v>
      </c>
      <c r="CK155" s="7"/>
    </row>
    <row r="156" spans="1:91" x14ac:dyDescent="0.2">
      <c r="A156" s="5" t="s">
        <v>7</v>
      </c>
      <c r="B156" s="3"/>
      <c r="C156" t="s">
        <v>9</v>
      </c>
      <c r="D156" t="s">
        <v>12</v>
      </c>
      <c r="F156" t="s">
        <v>20</v>
      </c>
      <c r="H156" t="s">
        <v>38</v>
      </c>
      <c r="I156">
        <v>0.99</v>
      </c>
      <c r="J156" t="s">
        <v>39</v>
      </c>
      <c r="K156">
        <v>0.01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BB156" s="2" t="s">
        <v>100</v>
      </c>
      <c r="BL156" t="s">
        <v>51</v>
      </c>
      <c r="CD156" t="s">
        <v>246</v>
      </c>
    </row>
    <row r="157" spans="1:91" x14ac:dyDescent="0.2">
      <c r="A157" s="5" t="s">
        <v>1</v>
      </c>
      <c r="B157" s="3"/>
      <c r="C157" s="3">
        <v>184878</v>
      </c>
      <c r="D157" s="1">
        <f>C157*$N$155</f>
        <v>184878</v>
      </c>
      <c r="F157">
        <f>D157/C157</f>
        <v>1</v>
      </c>
      <c r="H157" t="s">
        <v>40</v>
      </c>
      <c r="I157">
        <v>0.99</v>
      </c>
      <c r="J157" t="s">
        <v>41</v>
      </c>
      <c r="K157">
        <v>0.01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BB157" s="2" t="s">
        <v>101</v>
      </c>
      <c r="BL157" t="s">
        <v>61</v>
      </c>
      <c r="BM157" t="s">
        <v>77</v>
      </c>
    </row>
    <row r="158" spans="1:91" x14ac:dyDescent="0.2">
      <c r="A158" s="5" t="s">
        <v>8</v>
      </c>
      <c r="B158" s="3"/>
      <c r="C158" s="3">
        <v>129369</v>
      </c>
      <c r="D158" s="1">
        <f>C158*$N$155</f>
        <v>129369</v>
      </c>
      <c r="F158">
        <f>D158/C158</f>
        <v>1</v>
      </c>
      <c r="H158" t="s">
        <v>42</v>
      </c>
      <c r="I158">
        <v>0.98</v>
      </c>
      <c r="J158" t="s">
        <v>37</v>
      </c>
      <c r="K158">
        <v>0.02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6"/>
      <c r="AO158" s="3"/>
      <c r="AP158" s="3"/>
      <c r="AQ158" s="3"/>
      <c r="AR158" s="3"/>
      <c r="BL158" s="35" t="s">
        <v>62</v>
      </c>
      <c r="BM158" t="s">
        <v>78</v>
      </c>
    </row>
    <row r="159" spans="1:91" x14ac:dyDescent="0.2">
      <c r="A159" s="5" t="s">
        <v>58</v>
      </c>
      <c r="B159" s="3"/>
      <c r="C159">
        <v>17940</v>
      </c>
      <c r="D159" s="1">
        <f>C159*$N$155</f>
        <v>17940</v>
      </c>
      <c r="F159">
        <f>D159/C159</f>
        <v>1</v>
      </c>
      <c r="H159" t="s">
        <v>43</v>
      </c>
      <c r="I159">
        <v>0.99</v>
      </c>
      <c r="J159" t="s">
        <v>37</v>
      </c>
      <c r="K159">
        <v>0.01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6"/>
      <c r="AO159" s="3"/>
      <c r="AP159" s="3"/>
      <c r="AQ159" s="3"/>
      <c r="AR159" s="3"/>
      <c r="BL159" t="s">
        <v>59</v>
      </c>
      <c r="BM159" t="s">
        <v>74</v>
      </c>
    </row>
    <row r="160" spans="1:91" x14ac:dyDescent="0.2">
      <c r="A160" s="5" t="s">
        <v>83</v>
      </c>
      <c r="B160" s="3"/>
      <c r="C160">
        <v>9745</v>
      </c>
      <c r="D160" s="1">
        <f>C160*$N$155</f>
        <v>9745</v>
      </c>
      <c r="F160">
        <f>D160/C160</f>
        <v>1</v>
      </c>
      <c r="H160" t="s">
        <v>44</v>
      </c>
      <c r="I160">
        <v>0.99</v>
      </c>
      <c r="J160" t="s">
        <v>37</v>
      </c>
      <c r="K160">
        <v>0.01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6"/>
      <c r="AO160" s="3"/>
      <c r="AP160" s="3"/>
      <c r="AQ160" s="3"/>
      <c r="AR160" s="3"/>
      <c r="BL160">
        <v>0</v>
      </c>
      <c r="BM160" s="36"/>
    </row>
    <row r="161" spans="1:65" x14ac:dyDescent="0.2">
      <c r="A161" s="5" t="s">
        <v>9</v>
      </c>
      <c r="B161" s="3"/>
      <c r="C161">
        <f>SUM(C157:C159)</f>
        <v>332187</v>
      </c>
      <c r="D161">
        <f>SUM(D157:D159)</f>
        <v>332187</v>
      </c>
      <c r="F161">
        <f>D161/C161</f>
        <v>1</v>
      </c>
      <c r="I161" s="20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6"/>
      <c r="AO161" s="3"/>
      <c r="AP161" s="3"/>
      <c r="AQ161" s="3"/>
      <c r="AR161" s="3"/>
      <c r="BL161" s="36" t="s">
        <v>60</v>
      </c>
      <c r="BM161" t="s">
        <v>75</v>
      </c>
    </row>
    <row r="162" spans="1:65" x14ac:dyDescent="0.2">
      <c r="A162" s="5" t="s">
        <v>296</v>
      </c>
      <c r="B162" s="3"/>
      <c r="C162">
        <f>0.05*148</f>
        <v>7.4</v>
      </c>
      <c r="I162" s="20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6"/>
      <c r="AO162" s="3"/>
      <c r="AP162" s="3"/>
      <c r="AQ162" s="3"/>
      <c r="AR162" s="3"/>
      <c r="BL162" s="36" t="s">
        <v>64</v>
      </c>
      <c r="BM162" t="s">
        <v>79</v>
      </c>
    </row>
    <row r="163" spans="1:65" x14ac:dyDescent="0.2">
      <c r="I163" s="20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6"/>
      <c r="AO163" s="3"/>
      <c r="AP163" s="3"/>
      <c r="AQ163" s="3"/>
      <c r="AR163" s="3"/>
      <c r="BL163" s="36" t="s">
        <v>63</v>
      </c>
      <c r="BM163" t="s">
        <v>76</v>
      </c>
    </row>
    <row r="164" spans="1:65" x14ac:dyDescent="0.2">
      <c r="AN164" s="46"/>
    </row>
    <row r="165" spans="1:65" x14ac:dyDescent="0.2">
      <c r="AN165" s="46"/>
    </row>
    <row r="166" spans="1:65" x14ac:dyDescent="0.2">
      <c r="AN166" s="46"/>
    </row>
    <row r="167" spans="1:65" x14ac:dyDescent="0.2">
      <c r="AN167" s="46"/>
    </row>
    <row r="168" spans="1:65" x14ac:dyDescent="0.2">
      <c r="AN168" s="46"/>
    </row>
    <row r="169" spans="1:65" x14ac:dyDescent="0.2">
      <c r="AN169" s="46"/>
    </row>
    <row r="170" spans="1:65" x14ac:dyDescent="0.2">
      <c r="AN170" s="46"/>
    </row>
    <row r="171" spans="1:65" x14ac:dyDescent="0.2">
      <c r="AN171" s="46"/>
    </row>
    <row r="172" spans="1:65" x14ac:dyDescent="0.2">
      <c r="AN172" s="46"/>
    </row>
    <row r="173" spans="1:65" x14ac:dyDescent="0.2">
      <c r="AN173" s="46"/>
    </row>
    <row r="174" spans="1:65" x14ac:dyDescent="0.2">
      <c r="AN174" s="46"/>
    </row>
    <row r="175" spans="1:65" x14ac:dyDescent="0.2">
      <c r="AN175" s="46"/>
    </row>
    <row r="176" spans="1:65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  <row r="256" spans="40:40" x14ac:dyDescent="0.2">
      <c r="AN256" s="46"/>
    </row>
    <row r="257" spans="40:40" x14ac:dyDescent="0.2">
      <c r="AN257" s="46"/>
    </row>
    <row r="258" spans="40:40" x14ac:dyDescent="0.2">
      <c r="AN258" s="46"/>
    </row>
    <row r="259" spans="40:40" x14ac:dyDescent="0.2">
      <c r="AN259" s="46"/>
    </row>
    <row r="260" spans="40:40" x14ac:dyDescent="0.2">
      <c r="AN260" s="46"/>
    </row>
    <row r="261" spans="40:40" x14ac:dyDescent="0.2">
      <c r="AN261" s="46"/>
    </row>
    <row r="262" spans="40:40" x14ac:dyDescent="0.2">
      <c r="AN262" s="46"/>
    </row>
    <row r="263" spans="40:40" x14ac:dyDescent="0.2">
      <c r="AN263" s="46"/>
    </row>
    <row r="264" spans="40:40" x14ac:dyDescent="0.2">
      <c r="AN264" s="46"/>
    </row>
    <row r="265" spans="40:40" x14ac:dyDescent="0.2">
      <c r="AN265" s="46"/>
    </row>
    <row r="266" spans="40:40" x14ac:dyDescent="0.2">
      <c r="AN266" s="46"/>
    </row>
    <row r="267" spans="40:40" x14ac:dyDescent="0.2">
      <c r="AN267" s="46"/>
    </row>
    <row r="268" spans="40:40" x14ac:dyDescent="0.2">
      <c r="AN268" s="46"/>
    </row>
    <row r="269" spans="40:40" x14ac:dyDescent="0.2">
      <c r="AN269" s="46"/>
    </row>
    <row r="270" spans="40:40" x14ac:dyDescent="0.2">
      <c r="AN270" s="46"/>
    </row>
    <row r="271" spans="40:40" x14ac:dyDescent="0.2">
      <c r="AN271" s="46"/>
    </row>
    <row r="272" spans="40:40" x14ac:dyDescent="0.2">
      <c r="AN272" s="46"/>
    </row>
    <row r="273" spans="40:40" x14ac:dyDescent="0.2">
      <c r="AN273" s="46"/>
    </row>
    <row r="274" spans="40:40" x14ac:dyDescent="0.2">
      <c r="AN274" s="46"/>
    </row>
    <row r="275" spans="40:40" x14ac:dyDescent="0.2">
      <c r="AN275" s="46"/>
    </row>
    <row r="276" spans="40:40" x14ac:dyDescent="0.2">
      <c r="AN276" s="46"/>
    </row>
    <row r="277" spans="40:40" x14ac:dyDescent="0.2">
      <c r="AN277" s="46"/>
    </row>
    <row r="278" spans="40:40" x14ac:dyDescent="0.2">
      <c r="AN278" s="46"/>
    </row>
    <row r="279" spans="40:40" x14ac:dyDescent="0.2">
      <c r="AN279" s="46"/>
    </row>
    <row r="280" spans="40:40" x14ac:dyDescent="0.2">
      <c r="AN280" s="46"/>
    </row>
    <row r="281" spans="40:40" x14ac:dyDescent="0.2">
      <c r="AN281" s="46"/>
    </row>
  </sheetData>
  <sortState xmlns:xlrd2="http://schemas.microsoft.com/office/spreadsheetml/2017/richdata2" ref="A2:CM151">
    <sortCondition ref="A2:A151"/>
    <sortCondition descending="1" ref="BZ2:BZ151"/>
    <sortCondition descending="1" ref="BN2:BN151"/>
    <sortCondition descending="1" ref="BD2:BD151"/>
  </sortState>
  <conditionalFormatting sqref="G2:G151">
    <cfRule type="cellIs" dxfId="53" priority="20" operator="lessThanOrEqual">
      <formula>0.01</formula>
    </cfRule>
    <cfRule type="cellIs" dxfId="52" priority="21" operator="greaterThanOrEqual">
      <formula>0.99</formula>
    </cfRule>
  </conditionalFormatting>
  <conditionalFormatting sqref="B2:C151">
    <cfRule type="expression" dxfId="51" priority="19">
      <formula>$C2 &lt;&gt; $B2</formula>
    </cfRule>
  </conditionalFormatting>
  <conditionalFormatting sqref="P154:P155 Q155:R155 O2:P151">
    <cfRule type="cellIs" dxfId="50" priority="18" operator="greaterThan">
      <formula>0</formula>
    </cfRule>
  </conditionalFormatting>
  <conditionalFormatting sqref="Q2:R151">
    <cfRule type="cellIs" dxfId="49" priority="17" operator="greaterThan">
      <formula>0</formula>
    </cfRule>
  </conditionalFormatting>
  <conditionalFormatting sqref="AQ14:AQ15 AQ60 AQ105 AQ73:AQ74 AQ43 AQ84 AQ66:AQ67 AQ109:AQ111 AQ23 AQ29 AQ87 AQ52 AQ7:AQ8 AQ10 AQ146 AQ95:AQ97 AQ150 AQ45 AQ102 AQ32 AQ36 AQ76:AQ77 AQ113:AQ117 AQ17:AQ18 AQ48 AQ69 AQ79:AQ80 AQ99:AQ100 AQ120:AQ124 AQ2:AQ4 AQ127:AQ138 AQ20 AQ38:AQ40 AQ140 AQ148">
    <cfRule type="cellIs" dxfId="48" priority="14" operator="greaterThan">
      <formula>1</formula>
    </cfRule>
  </conditionalFormatting>
  <conditionalFormatting sqref="BA2:BA151 CC2:CC151 CK2:CL151">
    <cfRule type="cellIs" dxfId="47" priority="15" operator="greaterThan">
      <formula>0</formula>
    </cfRule>
    <cfRule type="cellIs" dxfId="46" priority="16" operator="lessThan">
      <formula>0</formula>
    </cfRule>
  </conditionalFormatting>
  <conditionalFormatting sqref="AP2:AP150">
    <cfRule type="cellIs" dxfId="45" priority="13" operator="between">
      <formula>0.01</formula>
      <formula>0.99</formula>
    </cfRule>
  </conditionalFormatting>
  <conditionalFormatting sqref="BD2:BD151">
    <cfRule type="colorScale" priority="12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51 BG2:BG151 BQ2:BQ151">
    <cfRule type="cellIs" dxfId="44" priority="10" operator="lessThan">
      <formula>0</formula>
    </cfRule>
    <cfRule type="cellIs" dxfId="43" priority="11" operator="greaterThan">
      <formula>0</formula>
    </cfRule>
  </conditionalFormatting>
  <conditionalFormatting sqref="BH2:BH151">
    <cfRule type="cellIs" dxfId="42" priority="9" operator="lessThanOrEqual">
      <formula>0.3333</formula>
    </cfRule>
  </conditionalFormatting>
  <conditionalFormatting sqref="BH2:BH151 BR2:BR151">
    <cfRule type="cellIs" dxfId="41" priority="8" operator="greaterThanOrEqual">
      <formula>2</formula>
    </cfRule>
  </conditionalFormatting>
  <conditionalFormatting sqref="AQ143">
    <cfRule type="cellIs" dxfId="40" priority="7" operator="greaterThan">
      <formula>1</formula>
    </cfRule>
  </conditionalFormatting>
  <conditionalFormatting sqref="AQ12">
    <cfRule type="cellIs" dxfId="39" priority="6" operator="greaterThan">
      <formula>1</formula>
    </cfRule>
  </conditionalFormatting>
  <conditionalFormatting sqref="AQ6">
    <cfRule type="cellIs" dxfId="38" priority="5" operator="greaterThan">
      <formula>1</formula>
    </cfRule>
  </conditionalFormatting>
  <conditionalFormatting sqref="AQ55">
    <cfRule type="cellIs" dxfId="37" priority="2" operator="greaterThan">
      <formula>1</formula>
    </cfRule>
  </conditionalFormatting>
  <conditionalFormatting sqref="AQ92:AQ93">
    <cfRule type="cellIs" dxfId="36" priority="1" operator="greaterThan">
      <formula>1</formula>
    </cfRule>
  </conditionalFormatting>
  <conditionalFormatting sqref="D2:D151">
    <cfRule type="cellIs" dxfId="35" priority="22600" operator="greaterThanOrEqual">
      <formula>$I$160</formula>
    </cfRule>
    <cfRule type="cellIs" dxfId="34" priority="22601" operator="lessThanOrEqual">
      <formula>$K$160</formula>
    </cfRule>
  </conditionalFormatting>
  <conditionalFormatting sqref="K2:K151">
    <cfRule type="cellIs" dxfId="33" priority="22669" operator="greaterThanOrEqual">
      <formula>$I$159</formula>
    </cfRule>
    <cfRule type="cellIs" dxfId="32" priority="22670" operator="lessThanOrEqual">
      <formula>$K$159</formula>
    </cfRule>
  </conditionalFormatting>
  <conditionalFormatting sqref="BW2:BW151">
    <cfRule type="colorScale" priority="2267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51">
    <cfRule type="cellIs" dxfId="31" priority="22675" operator="lessThanOrEqual">
      <formula>$K$157</formula>
    </cfRule>
  </conditionalFormatting>
  <conditionalFormatting sqref="I2:I151">
    <cfRule type="cellIs" dxfId="30" priority="22677" operator="greaterThanOrEqual">
      <formula>$I$157</formula>
    </cfRule>
  </conditionalFormatting>
  <conditionalFormatting sqref="F2:F151">
    <cfRule type="cellIs" dxfId="29" priority="22679" operator="greaterThanOrEqual">
      <formula>$I$155</formula>
    </cfRule>
    <cfRule type="cellIs" dxfId="28" priority="22680" operator="lessThanOrEqual">
      <formula>$K$155</formula>
    </cfRule>
  </conditionalFormatting>
  <conditionalFormatting sqref="J2:J151">
    <cfRule type="cellIs" dxfId="27" priority="22683" operator="lessThanOrEqual">
      <formula>$K$158</formula>
    </cfRule>
    <cfRule type="cellIs" dxfId="26" priority="22684" operator="greaterThanOrEqual">
      <formula>$I$158</formula>
    </cfRule>
  </conditionalFormatting>
  <conditionalFormatting sqref="BN2:BN151">
    <cfRule type="colorScale" priority="22687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F2:CF151">
    <cfRule type="colorScale" priority="22689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99F1-A6E5-7A44-B065-79131F44C8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8"/>
  <sheetViews>
    <sheetView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>IF(C2,P2,R2)</f>
        <v>0.99091453392195294</v>
      </c>
      <c r="U2" s="27">
        <f>IF(D2 = 0,O2,Q2)</f>
        <v>1.0123083472004699</v>
      </c>
      <c r="V2" s="39">
        <f>S2*T2^(1-N2)</f>
        <v>137.6182153095302</v>
      </c>
      <c r="W2" s="38">
        <f>S2*U2^(N2+1)</f>
        <v>140.58938820211259</v>
      </c>
      <c r="X2" s="44">
        <f>0.5 * (D2-MAX($D$3:$D$126))/(MIN($D$3:$D$126)-MAX($D$3:$D$126)) + 0.75</f>
        <v>1.1760941370767961</v>
      </c>
      <c r="Y2" s="44">
        <f>AVERAGE(D2, F2, G2, H2, I2, J2, K2)</f>
        <v>0.1739801307747153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PERCENTILE($L$2:$L$126, 0.05)</f>
        <v>-0.10573411347504191</v>
      </c>
      <c r="AG2" s="22">
        <f>PERCENTILE($L$2:$L$126, 0.95)</f>
        <v>0.97680415159684475</v>
      </c>
      <c r="AH2" s="22">
        <f>MIN(MAX(L2,AF2), AG2)</f>
        <v>0.85252498389942299</v>
      </c>
      <c r="AI2" s="22">
        <f>AH2-$AH$127+1</f>
        <v>1.9582590973744649</v>
      </c>
      <c r="AJ2" s="22">
        <f>PERCENTILE($M$2:$M$126, 0.02)</f>
        <v>-2.6288582302280261</v>
      </c>
      <c r="AK2" s="22">
        <f>PERCENTILE($M$2:$M$126, 0.98)</f>
        <v>1.3004365594014071</v>
      </c>
      <c r="AL2" s="22">
        <f>MIN(MAX(M2,AJ2), AK2)</f>
        <v>-1.85266469264683</v>
      </c>
      <c r="AM2" s="22">
        <f>AL2-$AL$127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14.705527620067411</v>
      </c>
      <c r="AS2" s="17">
        <f>(AI2^4) *Z2*AC2*AO2</f>
        <v>14.705527620067411</v>
      </c>
      <c r="AT2" s="17">
        <f>(AM2^4)*AA2*AP2*AQ2</f>
        <v>9.9531635960211435</v>
      </c>
      <c r="AU2" s="17">
        <f t="shared" ref="AU2:AW4" si="0">MIN(AR2, 0.05*AR$127)</f>
        <v>14.705527620067411</v>
      </c>
      <c r="AV2" s="17">
        <f t="shared" si="0"/>
        <v>14.705527620067411</v>
      </c>
      <c r="AW2" s="17">
        <f t="shared" si="0"/>
        <v>9.9531635960211435</v>
      </c>
      <c r="AX2" s="14">
        <f>AU2/$AU$127</f>
        <v>1.8776650645855618E-2</v>
      </c>
      <c r="AY2" s="14">
        <f>AV2/$AV$127</f>
        <v>1.7279726743900388E-2</v>
      </c>
      <c r="AZ2" s="67">
        <f>AW2/$AW$127</f>
        <v>8.3618420624691529E-4</v>
      </c>
      <c r="BA2" s="21">
        <f>N2</f>
        <v>0</v>
      </c>
      <c r="BB2" s="66">
        <v>2222</v>
      </c>
      <c r="BC2" s="15">
        <f>$D$133*AX2</f>
        <v>2239.0029296144071</v>
      </c>
      <c r="BD2" s="19">
        <f>BC2-BB2</f>
        <v>17.002929614407094</v>
      </c>
      <c r="BE2" s="53">
        <f>BD2*IF($BD$127 &gt; 0, (BD2&gt;0), (BD2&lt;0))</f>
        <v>17.002929614407094</v>
      </c>
      <c r="BF2" s="61">
        <f>BE2/$BE$127</f>
        <v>8.445445087339853E-4</v>
      </c>
      <c r="BG2" s="62">
        <f>BF2*$BD$127</f>
        <v>1.1443578093345421</v>
      </c>
      <c r="BH2" s="63">
        <f>(IF(BG2 &gt; 0, V2, W2))</f>
        <v>137.6182153095302</v>
      </c>
      <c r="BI2" s="46">
        <f>BG2/BH2</f>
        <v>8.3154530580174888E-3</v>
      </c>
      <c r="BJ2" s="64">
        <f>BB2/BC2</f>
        <v>0.99240602618714069</v>
      </c>
      <c r="BK2" s="66">
        <v>0</v>
      </c>
      <c r="BL2" s="66">
        <v>5555</v>
      </c>
      <c r="BM2" s="66">
        <v>0</v>
      </c>
      <c r="BN2" s="10">
        <f>SUM(BK2:BM2)</f>
        <v>5555</v>
      </c>
      <c r="BO2" s="15">
        <f>AY2*$D$132</f>
        <v>3065.6308810888554</v>
      </c>
      <c r="BP2" s="9">
        <f>BO2-BN2</f>
        <v>-2489.3691189111446</v>
      </c>
      <c r="BQ2" s="53">
        <f>BP2*IF($BP$127 &gt; 0, (BP2&gt;0), (BP2&lt;0))</f>
        <v>0</v>
      </c>
      <c r="BR2" s="7">
        <f>BQ2/$BQ$127</f>
        <v>0</v>
      </c>
      <c r="BS2" s="62">
        <f>BR2*$BP$127</f>
        <v>0</v>
      </c>
      <c r="BT2" s="48">
        <f>IF(BS2&gt;0,V2,W2)</f>
        <v>140.58938820211259</v>
      </c>
      <c r="BU2" s="46">
        <f>BS2/BT2</f>
        <v>0</v>
      </c>
      <c r="BV2" s="64">
        <f>BN2/BO2</f>
        <v>1.8120250661185167</v>
      </c>
      <c r="BW2" s="16">
        <f t="shared" ref="BW2:BX4" si="1">BB2+BN2+BY2</f>
        <v>7777</v>
      </c>
      <c r="BX2" s="69">
        <f t="shared" si="1"/>
        <v>5313.0324448708061</v>
      </c>
      <c r="BY2" s="66">
        <v>0</v>
      </c>
      <c r="BZ2" s="15">
        <f>AZ2*$D$135</f>
        <v>8.3986341675440173</v>
      </c>
      <c r="CA2" s="37">
        <f>BZ2-BY2</f>
        <v>8.3986341675440173</v>
      </c>
      <c r="CB2" s="54">
        <f>CA2*(CA2&lt;&gt;0)</f>
        <v>8.3986341675440173</v>
      </c>
      <c r="CC2" s="26">
        <f>CB2/$CB$127</f>
        <v>2.6163969369296038E-3</v>
      </c>
      <c r="CD2" s="47">
        <f>CC2 * $CA$127</f>
        <v>8.3986341675440173</v>
      </c>
      <c r="CE2" s="48">
        <f>IF(CD2&gt;0, V2, W2)</f>
        <v>137.6182153095302</v>
      </c>
      <c r="CF2" s="65">
        <f>CD2/CE2</f>
        <v>6.1028506645387393E-2</v>
      </c>
      <c r="CG2" t="s">
        <v>222</v>
      </c>
      <c r="CH2" s="66">
        <v>0</v>
      </c>
      <c r="CI2" s="15">
        <f>AZ2*$CH$130</f>
        <v>7.7790216707150526</v>
      </c>
      <c r="CJ2" s="37">
        <f>CI2-CH2</f>
        <v>7.7790216707150526</v>
      </c>
      <c r="CK2" s="54">
        <f>CJ2*(CJ2&lt;&gt;0)</f>
        <v>7.7790216707150526</v>
      </c>
      <c r="CL2" s="26">
        <f>CK2/$CK$127</f>
        <v>1.2103659048879809E-3</v>
      </c>
      <c r="CM2" s="47">
        <f>CL2 * $CJ$127</f>
        <v>7.7790216707150535</v>
      </c>
      <c r="CN2" s="48">
        <f>IF(CD2&gt;0,V2,W2)</f>
        <v>137.6182153095302</v>
      </c>
      <c r="CO2" s="65">
        <f>CM2/CN2</f>
        <v>5.6526104870772496E-2</v>
      </c>
      <c r="CP2" s="70">
        <f>N2</f>
        <v>0</v>
      </c>
      <c r="CQ2" s="1">
        <f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372.02621265624106</v>
      </c>
      <c r="W3" s="38">
        <f>S3*U3^(N3+1)</f>
        <v>373.53920674880015</v>
      </c>
      <c r="X3" s="44">
        <f>0.5 * (D3-MAX($D$3:$D$126))/(MIN($D$3:$D$126)-MAX($D$3:$D$126)) + 0.75</f>
        <v>0.75371593724194919</v>
      </c>
      <c r="Y3" s="44">
        <f>AVERAGE(D3, F3, G3, H3, I3, J3, K3)</f>
        <v>0.82871481052546925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PERCENTILE($L$2:$L$126, 0.05)</f>
        <v>-0.10573411347504191</v>
      </c>
      <c r="AG3" s="22">
        <f>PERCENTILE($L$2:$L$126, 0.95)</f>
        <v>0.97680415159684475</v>
      </c>
      <c r="AH3" s="22">
        <f>MIN(MAX(L3,AF3), AG3)</f>
        <v>0.94814719312320195</v>
      </c>
      <c r="AI3" s="22">
        <f>AH3-$AH$127+1</f>
        <v>2.0538813065982438</v>
      </c>
      <c r="AJ3" s="22">
        <f>PERCENTILE($M$2:$M$126, 0.02)</f>
        <v>-2.6288582302280261</v>
      </c>
      <c r="AK3" s="22">
        <f>PERCENTILE($M$2:$M$126, 0.98)</f>
        <v>1.3004365594014071</v>
      </c>
      <c r="AL3" s="22">
        <f>MIN(MAX(M3,AJ3), AK3)</f>
        <v>-0.73774459825815697</v>
      </c>
      <c r="AM3" s="22">
        <f>AL3-$AL$127 + 1</f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17.795138348109589</v>
      </c>
      <c r="AS3" s="17">
        <f>(AI3^4) *Z3*AC3*AO3</f>
        <v>17.795138348109589</v>
      </c>
      <c r="AT3" s="17">
        <f>(AM3^4)*AA3*AP3*AQ3</f>
        <v>69.865158048472381</v>
      </c>
      <c r="AU3" s="17">
        <f t="shared" si="0"/>
        <v>17.795138348109589</v>
      </c>
      <c r="AV3" s="17">
        <f t="shared" si="0"/>
        <v>17.795138348109589</v>
      </c>
      <c r="AW3" s="17">
        <f t="shared" si="0"/>
        <v>69.865158048472381</v>
      </c>
      <c r="AX3" s="14">
        <f>AU3/$AU$127</f>
        <v>2.2721598611746396E-2</v>
      </c>
      <c r="AY3" s="14">
        <f>AV3/$AV$127</f>
        <v>2.0910173097470071E-2</v>
      </c>
      <c r="AZ3" s="67">
        <f>AW3/$AW$127</f>
        <v>5.8695048226104791E-3</v>
      </c>
      <c r="BA3" s="21">
        <f>N3</f>
        <v>0</v>
      </c>
      <c r="BB3" s="66">
        <v>2242</v>
      </c>
      <c r="BC3" s="15">
        <f>$D$133*AX3</f>
        <v>2709.4143048590872</v>
      </c>
      <c r="BD3" s="19">
        <f>BC3-BB3</f>
        <v>467.41430485908722</v>
      </c>
      <c r="BE3" s="53">
        <f>BD3*IF($BD$127 &gt; 0, (BD3&gt;0), (BD3&lt;0))</f>
        <v>467.41430485908722</v>
      </c>
      <c r="BF3" s="61">
        <f>BE3/$BE$127</f>
        <v>2.321671579102284E-2</v>
      </c>
      <c r="BG3" s="62">
        <f>BF3*$BD$127</f>
        <v>31.458649896835727</v>
      </c>
      <c r="BH3" s="63">
        <f>(IF(BG3 &gt; 0, V3, W3))</f>
        <v>372.02621265624106</v>
      </c>
      <c r="BI3" s="46">
        <f>BG3/BH3</f>
        <v>8.4560304695261046E-2</v>
      </c>
      <c r="BJ3" s="64">
        <f>BB3/BC3</f>
        <v>0.82748511218058374</v>
      </c>
      <c r="BK3" s="66">
        <v>1495</v>
      </c>
      <c r="BL3" s="66">
        <v>4857</v>
      </c>
      <c r="BM3" s="66">
        <v>0</v>
      </c>
      <c r="BN3" s="10">
        <f>SUM(BK3:BM3)</f>
        <v>6352</v>
      </c>
      <c r="BO3" s="15">
        <f>AY3*$D$132</f>
        <v>3709.7156295683603</v>
      </c>
      <c r="BP3" s="9">
        <f>BO3-BN3</f>
        <v>-2642.2843704316397</v>
      </c>
      <c r="BQ3" s="53">
        <f>BP3*IF($BP$127 &gt; 0, (BP3&gt;0), (BP3&lt;0))</f>
        <v>0</v>
      </c>
      <c r="BR3" s="7">
        <f>BQ3/$BQ$127</f>
        <v>0</v>
      </c>
      <c r="BS3" s="62">
        <f>BR3*$BP$127</f>
        <v>0</v>
      </c>
      <c r="BT3" s="48">
        <f>IF(BS3&gt;0,V3,W3)</f>
        <v>373.53920674880015</v>
      </c>
      <c r="BU3" s="46">
        <f>BS3/BT3</f>
        <v>0</v>
      </c>
      <c r="BV3" s="64">
        <f>BN3/BO3</f>
        <v>1.7122606243376881</v>
      </c>
      <c r="BW3" s="16">
        <f t="shared" si="1"/>
        <v>8594</v>
      </c>
      <c r="BX3" s="69">
        <f t="shared" si="1"/>
        <v>6478.083240865747</v>
      </c>
      <c r="BY3" s="66">
        <v>0</v>
      </c>
      <c r="BZ3" s="15">
        <f>AZ3*$D$135</f>
        <v>58.953306438299649</v>
      </c>
      <c r="CA3" s="37">
        <f>BZ3-BY3</f>
        <v>58.953306438299649</v>
      </c>
      <c r="CB3" s="54">
        <f>CA3*(CA3&lt;&gt;0)</f>
        <v>58.953306438299649</v>
      </c>
      <c r="CC3" s="26">
        <f>CB3/$CB$127</f>
        <v>1.8365516024392438E-2</v>
      </c>
      <c r="CD3" s="47">
        <f>CC3 * $CA$127</f>
        <v>58.953306438299649</v>
      </c>
      <c r="CE3" s="48">
        <f>IF(CD3&gt;0, V3, W3)</f>
        <v>372.02621265624106</v>
      </c>
      <c r="CF3" s="65">
        <f>CD3/CE3</f>
        <v>0.15846546407947218</v>
      </c>
      <c r="CG3" t="s">
        <v>222</v>
      </c>
      <c r="CH3" s="66">
        <v>0</v>
      </c>
      <c r="CI3" s="15">
        <f>AZ3*$CH$130</f>
        <v>54.604003364745289</v>
      </c>
      <c r="CJ3" s="37">
        <f>CI3-CH3</f>
        <v>54.604003364745289</v>
      </c>
      <c r="CK3" s="54">
        <f>CJ3*(CJ3&lt;&gt;0)</f>
        <v>54.604003364745289</v>
      </c>
      <c r="CL3" s="26">
        <f>CK3/$CK$127</f>
        <v>8.4960328869994224E-3</v>
      </c>
      <c r="CM3" s="47">
        <f>CL3 * $CJ$127</f>
        <v>54.604003364745289</v>
      </c>
      <c r="CN3" s="48">
        <f>IF(CD3&gt;0,V3,W3)</f>
        <v>372.02621265624106</v>
      </c>
      <c r="CO3" s="65">
        <f>CM3/CN3</f>
        <v>0.14677461293621366</v>
      </c>
      <c r="CP3" s="70">
        <f>N3</f>
        <v>0</v>
      </c>
      <c r="CQ3" s="1">
        <f>BW3+BY3</f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>IF(C4,P4,R4)</f>
        <v>0.98665226150660901</v>
      </c>
      <c r="U4" s="27">
        <f>IF(D4 = 0,O4,Q4)</f>
        <v>1.0129695828963901</v>
      </c>
      <c r="V4" s="39">
        <f>S4*T4^(1-N4)</f>
        <v>90.791737791712038</v>
      </c>
      <c r="W4" s="38">
        <f>S4*U4^(N4+1)</f>
        <v>93.213457617654186</v>
      </c>
      <c r="X4" s="44">
        <f>0.5 * (D4-MAX($D$3:$D$126))/(MIN($D$3:$D$126)-MAX($D$3:$D$126)) + 0.75</f>
        <v>1.222759560658125</v>
      </c>
      <c r="Y4" s="44">
        <f>AVERAGE(D4, F4, G4, H4, I4, J4, K4)</f>
        <v>0.14051217533596178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PERCENTILE($L$2:$L$126, 0.05)</f>
        <v>-0.10573411347504191</v>
      </c>
      <c r="AG4" s="22">
        <f>PERCENTILE($L$2:$L$126, 0.95)</f>
        <v>0.97680415159684475</v>
      </c>
      <c r="AH4" s="22">
        <f>MIN(MAX(L4,AF4), AG4)</f>
        <v>-0.10573411347504191</v>
      </c>
      <c r="AI4" s="22">
        <f>AH4-$AH$127+1</f>
        <v>1</v>
      </c>
      <c r="AJ4" s="22">
        <f>PERCENTILE($M$2:$M$126, 0.02)</f>
        <v>-2.6288582302280261</v>
      </c>
      <c r="AK4" s="22">
        <f>PERCENTILE($M$2:$M$126, 0.98)</f>
        <v>1.3004365594014071</v>
      </c>
      <c r="AL4" s="22">
        <f>MIN(MAX(M4,AJ4), AK4)</f>
        <v>-2.1593614328130202</v>
      </c>
      <c r="AM4" s="22">
        <f>AL4-$AL$127 + 1</f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</v>
      </c>
      <c r="AS4" s="17">
        <f>(AI4^4) *Z4*AC4*AO4</f>
        <v>1</v>
      </c>
      <c r="AT4" s="17">
        <f>(AM4^4)*AA4*AP4*AQ4</f>
        <v>4.6630983539170527</v>
      </c>
      <c r="AU4" s="17">
        <f t="shared" si="0"/>
        <v>1</v>
      </c>
      <c r="AV4" s="17">
        <f t="shared" si="0"/>
        <v>1</v>
      </c>
      <c r="AW4" s="17">
        <f t="shared" si="0"/>
        <v>4.6630983539170527</v>
      </c>
      <c r="AX4" s="14">
        <f>AU4/$AU$127</f>
        <v>1.2768430437159347E-3</v>
      </c>
      <c r="AY4" s="14">
        <f>AV4/$AV$127</f>
        <v>1.1750497629422138E-3</v>
      </c>
      <c r="AZ4" s="67">
        <f>AW4/$AW$127</f>
        <v>3.9175576268837457E-4</v>
      </c>
      <c r="BA4" s="21">
        <f>N4</f>
        <v>0</v>
      </c>
      <c r="BB4" s="66">
        <v>184</v>
      </c>
      <c r="BC4" s="15">
        <f>$D$133*AX4</f>
        <v>152.25587190486291</v>
      </c>
      <c r="BD4" s="19">
        <f>BC4-BB4</f>
        <v>-31.744128095137086</v>
      </c>
      <c r="BE4" s="53">
        <f>BD4*IF($BD$127 &gt; 0, (BD4&gt;0), (BD4&lt;0))</f>
        <v>0</v>
      </c>
      <c r="BF4" s="61">
        <f>BE4/$BE$127</f>
        <v>0</v>
      </c>
      <c r="BG4" s="62">
        <f>BF4*$BD$127</f>
        <v>0</v>
      </c>
      <c r="BH4" s="63">
        <f>(IF(BG4 &gt; 0, V4, W4))</f>
        <v>93.213457617654186</v>
      </c>
      <c r="BI4" s="46">
        <f>BG4/BH4</f>
        <v>0</v>
      </c>
      <c r="BJ4" s="64">
        <f>BB4/BC4</f>
        <v>1.208491979310804</v>
      </c>
      <c r="BK4" s="66">
        <v>0</v>
      </c>
      <c r="BL4" s="66">
        <v>460</v>
      </c>
      <c r="BM4" s="66">
        <v>0</v>
      </c>
      <c r="BN4" s="10">
        <f>SUM(BK4:BM4)</f>
        <v>460</v>
      </c>
      <c r="BO4" s="15">
        <f>AY4*$D$132</f>
        <v>208.46792854310402</v>
      </c>
      <c r="BP4" s="9">
        <f>BO4-BN4</f>
        <v>-251.53207145689598</v>
      </c>
      <c r="BQ4" s="53">
        <f>BP4*IF($BP$127 &gt; 0, (BP4&gt;0), (BP4&lt;0))</f>
        <v>0</v>
      </c>
      <c r="BR4" s="7">
        <f>BQ4/$BQ$127</f>
        <v>0</v>
      </c>
      <c r="BS4" s="62">
        <f>BR4*$BP$127</f>
        <v>0</v>
      </c>
      <c r="BT4" s="48">
        <f>IF(BS4&gt;0,V4,W4)</f>
        <v>93.213457617654186</v>
      </c>
      <c r="BU4" s="46">
        <f>BS4/BT4</f>
        <v>0</v>
      </c>
      <c r="BV4" s="64">
        <f>BN4/BO4</f>
        <v>2.206574427130108</v>
      </c>
      <c r="BW4" s="16">
        <f t="shared" si="1"/>
        <v>644</v>
      </c>
      <c r="BX4" s="69">
        <f t="shared" si="1"/>
        <v>364.65859532840898</v>
      </c>
      <c r="BY4" s="66">
        <v>0</v>
      </c>
      <c r="BZ4" s="15">
        <f>AZ4*$D$135</f>
        <v>3.9347948804420341</v>
      </c>
      <c r="CA4" s="37">
        <f>BZ4-BY4</f>
        <v>3.9347948804420341</v>
      </c>
      <c r="CB4" s="54">
        <f>CA4*(CA4&lt;&gt;0)</f>
        <v>3.9347948804420341</v>
      </c>
      <c r="CC4" s="26">
        <f>CB4/$CB$127</f>
        <v>1.2257927976454951E-3</v>
      </c>
      <c r="CD4" s="47">
        <f>CC4 * $CA$127</f>
        <v>3.9347948804420341</v>
      </c>
      <c r="CE4" s="48">
        <f>IF(CD4&gt;0, V4, W4)</f>
        <v>90.791737791712038</v>
      </c>
      <c r="CF4" s="65">
        <f>CD4/CE4</f>
        <v>4.3338688917585882E-2</v>
      </c>
      <c r="CG4" t="s">
        <v>222</v>
      </c>
      <c r="CH4" s="66">
        <v>0</v>
      </c>
      <c r="CI4" s="15">
        <f>AZ4*$CH$130</f>
        <v>3.6445038602899484</v>
      </c>
      <c r="CJ4" s="37">
        <f>CI4-CH4</f>
        <v>3.6445038602899484</v>
      </c>
      <c r="CK4" s="54">
        <f>CJ4*(CJ4&lt;&gt;0)</f>
        <v>3.6445038602899484</v>
      </c>
      <c r="CL4" s="26">
        <f>CK4/$CK$127</f>
        <v>5.6706143772988153E-4</v>
      </c>
      <c r="CM4" s="47">
        <f>CL4 * $CJ$127</f>
        <v>3.6445038602899484</v>
      </c>
      <c r="CN4" s="48">
        <f>IF(CD4&gt;0,V4,W4)</f>
        <v>90.791737791712038</v>
      </c>
      <c r="CO4" s="65">
        <f>CM4/CN4</f>
        <v>4.0141360314645706E-2</v>
      </c>
      <c r="CP4" s="70">
        <f>N4</f>
        <v>0</v>
      </c>
      <c r="CQ4" s="1">
        <f>BW4+BY4</f>
        <v>644</v>
      </c>
    </row>
    <row r="5" spans="1:95" x14ac:dyDescent="0.2">
      <c r="A5" s="25" t="s">
        <v>273</v>
      </c>
      <c r="I5"/>
      <c r="N5" s="21"/>
      <c r="T5" s="27"/>
      <c r="U5" s="27"/>
      <c r="V5" s="39"/>
      <c r="W5" s="38"/>
      <c r="X5" s="44"/>
      <c r="Y5" s="44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46"/>
      <c r="AO5" s="46"/>
      <c r="AP5" s="51"/>
      <c r="AQ5" s="21"/>
      <c r="AR5" s="17"/>
      <c r="AS5" s="17"/>
      <c r="AT5" s="17"/>
      <c r="AU5" s="17"/>
      <c r="AV5" s="17"/>
      <c r="AW5" s="17"/>
      <c r="AX5" s="14"/>
      <c r="AY5" s="14"/>
      <c r="AZ5" s="67"/>
      <c r="BA5" s="21"/>
      <c r="BB5" s="66"/>
      <c r="BC5" s="15"/>
      <c r="BD5" s="19"/>
      <c r="BE5" s="53"/>
      <c r="BF5" s="61"/>
      <c r="BG5" s="62"/>
      <c r="BH5" s="63"/>
      <c r="BI5" s="46"/>
      <c r="BJ5" s="64"/>
      <c r="BK5" s="66"/>
      <c r="BL5" s="66"/>
      <c r="BM5" s="66"/>
      <c r="BN5" s="10"/>
      <c r="BO5" s="15"/>
      <c r="BP5" s="9"/>
      <c r="BQ5" s="53"/>
      <c r="BR5" s="7"/>
      <c r="BS5" s="62"/>
      <c r="BT5" s="48"/>
      <c r="BU5" s="46"/>
      <c r="BV5" s="64"/>
      <c r="BW5" s="16"/>
      <c r="BX5" s="69"/>
      <c r="BY5" s="66"/>
      <c r="BZ5" s="15"/>
      <c r="CA5" s="37"/>
      <c r="CB5" s="54"/>
      <c r="CC5" s="26"/>
      <c r="CD5" s="47"/>
      <c r="CE5" s="48"/>
      <c r="CF5" s="65"/>
      <c r="CH5" s="66"/>
      <c r="CI5" s="15"/>
      <c r="CJ5" s="37"/>
      <c r="CK5" s="54"/>
      <c r="CL5" s="26"/>
      <c r="CM5" s="47"/>
      <c r="CN5" s="48"/>
      <c r="CO5" s="65"/>
      <c r="CP5" s="70"/>
      <c r="CQ5" s="1"/>
    </row>
    <row r="6" spans="1:95" x14ac:dyDescent="0.2">
      <c r="A6" s="25" t="s">
        <v>262</v>
      </c>
      <c r="B6">
        <v>1</v>
      </c>
      <c r="C6">
        <v>0</v>
      </c>
      <c r="D6">
        <v>0.109468637634838</v>
      </c>
      <c r="E6">
        <v>0.89053136236516095</v>
      </c>
      <c r="F6">
        <v>0.51132300357568505</v>
      </c>
      <c r="G6">
        <v>0.51132300357568505</v>
      </c>
      <c r="H6">
        <v>6.35185959047221E-2</v>
      </c>
      <c r="I6">
        <v>5.5996656916005E-2</v>
      </c>
      <c r="J6">
        <v>5.96391567903427E-2</v>
      </c>
      <c r="K6">
        <v>0.17462781216278001</v>
      </c>
      <c r="L6">
        <v>0.75241423748406</v>
      </c>
      <c r="M6">
        <v>-1.94022136560502</v>
      </c>
      <c r="N6" s="21">
        <v>0</v>
      </c>
      <c r="O6">
        <v>1.00078898731743</v>
      </c>
      <c r="P6">
        <v>0.99031426185728499</v>
      </c>
      <c r="Q6">
        <v>1.00905045718369</v>
      </c>
      <c r="R6">
        <v>0.99174179116815597</v>
      </c>
      <c r="S6">
        <v>256.88000488281199</v>
      </c>
      <c r="T6" s="27">
        <f t="shared" ref="T6:T37" si="2">IF(C6,P6,R6)</f>
        <v>0.99174179116815597</v>
      </c>
      <c r="U6" s="27">
        <f t="shared" ref="U6:U37" si="3">IF(D6 = 0,O6,Q6)</f>
        <v>1.00905045718369</v>
      </c>
      <c r="V6" s="39">
        <f t="shared" ref="V6:V37" si="4">S6*T6^(1-N6)</f>
        <v>254.75863615776461</v>
      </c>
      <c r="W6" s="38">
        <f t="shared" ref="W6:W37" si="5">S6*U6^(N6+1)</f>
        <v>259.20488636834995</v>
      </c>
      <c r="X6" s="44">
        <f t="shared" ref="X6:X37" si="6">0.5 * (D6-MAX($D$3:$D$126))/(MIN($D$3:$D$126)-MAX($D$3:$D$126)) + 0.75</f>
        <v>1.1950867052023122</v>
      </c>
      <c r="Y6" s="44">
        <f t="shared" ref="Y6:Y37" si="7">AVERAGE(D6, F6, G6, H6, I6, J6, K6)</f>
        <v>0.21227098093715116</v>
      </c>
      <c r="Z6" s="22">
        <f t="shared" ref="Z6:Z37" si="8">AI6^N6</f>
        <v>1</v>
      </c>
      <c r="AA6" s="22">
        <f t="shared" ref="AA6:AA37" si="9">(Z6+AB6)/2</f>
        <v>1</v>
      </c>
      <c r="AB6" s="22">
        <f t="shared" ref="AB6:AB37" si="10">AM6^N6</f>
        <v>1</v>
      </c>
      <c r="AC6" s="22">
        <v>1</v>
      </c>
      <c r="AD6" s="22">
        <v>1</v>
      </c>
      <c r="AE6" s="22">
        <v>1</v>
      </c>
      <c r="AF6" s="22">
        <f t="shared" ref="AF6:AF37" si="11">PERCENTILE($L$2:$L$126, 0.05)</f>
        <v>-0.10573411347504191</v>
      </c>
      <c r="AG6" s="22">
        <f t="shared" ref="AG6:AG37" si="12">PERCENTILE($L$2:$L$126, 0.95)</f>
        <v>0.97680415159684475</v>
      </c>
      <c r="AH6" s="22">
        <f t="shared" ref="AH6:AH37" si="13">MIN(MAX(L6,AF6), AG6)</f>
        <v>0.75241423748406</v>
      </c>
      <c r="AI6" s="22">
        <f t="shared" ref="AI6:AI37" si="14">AH6-$AH$127+1</f>
        <v>1.8581483509591019</v>
      </c>
      <c r="AJ6" s="22">
        <f t="shared" ref="AJ6:AJ37" si="15">PERCENTILE($M$2:$M$126, 0.02)</f>
        <v>-2.6288582302280261</v>
      </c>
      <c r="AK6" s="22">
        <f t="shared" ref="AK6:AK37" si="16">PERCENTILE($M$2:$M$126, 0.98)</f>
        <v>1.3004365594014071</v>
      </c>
      <c r="AL6" s="22">
        <f t="shared" ref="AL6:AL37" si="17">MIN(MAX(M6,AJ6), AK6)</f>
        <v>-1.94022136560502</v>
      </c>
      <c r="AM6" s="22">
        <f t="shared" ref="AM6:AM37" si="18">AL6-$AL$127 + 1</f>
        <v>1.6886368646230061</v>
      </c>
      <c r="AN6" s="46">
        <v>1</v>
      </c>
      <c r="AO6" s="71">
        <v>0</v>
      </c>
      <c r="AP6" s="51">
        <v>1</v>
      </c>
      <c r="AQ6" s="21">
        <v>2</v>
      </c>
      <c r="AR6" s="17">
        <f t="shared" ref="AR6:AR37" si="19">(AI6^4)*AB6*AE6*AN6</f>
        <v>11.921242902609446</v>
      </c>
      <c r="AS6" s="17">
        <f t="shared" ref="AS6:AS37" si="20">(AI6^4) *Z6*AC6*AO6</f>
        <v>0</v>
      </c>
      <c r="AT6" s="17">
        <f t="shared" ref="AT6:AT37" si="21">(AM6^4)*AA6*AP6*AQ6</f>
        <v>16.262041317252262</v>
      </c>
      <c r="AU6" s="17">
        <f t="shared" ref="AU6:AU37" si="22">MIN(AR6, 0.05*AR$127)</f>
        <v>11.921242902609446</v>
      </c>
      <c r="AV6" s="17">
        <f t="shared" ref="AV6:AV37" si="23">MIN(AS6, 0.05*AS$127)</f>
        <v>0</v>
      </c>
      <c r="AW6" s="17">
        <f t="shared" ref="AW6:AW37" si="24">MIN(AT6, 0.05*AT$127)</f>
        <v>16.262041317252262</v>
      </c>
      <c r="AX6" s="14">
        <f t="shared" ref="AX6:AX37" si="25">AU6/$AU$127</f>
        <v>1.5221556072644828E-2</v>
      </c>
      <c r="AY6" s="14">
        <f t="shared" ref="AY6:AY37" si="26">AV6/$AV$127</f>
        <v>0</v>
      </c>
      <c r="AZ6" s="67">
        <f t="shared" ref="AZ6:AZ37" si="27">AW6/$AW$127</f>
        <v>1.3662050241248979E-3</v>
      </c>
      <c r="BA6" s="21">
        <f t="shared" ref="BA6:BA37" si="28">N6</f>
        <v>0</v>
      </c>
      <c r="BB6" s="66">
        <v>257</v>
      </c>
      <c r="BC6" s="15">
        <f t="shared" ref="BC6:BC37" si="29">$D$133*AX6</f>
        <v>1815.07923232646</v>
      </c>
      <c r="BD6" s="19">
        <f t="shared" ref="BD6:BD37" si="30">BC6-BB6</f>
        <v>1558.07923232646</v>
      </c>
      <c r="BE6" s="53">
        <f t="shared" ref="BE6:BE37" si="31">BD6*IF($BD$127 &gt; 0, (BD6&gt;0), (BD6&lt;0))</f>
        <v>1558.07923232646</v>
      </c>
      <c r="BF6" s="61">
        <f t="shared" ref="BF6:BF37" si="32">BE6/$BE$127</f>
        <v>7.7390619715251963E-2</v>
      </c>
      <c r="BG6" s="62">
        <f t="shared" ref="BG6:BG37" si="33">BF6*$BD$127</f>
        <v>104.86428971416566</v>
      </c>
      <c r="BH6" s="63">
        <f t="shared" ref="BH6:BH37" si="34">(IF(BG6 &gt; 0, V6, W6))</f>
        <v>254.75863615776461</v>
      </c>
      <c r="BI6" s="46">
        <f t="shared" ref="BI6:BI37" si="35">BG6/BH6</f>
        <v>0.41162211925654313</v>
      </c>
      <c r="BJ6" s="64">
        <f t="shared" ref="BJ6:BJ37" si="36">BB6/BC6</f>
        <v>0.14159161507819842</v>
      </c>
      <c r="BK6" s="66">
        <v>0</v>
      </c>
      <c r="BL6" s="66">
        <v>0</v>
      </c>
      <c r="BM6" s="66">
        <v>0</v>
      </c>
      <c r="BN6" s="10">
        <f t="shared" ref="BN6:BN37" si="37">SUM(BK6:BM6)</f>
        <v>0</v>
      </c>
      <c r="BO6" s="15">
        <f t="shared" ref="BO6:BO37" si="38">AY6*$D$132</f>
        <v>0</v>
      </c>
      <c r="BP6" s="9">
        <f t="shared" ref="BP6:BP37" si="39">BO6-BN6</f>
        <v>0</v>
      </c>
      <c r="BQ6" s="53">
        <f t="shared" ref="BQ6:BQ37" si="40">BP6*IF($BP$127 &gt; 0, (BP6&gt;0), (BP6&lt;0))</f>
        <v>0</v>
      </c>
      <c r="BR6" s="7">
        <f t="shared" ref="BR6:BR37" si="41">BQ6/$BQ$127</f>
        <v>0</v>
      </c>
      <c r="BS6" s="62">
        <f t="shared" ref="BS6:BS37" si="42">BR6*$BP$127</f>
        <v>0</v>
      </c>
      <c r="BT6" s="48">
        <f t="shared" ref="BT6:BT37" si="43">IF(BS6&gt;0,V6,W6)</f>
        <v>259.20488636834995</v>
      </c>
      <c r="BU6" s="46">
        <f t="shared" ref="BU6:BU37" si="44">BS6/BT6</f>
        <v>0</v>
      </c>
      <c r="BV6" s="64" t="e">
        <f t="shared" ref="BV6:BV37" si="45">BN6/BO6</f>
        <v>#DIV/0!</v>
      </c>
      <c r="BW6" s="16">
        <f t="shared" ref="BW6:BW37" si="46">BB6+BN6+BY6</f>
        <v>257</v>
      </c>
      <c r="BX6" s="69">
        <f t="shared" ref="BX6:BX37" si="47">BC6+BO6+BZ6</f>
        <v>1828.8013955887704</v>
      </c>
      <c r="BY6" s="66">
        <v>0</v>
      </c>
      <c r="BZ6" s="15">
        <f t="shared" ref="BZ6:BZ37" si="48">AZ6*$D$135</f>
        <v>13.722163262310476</v>
      </c>
      <c r="CA6" s="37">
        <f t="shared" ref="CA6:CA37" si="49">BZ6-BY6</f>
        <v>13.722163262310476</v>
      </c>
      <c r="CB6" s="54">
        <f t="shared" ref="CB6:CB37" si="50">CA6*(CA6&lt;&gt;0)</f>
        <v>13.722163262310476</v>
      </c>
      <c r="CC6" s="26">
        <f t="shared" ref="CC6:CC37" si="51">CB6/$CB$127</f>
        <v>4.2748172156730508E-3</v>
      </c>
      <c r="CD6" s="47">
        <f t="shared" ref="CD6:CD37" si="52">CC6 * $CA$127</f>
        <v>13.722163262310476</v>
      </c>
      <c r="CE6" s="48">
        <f t="shared" ref="CE6:CE37" si="53">IF(CD6&gt;0, V6, W6)</f>
        <v>254.75863615776461</v>
      </c>
      <c r="CF6" s="65">
        <f t="shared" ref="CF6:CF37" si="54">CD6/CE6</f>
        <v>5.3863387986630366E-2</v>
      </c>
      <c r="CG6" t="s">
        <v>222</v>
      </c>
      <c r="CH6" s="66">
        <v>0</v>
      </c>
      <c r="CI6" s="15">
        <f t="shared" ref="CI6:CI37" si="55">AZ6*$CH$130</f>
        <v>12.709805339433926</v>
      </c>
      <c r="CJ6" s="37">
        <f t="shared" ref="CJ6:CJ37" si="56">CI6-CH6</f>
        <v>12.709805339433926</v>
      </c>
      <c r="CK6" s="54">
        <f t="shared" ref="CK6:CK37" si="57">CJ6*(CJ6&lt;&gt;0)</f>
        <v>12.709805339433926</v>
      </c>
      <c r="CL6" s="26">
        <f t="shared" ref="CL6:CL37" si="58">CK6/$CK$127</f>
        <v>1.9775642351694297E-3</v>
      </c>
      <c r="CM6" s="47">
        <f t="shared" ref="CM6:CM37" si="59">CL6 * $CJ$127</f>
        <v>12.709805339433926</v>
      </c>
      <c r="CN6" s="48">
        <f t="shared" ref="CN6:CN37" si="60">IF(CD6&gt;0,V6,W6)</f>
        <v>254.75863615776461</v>
      </c>
      <c r="CO6" s="65">
        <f t="shared" ref="CO6:CO37" si="61">CM6/CN6</f>
        <v>4.9889595623220061E-2</v>
      </c>
      <c r="CP6" s="70">
        <f t="shared" ref="CP6:CP37" si="62">N6</f>
        <v>0</v>
      </c>
      <c r="CQ6" s="1">
        <f t="shared" ref="CQ6:CQ37" si="63">BW6+BY6</f>
        <v>257</v>
      </c>
    </row>
    <row r="7" spans="1:95" x14ac:dyDescent="0.2">
      <c r="A7" s="25" t="s">
        <v>185</v>
      </c>
      <c r="B7">
        <v>1</v>
      </c>
      <c r="C7">
        <v>0</v>
      </c>
      <c r="D7">
        <v>6.1126648022373102E-2</v>
      </c>
      <c r="E7">
        <v>0.938873351977626</v>
      </c>
      <c r="F7">
        <v>3.1783869686134197E-2</v>
      </c>
      <c r="G7">
        <v>3.1783869686134197E-2</v>
      </c>
      <c r="H7">
        <v>2.67446719598829E-2</v>
      </c>
      <c r="I7">
        <v>5.68324279147513E-2</v>
      </c>
      <c r="J7">
        <v>3.8986723910373902E-2</v>
      </c>
      <c r="K7">
        <v>3.5201547583261397E-2</v>
      </c>
      <c r="L7">
        <v>0.83637822351746305</v>
      </c>
      <c r="M7">
        <v>-2.3005852754059402</v>
      </c>
      <c r="N7" s="21">
        <v>0</v>
      </c>
      <c r="O7">
        <v>1.00156531182181</v>
      </c>
      <c r="P7">
        <v>0.98429364121678298</v>
      </c>
      <c r="Q7">
        <v>1.0083813942348401</v>
      </c>
      <c r="R7">
        <v>0.984303921113309</v>
      </c>
      <c r="S7">
        <v>285.92999267578102</v>
      </c>
      <c r="T7" s="27">
        <f t="shared" si="2"/>
        <v>0.984303921113309</v>
      </c>
      <c r="U7" s="27">
        <f t="shared" si="3"/>
        <v>1.0083813942348401</v>
      </c>
      <c r="V7" s="39">
        <f t="shared" si="4"/>
        <v>281.44201295467099</v>
      </c>
      <c r="W7" s="38">
        <f t="shared" si="5"/>
        <v>288.32648466796167</v>
      </c>
      <c r="X7" s="44">
        <f t="shared" si="6"/>
        <v>1.2200660611065235</v>
      </c>
      <c r="Y7" s="44">
        <f t="shared" si="7"/>
        <v>4.0351394108987283E-2</v>
      </c>
      <c r="Z7" s="22">
        <f t="shared" si="8"/>
        <v>1</v>
      </c>
      <c r="AA7" s="22">
        <f t="shared" si="9"/>
        <v>1</v>
      </c>
      <c r="AB7" s="22">
        <f t="shared" si="10"/>
        <v>1</v>
      </c>
      <c r="AC7" s="22">
        <v>1</v>
      </c>
      <c r="AD7" s="22">
        <v>1</v>
      </c>
      <c r="AE7" s="22">
        <v>1</v>
      </c>
      <c r="AF7" s="22">
        <f t="shared" si="11"/>
        <v>-0.10573411347504191</v>
      </c>
      <c r="AG7" s="22">
        <f t="shared" si="12"/>
        <v>0.97680415159684475</v>
      </c>
      <c r="AH7" s="22">
        <f t="shared" si="13"/>
        <v>0.83637822351746305</v>
      </c>
      <c r="AI7" s="22">
        <f t="shared" si="14"/>
        <v>1.9421123369925049</v>
      </c>
      <c r="AJ7" s="22">
        <f t="shared" si="15"/>
        <v>-2.6288582302280261</v>
      </c>
      <c r="AK7" s="22">
        <f t="shared" si="16"/>
        <v>1.3004365594014071</v>
      </c>
      <c r="AL7" s="22">
        <f t="shared" si="17"/>
        <v>-2.3005852754059402</v>
      </c>
      <c r="AM7" s="22">
        <f t="shared" si="18"/>
        <v>1.328272954822086</v>
      </c>
      <c r="AN7" s="46">
        <v>1</v>
      </c>
      <c r="AO7" s="46">
        <v>0</v>
      </c>
      <c r="AP7" s="51">
        <v>1</v>
      </c>
      <c r="AQ7" s="21">
        <v>1</v>
      </c>
      <c r="AR7" s="17">
        <f t="shared" si="19"/>
        <v>14.226477725604909</v>
      </c>
      <c r="AS7" s="17">
        <f t="shared" si="20"/>
        <v>0</v>
      </c>
      <c r="AT7" s="17">
        <f t="shared" si="21"/>
        <v>3.1127863974888874</v>
      </c>
      <c r="AU7" s="17">
        <f t="shared" si="22"/>
        <v>14.226477725604909</v>
      </c>
      <c r="AV7" s="17">
        <f t="shared" si="23"/>
        <v>0</v>
      </c>
      <c r="AW7" s="17">
        <f t="shared" si="24"/>
        <v>3.1127863974888874</v>
      </c>
      <c r="AX7" s="14">
        <f t="shared" si="25"/>
        <v>1.8164979120518319E-2</v>
      </c>
      <c r="AY7" s="14">
        <f t="shared" si="26"/>
        <v>0</v>
      </c>
      <c r="AZ7" s="67">
        <f t="shared" si="27"/>
        <v>2.6151110628192176E-4</v>
      </c>
      <c r="BA7" s="21">
        <f t="shared" si="28"/>
        <v>0</v>
      </c>
      <c r="BB7" s="66">
        <v>2002</v>
      </c>
      <c r="BC7" s="15">
        <f t="shared" si="29"/>
        <v>2166.0647702470865</v>
      </c>
      <c r="BD7" s="19">
        <f t="shared" si="30"/>
        <v>164.06477024708647</v>
      </c>
      <c r="BE7" s="53">
        <f t="shared" si="31"/>
        <v>164.06477024708647</v>
      </c>
      <c r="BF7" s="61">
        <f t="shared" si="32"/>
        <v>8.1491839307194294E-3</v>
      </c>
      <c r="BG7" s="62">
        <f t="shared" si="33"/>
        <v>11.04214422612475</v>
      </c>
      <c r="BH7" s="63">
        <f t="shared" si="34"/>
        <v>281.44201295467099</v>
      </c>
      <c r="BI7" s="46">
        <f t="shared" si="35"/>
        <v>3.9234171580144278E-2</v>
      </c>
      <c r="BJ7" s="64">
        <f t="shared" si="36"/>
        <v>0.92425675699975895</v>
      </c>
      <c r="BK7" s="66">
        <v>0</v>
      </c>
      <c r="BL7" s="66">
        <v>0</v>
      </c>
      <c r="BM7" s="66">
        <v>0</v>
      </c>
      <c r="BN7" s="10">
        <f t="shared" si="37"/>
        <v>0</v>
      </c>
      <c r="BO7" s="15">
        <f t="shared" si="38"/>
        <v>0</v>
      </c>
      <c r="BP7" s="9">
        <f t="shared" si="39"/>
        <v>0</v>
      </c>
      <c r="BQ7" s="53">
        <f t="shared" si="40"/>
        <v>0</v>
      </c>
      <c r="BR7" s="7">
        <f t="shared" si="41"/>
        <v>0</v>
      </c>
      <c r="BS7" s="62">
        <f t="shared" si="42"/>
        <v>0</v>
      </c>
      <c r="BT7" s="48">
        <f t="shared" si="43"/>
        <v>288.32648466796167</v>
      </c>
      <c r="BU7" s="46">
        <f t="shared" si="44"/>
        <v>0</v>
      </c>
      <c r="BV7" s="64" t="e">
        <f t="shared" si="45"/>
        <v>#DIV/0!</v>
      </c>
      <c r="BW7" s="16">
        <f t="shared" si="46"/>
        <v>2002</v>
      </c>
      <c r="BX7" s="69">
        <f t="shared" si="47"/>
        <v>2168.6913877985821</v>
      </c>
      <c r="BY7" s="66">
        <v>0</v>
      </c>
      <c r="BZ7" s="15">
        <f t="shared" si="48"/>
        <v>2.626617551495622</v>
      </c>
      <c r="CA7" s="37">
        <f t="shared" si="49"/>
        <v>2.626617551495622</v>
      </c>
      <c r="CB7" s="54">
        <f t="shared" si="50"/>
        <v>2.626617551495622</v>
      </c>
      <c r="CC7" s="26">
        <f t="shared" si="51"/>
        <v>8.1826091946904215E-4</v>
      </c>
      <c r="CD7" s="47">
        <f t="shared" si="52"/>
        <v>2.626617551495622</v>
      </c>
      <c r="CE7" s="48">
        <f t="shared" si="53"/>
        <v>281.44201295467099</v>
      </c>
      <c r="CF7" s="65">
        <f t="shared" si="54"/>
        <v>9.3327130655459917E-3</v>
      </c>
      <c r="CG7" t="s">
        <v>222</v>
      </c>
      <c r="CH7" s="66">
        <v>0</v>
      </c>
      <c r="CI7" s="15">
        <f t="shared" si="55"/>
        <v>2.4328378217407183</v>
      </c>
      <c r="CJ7" s="37">
        <f t="shared" si="56"/>
        <v>2.4328378217407183</v>
      </c>
      <c r="CK7" s="54">
        <f t="shared" si="57"/>
        <v>2.4328378217407183</v>
      </c>
      <c r="CL7" s="26">
        <f t="shared" si="58"/>
        <v>3.785339694633139E-4</v>
      </c>
      <c r="CM7" s="47">
        <f t="shared" si="59"/>
        <v>2.4328378217407183</v>
      </c>
      <c r="CN7" s="48">
        <f t="shared" si="60"/>
        <v>281.44201295467099</v>
      </c>
      <c r="CO7" s="65">
        <f t="shared" si="61"/>
        <v>8.6441885353220199E-3</v>
      </c>
      <c r="CP7" s="70">
        <f t="shared" si="62"/>
        <v>0</v>
      </c>
      <c r="CQ7" s="1">
        <f t="shared" si="63"/>
        <v>2002</v>
      </c>
    </row>
    <row r="8" spans="1:95" x14ac:dyDescent="0.2">
      <c r="A8" s="25" t="s">
        <v>186</v>
      </c>
      <c r="B8">
        <v>1</v>
      </c>
      <c r="C8">
        <v>0</v>
      </c>
      <c r="D8">
        <v>0.207843137254901</v>
      </c>
      <c r="E8">
        <v>0.792156862745098</v>
      </c>
      <c r="F8">
        <v>0.15917843388960201</v>
      </c>
      <c r="G8">
        <v>0.15917843388960201</v>
      </c>
      <c r="H8">
        <v>0.221374045801526</v>
      </c>
      <c r="I8">
        <v>9.0076335877862596E-2</v>
      </c>
      <c r="J8">
        <v>0.14121105800984399</v>
      </c>
      <c r="K8">
        <v>0.149925831869964</v>
      </c>
      <c r="L8">
        <v>0.70896323349185897</v>
      </c>
      <c r="M8">
        <v>-0.39215233126983601</v>
      </c>
      <c r="N8" s="21">
        <v>0</v>
      </c>
      <c r="O8">
        <v>1.0497819442274201</v>
      </c>
      <c r="P8">
        <v>0.96507257790141099</v>
      </c>
      <c r="Q8">
        <v>1.00896694148614</v>
      </c>
      <c r="R8">
        <v>0.96127133396557896</v>
      </c>
      <c r="S8">
        <v>12.789999961853001</v>
      </c>
      <c r="T8" s="27">
        <f t="shared" si="2"/>
        <v>0.96127133396557896</v>
      </c>
      <c r="U8" s="27">
        <f t="shared" si="3"/>
        <v>1.00896694148614</v>
      </c>
      <c r="V8" s="39">
        <f t="shared" si="4"/>
        <v>12.294660324750138</v>
      </c>
      <c r="W8" s="38">
        <f t="shared" si="5"/>
        <v>12.90468714311867</v>
      </c>
      <c r="X8" s="44">
        <f t="shared" si="6"/>
        <v>1.1442544647916975</v>
      </c>
      <c r="Y8" s="44">
        <f t="shared" si="7"/>
        <v>0.16125532522761452</v>
      </c>
      <c r="Z8" s="22">
        <f t="shared" si="8"/>
        <v>1</v>
      </c>
      <c r="AA8" s="22">
        <f t="shared" si="9"/>
        <v>1</v>
      </c>
      <c r="AB8" s="22">
        <f t="shared" si="10"/>
        <v>1</v>
      </c>
      <c r="AC8" s="22">
        <v>1</v>
      </c>
      <c r="AD8" s="22">
        <v>1</v>
      </c>
      <c r="AE8" s="22">
        <v>1</v>
      </c>
      <c r="AF8" s="22">
        <f t="shared" si="11"/>
        <v>-0.10573411347504191</v>
      </c>
      <c r="AG8" s="22">
        <f t="shared" si="12"/>
        <v>0.97680415159684475</v>
      </c>
      <c r="AH8" s="22">
        <f t="shared" si="13"/>
        <v>0.70896323349185897</v>
      </c>
      <c r="AI8" s="22">
        <f t="shared" si="14"/>
        <v>1.8146973469669008</v>
      </c>
      <c r="AJ8" s="22">
        <f t="shared" si="15"/>
        <v>-2.6288582302280261</v>
      </c>
      <c r="AK8" s="22">
        <f t="shared" si="16"/>
        <v>1.3004365594014071</v>
      </c>
      <c r="AL8" s="22">
        <f t="shared" si="17"/>
        <v>-0.39215233126983601</v>
      </c>
      <c r="AM8" s="22">
        <f t="shared" si="18"/>
        <v>3.2367058989581903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9"/>
        <v>10.844681888722638</v>
      </c>
      <c r="AS8" s="17">
        <f t="shared" si="20"/>
        <v>10.844681888722638</v>
      </c>
      <c r="AT8" s="17">
        <f t="shared" si="21"/>
        <v>109.7521299499663</v>
      </c>
      <c r="AU8" s="17">
        <f t="shared" si="22"/>
        <v>10.844681888722638</v>
      </c>
      <c r="AV8" s="17">
        <f t="shared" si="23"/>
        <v>10.844681888722638</v>
      </c>
      <c r="AW8" s="17">
        <f t="shared" si="24"/>
        <v>109.7521299499663</v>
      </c>
      <c r="AX8" s="14">
        <f t="shared" si="25"/>
        <v>1.3846956630927684E-2</v>
      </c>
      <c r="AY8" s="14">
        <f t="shared" si="26"/>
        <v>1.2743040882527255E-2</v>
      </c>
      <c r="AZ8" s="67">
        <f t="shared" si="27"/>
        <v>9.2204852035997729E-3</v>
      </c>
      <c r="BA8" s="21">
        <f t="shared" si="28"/>
        <v>0</v>
      </c>
      <c r="BB8" s="66">
        <v>2520</v>
      </c>
      <c r="BC8" s="15">
        <f t="shared" si="29"/>
        <v>1651.1664964983408</v>
      </c>
      <c r="BD8" s="19">
        <f t="shared" si="30"/>
        <v>-868.83350350165915</v>
      </c>
      <c r="BE8" s="53">
        <f t="shared" si="31"/>
        <v>0</v>
      </c>
      <c r="BF8" s="61">
        <f t="shared" si="32"/>
        <v>0</v>
      </c>
      <c r="BG8" s="62">
        <f t="shared" si="33"/>
        <v>0</v>
      </c>
      <c r="BH8" s="63">
        <f t="shared" si="34"/>
        <v>12.90468714311867</v>
      </c>
      <c r="BI8" s="46">
        <f t="shared" si="35"/>
        <v>0</v>
      </c>
      <c r="BJ8" s="64">
        <f t="shared" si="36"/>
        <v>1.5261937577731928</v>
      </c>
      <c r="BK8" s="66">
        <v>166</v>
      </c>
      <c r="BL8" s="66">
        <v>2596</v>
      </c>
      <c r="BM8" s="66">
        <v>90</v>
      </c>
      <c r="BN8" s="10">
        <f t="shared" si="37"/>
        <v>2852</v>
      </c>
      <c r="BO8" s="15">
        <f t="shared" si="38"/>
        <v>2260.7683690509252</v>
      </c>
      <c r="BP8" s="9">
        <f t="shared" si="39"/>
        <v>-591.23163094907477</v>
      </c>
      <c r="BQ8" s="53">
        <f t="shared" si="40"/>
        <v>0</v>
      </c>
      <c r="BR8" s="7">
        <f t="shared" si="41"/>
        <v>0</v>
      </c>
      <c r="BS8" s="62">
        <f t="shared" si="42"/>
        <v>0</v>
      </c>
      <c r="BT8" s="48">
        <f t="shared" si="43"/>
        <v>12.90468714311867</v>
      </c>
      <c r="BU8" s="46">
        <f t="shared" si="44"/>
        <v>0</v>
      </c>
      <c r="BV8" s="64">
        <f t="shared" si="45"/>
        <v>1.261518003809154</v>
      </c>
      <c r="BW8" s="16">
        <f t="shared" si="46"/>
        <v>5372</v>
      </c>
      <c r="BX8" s="69">
        <f t="shared" si="47"/>
        <v>4004.5454189342217</v>
      </c>
      <c r="BY8" s="66">
        <v>0</v>
      </c>
      <c r="BZ8" s="15">
        <f t="shared" si="48"/>
        <v>92.61055338495612</v>
      </c>
      <c r="CA8" s="37">
        <f t="shared" si="49"/>
        <v>92.61055338495612</v>
      </c>
      <c r="CB8" s="54">
        <f t="shared" si="50"/>
        <v>92.61055338495612</v>
      </c>
      <c r="CC8" s="26">
        <f t="shared" si="51"/>
        <v>2.885063968378699E-2</v>
      </c>
      <c r="CD8" s="47">
        <f t="shared" si="52"/>
        <v>92.61055338495612</v>
      </c>
      <c r="CE8" s="48">
        <f t="shared" si="53"/>
        <v>12.294660324750138</v>
      </c>
      <c r="CF8" s="65">
        <f t="shared" si="54"/>
        <v>7.532583327944705</v>
      </c>
      <c r="CG8" t="s">
        <v>222</v>
      </c>
      <c r="CH8" s="66">
        <v>0</v>
      </c>
      <c r="CI8" s="15">
        <f t="shared" si="55"/>
        <v>85.778173849088688</v>
      </c>
      <c r="CJ8" s="37">
        <f t="shared" si="56"/>
        <v>85.778173849088688</v>
      </c>
      <c r="CK8" s="54">
        <f t="shared" si="57"/>
        <v>85.778173849088688</v>
      </c>
      <c r="CL8" s="26">
        <f t="shared" si="58"/>
        <v>1.3346533973718483E-2</v>
      </c>
      <c r="CM8" s="47">
        <f t="shared" si="59"/>
        <v>85.778173849088688</v>
      </c>
      <c r="CN8" s="48">
        <f t="shared" si="60"/>
        <v>12.294660324750138</v>
      </c>
      <c r="CO8" s="65">
        <f t="shared" si="61"/>
        <v>6.9768640680873739</v>
      </c>
      <c r="CP8" s="70">
        <f t="shared" si="62"/>
        <v>0</v>
      </c>
      <c r="CQ8" s="1">
        <f t="shared" si="63"/>
        <v>5372</v>
      </c>
    </row>
    <row r="9" spans="1:95" x14ac:dyDescent="0.2">
      <c r="A9" s="25" t="s">
        <v>145</v>
      </c>
      <c r="B9">
        <v>1</v>
      </c>
      <c r="C9">
        <v>1</v>
      </c>
      <c r="D9">
        <v>0.25809029165001901</v>
      </c>
      <c r="E9">
        <v>0.74190970834998005</v>
      </c>
      <c r="F9">
        <v>0.37425506555423099</v>
      </c>
      <c r="G9">
        <v>0.37425506555423099</v>
      </c>
      <c r="H9">
        <v>2.9251984956121999E-2</v>
      </c>
      <c r="I9">
        <v>0.14333472628499699</v>
      </c>
      <c r="J9">
        <v>6.4752028979628298E-2</v>
      </c>
      <c r="K9">
        <v>0.15567201049173901</v>
      </c>
      <c r="L9">
        <v>0.86385804573640101</v>
      </c>
      <c r="M9">
        <v>-2.5490252466706602</v>
      </c>
      <c r="N9" s="21">
        <v>0</v>
      </c>
      <c r="O9">
        <v>1.00208206183021</v>
      </c>
      <c r="P9">
        <v>0.99190756374634603</v>
      </c>
      <c r="Q9">
        <v>1.01070909595889</v>
      </c>
      <c r="R9">
        <v>0.97711157020432404</v>
      </c>
      <c r="S9">
        <v>60.110000610351499</v>
      </c>
      <c r="T9" s="27">
        <f t="shared" si="2"/>
        <v>0.99190756374634603</v>
      </c>
      <c r="U9" s="27">
        <f t="shared" si="3"/>
        <v>1.01070909595889</v>
      </c>
      <c r="V9" s="39">
        <f t="shared" si="4"/>
        <v>59.623564262205129</v>
      </c>
      <c r="W9" s="38">
        <f t="shared" si="5"/>
        <v>60.753724374976692</v>
      </c>
      <c r="X9" s="44">
        <f t="shared" si="6"/>
        <v>1.118290668868704</v>
      </c>
      <c r="Y9" s="44">
        <f t="shared" si="7"/>
        <v>0.19994445335299535</v>
      </c>
      <c r="Z9" s="22">
        <f t="shared" si="8"/>
        <v>1</v>
      </c>
      <c r="AA9" s="22">
        <f t="shared" si="9"/>
        <v>1</v>
      </c>
      <c r="AB9" s="22">
        <f t="shared" si="10"/>
        <v>1</v>
      </c>
      <c r="AC9" s="22">
        <v>1</v>
      </c>
      <c r="AD9" s="22">
        <v>1</v>
      </c>
      <c r="AE9" s="22">
        <v>1</v>
      </c>
      <c r="AF9" s="22">
        <f t="shared" si="11"/>
        <v>-0.10573411347504191</v>
      </c>
      <c r="AG9" s="22">
        <f t="shared" si="12"/>
        <v>0.97680415159684475</v>
      </c>
      <c r="AH9" s="22">
        <f t="shared" si="13"/>
        <v>0.86385804573640101</v>
      </c>
      <c r="AI9" s="22">
        <f t="shared" si="14"/>
        <v>1.9695921592114429</v>
      </c>
      <c r="AJ9" s="22">
        <f t="shared" si="15"/>
        <v>-2.6288582302280261</v>
      </c>
      <c r="AK9" s="22">
        <f t="shared" si="16"/>
        <v>1.3004365594014071</v>
      </c>
      <c r="AL9" s="22">
        <f t="shared" si="17"/>
        <v>-2.5490252466706602</v>
      </c>
      <c r="AM9" s="22">
        <f t="shared" si="18"/>
        <v>1.0798329835573659</v>
      </c>
      <c r="AN9" s="46">
        <v>1</v>
      </c>
      <c r="AO9" s="46">
        <v>1</v>
      </c>
      <c r="AP9" s="51">
        <v>1</v>
      </c>
      <c r="AQ9" s="21">
        <v>1</v>
      </c>
      <c r="AR9" s="17">
        <f t="shared" si="19"/>
        <v>15.048916302809191</v>
      </c>
      <c r="AS9" s="17">
        <f t="shared" si="20"/>
        <v>15.048916302809191</v>
      </c>
      <c r="AT9" s="17">
        <f t="shared" si="21"/>
        <v>1.3596475847287544</v>
      </c>
      <c r="AU9" s="17">
        <f t="shared" si="22"/>
        <v>15.048916302809191</v>
      </c>
      <c r="AV9" s="17">
        <f t="shared" si="23"/>
        <v>15.048916302809191</v>
      </c>
      <c r="AW9" s="17">
        <f t="shared" si="24"/>
        <v>1.3596475847287544</v>
      </c>
      <c r="AX9" s="14">
        <f t="shared" si="25"/>
        <v>1.9215104096705238E-2</v>
      </c>
      <c r="AY9" s="14">
        <f t="shared" si="26"/>
        <v>1.7683225534153156E-2</v>
      </c>
      <c r="AZ9" s="67">
        <f t="shared" si="27"/>
        <v>1.1422657986516369E-4</v>
      </c>
      <c r="BA9" s="21">
        <f t="shared" si="28"/>
        <v>0</v>
      </c>
      <c r="BB9" s="66">
        <v>2284</v>
      </c>
      <c r="BC9" s="15">
        <f t="shared" si="29"/>
        <v>2291.2858729075192</v>
      </c>
      <c r="BD9" s="19">
        <f t="shared" si="30"/>
        <v>7.2858729075192059</v>
      </c>
      <c r="BE9" s="53">
        <f t="shared" si="31"/>
        <v>7.2858729075192059</v>
      </c>
      <c r="BF9" s="61">
        <f t="shared" si="32"/>
        <v>3.6189316164463985E-4</v>
      </c>
      <c r="BG9" s="62">
        <f t="shared" si="33"/>
        <v>0.49036523402848353</v>
      </c>
      <c r="BH9" s="63">
        <f t="shared" si="34"/>
        <v>59.623564262205129</v>
      </c>
      <c r="BI9" s="46">
        <f t="shared" si="35"/>
        <v>8.224352906378022E-3</v>
      </c>
      <c r="BJ9" s="64">
        <f t="shared" si="36"/>
        <v>0.99682018163090502</v>
      </c>
      <c r="BK9" s="66">
        <v>1082</v>
      </c>
      <c r="BL9" s="66">
        <v>4388</v>
      </c>
      <c r="BM9" s="66">
        <v>240</v>
      </c>
      <c r="BN9" s="10">
        <f t="shared" si="37"/>
        <v>5710</v>
      </c>
      <c r="BO9" s="15">
        <f t="shared" si="38"/>
        <v>3137.2164084651799</v>
      </c>
      <c r="BP9" s="9">
        <f t="shared" si="39"/>
        <v>-2572.7835915348201</v>
      </c>
      <c r="BQ9" s="53">
        <f t="shared" si="40"/>
        <v>0</v>
      </c>
      <c r="BR9" s="7">
        <f t="shared" si="41"/>
        <v>0</v>
      </c>
      <c r="BS9" s="62">
        <f t="shared" si="42"/>
        <v>0</v>
      </c>
      <c r="BT9" s="48">
        <f t="shared" si="43"/>
        <v>60.753724374976692</v>
      </c>
      <c r="BU9" s="46">
        <f t="shared" si="44"/>
        <v>0</v>
      </c>
      <c r="BV9" s="64">
        <f t="shared" si="45"/>
        <v>1.8200848320800103</v>
      </c>
      <c r="BW9" s="16">
        <f t="shared" si="46"/>
        <v>7994</v>
      </c>
      <c r="BX9" s="69">
        <f t="shared" si="47"/>
        <v>5429.649573140865</v>
      </c>
      <c r="BY9" s="66">
        <v>0</v>
      </c>
      <c r="BZ9" s="15">
        <f t="shared" si="48"/>
        <v>1.147291768165704</v>
      </c>
      <c r="CA9" s="37">
        <f t="shared" si="49"/>
        <v>1.147291768165704</v>
      </c>
      <c r="CB9" s="54">
        <f t="shared" si="50"/>
        <v>1.147291768165704</v>
      </c>
      <c r="CC9" s="26">
        <f t="shared" si="51"/>
        <v>3.5741176578370888E-4</v>
      </c>
      <c r="CD9" s="47">
        <f t="shared" si="52"/>
        <v>1.147291768165704</v>
      </c>
      <c r="CE9" s="48">
        <f t="shared" si="53"/>
        <v>59.623564262205129</v>
      </c>
      <c r="CF9" s="65">
        <f t="shared" si="54"/>
        <v>1.9242254004143165E-2</v>
      </c>
      <c r="CG9" t="s">
        <v>222</v>
      </c>
      <c r="CH9" s="66">
        <v>0</v>
      </c>
      <c r="CI9" s="15">
        <f t="shared" si="55"/>
        <v>1.0626498724856177</v>
      </c>
      <c r="CJ9" s="37">
        <f t="shared" si="56"/>
        <v>1.0626498724856177</v>
      </c>
      <c r="CK9" s="54">
        <f t="shared" si="57"/>
        <v>1.0626498724856177</v>
      </c>
      <c r="CL9" s="26">
        <f t="shared" si="58"/>
        <v>1.6534150808862887E-4</v>
      </c>
      <c r="CM9" s="47">
        <f t="shared" si="59"/>
        <v>1.0626498724856177</v>
      </c>
      <c r="CN9" s="48">
        <f t="shared" si="60"/>
        <v>59.623564262205129</v>
      </c>
      <c r="CO9" s="65">
        <f t="shared" si="61"/>
        <v>1.78226492433835E-2</v>
      </c>
      <c r="CP9" s="70">
        <f t="shared" si="62"/>
        <v>0</v>
      </c>
      <c r="CQ9" s="1">
        <f t="shared" si="63"/>
        <v>7994</v>
      </c>
    </row>
    <row r="10" spans="1:95" x14ac:dyDescent="0.2">
      <c r="A10" s="25" t="s">
        <v>198</v>
      </c>
      <c r="B10">
        <v>1</v>
      </c>
      <c r="C10">
        <v>0</v>
      </c>
      <c r="D10">
        <v>0.18417898521773801</v>
      </c>
      <c r="E10">
        <v>0.81582101478226099</v>
      </c>
      <c r="F10">
        <v>0.239952248308794</v>
      </c>
      <c r="G10">
        <v>0.239952248308794</v>
      </c>
      <c r="H10">
        <v>0.19974926870037599</v>
      </c>
      <c r="I10">
        <v>8.9427496865858699E-2</v>
      </c>
      <c r="J10">
        <v>0.133652823017923</v>
      </c>
      <c r="K10">
        <v>0.17908181196304701</v>
      </c>
      <c r="L10">
        <v>0.54175336596598</v>
      </c>
      <c r="M10">
        <v>0.64942212278974598</v>
      </c>
      <c r="N10" s="21">
        <v>0</v>
      </c>
      <c r="O10">
        <v>0.99227063805608495</v>
      </c>
      <c r="P10">
        <v>0.98756816226445798</v>
      </c>
      <c r="Q10">
        <v>1.00921653824313</v>
      </c>
      <c r="R10">
        <v>0.99781480900219699</v>
      </c>
      <c r="S10">
        <v>33.2299995422363</v>
      </c>
      <c r="T10" s="27">
        <f t="shared" si="2"/>
        <v>0.99781480900219699</v>
      </c>
      <c r="U10" s="27">
        <f t="shared" si="3"/>
        <v>1.00921653824313</v>
      </c>
      <c r="V10" s="39">
        <f t="shared" si="4"/>
        <v>33.157385646379609</v>
      </c>
      <c r="W10" s="38">
        <f t="shared" si="5"/>
        <v>33.536265103836513</v>
      </c>
      <c r="X10" s="44">
        <f t="shared" si="6"/>
        <v>1.1564822460776223</v>
      </c>
      <c r="Y10" s="44">
        <f t="shared" si="7"/>
        <v>0.180856411768933</v>
      </c>
      <c r="Z10" s="22">
        <f t="shared" si="8"/>
        <v>1</v>
      </c>
      <c r="AA10" s="22">
        <f t="shared" si="9"/>
        <v>1</v>
      </c>
      <c r="AB10" s="22">
        <f t="shared" si="10"/>
        <v>1</v>
      </c>
      <c r="AC10" s="22">
        <v>1</v>
      </c>
      <c r="AD10" s="22">
        <v>1</v>
      </c>
      <c r="AE10" s="22">
        <v>1</v>
      </c>
      <c r="AF10" s="22">
        <f t="shared" si="11"/>
        <v>-0.10573411347504191</v>
      </c>
      <c r="AG10" s="22">
        <f t="shared" si="12"/>
        <v>0.97680415159684475</v>
      </c>
      <c r="AH10" s="22">
        <f t="shared" si="13"/>
        <v>0.54175336596598</v>
      </c>
      <c r="AI10" s="22">
        <f t="shared" si="14"/>
        <v>1.6474874794410219</v>
      </c>
      <c r="AJ10" s="22">
        <f t="shared" si="15"/>
        <v>-2.6288582302280261</v>
      </c>
      <c r="AK10" s="22">
        <f t="shared" si="16"/>
        <v>1.3004365594014071</v>
      </c>
      <c r="AL10" s="22">
        <f t="shared" si="17"/>
        <v>0.64942212278974598</v>
      </c>
      <c r="AM10" s="22">
        <f t="shared" si="18"/>
        <v>4.278280353017772</v>
      </c>
      <c r="AN10" s="46">
        <v>0</v>
      </c>
      <c r="AO10" s="49">
        <v>0</v>
      </c>
      <c r="AP10" s="51">
        <v>0.5</v>
      </c>
      <c r="AQ10" s="50">
        <v>1</v>
      </c>
      <c r="AR10" s="17">
        <f t="shared" si="19"/>
        <v>0</v>
      </c>
      <c r="AS10" s="17">
        <f t="shared" si="20"/>
        <v>0</v>
      </c>
      <c r="AT10" s="17">
        <f t="shared" si="21"/>
        <v>167.51240163745771</v>
      </c>
      <c r="AU10" s="17">
        <f t="shared" si="22"/>
        <v>0</v>
      </c>
      <c r="AV10" s="17">
        <f t="shared" si="23"/>
        <v>0</v>
      </c>
      <c r="AW10" s="17">
        <f t="shared" si="24"/>
        <v>167.51240163745771</v>
      </c>
      <c r="AX10" s="14">
        <f t="shared" si="25"/>
        <v>0</v>
      </c>
      <c r="AY10" s="14">
        <f t="shared" si="26"/>
        <v>0</v>
      </c>
      <c r="AZ10" s="67">
        <f t="shared" si="27"/>
        <v>1.407303549755041E-2</v>
      </c>
      <c r="BA10" s="21">
        <f t="shared" si="28"/>
        <v>0</v>
      </c>
      <c r="BB10" s="66">
        <v>0</v>
      </c>
      <c r="BC10" s="15">
        <f t="shared" si="29"/>
        <v>0</v>
      </c>
      <c r="BD10" s="19">
        <f t="shared" si="30"/>
        <v>0</v>
      </c>
      <c r="BE10" s="53">
        <f t="shared" si="31"/>
        <v>0</v>
      </c>
      <c r="BF10" s="61">
        <f t="shared" si="32"/>
        <v>0</v>
      </c>
      <c r="BG10" s="62">
        <f t="shared" si="33"/>
        <v>0</v>
      </c>
      <c r="BH10" s="63">
        <f t="shared" si="34"/>
        <v>33.536265103836513</v>
      </c>
      <c r="BI10" s="46">
        <f t="shared" si="35"/>
        <v>0</v>
      </c>
      <c r="BJ10" s="64" t="e">
        <f t="shared" si="36"/>
        <v>#DIV/0!</v>
      </c>
      <c r="BK10" s="66">
        <v>0</v>
      </c>
      <c r="BL10" s="66">
        <v>0</v>
      </c>
      <c r="BM10" s="66">
        <v>0</v>
      </c>
      <c r="BN10" s="10">
        <f t="shared" si="37"/>
        <v>0</v>
      </c>
      <c r="BO10" s="15">
        <f t="shared" si="38"/>
        <v>0</v>
      </c>
      <c r="BP10" s="9">
        <f t="shared" si="39"/>
        <v>0</v>
      </c>
      <c r="BQ10" s="53">
        <f t="shared" si="40"/>
        <v>0</v>
      </c>
      <c r="BR10" s="7">
        <f t="shared" si="41"/>
        <v>0</v>
      </c>
      <c r="BS10" s="62">
        <f t="shared" si="42"/>
        <v>0</v>
      </c>
      <c r="BT10" s="48">
        <f t="shared" si="43"/>
        <v>33.536265103836513</v>
      </c>
      <c r="BU10" s="46">
        <f t="shared" si="44"/>
        <v>0</v>
      </c>
      <c r="BV10" s="64" t="e">
        <f t="shared" si="45"/>
        <v>#DIV/0!</v>
      </c>
      <c r="BW10" s="16">
        <f t="shared" si="46"/>
        <v>66</v>
      </c>
      <c r="BX10" s="69">
        <f t="shared" si="47"/>
        <v>141.34956853739632</v>
      </c>
      <c r="BY10" s="66">
        <v>66</v>
      </c>
      <c r="BZ10" s="15">
        <f t="shared" si="48"/>
        <v>141.34956853739632</v>
      </c>
      <c r="CA10" s="37">
        <f t="shared" si="49"/>
        <v>75.349568537396323</v>
      </c>
      <c r="CB10" s="54">
        <f t="shared" si="50"/>
        <v>75.349568537396323</v>
      </c>
      <c r="CC10" s="26">
        <f t="shared" si="51"/>
        <v>2.3473385837195146E-2</v>
      </c>
      <c r="CD10" s="47">
        <f t="shared" si="52"/>
        <v>75.349568537396323</v>
      </c>
      <c r="CE10" s="48">
        <f t="shared" si="53"/>
        <v>33.157385646379609</v>
      </c>
      <c r="CF10" s="65">
        <f t="shared" si="54"/>
        <v>2.2724821957012042</v>
      </c>
      <c r="CG10" t="s">
        <v>222</v>
      </c>
      <c r="CH10" s="66">
        <v>0</v>
      </c>
      <c r="CI10" s="15">
        <f t="shared" si="55"/>
        <v>130.92144923371146</v>
      </c>
      <c r="CJ10" s="37">
        <f t="shared" si="56"/>
        <v>130.92144923371146</v>
      </c>
      <c r="CK10" s="54">
        <f t="shared" si="57"/>
        <v>130.92144923371146</v>
      </c>
      <c r="CL10" s="26">
        <f t="shared" si="58"/>
        <v>2.0370538234590237E-2</v>
      </c>
      <c r="CM10" s="47">
        <f t="shared" si="59"/>
        <v>130.92144923371146</v>
      </c>
      <c r="CN10" s="48">
        <f t="shared" si="60"/>
        <v>33.157385646379609</v>
      </c>
      <c r="CO10" s="65">
        <f t="shared" si="61"/>
        <v>3.9484852825845911</v>
      </c>
      <c r="CP10" s="70">
        <f t="shared" si="62"/>
        <v>0</v>
      </c>
      <c r="CQ10" s="1">
        <f t="shared" si="63"/>
        <v>132</v>
      </c>
    </row>
    <row r="11" spans="1:95" x14ac:dyDescent="0.2">
      <c r="A11" s="25" t="s">
        <v>223</v>
      </c>
      <c r="B11">
        <v>1</v>
      </c>
      <c r="C11">
        <v>1</v>
      </c>
      <c r="D11">
        <v>0.80823012385137805</v>
      </c>
      <c r="E11">
        <v>0.19176987614862101</v>
      </c>
      <c r="F11">
        <v>0.987286452125546</v>
      </c>
      <c r="G11">
        <v>0.987286452125546</v>
      </c>
      <c r="H11">
        <v>0.74007521938988696</v>
      </c>
      <c r="I11">
        <v>0.61220225658169602</v>
      </c>
      <c r="J11">
        <v>0.67310899514913802</v>
      </c>
      <c r="K11">
        <v>0.81520021572285195</v>
      </c>
      <c r="L11">
        <v>0.67031438003265897</v>
      </c>
      <c r="M11">
        <v>-1.2929383665427201</v>
      </c>
      <c r="N11" s="21">
        <v>0</v>
      </c>
      <c r="O11">
        <v>1.0094106473</v>
      </c>
      <c r="P11">
        <v>0.99489370548513001</v>
      </c>
      <c r="Q11">
        <v>1.0042556890940799</v>
      </c>
      <c r="R11">
        <v>0.99826300725462402</v>
      </c>
      <c r="S11">
        <v>265.88000488281199</v>
      </c>
      <c r="T11" s="27">
        <f t="shared" si="2"/>
        <v>0.99489370548513001</v>
      </c>
      <c r="U11" s="27">
        <f t="shared" si="3"/>
        <v>1.0042556890940799</v>
      </c>
      <c r="V11" s="39">
        <f t="shared" si="4"/>
        <v>264.52234327226529</v>
      </c>
      <c r="W11" s="38">
        <f t="shared" si="5"/>
        <v>267.01150751992571</v>
      </c>
      <c r="X11" s="44">
        <f t="shared" si="6"/>
        <v>0.83402146985962022</v>
      </c>
      <c r="Y11" s="44">
        <f t="shared" si="7"/>
        <v>0.80334138784943476</v>
      </c>
      <c r="Z11" s="22">
        <f t="shared" si="8"/>
        <v>1</v>
      </c>
      <c r="AA11" s="22">
        <f t="shared" si="9"/>
        <v>1</v>
      </c>
      <c r="AB11" s="22">
        <f t="shared" si="10"/>
        <v>1</v>
      </c>
      <c r="AC11" s="22">
        <v>1</v>
      </c>
      <c r="AD11" s="22">
        <v>1</v>
      </c>
      <c r="AE11" s="22">
        <v>1</v>
      </c>
      <c r="AF11" s="22">
        <f t="shared" si="11"/>
        <v>-0.10573411347504191</v>
      </c>
      <c r="AG11" s="22">
        <f t="shared" si="12"/>
        <v>0.97680415159684475</v>
      </c>
      <c r="AH11" s="22">
        <f t="shared" si="13"/>
        <v>0.67031438003265897</v>
      </c>
      <c r="AI11" s="22">
        <f t="shared" si="14"/>
        <v>1.7760484935077008</v>
      </c>
      <c r="AJ11" s="22">
        <f t="shared" si="15"/>
        <v>-2.6288582302280261</v>
      </c>
      <c r="AK11" s="22">
        <f t="shared" si="16"/>
        <v>1.3004365594014071</v>
      </c>
      <c r="AL11" s="22">
        <f t="shared" si="17"/>
        <v>-1.2929383665427201</v>
      </c>
      <c r="AM11" s="22">
        <f t="shared" si="18"/>
        <v>2.335919863685306</v>
      </c>
      <c r="AN11" s="46">
        <v>1</v>
      </c>
      <c r="AO11" s="71">
        <v>0</v>
      </c>
      <c r="AP11" s="51">
        <v>1</v>
      </c>
      <c r="AQ11" s="21">
        <v>1</v>
      </c>
      <c r="AR11" s="17">
        <f t="shared" si="19"/>
        <v>9.9499128904224232</v>
      </c>
      <c r="AS11" s="17">
        <f t="shared" si="20"/>
        <v>0</v>
      </c>
      <c r="AT11" s="17">
        <f t="shared" si="21"/>
        <v>29.773628075590651</v>
      </c>
      <c r="AU11" s="17">
        <f t="shared" si="22"/>
        <v>9.9499128904224232</v>
      </c>
      <c r="AV11" s="17">
        <f t="shared" si="23"/>
        <v>0</v>
      </c>
      <c r="AW11" s="17">
        <f t="shared" si="24"/>
        <v>29.773628075590651</v>
      </c>
      <c r="AX11" s="14">
        <f t="shared" si="25"/>
        <v>1.2704477059715379E-2</v>
      </c>
      <c r="AY11" s="14">
        <f t="shared" si="26"/>
        <v>0</v>
      </c>
      <c r="AZ11" s="67">
        <f t="shared" si="27"/>
        <v>2.5013391289409838E-3</v>
      </c>
      <c r="BA11" s="21">
        <f t="shared" si="28"/>
        <v>0</v>
      </c>
      <c r="BB11" s="66">
        <v>798</v>
      </c>
      <c r="BC11" s="15">
        <f t="shared" si="29"/>
        <v>1514.9326625087006</v>
      </c>
      <c r="BD11" s="19">
        <f t="shared" si="30"/>
        <v>716.93266250870056</v>
      </c>
      <c r="BE11" s="53">
        <f t="shared" si="31"/>
        <v>716.93266250870056</v>
      </c>
      <c r="BF11" s="61">
        <f t="shared" si="32"/>
        <v>3.5610424614162715E-2</v>
      </c>
      <c r="BG11" s="62">
        <f t="shared" si="33"/>
        <v>48.252125352190141</v>
      </c>
      <c r="BH11" s="63">
        <f t="shared" si="34"/>
        <v>264.52234327226529</v>
      </c>
      <c r="BI11" s="46">
        <f t="shared" si="35"/>
        <v>0.18241228606736484</v>
      </c>
      <c r="BJ11" s="64">
        <f t="shared" si="36"/>
        <v>0.52675608609462987</v>
      </c>
      <c r="BK11" s="66">
        <v>0</v>
      </c>
      <c r="BL11" s="66">
        <v>0</v>
      </c>
      <c r="BM11" s="66">
        <v>0</v>
      </c>
      <c r="BN11" s="10">
        <f t="shared" si="37"/>
        <v>0</v>
      </c>
      <c r="BO11" s="15">
        <f t="shared" si="38"/>
        <v>0</v>
      </c>
      <c r="BP11" s="9">
        <f t="shared" si="39"/>
        <v>0</v>
      </c>
      <c r="BQ11" s="53">
        <f t="shared" si="40"/>
        <v>0</v>
      </c>
      <c r="BR11" s="7">
        <f t="shared" si="41"/>
        <v>0</v>
      </c>
      <c r="BS11" s="62">
        <f t="shared" si="42"/>
        <v>0</v>
      </c>
      <c r="BT11" s="48">
        <f t="shared" si="43"/>
        <v>267.01150751992571</v>
      </c>
      <c r="BU11" s="46">
        <f t="shared" si="44"/>
        <v>0</v>
      </c>
      <c r="BV11" s="64" t="e">
        <f t="shared" si="45"/>
        <v>#DIV/0!</v>
      </c>
      <c r="BW11" s="16">
        <f t="shared" si="46"/>
        <v>798</v>
      </c>
      <c r="BX11" s="69">
        <f t="shared" si="47"/>
        <v>1540.0561127197839</v>
      </c>
      <c r="BY11" s="66">
        <v>0</v>
      </c>
      <c r="BZ11" s="15">
        <f t="shared" si="48"/>
        <v>25.123450211083242</v>
      </c>
      <c r="CA11" s="37">
        <f t="shared" si="49"/>
        <v>25.123450211083242</v>
      </c>
      <c r="CB11" s="54">
        <f t="shared" si="50"/>
        <v>25.123450211083242</v>
      </c>
      <c r="CC11" s="26">
        <f t="shared" si="51"/>
        <v>7.826620003452734E-3</v>
      </c>
      <c r="CD11" s="47">
        <f t="shared" si="52"/>
        <v>25.123450211083245</v>
      </c>
      <c r="CE11" s="48">
        <f t="shared" si="53"/>
        <v>264.52234327226529</v>
      </c>
      <c r="CF11" s="65">
        <f t="shared" si="54"/>
        <v>9.4976665866082985E-2</v>
      </c>
      <c r="CG11" t="s">
        <v>222</v>
      </c>
      <c r="CH11" s="66">
        <v>0</v>
      </c>
      <c r="CI11" s="15">
        <f t="shared" si="55"/>
        <v>23.269957916537972</v>
      </c>
      <c r="CJ11" s="37">
        <f t="shared" si="56"/>
        <v>23.269957916537972</v>
      </c>
      <c r="CK11" s="54">
        <f t="shared" si="57"/>
        <v>23.269957916537972</v>
      </c>
      <c r="CL11" s="26">
        <f t="shared" si="58"/>
        <v>3.6206562807745406E-3</v>
      </c>
      <c r="CM11" s="47">
        <f t="shared" si="59"/>
        <v>23.269957916537972</v>
      </c>
      <c r="CN11" s="48">
        <f t="shared" si="60"/>
        <v>264.52234327226529</v>
      </c>
      <c r="CO11" s="65">
        <f t="shared" si="61"/>
        <v>8.7969725463179008E-2</v>
      </c>
      <c r="CP11" s="70">
        <f t="shared" si="62"/>
        <v>0</v>
      </c>
      <c r="CQ11" s="1">
        <f t="shared" si="63"/>
        <v>798</v>
      </c>
    </row>
    <row r="12" spans="1:95" x14ac:dyDescent="0.2">
      <c r="A12" s="25" t="s">
        <v>146</v>
      </c>
      <c r="B12">
        <v>1</v>
      </c>
      <c r="C12">
        <v>1</v>
      </c>
      <c r="D12">
        <v>0.42857142857142799</v>
      </c>
      <c r="E12">
        <v>0.57142857142857095</v>
      </c>
      <c r="F12">
        <v>0.89389067524115695</v>
      </c>
      <c r="G12">
        <v>0.89389067524115695</v>
      </c>
      <c r="H12">
        <v>0.17291768144179201</v>
      </c>
      <c r="I12">
        <v>0.51193375547978504</v>
      </c>
      <c r="J12">
        <v>0.29752713834094802</v>
      </c>
      <c r="K12">
        <v>0.515709932611502</v>
      </c>
      <c r="L12">
        <v>0.658788735069469</v>
      </c>
      <c r="M12">
        <v>1.1024249021494801</v>
      </c>
      <c r="N12" s="21">
        <v>0</v>
      </c>
      <c r="O12">
        <v>1.00209269372989</v>
      </c>
      <c r="P12">
        <v>0.99068415859734404</v>
      </c>
      <c r="Q12">
        <v>1.0128699362006199</v>
      </c>
      <c r="R12">
        <v>0.98780957085880505</v>
      </c>
      <c r="S12">
        <v>28.579999923706001</v>
      </c>
      <c r="T12" s="27">
        <f t="shared" si="2"/>
        <v>0.99068415859734404</v>
      </c>
      <c r="U12" s="27">
        <f t="shared" si="3"/>
        <v>1.0128699362006199</v>
      </c>
      <c r="V12" s="39">
        <f t="shared" si="4"/>
        <v>28.313753177128838</v>
      </c>
      <c r="W12" s="38">
        <f t="shared" si="5"/>
        <v>28.94782269933782</v>
      </c>
      <c r="X12" s="44">
        <f t="shared" si="6"/>
        <v>1.0301993629821873</v>
      </c>
      <c r="Y12" s="44">
        <f t="shared" si="7"/>
        <v>0.53063446956110982</v>
      </c>
      <c r="Z12" s="22">
        <f t="shared" si="8"/>
        <v>1</v>
      </c>
      <c r="AA12" s="22">
        <f t="shared" si="9"/>
        <v>1</v>
      </c>
      <c r="AB12" s="22">
        <f t="shared" si="10"/>
        <v>1</v>
      </c>
      <c r="AC12" s="22">
        <v>1</v>
      </c>
      <c r="AD12" s="22">
        <v>1</v>
      </c>
      <c r="AE12" s="22">
        <v>1</v>
      </c>
      <c r="AF12" s="22">
        <f t="shared" si="11"/>
        <v>-0.10573411347504191</v>
      </c>
      <c r="AG12" s="22">
        <f t="shared" si="12"/>
        <v>0.97680415159684475</v>
      </c>
      <c r="AH12" s="22">
        <f t="shared" si="13"/>
        <v>0.658788735069469</v>
      </c>
      <c r="AI12" s="22">
        <f t="shared" si="14"/>
        <v>1.764522848544511</v>
      </c>
      <c r="AJ12" s="22">
        <f t="shared" si="15"/>
        <v>-2.6288582302280261</v>
      </c>
      <c r="AK12" s="22">
        <f t="shared" si="16"/>
        <v>1.3004365594014071</v>
      </c>
      <c r="AL12" s="22">
        <f t="shared" si="17"/>
        <v>1.1024249021494801</v>
      </c>
      <c r="AM12" s="22">
        <f t="shared" si="18"/>
        <v>4.7312831323775058</v>
      </c>
      <c r="AN12" s="46">
        <v>0</v>
      </c>
      <c r="AO12" s="49">
        <v>0</v>
      </c>
      <c r="AP12" s="51">
        <v>0.5</v>
      </c>
      <c r="AQ12" s="50">
        <v>1</v>
      </c>
      <c r="AR12" s="17">
        <f t="shared" si="19"/>
        <v>0</v>
      </c>
      <c r="AS12" s="17">
        <f t="shared" si="20"/>
        <v>0</v>
      </c>
      <c r="AT12" s="17">
        <f t="shared" si="21"/>
        <v>250.54500966294819</v>
      </c>
      <c r="AU12" s="17">
        <f t="shared" si="22"/>
        <v>0</v>
      </c>
      <c r="AV12" s="17">
        <f t="shared" si="23"/>
        <v>0</v>
      </c>
      <c r="AW12" s="17">
        <f t="shared" si="24"/>
        <v>250.54500966294819</v>
      </c>
      <c r="AX12" s="14">
        <f t="shared" si="25"/>
        <v>0</v>
      </c>
      <c r="AY12" s="14">
        <f t="shared" si="26"/>
        <v>0</v>
      </c>
      <c r="AZ12" s="67">
        <f t="shared" si="27"/>
        <v>2.1048762839373809E-2</v>
      </c>
      <c r="BA12" s="21">
        <f t="shared" si="28"/>
        <v>0</v>
      </c>
      <c r="BB12" s="66">
        <v>0</v>
      </c>
      <c r="BC12" s="15">
        <f t="shared" si="29"/>
        <v>0</v>
      </c>
      <c r="BD12" s="19">
        <f t="shared" si="30"/>
        <v>0</v>
      </c>
      <c r="BE12" s="53">
        <f t="shared" si="31"/>
        <v>0</v>
      </c>
      <c r="BF12" s="61">
        <f t="shared" si="32"/>
        <v>0</v>
      </c>
      <c r="BG12" s="62">
        <f t="shared" si="33"/>
        <v>0</v>
      </c>
      <c r="BH12" s="63">
        <f t="shared" si="34"/>
        <v>28.94782269933782</v>
      </c>
      <c r="BI12" s="46">
        <f t="shared" si="35"/>
        <v>0</v>
      </c>
      <c r="BJ12" s="64" t="e">
        <f t="shared" si="36"/>
        <v>#DIV/0!</v>
      </c>
      <c r="BK12" s="66">
        <v>0</v>
      </c>
      <c r="BL12" s="66">
        <v>0</v>
      </c>
      <c r="BM12" s="66">
        <v>0</v>
      </c>
      <c r="BN12" s="10">
        <f t="shared" si="37"/>
        <v>0</v>
      </c>
      <c r="BO12" s="15">
        <f t="shared" si="38"/>
        <v>0</v>
      </c>
      <c r="BP12" s="9">
        <f t="shared" si="39"/>
        <v>0</v>
      </c>
      <c r="BQ12" s="53">
        <f t="shared" si="40"/>
        <v>0</v>
      </c>
      <c r="BR12" s="7">
        <f t="shared" si="41"/>
        <v>0</v>
      </c>
      <c r="BS12" s="62">
        <f t="shared" si="42"/>
        <v>0</v>
      </c>
      <c r="BT12" s="48">
        <f t="shared" si="43"/>
        <v>28.94782269933782</v>
      </c>
      <c r="BU12" s="46">
        <f t="shared" si="44"/>
        <v>0</v>
      </c>
      <c r="BV12" s="64" t="e">
        <f t="shared" si="45"/>
        <v>#DIV/0!</v>
      </c>
      <c r="BW12" s="16">
        <f t="shared" si="46"/>
        <v>229</v>
      </c>
      <c r="BX12" s="69">
        <f t="shared" si="47"/>
        <v>211.41377395867053</v>
      </c>
      <c r="BY12" s="66">
        <v>229</v>
      </c>
      <c r="BZ12" s="15">
        <f t="shared" si="48"/>
        <v>211.41377395867053</v>
      </c>
      <c r="CA12" s="37">
        <f t="shared" si="49"/>
        <v>-17.586226041329468</v>
      </c>
      <c r="CB12" s="54">
        <f t="shared" si="50"/>
        <v>-17.586226041329468</v>
      </c>
      <c r="CC12" s="26">
        <f t="shared" si="51"/>
        <v>-5.4785750907568502E-3</v>
      </c>
      <c r="CD12" s="47">
        <f t="shared" si="52"/>
        <v>-17.586226041329468</v>
      </c>
      <c r="CE12" s="48">
        <f t="shared" si="53"/>
        <v>28.94782269933782</v>
      </c>
      <c r="CF12" s="65">
        <f t="shared" si="54"/>
        <v>-0.60751463845782616</v>
      </c>
      <c r="CG12" t="s">
        <v>222</v>
      </c>
      <c r="CH12" s="66">
        <v>0</v>
      </c>
      <c r="CI12" s="15">
        <f t="shared" si="55"/>
        <v>195.81664069469454</v>
      </c>
      <c r="CJ12" s="37">
        <f t="shared" si="56"/>
        <v>195.81664069469454</v>
      </c>
      <c r="CK12" s="54">
        <f t="shared" si="57"/>
        <v>195.81664069469454</v>
      </c>
      <c r="CL12" s="26">
        <f t="shared" si="58"/>
        <v>3.0467814018156923E-2</v>
      </c>
      <c r="CM12" s="47">
        <f t="shared" si="59"/>
        <v>195.81664069469454</v>
      </c>
      <c r="CN12" s="48">
        <f t="shared" si="60"/>
        <v>28.94782269933782</v>
      </c>
      <c r="CO12" s="65">
        <f t="shared" si="61"/>
        <v>6.7644687038646891</v>
      </c>
      <c r="CP12" s="70">
        <f t="shared" si="62"/>
        <v>0</v>
      </c>
      <c r="CQ12" s="1">
        <f t="shared" si="63"/>
        <v>458</v>
      </c>
    </row>
    <row r="13" spans="1:95" x14ac:dyDescent="0.2">
      <c r="A13" s="25" t="s">
        <v>147</v>
      </c>
      <c r="B13">
        <v>0</v>
      </c>
      <c r="C13">
        <v>0</v>
      </c>
      <c r="D13">
        <v>3.1961646024770201E-3</v>
      </c>
      <c r="E13">
        <v>0.99680383539752204</v>
      </c>
      <c r="F13">
        <v>1.1918951132300301E-3</v>
      </c>
      <c r="G13">
        <v>1.1918951132300301E-3</v>
      </c>
      <c r="H13">
        <v>6.6861679899707397E-3</v>
      </c>
      <c r="I13">
        <v>7.9398244880902608E-3</v>
      </c>
      <c r="J13">
        <v>7.2860826469547399E-3</v>
      </c>
      <c r="K13">
        <v>2.9469045287378202E-3</v>
      </c>
      <c r="L13">
        <v>0.78777637353887198</v>
      </c>
      <c r="M13">
        <v>-2.7766737046230299</v>
      </c>
      <c r="N13" s="21">
        <v>6</v>
      </c>
      <c r="O13">
        <v>1.0059741519415699</v>
      </c>
      <c r="P13">
        <v>0.97939860303065995</v>
      </c>
      <c r="Q13">
        <v>1.00724069580638</v>
      </c>
      <c r="R13">
        <v>0.98356069480308295</v>
      </c>
      <c r="S13">
        <v>89.300003051757798</v>
      </c>
      <c r="T13" s="27">
        <f t="shared" si="2"/>
        <v>0.98356069480308295</v>
      </c>
      <c r="U13" s="27">
        <f t="shared" si="3"/>
        <v>1.00724069580638</v>
      </c>
      <c r="V13" s="39">
        <f t="shared" si="4"/>
        <v>97.016510174003955</v>
      </c>
      <c r="W13" s="38">
        <f t="shared" si="5"/>
        <v>93.925674887080689</v>
      </c>
      <c r="X13" s="44">
        <f t="shared" si="6"/>
        <v>1.25</v>
      </c>
      <c r="Y13" s="44">
        <f t="shared" si="7"/>
        <v>4.3484192118129492E-3</v>
      </c>
      <c r="Z13" s="22">
        <f t="shared" si="8"/>
        <v>46.089955472629541</v>
      </c>
      <c r="AA13" s="22">
        <f t="shared" si="9"/>
        <v>23.54497773631477</v>
      </c>
      <c r="AB13" s="22">
        <f t="shared" si="10"/>
        <v>1</v>
      </c>
      <c r="AC13" s="22">
        <v>1</v>
      </c>
      <c r="AD13" s="22">
        <v>1</v>
      </c>
      <c r="AE13" s="22">
        <v>1</v>
      </c>
      <c r="AF13" s="22">
        <f t="shared" si="11"/>
        <v>-0.10573411347504191</v>
      </c>
      <c r="AG13" s="22">
        <f t="shared" si="12"/>
        <v>0.97680415159684475</v>
      </c>
      <c r="AH13" s="22">
        <f t="shared" si="13"/>
        <v>0.78777637353887198</v>
      </c>
      <c r="AI13" s="22">
        <f t="shared" si="14"/>
        <v>1.8935104870139139</v>
      </c>
      <c r="AJ13" s="22">
        <f t="shared" si="15"/>
        <v>-2.6288582302280261</v>
      </c>
      <c r="AK13" s="22">
        <f t="shared" si="16"/>
        <v>1.3004365594014071</v>
      </c>
      <c r="AL13" s="22">
        <f t="shared" si="17"/>
        <v>-2.6288582302280261</v>
      </c>
      <c r="AM13" s="22">
        <f t="shared" si="18"/>
        <v>1</v>
      </c>
      <c r="AN13" s="46">
        <v>1</v>
      </c>
      <c r="AO13" s="46">
        <v>1</v>
      </c>
      <c r="AP13" s="51">
        <v>1</v>
      </c>
      <c r="AQ13" s="21">
        <v>1</v>
      </c>
      <c r="AR13" s="17">
        <f t="shared" si="19"/>
        <v>12.854963830871897</v>
      </c>
      <c r="AS13" s="17">
        <f t="shared" si="20"/>
        <v>592.48471056714902</v>
      </c>
      <c r="AT13" s="17">
        <f t="shared" si="21"/>
        <v>23.54497773631477</v>
      </c>
      <c r="AU13" s="17">
        <f t="shared" si="22"/>
        <v>12.854963830871897</v>
      </c>
      <c r="AV13" s="17">
        <f t="shared" si="23"/>
        <v>93.800069070126071</v>
      </c>
      <c r="AW13" s="17">
        <f t="shared" si="24"/>
        <v>23.54497773631477</v>
      </c>
      <c r="AX13" s="14">
        <f t="shared" si="25"/>
        <v>1.6413771144668726E-2</v>
      </c>
      <c r="AY13" s="14">
        <f t="shared" si="26"/>
        <v>0.11021974892481493</v>
      </c>
      <c r="AZ13" s="67">
        <f t="shared" si="27"/>
        <v>1.9780583660266638E-3</v>
      </c>
      <c r="BA13" s="21">
        <f t="shared" si="28"/>
        <v>6</v>
      </c>
      <c r="BB13" s="66">
        <v>2232</v>
      </c>
      <c r="BC13" s="15">
        <f t="shared" si="29"/>
        <v>1957.2437263748775</v>
      </c>
      <c r="BD13" s="19">
        <f t="shared" si="30"/>
        <v>-274.7562736251225</v>
      </c>
      <c r="BE13" s="53">
        <f t="shared" si="31"/>
        <v>0</v>
      </c>
      <c r="BF13" s="61">
        <f t="shared" si="32"/>
        <v>0</v>
      </c>
      <c r="BG13" s="62">
        <f t="shared" si="33"/>
        <v>0</v>
      </c>
      <c r="BH13" s="63">
        <f t="shared" si="34"/>
        <v>93.925674887080689</v>
      </c>
      <c r="BI13" s="46">
        <f t="shared" si="35"/>
        <v>0</v>
      </c>
      <c r="BJ13" s="64">
        <f t="shared" si="36"/>
        <v>1.140379182174728</v>
      </c>
      <c r="BK13" s="66">
        <v>179</v>
      </c>
      <c r="BL13" s="66">
        <v>4554</v>
      </c>
      <c r="BM13" s="66">
        <v>0</v>
      </c>
      <c r="BN13" s="10">
        <f t="shared" si="37"/>
        <v>4733</v>
      </c>
      <c r="BO13" s="15">
        <f t="shared" si="38"/>
        <v>19554.306096249267</v>
      </c>
      <c r="BP13" s="9">
        <f t="shared" si="39"/>
        <v>14821.306096249267</v>
      </c>
      <c r="BQ13" s="53">
        <f t="shared" si="40"/>
        <v>14821.306096249267</v>
      </c>
      <c r="BR13" s="7">
        <f t="shared" si="41"/>
        <v>0.2334903669411198</v>
      </c>
      <c r="BS13" s="62">
        <f t="shared" si="42"/>
        <v>1129.3929048941955</v>
      </c>
      <c r="BT13" s="48">
        <f t="shared" si="43"/>
        <v>97.016510174003955</v>
      </c>
      <c r="BU13" s="46">
        <f t="shared" si="44"/>
        <v>11.641244390965753</v>
      </c>
      <c r="BV13" s="64">
        <f t="shared" si="45"/>
        <v>0.24204387395305435</v>
      </c>
      <c r="BW13" s="16">
        <f t="shared" si="46"/>
        <v>7412</v>
      </c>
      <c r="BX13" s="69">
        <f t="shared" si="47"/>
        <v>21531.417440852514</v>
      </c>
      <c r="BY13" s="66">
        <v>447</v>
      </c>
      <c r="BZ13" s="15">
        <f t="shared" si="48"/>
        <v>19.867618228371811</v>
      </c>
      <c r="CA13" s="37">
        <f t="shared" si="49"/>
        <v>-427.13238177162816</v>
      </c>
      <c r="CB13" s="54">
        <f t="shared" si="50"/>
        <v>-427.13238177162816</v>
      </c>
      <c r="CC13" s="26">
        <f t="shared" si="51"/>
        <v>-0.13306304728088122</v>
      </c>
      <c r="CD13" s="47">
        <f t="shared" si="52"/>
        <v>-427.13238177162816</v>
      </c>
      <c r="CE13" s="48">
        <f t="shared" si="53"/>
        <v>93.925674887080689</v>
      </c>
      <c r="CF13" s="65">
        <f t="shared" si="54"/>
        <v>-4.5475572284695875</v>
      </c>
      <c r="CG13" t="s">
        <v>222</v>
      </c>
      <c r="CH13" s="66">
        <v>0</v>
      </c>
      <c r="CI13" s="15">
        <f t="shared" si="55"/>
        <v>18.401876979146053</v>
      </c>
      <c r="CJ13" s="37">
        <f t="shared" si="56"/>
        <v>18.401876979146053</v>
      </c>
      <c r="CK13" s="54">
        <f t="shared" si="57"/>
        <v>18.401876979146053</v>
      </c>
      <c r="CL13" s="26">
        <f t="shared" si="58"/>
        <v>2.863214093534472E-3</v>
      </c>
      <c r="CM13" s="47">
        <f t="shared" si="59"/>
        <v>18.401876979146053</v>
      </c>
      <c r="CN13" s="48">
        <f t="shared" si="60"/>
        <v>93.925674887080689</v>
      </c>
      <c r="CO13" s="65">
        <f t="shared" si="61"/>
        <v>0.1959195608790584</v>
      </c>
      <c r="CP13" s="70">
        <f t="shared" si="62"/>
        <v>6</v>
      </c>
      <c r="CQ13" s="1">
        <f t="shared" si="63"/>
        <v>7859</v>
      </c>
    </row>
    <row r="14" spans="1:95" x14ac:dyDescent="0.2">
      <c r="A14" s="25" t="s">
        <v>187</v>
      </c>
      <c r="B14">
        <v>1</v>
      </c>
      <c r="C14">
        <v>1</v>
      </c>
      <c r="D14">
        <v>0.62773029439696104</v>
      </c>
      <c r="E14">
        <v>0.37226970560303801</v>
      </c>
      <c r="F14">
        <v>0.75660377358490505</v>
      </c>
      <c r="G14">
        <v>0.75660377358490505</v>
      </c>
      <c r="H14">
        <v>0.58567134268537002</v>
      </c>
      <c r="I14">
        <v>0.54008016032064099</v>
      </c>
      <c r="J14">
        <v>0.56241396911236097</v>
      </c>
      <c r="K14">
        <v>0.65232241364778898</v>
      </c>
      <c r="L14">
        <v>0.812728365742037</v>
      </c>
      <c r="M14">
        <v>-2.3452699743859098</v>
      </c>
      <c r="N14" s="21">
        <v>0</v>
      </c>
      <c r="O14">
        <v>1.0201558567117801</v>
      </c>
      <c r="P14">
        <v>0.98121466625621501</v>
      </c>
      <c r="Q14">
        <v>1.00553751502203</v>
      </c>
      <c r="R14">
        <v>0.99144001611157795</v>
      </c>
      <c r="S14">
        <v>122.25</v>
      </c>
      <c r="T14" s="27">
        <f t="shared" si="2"/>
        <v>0.98121466625621501</v>
      </c>
      <c r="U14" s="27">
        <f t="shared" si="3"/>
        <v>1.00553751502203</v>
      </c>
      <c r="V14" s="39">
        <f t="shared" si="4"/>
        <v>119.95349294982229</v>
      </c>
      <c r="W14" s="38">
        <f t="shared" si="5"/>
        <v>122.92696121144317</v>
      </c>
      <c r="X14" s="44">
        <f t="shared" si="6"/>
        <v>0.92728965175978662</v>
      </c>
      <c r="Y14" s="44">
        <f t="shared" si="7"/>
        <v>0.64020367533327593</v>
      </c>
      <c r="Z14" s="22">
        <f t="shared" si="8"/>
        <v>1</v>
      </c>
      <c r="AA14" s="22">
        <f t="shared" si="9"/>
        <v>1</v>
      </c>
      <c r="AB14" s="22">
        <f t="shared" si="10"/>
        <v>1</v>
      </c>
      <c r="AC14" s="22">
        <v>1</v>
      </c>
      <c r="AD14" s="22">
        <v>1</v>
      </c>
      <c r="AE14" s="22">
        <v>1</v>
      </c>
      <c r="AF14" s="22">
        <f t="shared" si="11"/>
        <v>-0.10573411347504191</v>
      </c>
      <c r="AG14" s="22">
        <f t="shared" si="12"/>
        <v>0.97680415159684475</v>
      </c>
      <c r="AH14" s="22">
        <f t="shared" si="13"/>
        <v>0.812728365742037</v>
      </c>
      <c r="AI14" s="22">
        <f t="shared" si="14"/>
        <v>1.9184624792170788</v>
      </c>
      <c r="AJ14" s="22">
        <f t="shared" si="15"/>
        <v>-2.6288582302280261</v>
      </c>
      <c r="AK14" s="22">
        <f t="shared" si="16"/>
        <v>1.3004365594014071</v>
      </c>
      <c r="AL14" s="22">
        <f t="shared" si="17"/>
        <v>-2.3452699743859098</v>
      </c>
      <c r="AM14" s="22">
        <f t="shared" si="18"/>
        <v>1.2835882558421163</v>
      </c>
      <c r="AN14" s="46">
        <v>1</v>
      </c>
      <c r="AO14" s="46">
        <v>1</v>
      </c>
      <c r="AP14" s="51">
        <v>1</v>
      </c>
      <c r="AQ14" s="21">
        <v>2</v>
      </c>
      <c r="AR14" s="17">
        <f t="shared" si="19"/>
        <v>13.546067619732238</v>
      </c>
      <c r="AS14" s="17">
        <f t="shared" si="20"/>
        <v>13.546067619732238</v>
      </c>
      <c r="AT14" s="17">
        <f t="shared" si="21"/>
        <v>5.4291636809580082</v>
      </c>
      <c r="AU14" s="17">
        <f t="shared" si="22"/>
        <v>13.546067619732238</v>
      </c>
      <c r="AV14" s="17">
        <f t="shared" si="23"/>
        <v>13.546067619732238</v>
      </c>
      <c r="AW14" s="17">
        <f t="shared" si="24"/>
        <v>5.4291636809580082</v>
      </c>
      <c r="AX14" s="14">
        <f t="shared" si="25"/>
        <v>1.7296202209960775E-2</v>
      </c>
      <c r="AY14" s="14">
        <f t="shared" si="26"/>
        <v>1.5917303545365566E-2</v>
      </c>
      <c r="AZ14" s="67">
        <f t="shared" si="27"/>
        <v>4.5611436799464103E-4</v>
      </c>
      <c r="BA14" s="21">
        <f t="shared" si="28"/>
        <v>0</v>
      </c>
      <c r="BB14" s="66">
        <v>2690</v>
      </c>
      <c r="BC14" s="15">
        <f t="shared" si="29"/>
        <v>2062.4683363245626</v>
      </c>
      <c r="BD14" s="19">
        <f t="shared" si="30"/>
        <v>-627.53166367543736</v>
      </c>
      <c r="BE14" s="53">
        <f t="shared" si="31"/>
        <v>0</v>
      </c>
      <c r="BF14" s="61">
        <f t="shared" si="32"/>
        <v>0</v>
      </c>
      <c r="BG14" s="62">
        <f t="shared" si="33"/>
        <v>0</v>
      </c>
      <c r="BH14" s="63">
        <f t="shared" si="34"/>
        <v>122.92696121144317</v>
      </c>
      <c r="BI14" s="46">
        <f t="shared" si="35"/>
        <v>0</v>
      </c>
      <c r="BJ14" s="64">
        <f t="shared" si="36"/>
        <v>1.3042624473904578</v>
      </c>
      <c r="BK14" s="66">
        <v>0</v>
      </c>
      <c r="BL14" s="66">
        <v>4768</v>
      </c>
      <c r="BM14" s="66">
        <v>0</v>
      </c>
      <c r="BN14" s="10">
        <f t="shared" si="37"/>
        <v>4768</v>
      </c>
      <c r="BO14" s="15">
        <f t="shared" si="38"/>
        <v>2823.920656590396</v>
      </c>
      <c r="BP14" s="9">
        <f t="shared" si="39"/>
        <v>-1944.079343409604</v>
      </c>
      <c r="BQ14" s="53">
        <f t="shared" si="40"/>
        <v>0</v>
      </c>
      <c r="BR14" s="7">
        <f t="shared" si="41"/>
        <v>0</v>
      </c>
      <c r="BS14" s="62">
        <f t="shared" si="42"/>
        <v>0</v>
      </c>
      <c r="BT14" s="48">
        <f t="shared" si="43"/>
        <v>122.92696121144317</v>
      </c>
      <c r="BU14" s="46">
        <f t="shared" si="44"/>
        <v>0</v>
      </c>
      <c r="BV14" s="64">
        <f t="shared" si="45"/>
        <v>1.6884327075098799</v>
      </c>
      <c r="BW14" s="16">
        <f t="shared" si="46"/>
        <v>7458</v>
      </c>
      <c r="BX14" s="69">
        <f t="shared" si="47"/>
        <v>4890.9702056270971</v>
      </c>
      <c r="BY14" s="66">
        <v>0</v>
      </c>
      <c r="BZ14" s="15">
        <f t="shared" si="48"/>
        <v>4.5812127121381749</v>
      </c>
      <c r="CA14" s="37">
        <f t="shared" si="49"/>
        <v>4.5812127121381749</v>
      </c>
      <c r="CB14" s="54">
        <f t="shared" si="50"/>
        <v>4.5812127121381749</v>
      </c>
      <c r="CC14" s="26">
        <f t="shared" si="51"/>
        <v>1.4271690692019255E-3</v>
      </c>
      <c r="CD14" s="47">
        <f t="shared" si="52"/>
        <v>4.5812127121381749</v>
      </c>
      <c r="CE14" s="48">
        <f t="shared" si="53"/>
        <v>119.95349294982229</v>
      </c>
      <c r="CF14" s="65">
        <f t="shared" si="54"/>
        <v>3.8191574079918959E-2</v>
      </c>
      <c r="CG14" t="s">
        <v>222</v>
      </c>
      <c r="CH14" s="66">
        <v>0</v>
      </c>
      <c r="CI14" s="15">
        <f t="shared" si="55"/>
        <v>4.2432319654541457</v>
      </c>
      <c r="CJ14" s="37">
        <f t="shared" si="56"/>
        <v>4.2432319654541457</v>
      </c>
      <c r="CK14" s="54">
        <f t="shared" si="57"/>
        <v>4.2432319654541457</v>
      </c>
      <c r="CL14" s="26">
        <f t="shared" si="58"/>
        <v>6.6021969277332284E-4</v>
      </c>
      <c r="CM14" s="47">
        <f t="shared" si="59"/>
        <v>4.2432319654541457</v>
      </c>
      <c r="CN14" s="48">
        <f t="shared" si="60"/>
        <v>119.95349294982229</v>
      </c>
      <c r="CO14" s="65">
        <f t="shared" si="61"/>
        <v>3.5373975872708692E-2</v>
      </c>
      <c r="CP14" s="70">
        <f t="shared" si="62"/>
        <v>0</v>
      </c>
      <c r="CQ14" s="1">
        <f t="shared" si="63"/>
        <v>7458</v>
      </c>
    </row>
    <row r="15" spans="1:95" x14ac:dyDescent="0.2">
      <c r="A15" s="25" t="s">
        <v>199</v>
      </c>
      <c r="B15">
        <v>1</v>
      </c>
      <c r="C15">
        <v>0</v>
      </c>
      <c r="D15">
        <v>0.27846584099081101</v>
      </c>
      <c r="E15">
        <v>0.72153415900918905</v>
      </c>
      <c r="F15">
        <v>0.47874453714739701</v>
      </c>
      <c r="G15">
        <v>0.47874453714739701</v>
      </c>
      <c r="H15">
        <v>0.480777267028834</v>
      </c>
      <c r="I15">
        <v>0.169870455495194</v>
      </c>
      <c r="J15">
        <v>0.28577937879056697</v>
      </c>
      <c r="K15">
        <v>0.369885545034354</v>
      </c>
      <c r="L15">
        <v>0.46285737214043998</v>
      </c>
      <c r="M15">
        <v>0.82837610189619304</v>
      </c>
      <c r="N15" s="21">
        <v>0</v>
      </c>
      <c r="O15">
        <v>0.99275368745442505</v>
      </c>
      <c r="P15">
        <v>0.99417568897295605</v>
      </c>
      <c r="Q15">
        <v>1</v>
      </c>
      <c r="R15">
        <v>0.99760665332215703</v>
      </c>
      <c r="S15">
        <v>4.0500001907348597</v>
      </c>
      <c r="T15" s="27">
        <f t="shared" si="2"/>
        <v>0.99760665332215703</v>
      </c>
      <c r="U15" s="27">
        <f t="shared" si="3"/>
        <v>1</v>
      </c>
      <c r="V15" s="39">
        <f t="shared" si="4"/>
        <v>4.0403071362331007</v>
      </c>
      <c r="W15" s="38">
        <f t="shared" si="5"/>
        <v>4.0500001907348597</v>
      </c>
      <c r="X15" s="44">
        <f t="shared" si="6"/>
        <v>1.1077621800165152</v>
      </c>
      <c r="Y15" s="44">
        <f t="shared" si="7"/>
        <v>0.36318108023350776</v>
      </c>
      <c r="Z15" s="22">
        <f t="shared" si="8"/>
        <v>1</v>
      </c>
      <c r="AA15" s="22">
        <f t="shared" si="9"/>
        <v>1</v>
      </c>
      <c r="AB15" s="22">
        <f t="shared" si="10"/>
        <v>1</v>
      </c>
      <c r="AC15" s="22">
        <v>1</v>
      </c>
      <c r="AD15" s="22">
        <v>1</v>
      </c>
      <c r="AE15" s="22">
        <v>1</v>
      </c>
      <c r="AF15" s="22">
        <f t="shared" si="11"/>
        <v>-0.10573411347504191</v>
      </c>
      <c r="AG15" s="22">
        <f t="shared" si="12"/>
        <v>0.97680415159684475</v>
      </c>
      <c r="AH15" s="22">
        <f t="shared" si="13"/>
        <v>0.46285737214043998</v>
      </c>
      <c r="AI15" s="22">
        <f t="shared" si="14"/>
        <v>1.5685914856154819</v>
      </c>
      <c r="AJ15" s="22">
        <f t="shared" si="15"/>
        <v>-2.6288582302280261</v>
      </c>
      <c r="AK15" s="22">
        <f t="shared" si="16"/>
        <v>1.3004365594014071</v>
      </c>
      <c r="AL15" s="22">
        <f t="shared" si="17"/>
        <v>0.82837610189619304</v>
      </c>
      <c r="AM15" s="22">
        <f t="shared" si="18"/>
        <v>4.4572343321242194</v>
      </c>
      <c r="AN15" s="46">
        <v>0</v>
      </c>
      <c r="AO15" s="49">
        <v>0</v>
      </c>
      <c r="AP15" s="51">
        <v>0.5</v>
      </c>
      <c r="AQ15" s="50">
        <v>1</v>
      </c>
      <c r="AR15" s="17">
        <f t="shared" si="19"/>
        <v>0</v>
      </c>
      <c r="AS15" s="17">
        <f t="shared" si="20"/>
        <v>0</v>
      </c>
      <c r="AT15" s="17">
        <f t="shared" si="21"/>
        <v>197.34761059170037</v>
      </c>
      <c r="AU15" s="17">
        <f t="shared" si="22"/>
        <v>0</v>
      </c>
      <c r="AV15" s="17">
        <f t="shared" si="23"/>
        <v>0</v>
      </c>
      <c r="AW15" s="17">
        <f t="shared" si="24"/>
        <v>197.34761059170037</v>
      </c>
      <c r="AX15" s="14">
        <f t="shared" si="25"/>
        <v>0</v>
      </c>
      <c r="AY15" s="14">
        <f t="shared" si="26"/>
        <v>0</v>
      </c>
      <c r="AZ15" s="67">
        <f t="shared" si="27"/>
        <v>1.6579548153243855E-2</v>
      </c>
      <c r="BA15" s="21">
        <f t="shared" si="28"/>
        <v>0</v>
      </c>
      <c r="BB15" s="66">
        <v>0</v>
      </c>
      <c r="BC15" s="15">
        <f t="shared" si="29"/>
        <v>0</v>
      </c>
      <c r="BD15" s="19">
        <f t="shared" si="30"/>
        <v>0</v>
      </c>
      <c r="BE15" s="53">
        <f t="shared" si="31"/>
        <v>0</v>
      </c>
      <c r="BF15" s="61">
        <f t="shared" si="32"/>
        <v>0</v>
      </c>
      <c r="BG15" s="62">
        <f t="shared" si="33"/>
        <v>0</v>
      </c>
      <c r="BH15" s="63">
        <f t="shared" si="34"/>
        <v>4.0500001907348597</v>
      </c>
      <c r="BI15" s="46">
        <f t="shared" si="35"/>
        <v>0</v>
      </c>
      <c r="BJ15" s="64" t="e">
        <f t="shared" si="36"/>
        <v>#DIV/0!</v>
      </c>
      <c r="BK15" s="66">
        <v>0</v>
      </c>
      <c r="BL15" s="66">
        <v>0</v>
      </c>
      <c r="BM15" s="66">
        <v>0</v>
      </c>
      <c r="BN15" s="10">
        <f t="shared" si="37"/>
        <v>0</v>
      </c>
      <c r="BO15" s="15">
        <f t="shared" si="38"/>
        <v>0</v>
      </c>
      <c r="BP15" s="9">
        <f t="shared" si="39"/>
        <v>0</v>
      </c>
      <c r="BQ15" s="53">
        <f t="shared" si="40"/>
        <v>0</v>
      </c>
      <c r="BR15" s="7">
        <f t="shared" si="41"/>
        <v>0</v>
      </c>
      <c r="BS15" s="62">
        <f t="shared" si="42"/>
        <v>0</v>
      </c>
      <c r="BT15" s="48">
        <f t="shared" si="43"/>
        <v>4.0500001907348597</v>
      </c>
      <c r="BU15" s="46">
        <f t="shared" si="44"/>
        <v>0</v>
      </c>
      <c r="BV15" s="64" t="e">
        <f t="shared" si="45"/>
        <v>#DIV/0!</v>
      </c>
      <c r="BW15" s="16">
        <f t="shared" si="46"/>
        <v>89</v>
      </c>
      <c r="BX15" s="69">
        <f t="shared" si="47"/>
        <v>166.52498165118126</v>
      </c>
      <c r="BY15" s="66">
        <v>89</v>
      </c>
      <c r="BZ15" s="15">
        <f t="shared" si="48"/>
        <v>166.52498165118126</v>
      </c>
      <c r="CA15" s="37">
        <f t="shared" si="49"/>
        <v>77.524981651181264</v>
      </c>
      <c r="CB15" s="54">
        <f t="shared" si="50"/>
        <v>77.524981651181264</v>
      </c>
      <c r="CC15" s="26">
        <f t="shared" si="51"/>
        <v>2.415108462653625E-2</v>
      </c>
      <c r="CD15" s="47">
        <f t="shared" si="52"/>
        <v>77.524981651181264</v>
      </c>
      <c r="CE15" s="48">
        <f t="shared" si="53"/>
        <v>4.0403071362331007</v>
      </c>
      <c r="CF15" s="65">
        <f t="shared" si="54"/>
        <v>19.187893156919781</v>
      </c>
      <c r="CG15" t="s">
        <v>222</v>
      </c>
      <c r="CH15" s="66">
        <v>0</v>
      </c>
      <c r="CI15" s="15">
        <f t="shared" si="55"/>
        <v>154.23953646962758</v>
      </c>
      <c r="CJ15" s="37">
        <f t="shared" si="56"/>
        <v>154.23953646962758</v>
      </c>
      <c r="CK15" s="54">
        <f t="shared" si="57"/>
        <v>154.23953646962758</v>
      </c>
      <c r="CL15" s="26">
        <f t="shared" si="58"/>
        <v>2.3998683128929138E-2</v>
      </c>
      <c r="CM15" s="47">
        <f t="shared" si="59"/>
        <v>154.23953646962758</v>
      </c>
      <c r="CN15" s="48">
        <f t="shared" si="60"/>
        <v>4.0403071362331007</v>
      </c>
      <c r="CO15" s="65">
        <f t="shared" si="61"/>
        <v>38.17520086193985</v>
      </c>
      <c r="CP15" s="70">
        <f t="shared" si="62"/>
        <v>0</v>
      </c>
      <c r="CQ15" s="1">
        <f t="shared" si="63"/>
        <v>178</v>
      </c>
    </row>
    <row r="16" spans="1:95" x14ac:dyDescent="0.2">
      <c r="A16" s="25" t="s">
        <v>188</v>
      </c>
      <c r="B16">
        <v>1</v>
      </c>
      <c r="C16">
        <v>1</v>
      </c>
      <c r="D16">
        <v>0.270475429484618</v>
      </c>
      <c r="E16">
        <v>0.729524570515381</v>
      </c>
      <c r="F16">
        <v>0.52562574493444503</v>
      </c>
      <c r="G16">
        <v>0.52562574493444503</v>
      </c>
      <c r="H16">
        <v>7.8980359381529405E-2</v>
      </c>
      <c r="I16">
        <v>0.31216046803175901</v>
      </c>
      <c r="J16">
        <v>0.15701766126730701</v>
      </c>
      <c r="K16">
        <v>0.28728474580369301</v>
      </c>
      <c r="L16">
        <v>0.84532098880113304</v>
      </c>
      <c r="M16">
        <v>-1.9159006401432701</v>
      </c>
      <c r="N16" s="21">
        <v>0</v>
      </c>
      <c r="O16">
        <v>1.01125571490203</v>
      </c>
      <c r="P16">
        <v>0.980618514612692</v>
      </c>
      <c r="Q16">
        <v>1.02597626629445</v>
      </c>
      <c r="R16">
        <v>0.97377914608743898</v>
      </c>
      <c r="S16">
        <v>439.92001342773398</v>
      </c>
      <c r="T16" s="27">
        <f t="shared" si="2"/>
        <v>0.980618514612692</v>
      </c>
      <c r="U16" s="27">
        <f t="shared" si="3"/>
        <v>1.02597626629445</v>
      </c>
      <c r="V16" s="39">
        <f t="shared" si="4"/>
        <v>431.39371011590003</v>
      </c>
      <c r="W16" s="38">
        <f t="shared" si="5"/>
        <v>451.34749284479085</v>
      </c>
      <c r="X16" s="44">
        <f t="shared" si="6"/>
        <v>1.1118909991742365</v>
      </c>
      <c r="Y16" s="44">
        <f t="shared" si="7"/>
        <v>0.30816716483397094</v>
      </c>
      <c r="Z16" s="22">
        <f t="shared" si="8"/>
        <v>1</v>
      </c>
      <c r="AA16" s="22">
        <f t="shared" si="9"/>
        <v>1</v>
      </c>
      <c r="AB16" s="22">
        <f t="shared" si="10"/>
        <v>1</v>
      </c>
      <c r="AC16" s="22">
        <v>1</v>
      </c>
      <c r="AD16" s="22">
        <v>1</v>
      </c>
      <c r="AE16" s="22">
        <v>1</v>
      </c>
      <c r="AF16" s="22">
        <f t="shared" si="11"/>
        <v>-0.10573411347504191</v>
      </c>
      <c r="AG16" s="22">
        <f t="shared" si="12"/>
        <v>0.97680415159684475</v>
      </c>
      <c r="AH16" s="22">
        <f t="shared" si="13"/>
        <v>0.84532098880113304</v>
      </c>
      <c r="AI16" s="22">
        <f t="shared" si="14"/>
        <v>1.9510551022761748</v>
      </c>
      <c r="AJ16" s="22">
        <f t="shared" si="15"/>
        <v>-2.6288582302280261</v>
      </c>
      <c r="AK16" s="22">
        <f t="shared" si="16"/>
        <v>1.3004365594014071</v>
      </c>
      <c r="AL16" s="22">
        <f t="shared" si="17"/>
        <v>-1.9159006401432701</v>
      </c>
      <c r="AM16" s="22">
        <f t="shared" si="18"/>
        <v>1.712957590084756</v>
      </c>
      <c r="AN16" s="46">
        <v>1</v>
      </c>
      <c r="AO16" s="46">
        <v>0</v>
      </c>
      <c r="AP16" s="51">
        <v>1</v>
      </c>
      <c r="AQ16" s="21">
        <v>1</v>
      </c>
      <c r="AR16" s="17">
        <f t="shared" si="19"/>
        <v>14.490325463712347</v>
      </c>
      <c r="AS16" s="17">
        <f t="shared" si="20"/>
        <v>0</v>
      </c>
      <c r="AT16" s="17">
        <f t="shared" si="21"/>
        <v>8.6096687535013441</v>
      </c>
      <c r="AU16" s="17">
        <f t="shared" si="22"/>
        <v>14.490325463712347</v>
      </c>
      <c r="AV16" s="17">
        <f t="shared" si="23"/>
        <v>0</v>
      </c>
      <c r="AW16" s="17">
        <f t="shared" si="24"/>
        <v>8.6096687535013441</v>
      </c>
      <c r="AX16" s="14">
        <f t="shared" si="25"/>
        <v>1.8501871269520985E-2</v>
      </c>
      <c r="AY16" s="14">
        <f t="shared" si="26"/>
        <v>0</v>
      </c>
      <c r="AZ16" s="67">
        <f t="shared" si="27"/>
        <v>7.2331464897988358E-4</v>
      </c>
      <c r="BA16" s="21">
        <f t="shared" si="28"/>
        <v>0</v>
      </c>
      <c r="BB16" s="66">
        <v>1320</v>
      </c>
      <c r="BC16" s="15">
        <f t="shared" si="29"/>
        <v>2206.2371376627602</v>
      </c>
      <c r="BD16" s="19">
        <f t="shared" si="30"/>
        <v>886.23713766276023</v>
      </c>
      <c r="BE16" s="53">
        <f t="shared" si="31"/>
        <v>886.23713766276023</v>
      </c>
      <c r="BF16" s="61">
        <f t="shared" si="32"/>
        <v>4.401986745948832E-2</v>
      </c>
      <c r="BG16" s="62">
        <f t="shared" si="33"/>
        <v>59.646920407606252</v>
      </c>
      <c r="BH16" s="63">
        <f t="shared" si="34"/>
        <v>431.39371011590003</v>
      </c>
      <c r="BI16" s="46">
        <f t="shared" si="35"/>
        <v>0.13826562374212933</v>
      </c>
      <c r="BJ16" s="64">
        <f t="shared" si="36"/>
        <v>0.59830377136991686</v>
      </c>
      <c r="BK16" s="66">
        <v>0</v>
      </c>
      <c r="BL16" s="66">
        <v>0</v>
      </c>
      <c r="BM16" s="66">
        <v>0</v>
      </c>
      <c r="BN16" s="10">
        <f t="shared" si="37"/>
        <v>0</v>
      </c>
      <c r="BO16" s="15">
        <f t="shared" si="38"/>
        <v>0</v>
      </c>
      <c r="BP16" s="9">
        <f t="shared" si="39"/>
        <v>0</v>
      </c>
      <c r="BQ16" s="53">
        <f t="shared" si="40"/>
        <v>0</v>
      </c>
      <c r="BR16" s="7">
        <f t="shared" si="41"/>
        <v>0</v>
      </c>
      <c r="BS16" s="62">
        <f t="shared" si="42"/>
        <v>0</v>
      </c>
      <c r="BT16" s="48">
        <f t="shared" si="43"/>
        <v>451.34749284479085</v>
      </c>
      <c r="BU16" s="46">
        <f t="shared" si="44"/>
        <v>0</v>
      </c>
      <c r="BV16" s="64" t="e">
        <f t="shared" si="45"/>
        <v>#DIV/0!</v>
      </c>
      <c r="BW16" s="16">
        <f t="shared" si="46"/>
        <v>1320</v>
      </c>
      <c r="BX16" s="69">
        <f t="shared" si="47"/>
        <v>2213.5021099971141</v>
      </c>
      <c r="BY16" s="66">
        <v>0</v>
      </c>
      <c r="BZ16" s="15">
        <f t="shared" si="48"/>
        <v>7.264972334353951</v>
      </c>
      <c r="CA16" s="37">
        <f t="shared" si="49"/>
        <v>7.264972334353951</v>
      </c>
      <c r="CB16" s="54">
        <f t="shared" si="50"/>
        <v>7.264972334353951</v>
      </c>
      <c r="CC16" s="26">
        <f t="shared" si="51"/>
        <v>2.2632312568080875E-3</v>
      </c>
      <c r="CD16" s="47">
        <f t="shared" si="52"/>
        <v>7.2649723343539518</v>
      </c>
      <c r="CE16" s="48">
        <f t="shared" si="53"/>
        <v>431.39371011590003</v>
      </c>
      <c r="CF16" s="65">
        <f t="shared" si="54"/>
        <v>1.6840700649998153E-2</v>
      </c>
      <c r="CG16" t="s">
        <v>222</v>
      </c>
      <c r="CH16" s="66">
        <v>0</v>
      </c>
      <c r="CI16" s="15">
        <f t="shared" si="55"/>
        <v>6.7289961794598572</v>
      </c>
      <c r="CJ16" s="37">
        <f t="shared" si="56"/>
        <v>6.7289961794598572</v>
      </c>
      <c r="CK16" s="54">
        <f t="shared" si="57"/>
        <v>6.7289961794598572</v>
      </c>
      <c r="CL16" s="26">
        <f t="shared" si="58"/>
        <v>1.0469886695907667E-3</v>
      </c>
      <c r="CM16" s="47">
        <f t="shared" si="59"/>
        <v>6.7289961794598581</v>
      </c>
      <c r="CN16" s="48">
        <f t="shared" si="60"/>
        <v>431.39371011590003</v>
      </c>
      <c r="CO16" s="65">
        <f t="shared" si="61"/>
        <v>1.559827142044333E-2</v>
      </c>
      <c r="CP16" s="70">
        <f t="shared" si="62"/>
        <v>0</v>
      </c>
      <c r="CQ16" s="1">
        <f t="shared" si="63"/>
        <v>1320</v>
      </c>
    </row>
    <row r="17" spans="1:95" x14ac:dyDescent="0.2">
      <c r="A17" s="25" t="s">
        <v>189</v>
      </c>
      <c r="B17">
        <v>1</v>
      </c>
      <c r="C17">
        <v>1</v>
      </c>
      <c r="D17">
        <v>0.92808629644426599</v>
      </c>
      <c r="E17">
        <v>7.1913703555733094E-2</v>
      </c>
      <c r="F17">
        <v>0.88319427890345603</v>
      </c>
      <c r="G17">
        <v>0.88319427890345603</v>
      </c>
      <c r="H17">
        <v>0.91851232762223101</v>
      </c>
      <c r="I17">
        <v>0.80359381529460905</v>
      </c>
      <c r="J17">
        <v>0.859133764759063</v>
      </c>
      <c r="K17">
        <v>0.87108095252277895</v>
      </c>
      <c r="L17">
        <v>0.82552971490819305</v>
      </c>
      <c r="M17">
        <v>-1.18346467230188</v>
      </c>
      <c r="N17" s="21">
        <v>0</v>
      </c>
      <c r="O17">
        <v>1.0061409491715301</v>
      </c>
      <c r="P17">
        <v>0.98952204868965998</v>
      </c>
      <c r="Q17">
        <v>1.0035900308065999</v>
      </c>
      <c r="R17">
        <v>0.99178835247578401</v>
      </c>
      <c r="S17">
        <v>147.39999389648401</v>
      </c>
      <c r="T17" s="27">
        <f t="shared" si="2"/>
        <v>0.98952204868965998</v>
      </c>
      <c r="U17" s="27">
        <f t="shared" si="3"/>
        <v>1.0035900308065999</v>
      </c>
      <c r="V17" s="39">
        <f t="shared" si="4"/>
        <v>145.85554393729223</v>
      </c>
      <c r="W17" s="38">
        <f t="shared" si="5"/>
        <v>147.92916441546501</v>
      </c>
      <c r="X17" s="44">
        <f t="shared" si="6"/>
        <v>0.7720891824938072</v>
      </c>
      <c r="Y17" s="44">
        <f t="shared" si="7"/>
        <v>0.8781136734928372</v>
      </c>
      <c r="Z17" s="22">
        <f t="shared" si="8"/>
        <v>1</v>
      </c>
      <c r="AA17" s="22">
        <f t="shared" si="9"/>
        <v>1</v>
      </c>
      <c r="AB17" s="22">
        <f t="shared" si="10"/>
        <v>1</v>
      </c>
      <c r="AC17" s="22">
        <v>1</v>
      </c>
      <c r="AD17" s="22">
        <v>1</v>
      </c>
      <c r="AE17" s="22">
        <v>1</v>
      </c>
      <c r="AF17" s="22">
        <f t="shared" si="11"/>
        <v>-0.10573411347504191</v>
      </c>
      <c r="AG17" s="22">
        <f t="shared" si="12"/>
        <v>0.97680415159684475</v>
      </c>
      <c r="AH17" s="22">
        <f t="shared" si="13"/>
        <v>0.82552971490819305</v>
      </c>
      <c r="AI17" s="22">
        <f t="shared" si="14"/>
        <v>1.9312638283832348</v>
      </c>
      <c r="AJ17" s="22">
        <f t="shared" si="15"/>
        <v>-2.6288582302280261</v>
      </c>
      <c r="AK17" s="22">
        <f t="shared" si="16"/>
        <v>1.3004365594014071</v>
      </c>
      <c r="AL17" s="22">
        <f t="shared" si="17"/>
        <v>-1.18346467230188</v>
      </c>
      <c r="AM17" s="22">
        <f t="shared" si="18"/>
        <v>2.4453935579261463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9"/>
        <v>13.911258660579236</v>
      </c>
      <c r="AS17" s="17">
        <f t="shared" si="20"/>
        <v>13.911258660579236</v>
      </c>
      <c r="AT17" s="17">
        <f t="shared" si="21"/>
        <v>35.759797854169307</v>
      </c>
      <c r="AU17" s="17">
        <f t="shared" si="22"/>
        <v>13.911258660579236</v>
      </c>
      <c r="AV17" s="17">
        <f t="shared" si="23"/>
        <v>13.911258660579236</v>
      </c>
      <c r="AW17" s="17">
        <f t="shared" si="24"/>
        <v>35.759797854169307</v>
      </c>
      <c r="AX17" s="14">
        <f t="shared" si="25"/>
        <v>1.7762493850093649E-2</v>
      </c>
      <c r="AY17" s="14">
        <f t="shared" si="26"/>
        <v>1.6346421191341449E-2</v>
      </c>
      <c r="AZ17" s="67">
        <f t="shared" si="27"/>
        <v>3.0042486387134417E-3</v>
      </c>
      <c r="BA17" s="21">
        <f t="shared" si="28"/>
        <v>0</v>
      </c>
      <c r="BB17" s="66">
        <v>3538</v>
      </c>
      <c r="BC17" s="15">
        <f t="shared" si="29"/>
        <v>2118.0708166605673</v>
      </c>
      <c r="BD17" s="19">
        <f t="shared" si="30"/>
        <v>-1419.9291833394327</v>
      </c>
      <c r="BE17" s="53">
        <f t="shared" si="31"/>
        <v>0</v>
      </c>
      <c r="BF17" s="61">
        <f t="shared" si="32"/>
        <v>0</v>
      </c>
      <c r="BG17" s="62">
        <f t="shared" si="33"/>
        <v>0</v>
      </c>
      <c r="BH17" s="63">
        <f t="shared" si="34"/>
        <v>147.92916441546501</v>
      </c>
      <c r="BI17" s="46">
        <f t="shared" si="35"/>
        <v>0</v>
      </c>
      <c r="BJ17" s="64">
        <f t="shared" si="36"/>
        <v>1.6703879644487751</v>
      </c>
      <c r="BK17" s="66">
        <v>0</v>
      </c>
      <c r="BL17" s="66">
        <v>3538</v>
      </c>
      <c r="BM17" s="66">
        <v>0</v>
      </c>
      <c r="BN17" s="10">
        <f t="shared" si="37"/>
        <v>3538</v>
      </c>
      <c r="BO17" s="15">
        <f t="shared" si="38"/>
        <v>2900.0512763982692</v>
      </c>
      <c r="BP17" s="9">
        <f t="shared" si="39"/>
        <v>-637.94872360173076</v>
      </c>
      <c r="BQ17" s="53">
        <f t="shared" si="40"/>
        <v>0</v>
      </c>
      <c r="BR17" s="7">
        <f t="shared" si="41"/>
        <v>0</v>
      </c>
      <c r="BS17" s="62">
        <f t="shared" si="42"/>
        <v>0</v>
      </c>
      <c r="BT17" s="48">
        <f t="shared" si="43"/>
        <v>147.92916441546501</v>
      </c>
      <c r="BU17" s="46">
        <f t="shared" si="44"/>
        <v>0</v>
      </c>
      <c r="BV17" s="64">
        <f t="shared" si="45"/>
        <v>1.2199784289311029</v>
      </c>
      <c r="BW17" s="16">
        <f t="shared" si="46"/>
        <v>7076</v>
      </c>
      <c r="BX17" s="69">
        <f t="shared" si="47"/>
        <v>5048.2967663860745</v>
      </c>
      <c r="BY17" s="66">
        <v>0</v>
      </c>
      <c r="BZ17" s="15">
        <f t="shared" si="48"/>
        <v>30.174673327237809</v>
      </c>
      <c r="CA17" s="37">
        <f t="shared" si="49"/>
        <v>30.174673327237809</v>
      </c>
      <c r="CB17" s="54">
        <f t="shared" si="50"/>
        <v>30.174673327237809</v>
      </c>
      <c r="CC17" s="26">
        <f t="shared" si="51"/>
        <v>9.4002097592641269E-3</v>
      </c>
      <c r="CD17" s="47">
        <f t="shared" si="52"/>
        <v>30.174673327237809</v>
      </c>
      <c r="CE17" s="48">
        <f t="shared" si="53"/>
        <v>145.85554393729223</v>
      </c>
      <c r="CF17" s="65">
        <f t="shared" si="54"/>
        <v>0.20688053750093194</v>
      </c>
      <c r="CG17" t="s">
        <v>222</v>
      </c>
      <c r="CH17" s="66">
        <v>0</v>
      </c>
      <c r="CI17" s="15">
        <f t="shared" si="55"/>
        <v>27.948525085951147</v>
      </c>
      <c r="CJ17" s="37">
        <f t="shared" si="56"/>
        <v>27.948525085951147</v>
      </c>
      <c r="CK17" s="54">
        <f t="shared" si="57"/>
        <v>27.948525085951147</v>
      </c>
      <c r="CL17" s="26">
        <f t="shared" si="58"/>
        <v>4.3486113405867659E-3</v>
      </c>
      <c r="CM17" s="47">
        <f t="shared" si="59"/>
        <v>27.948525085951143</v>
      </c>
      <c r="CN17" s="48">
        <f t="shared" si="60"/>
        <v>145.85554393729223</v>
      </c>
      <c r="CO17" s="65">
        <f t="shared" si="61"/>
        <v>0.19161784551684283</v>
      </c>
      <c r="CP17" s="70">
        <f t="shared" si="62"/>
        <v>0</v>
      </c>
      <c r="CQ17" s="1">
        <f t="shared" si="63"/>
        <v>7076</v>
      </c>
    </row>
    <row r="18" spans="1:95" x14ac:dyDescent="0.2">
      <c r="A18" s="25" t="s">
        <v>148</v>
      </c>
      <c r="B18">
        <v>1</v>
      </c>
      <c r="C18">
        <v>1</v>
      </c>
      <c r="D18">
        <v>0.48905109489051002</v>
      </c>
      <c r="E18">
        <v>0.51094890510948898</v>
      </c>
      <c r="F18">
        <v>0.50347222222222199</v>
      </c>
      <c r="G18">
        <v>0.50347222222222199</v>
      </c>
      <c r="H18">
        <v>0.84756097560975596</v>
      </c>
      <c r="I18">
        <v>0.42073170731707299</v>
      </c>
      <c r="J18">
        <v>0.59715640859293795</v>
      </c>
      <c r="K18">
        <v>0.548317119966656</v>
      </c>
      <c r="L18">
        <v>0.36032274500821598</v>
      </c>
      <c r="M18">
        <v>-0.68399212149488797</v>
      </c>
      <c r="N18" s="21">
        <v>0</v>
      </c>
      <c r="O18">
        <v>1.0061623452847199</v>
      </c>
      <c r="P18">
        <v>1.00211878510166</v>
      </c>
      <c r="Q18">
        <v>0.99927564098632204</v>
      </c>
      <c r="R18">
        <v>0.98594480907042203</v>
      </c>
      <c r="S18">
        <v>33.860000610351499</v>
      </c>
      <c r="T18" s="27">
        <f t="shared" si="2"/>
        <v>1.00211878510166</v>
      </c>
      <c r="U18" s="27">
        <f t="shared" si="3"/>
        <v>0.99927564098632204</v>
      </c>
      <c r="V18" s="39">
        <f t="shared" si="4"/>
        <v>33.931742675186911</v>
      </c>
      <c r="W18" s="38">
        <f t="shared" si="5"/>
        <v>33.835473813706251</v>
      </c>
      <c r="X18" s="44">
        <f t="shared" si="6"/>
        <v>0.99894820592259559</v>
      </c>
      <c r="Y18" s="44">
        <f t="shared" si="7"/>
        <v>0.55853739297448246</v>
      </c>
      <c r="Z18" s="22">
        <f t="shared" si="8"/>
        <v>1</v>
      </c>
      <c r="AA18" s="22">
        <f t="shared" si="9"/>
        <v>1</v>
      </c>
      <c r="AB18" s="22">
        <f t="shared" si="10"/>
        <v>1</v>
      </c>
      <c r="AC18" s="22">
        <v>1</v>
      </c>
      <c r="AD18" s="22">
        <v>1</v>
      </c>
      <c r="AE18" s="22">
        <v>1</v>
      </c>
      <c r="AF18" s="22">
        <f t="shared" si="11"/>
        <v>-0.10573411347504191</v>
      </c>
      <c r="AG18" s="22">
        <f t="shared" si="12"/>
        <v>0.97680415159684475</v>
      </c>
      <c r="AH18" s="22">
        <f t="shared" si="13"/>
        <v>0.36032274500821598</v>
      </c>
      <c r="AI18" s="22">
        <f t="shared" si="14"/>
        <v>1.4660568584832578</v>
      </c>
      <c r="AJ18" s="22">
        <f t="shared" si="15"/>
        <v>-2.6288582302280261</v>
      </c>
      <c r="AK18" s="22">
        <f t="shared" si="16"/>
        <v>1.3004365594014071</v>
      </c>
      <c r="AL18" s="22">
        <f t="shared" si="17"/>
        <v>-0.68399212149488797</v>
      </c>
      <c r="AM18" s="22">
        <f t="shared" si="18"/>
        <v>2.9448661087331383</v>
      </c>
      <c r="AN18" s="46">
        <v>1</v>
      </c>
      <c r="AO18" s="46">
        <v>1</v>
      </c>
      <c r="AP18" s="51">
        <v>1</v>
      </c>
      <c r="AQ18" s="21">
        <v>1</v>
      </c>
      <c r="AR18" s="17">
        <f t="shared" si="19"/>
        <v>4.6195881216335559</v>
      </c>
      <c r="AS18" s="17">
        <f t="shared" si="20"/>
        <v>4.6195881216335559</v>
      </c>
      <c r="AT18" s="17">
        <f t="shared" si="21"/>
        <v>75.207684149127729</v>
      </c>
      <c r="AU18" s="17">
        <f t="shared" si="22"/>
        <v>4.6195881216335559</v>
      </c>
      <c r="AV18" s="17">
        <f t="shared" si="23"/>
        <v>4.6195881216335559</v>
      </c>
      <c r="AW18" s="17">
        <f t="shared" si="24"/>
        <v>75.207684149127729</v>
      </c>
      <c r="AX18" s="14">
        <f t="shared" si="25"/>
        <v>5.8984889579405666E-3</v>
      </c>
      <c r="AY18" s="14">
        <f t="shared" si="26"/>
        <v>5.4282459272161762E-3</v>
      </c>
      <c r="AZ18" s="67">
        <f t="shared" si="27"/>
        <v>6.3183406026850446E-3</v>
      </c>
      <c r="BA18" s="21">
        <f t="shared" si="28"/>
        <v>0</v>
      </c>
      <c r="BB18" s="66">
        <v>711</v>
      </c>
      <c r="BC18" s="15">
        <f t="shared" si="29"/>
        <v>703.35941730066497</v>
      </c>
      <c r="BD18" s="19">
        <f t="shared" si="30"/>
        <v>-7.6405826993350274</v>
      </c>
      <c r="BE18" s="53">
        <f t="shared" si="31"/>
        <v>0</v>
      </c>
      <c r="BF18" s="61">
        <f t="shared" si="32"/>
        <v>0</v>
      </c>
      <c r="BG18" s="62">
        <f t="shared" si="33"/>
        <v>0</v>
      </c>
      <c r="BH18" s="63">
        <f t="shared" si="34"/>
        <v>33.835473813706251</v>
      </c>
      <c r="BI18" s="46">
        <f t="shared" si="35"/>
        <v>0</v>
      </c>
      <c r="BJ18" s="64">
        <f t="shared" si="36"/>
        <v>1.010862984857241</v>
      </c>
      <c r="BK18" s="66">
        <v>745</v>
      </c>
      <c r="BL18" s="66">
        <v>609</v>
      </c>
      <c r="BM18" s="66">
        <v>68</v>
      </c>
      <c r="BN18" s="10">
        <f t="shared" si="37"/>
        <v>1422</v>
      </c>
      <c r="BO18" s="15">
        <f t="shared" si="38"/>
        <v>963.03596643927619</v>
      </c>
      <c r="BP18" s="9">
        <f t="shared" si="39"/>
        <v>-458.96403356072381</v>
      </c>
      <c r="BQ18" s="53">
        <f t="shared" si="40"/>
        <v>0</v>
      </c>
      <c r="BR18" s="7">
        <f t="shared" si="41"/>
        <v>0</v>
      </c>
      <c r="BS18" s="62">
        <f t="shared" si="42"/>
        <v>0</v>
      </c>
      <c r="BT18" s="48">
        <f t="shared" si="43"/>
        <v>33.835473813706251</v>
      </c>
      <c r="BU18" s="46">
        <f t="shared" si="44"/>
        <v>0</v>
      </c>
      <c r="BV18" s="64">
        <f t="shared" si="45"/>
        <v>1.4765803662117571</v>
      </c>
      <c r="BW18" s="16">
        <f t="shared" si="46"/>
        <v>2167</v>
      </c>
      <c r="BX18" s="69">
        <f t="shared" si="47"/>
        <v>1729.8567967533099</v>
      </c>
      <c r="BY18" s="66">
        <v>34</v>
      </c>
      <c r="BZ18" s="15">
        <f t="shared" si="48"/>
        <v>63.461413013368592</v>
      </c>
      <c r="CA18" s="37">
        <f t="shared" si="49"/>
        <v>29.461413013368592</v>
      </c>
      <c r="CB18" s="54">
        <f t="shared" si="50"/>
        <v>29.461413013368592</v>
      </c>
      <c r="CC18" s="26">
        <f t="shared" si="51"/>
        <v>9.1780102845385146E-3</v>
      </c>
      <c r="CD18" s="47">
        <f t="shared" si="52"/>
        <v>29.461413013368595</v>
      </c>
      <c r="CE18" s="48">
        <f t="shared" si="53"/>
        <v>33.931742675186911</v>
      </c>
      <c r="CF18" s="65">
        <f t="shared" si="54"/>
        <v>0.86825522919318521</v>
      </c>
      <c r="CG18" t="s">
        <v>222</v>
      </c>
      <c r="CH18" s="66">
        <v>0</v>
      </c>
      <c r="CI18" s="15">
        <f t="shared" si="55"/>
        <v>58.77952262677897</v>
      </c>
      <c r="CJ18" s="37">
        <f t="shared" si="56"/>
        <v>58.77952262677897</v>
      </c>
      <c r="CK18" s="54">
        <f t="shared" si="57"/>
        <v>58.77952262677897</v>
      </c>
      <c r="CL18" s="26">
        <f t="shared" si="58"/>
        <v>9.1457169171898188E-3</v>
      </c>
      <c r="CM18" s="47">
        <f t="shared" si="59"/>
        <v>58.779522626778963</v>
      </c>
      <c r="CN18" s="48">
        <f t="shared" si="60"/>
        <v>33.931742675186911</v>
      </c>
      <c r="CO18" s="65">
        <f t="shared" si="61"/>
        <v>1.7322871739730115</v>
      </c>
      <c r="CP18" s="70">
        <f t="shared" si="62"/>
        <v>0</v>
      </c>
      <c r="CQ18" s="1">
        <f t="shared" si="63"/>
        <v>2201</v>
      </c>
    </row>
    <row r="19" spans="1:95" x14ac:dyDescent="0.2">
      <c r="A19" s="25" t="s">
        <v>251</v>
      </c>
      <c r="B19">
        <v>1</v>
      </c>
      <c r="C19">
        <v>1</v>
      </c>
      <c r="D19">
        <v>0.47622852576907698</v>
      </c>
      <c r="E19">
        <v>0.52377147423092296</v>
      </c>
      <c r="F19">
        <v>0.40007945967421499</v>
      </c>
      <c r="G19">
        <v>0.40007945967421499</v>
      </c>
      <c r="H19">
        <v>0.339740910990388</v>
      </c>
      <c r="I19">
        <v>0.38111157542833202</v>
      </c>
      <c r="J19">
        <v>0.35983217452724198</v>
      </c>
      <c r="K19">
        <v>0.37942253749382998</v>
      </c>
      <c r="L19">
        <v>0.420230807932923</v>
      </c>
      <c r="M19">
        <v>1.3176756425202201</v>
      </c>
      <c r="N19" s="21">
        <v>0</v>
      </c>
      <c r="O19">
        <v>1</v>
      </c>
      <c r="P19">
        <v>0.98434784068953096</v>
      </c>
      <c r="Q19">
        <v>1.02143270350708</v>
      </c>
      <c r="R19">
        <v>0.98403701443471303</v>
      </c>
      <c r="S19">
        <v>1.0390000343322701</v>
      </c>
      <c r="T19" s="27">
        <f t="shared" si="2"/>
        <v>0.98434784068953096</v>
      </c>
      <c r="U19" s="27">
        <f t="shared" si="3"/>
        <v>1.02143270350708</v>
      </c>
      <c r="V19" s="39">
        <f t="shared" si="4"/>
        <v>1.0227374402713185</v>
      </c>
      <c r="W19" s="38">
        <f t="shared" si="5"/>
        <v>1.0612686140119596</v>
      </c>
      <c r="X19" s="44">
        <f t="shared" si="6"/>
        <v>1.0055739058629234</v>
      </c>
      <c r="Y19" s="44">
        <f t="shared" si="7"/>
        <v>0.39092780622247131</v>
      </c>
      <c r="Z19" s="22">
        <f t="shared" si="8"/>
        <v>1</v>
      </c>
      <c r="AA19" s="22">
        <f t="shared" si="9"/>
        <v>1</v>
      </c>
      <c r="AB19" s="22">
        <f t="shared" si="10"/>
        <v>1</v>
      </c>
      <c r="AC19" s="22">
        <v>1</v>
      </c>
      <c r="AD19" s="22">
        <v>1</v>
      </c>
      <c r="AE19" s="22">
        <v>1</v>
      </c>
      <c r="AF19" s="22">
        <f t="shared" si="11"/>
        <v>-0.10573411347504191</v>
      </c>
      <c r="AG19" s="22">
        <f t="shared" si="12"/>
        <v>0.97680415159684475</v>
      </c>
      <c r="AH19" s="22">
        <f t="shared" si="13"/>
        <v>0.420230807932923</v>
      </c>
      <c r="AI19" s="22">
        <f t="shared" si="14"/>
        <v>1.5259649214079649</v>
      </c>
      <c r="AJ19" s="22">
        <f t="shared" si="15"/>
        <v>-2.6288582302280261</v>
      </c>
      <c r="AK19" s="22">
        <f t="shared" si="16"/>
        <v>1.3004365594014071</v>
      </c>
      <c r="AL19" s="22">
        <f t="shared" si="17"/>
        <v>1.3004365594014071</v>
      </c>
      <c r="AM19" s="22">
        <f t="shared" si="18"/>
        <v>4.9292947896294335</v>
      </c>
      <c r="AN19" s="46">
        <v>0</v>
      </c>
      <c r="AO19" s="49">
        <v>0</v>
      </c>
      <c r="AP19" s="51">
        <v>0.5</v>
      </c>
      <c r="AQ19" s="50">
        <v>1</v>
      </c>
      <c r="AR19" s="17">
        <f t="shared" si="19"/>
        <v>0</v>
      </c>
      <c r="AS19" s="17">
        <f t="shared" si="20"/>
        <v>0</v>
      </c>
      <c r="AT19" s="17">
        <f t="shared" si="21"/>
        <v>295.19511719770139</v>
      </c>
      <c r="AU19" s="17">
        <f t="shared" si="22"/>
        <v>0</v>
      </c>
      <c r="AV19" s="17">
        <f t="shared" si="23"/>
        <v>0</v>
      </c>
      <c r="AW19" s="17">
        <f t="shared" si="24"/>
        <v>295.19511719770139</v>
      </c>
      <c r="AX19" s="14">
        <f t="shared" si="25"/>
        <v>0</v>
      </c>
      <c r="AY19" s="14">
        <f t="shared" si="26"/>
        <v>0</v>
      </c>
      <c r="AZ19" s="67">
        <f t="shared" si="27"/>
        <v>2.4799903305176289E-2</v>
      </c>
      <c r="BA19" s="21">
        <f t="shared" si="28"/>
        <v>0</v>
      </c>
      <c r="BB19" s="66">
        <v>0</v>
      </c>
      <c r="BC19" s="15">
        <f t="shared" si="29"/>
        <v>0</v>
      </c>
      <c r="BD19" s="19">
        <f t="shared" si="30"/>
        <v>0</v>
      </c>
      <c r="BE19" s="53">
        <f t="shared" si="31"/>
        <v>0</v>
      </c>
      <c r="BF19" s="61">
        <f t="shared" si="32"/>
        <v>0</v>
      </c>
      <c r="BG19" s="62">
        <f t="shared" si="33"/>
        <v>0</v>
      </c>
      <c r="BH19" s="63">
        <f t="shared" si="34"/>
        <v>1.0612686140119596</v>
      </c>
      <c r="BI19" s="46">
        <f t="shared" si="35"/>
        <v>0</v>
      </c>
      <c r="BJ19" s="64" t="e">
        <f t="shared" si="36"/>
        <v>#DIV/0!</v>
      </c>
      <c r="BK19" s="66">
        <v>0</v>
      </c>
      <c r="BL19" s="66">
        <v>0</v>
      </c>
      <c r="BM19" s="66">
        <v>0</v>
      </c>
      <c r="BN19" s="10">
        <f t="shared" si="37"/>
        <v>0</v>
      </c>
      <c r="BO19" s="15">
        <f t="shared" si="38"/>
        <v>0</v>
      </c>
      <c r="BP19" s="9">
        <f t="shared" si="39"/>
        <v>0</v>
      </c>
      <c r="BQ19" s="53">
        <f t="shared" si="40"/>
        <v>0</v>
      </c>
      <c r="BR19" s="7">
        <f t="shared" si="41"/>
        <v>0</v>
      </c>
      <c r="BS19" s="62">
        <f t="shared" si="42"/>
        <v>0</v>
      </c>
      <c r="BT19" s="48">
        <f t="shared" si="43"/>
        <v>1.0612686140119596</v>
      </c>
      <c r="BU19" s="46">
        <f t="shared" si="44"/>
        <v>0</v>
      </c>
      <c r="BV19" s="64" t="e">
        <f t="shared" si="45"/>
        <v>#DIV/0!</v>
      </c>
      <c r="BW19" s="16">
        <f t="shared" si="46"/>
        <v>60</v>
      </c>
      <c r="BX19" s="69">
        <f t="shared" si="47"/>
        <v>249.09022879719063</v>
      </c>
      <c r="BY19" s="66">
        <v>60</v>
      </c>
      <c r="BZ19" s="15">
        <f t="shared" si="48"/>
        <v>249.09022879719063</v>
      </c>
      <c r="CA19" s="37">
        <f t="shared" si="49"/>
        <v>189.09022879719063</v>
      </c>
      <c r="CB19" s="54">
        <f t="shared" si="50"/>
        <v>189.09022879719063</v>
      </c>
      <c r="CC19" s="26">
        <f t="shared" si="51"/>
        <v>5.8906613332458217E-2</v>
      </c>
      <c r="CD19" s="47">
        <f t="shared" si="52"/>
        <v>189.09022879719063</v>
      </c>
      <c r="CE19" s="48">
        <f t="shared" si="53"/>
        <v>1.0227374402713185</v>
      </c>
      <c r="CF19" s="65">
        <f t="shared" si="54"/>
        <v>184.88638564657174</v>
      </c>
      <c r="CG19" t="s">
        <v>222</v>
      </c>
      <c r="CH19" s="66">
        <v>0</v>
      </c>
      <c r="CI19" s="15">
        <f t="shared" si="55"/>
        <v>230.71350044805502</v>
      </c>
      <c r="CJ19" s="37">
        <f t="shared" si="56"/>
        <v>230.71350044805502</v>
      </c>
      <c r="CK19" s="54">
        <f t="shared" si="57"/>
        <v>230.71350044805502</v>
      </c>
      <c r="CL19" s="26">
        <f t="shared" si="58"/>
        <v>3.5897541690999693E-2</v>
      </c>
      <c r="CM19" s="47">
        <f t="shared" si="59"/>
        <v>230.71350044805502</v>
      </c>
      <c r="CN19" s="48">
        <f t="shared" si="60"/>
        <v>1.0227374402713185</v>
      </c>
      <c r="CO19" s="65">
        <f t="shared" si="61"/>
        <v>225.58429110295387</v>
      </c>
      <c r="CP19" s="70">
        <f t="shared" si="62"/>
        <v>0</v>
      </c>
      <c r="CQ19" s="1">
        <f t="shared" si="63"/>
        <v>120</v>
      </c>
    </row>
    <row r="20" spans="1:95" x14ac:dyDescent="0.2">
      <c r="A20" s="32" t="s">
        <v>149</v>
      </c>
      <c r="B20">
        <v>1</v>
      </c>
      <c r="C20">
        <v>1</v>
      </c>
      <c r="D20">
        <v>0.49311926605504502</v>
      </c>
      <c r="E20">
        <v>0.50688073394495403</v>
      </c>
      <c r="F20">
        <v>0.51580135440180497</v>
      </c>
      <c r="G20">
        <v>0.51580135440180497</v>
      </c>
      <c r="H20">
        <v>0.15879265091863501</v>
      </c>
      <c r="I20">
        <v>0.45800524934383202</v>
      </c>
      <c r="J20">
        <v>0.26968104805113302</v>
      </c>
      <c r="K20">
        <v>0.372963603909648</v>
      </c>
      <c r="L20">
        <v>-0.109740135165282</v>
      </c>
      <c r="M20">
        <v>-0.53868163195392005</v>
      </c>
      <c r="N20" s="21">
        <v>0</v>
      </c>
      <c r="O20">
        <v>0.99188786084457403</v>
      </c>
      <c r="P20">
        <v>1.0015504231282999</v>
      </c>
      <c r="Q20">
        <v>0.99987896954134303</v>
      </c>
      <c r="R20">
        <v>0.97855643536826697</v>
      </c>
      <c r="S20">
        <v>14.3599996566772</v>
      </c>
      <c r="T20" s="27">
        <f t="shared" si="2"/>
        <v>1.0015504231282999</v>
      </c>
      <c r="U20" s="27">
        <f t="shared" si="3"/>
        <v>0.99987896954134303</v>
      </c>
      <c r="V20" s="39">
        <f t="shared" si="4"/>
        <v>14.38226373226729</v>
      </c>
      <c r="W20" s="38">
        <f t="shared" si="5"/>
        <v>14.358261659332438</v>
      </c>
      <c r="X20" s="44">
        <f t="shared" si="6"/>
        <v>0.99684609353101206</v>
      </c>
      <c r="Y20" s="44">
        <f t="shared" si="7"/>
        <v>0.397737789583129</v>
      </c>
      <c r="Z20" s="22">
        <f t="shared" si="8"/>
        <v>1</v>
      </c>
      <c r="AA20" s="22">
        <f t="shared" si="9"/>
        <v>1</v>
      </c>
      <c r="AB20" s="22">
        <f t="shared" si="10"/>
        <v>1</v>
      </c>
      <c r="AC20" s="22">
        <v>1</v>
      </c>
      <c r="AD20" s="22">
        <v>1</v>
      </c>
      <c r="AE20" s="22">
        <v>1</v>
      </c>
      <c r="AF20" s="22">
        <f t="shared" si="11"/>
        <v>-0.10573411347504191</v>
      </c>
      <c r="AG20" s="22">
        <f t="shared" si="12"/>
        <v>0.97680415159684475</v>
      </c>
      <c r="AH20" s="22">
        <f t="shared" si="13"/>
        <v>-0.10573411347504191</v>
      </c>
      <c r="AI20" s="22">
        <f t="shared" si="14"/>
        <v>1</v>
      </c>
      <c r="AJ20" s="22">
        <f t="shared" si="15"/>
        <v>-2.6288582302280261</v>
      </c>
      <c r="AK20" s="22">
        <f t="shared" si="16"/>
        <v>1.3004365594014071</v>
      </c>
      <c r="AL20" s="22">
        <f t="shared" si="17"/>
        <v>-0.53868163195392005</v>
      </c>
      <c r="AM20" s="22">
        <f t="shared" si="18"/>
        <v>3.0901765982741063</v>
      </c>
      <c r="AN20" s="46">
        <v>1</v>
      </c>
      <c r="AO20" s="46">
        <v>1</v>
      </c>
      <c r="AP20" s="51">
        <v>1</v>
      </c>
      <c r="AQ20" s="21">
        <v>1</v>
      </c>
      <c r="AR20" s="17">
        <f t="shared" si="19"/>
        <v>1</v>
      </c>
      <c r="AS20" s="17">
        <f t="shared" si="20"/>
        <v>1</v>
      </c>
      <c r="AT20" s="17">
        <f t="shared" si="21"/>
        <v>91.1870565565699</v>
      </c>
      <c r="AU20" s="17">
        <f t="shared" si="22"/>
        <v>1</v>
      </c>
      <c r="AV20" s="17">
        <f t="shared" si="23"/>
        <v>1</v>
      </c>
      <c r="AW20" s="17">
        <f t="shared" si="24"/>
        <v>91.1870565565699</v>
      </c>
      <c r="AX20" s="14">
        <f t="shared" si="25"/>
        <v>1.2768430437159347E-3</v>
      </c>
      <c r="AY20" s="14">
        <f t="shared" si="26"/>
        <v>1.1750497629422138E-3</v>
      </c>
      <c r="AZ20" s="67">
        <f t="shared" si="27"/>
        <v>7.6607980740142946E-3</v>
      </c>
      <c r="BA20" s="21">
        <f t="shared" si="28"/>
        <v>0</v>
      </c>
      <c r="BB20" s="66">
        <v>273</v>
      </c>
      <c r="BC20" s="15">
        <f t="shared" si="29"/>
        <v>152.25587190486291</v>
      </c>
      <c r="BD20" s="19">
        <f t="shared" si="30"/>
        <v>-120.74412809513709</v>
      </c>
      <c r="BE20" s="53">
        <f t="shared" si="31"/>
        <v>0</v>
      </c>
      <c r="BF20" s="61">
        <f t="shared" si="32"/>
        <v>0</v>
      </c>
      <c r="BG20" s="62">
        <f t="shared" si="33"/>
        <v>0</v>
      </c>
      <c r="BH20" s="63">
        <f t="shared" si="34"/>
        <v>14.358261659332438</v>
      </c>
      <c r="BI20" s="46">
        <f t="shared" si="35"/>
        <v>0</v>
      </c>
      <c r="BJ20" s="64">
        <f t="shared" si="36"/>
        <v>1.7930342953904863</v>
      </c>
      <c r="BK20" s="66">
        <v>57</v>
      </c>
      <c r="BL20" s="66">
        <v>316</v>
      </c>
      <c r="BM20" s="66">
        <v>0</v>
      </c>
      <c r="BN20" s="10">
        <f t="shared" si="37"/>
        <v>373</v>
      </c>
      <c r="BO20" s="15">
        <f t="shared" si="38"/>
        <v>208.46792854310402</v>
      </c>
      <c r="BP20" s="9">
        <f t="shared" si="39"/>
        <v>-164.53207145689598</v>
      </c>
      <c r="BQ20" s="53">
        <f t="shared" si="40"/>
        <v>0</v>
      </c>
      <c r="BR20" s="7">
        <f t="shared" si="41"/>
        <v>0</v>
      </c>
      <c r="BS20" s="62">
        <f t="shared" si="42"/>
        <v>0</v>
      </c>
      <c r="BT20" s="48">
        <f t="shared" si="43"/>
        <v>14.358261659332438</v>
      </c>
      <c r="BU20" s="46">
        <f t="shared" si="44"/>
        <v>0</v>
      </c>
      <c r="BV20" s="64">
        <f t="shared" si="45"/>
        <v>1.7892440463468047</v>
      </c>
      <c r="BW20" s="16">
        <f t="shared" si="46"/>
        <v>660</v>
      </c>
      <c r="BX20" s="69">
        <f t="shared" si="47"/>
        <v>437.66885630336651</v>
      </c>
      <c r="BY20" s="66">
        <v>14</v>
      </c>
      <c r="BZ20" s="15">
        <f t="shared" si="48"/>
        <v>76.945055855399573</v>
      </c>
      <c r="CA20" s="37">
        <f t="shared" si="49"/>
        <v>62.945055855399573</v>
      </c>
      <c r="CB20" s="54">
        <f t="shared" si="50"/>
        <v>62.945055855399573</v>
      </c>
      <c r="CC20" s="26">
        <f t="shared" si="51"/>
        <v>1.9609051668348802E-2</v>
      </c>
      <c r="CD20" s="47">
        <f t="shared" si="52"/>
        <v>62.945055855399573</v>
      </c>
      <c r="CE20" s="48">
        <f t="shared" si="53"/>
        <v>14.38226373226729</v>
      </c>
      <c r="CF20" s="65">
        <f t="shared" si="54"/>
        <v>4.3765749973127912</v>
      </c>
      <c r="CG20" t="s">
        <v>222</v>
      </c>
      <c r="CH20" s="66">
        <v>0</v>
      </c>
      <c r="CI20" s="15">
        <f t="shared" si="55"/>
        <v>71.268404482554985</v>
      </c>
      <c r="CJ20" s="37">
        <f t="shared" si="56"/>
        <v>71.268404482554985</v>
      </c>
      <c r="CK20" s="54">
        <f t="shared" si="57"/>
        <v>71.268404482554985</v>
      </c>
      <c r="CL20" s="26">
        <f t="shared" si="58"/>
        <v>1.1088906874522325E-2</v>
      </c>
      <c r="CM20" s="47">
        <f t="shared" si="59"/>
        <v>71.268404482554985</v>
      </c>
      <c r="CN20" s="48">
        <f t="shared" si="60"/>
        <v>14.38226373226729</v>
      </c>
      <c r="CO20" s="65">
        <f t="shared" si="61"/>
        <v>4.9552981233865809</v>
      </c>
      <c r="CP20" s="70">
        <f t="shared" si="62"/>
        <v>0</v>
      </c>
      <c r="CQ20" s="1">
        <f t="shared" si="63"/>
        <v>674</v>
      </c>
    </row>
    <row r="21" spans="1:95" x14ac:dyDescent="0.2">
      <c r="A21" s="32" t="s">
        <v>200</v>
      </c>
      <c r="B21">
        <v>1</v>
      </c>
      <c r="C21">
        <v>1</v>
      </c>
      <c r="D21">
        <v>0.78306032760687105</v>
      </c>
      <c r="E21">
        <v>0.216939672393128</v>
      </c>
      <c r="F21">
        <v>0.62058005562177199</v>
      </c>
      <c r="G21">
        <v>0.62058005562177199</v>
      </c>
      <c r="H21">
        <v>0.328458002507313</v>
      </c>
      <c r="I21">
        <v>0.65775177601337198</v>
      </c>
      <c r="J21">
        <v>0.46480515756065899</v>
      </c>
      <c r="K21">
        <v>0.53707430634157205</v>
      </c>
      <c r="L21">
        <v>0.53833011015798204</v>
      </c>
      <c r="M21">
        <v>0.76196512146408302</v>
      </c>
      <c r="N21" s="21">
        <v>0</v>
      </c>
      <c r="O21">
        <v>1.00119763223219</v>
      </c>
      <c r="P21">
        <v>1.01034997795971</v>
      </c>
      <c r="Q21">
        <v>1.00212855994677</v>
      </c>
      <c r="R21">
        <v>0.99713115034421196</v>
      </c>
      <c r="S21">
        <v>6.9899997711181596</v>
      </c>
      <c r="T21" s="27">
        <f t="shared" si="2"/>
        <v>1.01034997795971</v>
      </c>
      <c r="U21" s="27">
        <f t="shared" si="3"/>
        <v>1.00212855994677</v>
      </c>
      <c r="V21" s="39">
        <f t="shared" si="4"/>
        <v>7.0623461146876112</v>
      </c>
      <c r="W21" s="38">
        <f t="shared" si="5"/>
        <v>7.0048784046588928</v>
      </c>
      <c r="X21" s="44">
        <f t="shared" si="6"/>
        <v>0.84702725020644132</v>
      </c>
      <c r="Y21" s="44">
        <f t="shared" si="7"/>
        <v>0.57318709732476159</v>
      </c>
      <c r="Z21" s="22">
        <f t="shared" si="8"/>
        <v>1</v>
      </c>
      <c r="AA21" s="22">
        <f t="shared" si="9"/>
        <v>1</v>
      </c>
      <c r="AB21" s="22">
        <f t="shared" si="10"/>
        <v>1</v>
      </c>
      <c r="AC21" s="22">
        <v>1</v>
      </c>
      <c r="AD21" s="22">
        <v>1</v>
      </c>
      <c r="AE21" s="22">
        <v>1</v>
      </c>
      <c r="AF21" s="22">
        <f t="shared" si="11"/>
        <v>-0.10573411347504191</v>
      </c>
      <c r="AG21" s="22">
        <f t="shared" si="12"/>
        <v>0.97680415159684475</v>
      </c>
      <c r="AH21" s="22">
        <f t="shared" si="13"/>
        <v>0.53833011015798204</v>
      </c>
      <c r="AI21" s="22">
        <f t="shared" si="14"/>
        <v>1.6440642236330238</v>
      </c>
      <c r="AJ21" s="22">
        <f t="shared" si="15"/>
        <v>-2.6288582302280261</v>
      </c>
      <c r="AK21" s="22">
        <f t="shared" si="16"/>
        <v>1.3004365594014071</v>
      </c>
      <c r="AL21" s="22">
        <f t="shared" si="17"/>
        <v>0.76196512146408302</v>
      </c>
      <c r="AM21" s="22">
        <f t="shared" si="18"/>
        <v>4.3908233516921094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9"/>
        <v>0</v>
      </c>
      <c r="AS21" s="17">
        <f t="shared" si="20"/>
        <v>0</v>
      </c>
      <c r="AT21" s="17">
        <f t="shared" si="21"/>
        <v>185.84627695179111</v>
      </c>
      <c r="AU21" s="17">
        <f t="shared" si="22"/>
        <v>0</v>
      </c>
      <c r="AV21" s="17">
        <f t="shared" si="23"/>
        <v>0</v>
      </c>
      <c r="AW21" s="17">
        <f t="shared" si="24"/>
        <v>185.84627695179111</v>
      </c>
      <c r="AX21" s="14">
        <f t="shared" si="25"/>
        <v>0</v>
      </c>
      <c r="AY21" s="14">
        <f t="shared" si="26"/>
        <v>0</v>
      </c>
      <c r="AZ21" s="67">
        <f t="shared" si="27"/>
        <v>1.5613299236737243E-2</v>
      </c>
      <c r="BA21" s="21">
        <f t="shared" si="28"/>
        <v>0</v>
      </c>
      <c r="BB21" s="66">
        <v>0</v>
      </c>
      <c r="BC21" s="15">
        <f t="shared" si="29"/>
        <v>0</v>
      </c>
      <c r="BD21" s="19">
        <f t="shared" si="30"/>
        <v>0</v>
      </c>
      <c r="BE21" s="53">
        <f t="shared" si="31"/>
        <v>0</v>
      </c>
      <c r="BF21" s="61">
        <f t="shared" si="32"/>
        <v>0</v>
      </c>
      <c r="BG21" s="62">
        <f t="shared" si="33"/>
        <v>0</v>
      </c>
      <c r="BH21" s="63">
        <f t="shared" si="34"/>
        <v>7.0048784046588928</v>
      </c>
      <c r="BI21" s="46">
        <f t="shared" si="35"/>
        <v>0</v>
      </c>
      <c r="BJ21" s="64" t="e">
        <f t="shared" si="36"/>
        <v>#DIV/0!</v>
      </c>
      <c r="BK21" s="66">
        <v>0</v>
      </c>
      <c r="BL21" s="66">
        <v>0</v>
      </c>
      <c r="BM21" s="66">
        <v>0</v>
      </c>
      <c r="BN21" s="10">
        <f t="shared" si="37"/>
        <v>0</v>
      </c>
      <c r="BO21" s="15">
        <f t="shared" si="38"/>
        <v>0</v>
      </c>
      <c r="BP21" s="9">
        <f t="shared" si="39"/>
        <v>0</v>
      </c>
      <c r="BQ21" s="53">
        <f t="shared" si="40"/>
        <v>0</v>
      </c>
      <c r="BR21" s="7">
        <f t="shared" si="41"/>
        <v>0</v>
      </c>
      <c r="BS21" s="62">
        <f t="shared" si="42"/>
        <v>0</v>
      </c>
      <c r="BT21" s="48">
        <f t="shared" si="43"/>
        <v>7.0048784046588928</v>
      </c>
      <c r="BU21" s="46">
        <f t="shared" si="44"/>
        <v>0</v>
      </c>
      <c r="BV21" s="64" t="e">
        <f t="shared" si="45"/>
        <v>#DIV/0!</v>
      </c>
      <c r="BW21" s="16">
        <f t="shared" si="46"/>
        <v>77</v>
      </c>
      <c r="BX21" s="69">
        <f t="shared" si="47"/>
        <v>156.81997753378886</v>
      </c>
      <c r="BY21" s="66">
        <v>77</v>
      </c>
      <c r="BZ21" s="15">
        <f t="shared" si="48"/>
        <v>156.81997753378886</v>
      </c>
      <c r="CA21" s="37">
        <f t="shared" si="49"/>
        <v>79.819977533788858</v>
      </c>
      <c r="CB21" s="54">
        <f t="shared" si="50"/>
        <v>79.819977533788858</v>
      </c>
      <c r="CC21" s="26">
        <f t="shared" si="51"/>
        <v>2.4866036614887527E-2</v>
      </c>
      <c r="CD21" s="47">
        <f t="shared" si="52"/>
        <v>79.819977533788858</v>
      </c>
      <c r="CE21" s="48">
        <f t="shared" si="53"/>
        <v>7.0623461146876112</v>
      </c>
      <c r="CF21" s="65">
        <f t="shared" si="54"/>
        <v>11.302189985816</v>
      </c>
      <c r="CG21" t="s">
        <v>222</v>
      </c>
      <c r="CH21" s="66">
        <v>0</v>
      </c>
      <c r="CI21" s="15">
        <f t="shared" si="55"/>
        <v>145.25052279936656</v>
      </c>
      <c r="CJ21" s="37">
        <f t="shared" si="56"/>
        <v>145.25052279936656</v>
      </c>
      <c r="CK21" s="54">
        <f t="shared" si="57"/>
        <v>145.25052279936656</v>
      </c>
      <c r="CL21" s="26">
        <f t="shared" si="58"/>
        <v>2.2600050225512147E-2</v>
      </c>
      <c r="CM21" s="47">
        <f t="shared" si="59"/>
        <v>145.25052279936656</v>
      </c>
      <c r="CN21" s="48">
        <f t="shared" si="60"/>
        <v>7.0623461146876112</v>
      </c>
      <c r="CO21" s="65">
        <f t="shared" si="61"/>
        <v>20.566893839610611</v>
      </c>
      <c r="CP21" s="70">
        <f t="shared" si="62"/>
        <v>0</v>
      </c>
      <c r="CQ21" s="1">
        <f t="shared" si="63"/>
        <v>154</v>
      </c>
    </row>
    <row r="22" spans="1:95" x14ac:dyDescent="0.2">
      <c r="A22" s="32" t="s">
        <v>258</v>
      </c>
      <c r="B22">
        <v>1</v>
      </c>
      <c r="C22">
        <v>1</v>
      </c>
      <c r="D22">
        <v>0.45105872952456999</v>
      </c>
      <c r="E22">
        <v>0.54894127047542896</v>
      </c>
      <c r="F22">
        <v>0.44974175605880001</v>
      </c>
      <c r="G22">
        <v>0.44974175605880001</v>
      </c>
      <c r="H22">
        <v>0.252611784371082</v>
      </c>
      <c r="I22">
        <v>0.17864605098203001</v>
      </c>
      <c r="J22">
        <v>0.212433748988756</v>
      </c>
      <c r="K22">
        <v>0.30909598398613602</v>
      </c>
      <c r="L22">
        <v>-6.33835706115881E-2</v>
      </c>
      <c r="M22">
        <v>0.20210499625359701</v>
      </c>
      <c r="N22" s="21">
        <v>0</v>
      </c>
      <c r="O22">
        <v>1.0053182920171</v>
      </c>
      <c r="P22">
        <v>0.98679316820840002</v>
      </c>
      <c r="Q22">
        <v>1.0100807259709801</v>
      </c>
      <c r="R22">
        <v>0.99536075207058705</v>
      </c>
      <c r="S22">
        <v>15.6000003814697</v>
      </c>
      <c r="T22" s="27">
        <f t="shared" si="2"/>
        <v>0.98679316820840002</v>
      </c>
      <c r="U22" s="27">
        <f t="shared" si="3"/>
        <v>1.0100807259709801</v>
      </c>
      <c r="V22" s="39">
        <f t="shared" si="4"/>
        <v>15.393973800482733</v>
      </c>
      <c r="W22" s="38">
        <f t="shared" si="5"/>
        <v>15.757259710462481</v>
      </c>
      <c r="X22" s="44">
        <f t="shared" si="6"/>
        <v>1.0185796862097443</v>
      </c>
      <c r="Y22" s="44">
        <f t="shared" si="7"/>
        <v>0.32904711571002487</v>
      </c>
      <c r="Z22" s="22">
        <f t="shared" si="8"/>
        <v>1</v>
      </c>
      <c r="AA22" s="22">
        <f t="shared" si="9"/>
        <v>1</v>
      </c>
      <c r="AB22" s="22">
        <f t="shared" si="10"/>
        <v>1</v>
      </c>
      <c r="AC22" s="22">
        <v>1</v>
      </c>
      <c r="AD22" s="22">
        <v>1</v>
      </c>
      <c r="AE22" s="22">
        <v>1</v>
      </c>
      <c r="AF22" s="22">
        <f t="shared" si="11"/>
        <v>-0.10573411347504191</v>
      </c>
      <c r="AG22" s="22">
        <f t="shared" si="12"/>
        <v>0.97680415159684475</v>
      </c>
      <c r="AH22" s="22">
        <f t="shared" si="13"/>
        <v>-6.33835706115881E-2</v>
      </c>
      <c r="AI22" s="22">
        <f t="shared" si="14"/>
        <v>1.0423505428634539</v>
      </c>
      <c r="AJ22" s="22">
        <f t="shared" si="15"/>
        <v>-2.6288582302280261</v>
      </c>
      <c r="AK22" s="22">
        <f t="shared" si="16"/>
        <v>1.3004365594014071</v>
      </c>
      <c r="AL22" s="22">
        <f t="shared" si="17"/>
        <v>0.20210499625359701</v>
      </c>
      <c r="AM22" s="22">
        <f t="shared" si="18"/>
        <v>3.8309632264816234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9"/>
        <v>0</v>
      </c>
      <c r="AS22" s="17">
        <f t="shared" si="20"/>
        <v>0</v>
      </c>
      <c r="AT22" s="17">
        <f t="shared" si="21"/>
        <v>107.69658620418552</v>
      </c>
      <c r="AU22" s="17">
        <f t="shared" si="22"/>
        <v>0</v>
      </c>
      <c r="AV22" s="17">
        <f t="shared" si="23"/>
        <v>0</v>
      </c>
      <c r="AW22" s="17">
        <f t="shared" si="24"/>
        <v>107.69658620418552</v>
      </c>
      <c r="AX22" s="14">
        <f t="shared" si="25"/>
        <v>0</v>
      </c>
      <c r="AY22" s="14">
        <f t="shared" si="26"/>
        <v>0</v>
      </c>
      <c r="AZ22" s="67">
        <f t="shared" si="27"/>
        <v>9.0477950635363038E-3</v>
      </c>
      <c r="BA22" s="21">
        <f t="shared" si="28"/>
        <v>0</v>
      </c>
      <c r="BB22" s="66">
        <v>0</v>
      </c>
      <c r="BC22" s="15">
        <f t="shared" si="29"/>
        <v>0</v>
      </c>
      <c r="BD22" s="19">
        <f t="shared" si="30"/>
        <v>0</v>
      </c>
      <c r="BE22" s="53">
        <f t="shared" si="31"/>
        <v>0</v>
      </c>
      <c r="BF22" s="61">
        <f t="shared" si="32"/>
        <v>0</v>
      </c>
      <c r="BG22" s="62">
        <f t="shared" si="33"/>
        <v>0</v>
      </c>
      <c r="BH22" s="63">
        <f t="shared" si="34"/>
        <v>15.757259710462481</v>
      </c>
      <c r="BI22" s="46">
        <f t="shared" si="35"/>
        <v>0</v>
      </c>
      <c r="BJ22" s="64" t="e">
        <f t="shared" si="36"/>
        <v>#DIV/0!</v>
      </c>
      <c r="BK22" s="66">
        <v>0</v>
      </c>
      <c r="BL22" s="66">
        <v>0</v>
      </c>
      <c r="BM22" s="66">
        <v>0</v>
      </c>
      <c r="BN22" s="10">
        <f t="shared" si="37"/>
        <v>0</v>
      </c>
      <c r="BO22" s="15">
        <f t="shared" si="38"/>
        <v>0</v>
      </c>
      <c r="BP22" s="9">
        <f t="shared" si="39"/>
        <v>0</v>
      </c>
      <c r="BQ22" s="53">
        <f t="shared" si="40"/>
        <v>0</v>
      </c>
      <c r="BR22" s="7">
        <f t="shared" si="41"/>
        <v>0</v>
      </c>
      <c r="BS22" s="62">
        <f t="shared" si="42"/>
        <v>0</v>
      </c>
      <c r="BT22" s="48">
        <f t="shared" si="43"/>
        <v>15.757259710462481</v>
      </c>
      <c r="BU22" s="46">
        <f t="shared" si="44"/>
        <v>0</v>
      </c>
      <c r="BV22" s="64" t="e">
        <f t="shared" si="45"/>
        <v>#DIV/0!</v>
      </c>
      <c r="BW22" s="16">
        <f t="shared" si="46"/>
        <v>62</v>
      </c>
      <c r="BX22" s="69">
        <f t="shared" si="47"/>
        <v>90.876053618158636</v>
      </c>
      <c r="BY22" s="66">
        <v>62</v>
      </c>
      <c r="BZ22" s="15">
        <f t="shared" si="48"/>
        <v>90.876053618158636</v>
      </c>
      <c r="CA22" s="37">
        <f t="shared" si="49"/>
        <v>28.876053618158636</v>
      </c>
      <c r="CB22" s="54">
        <f t="shared" si="50"/>
        <v>28.876053618158636</v>
      </c>
      <c r="CC22" s="26">
        <f t="shared" si="51"/>
        <v>8.9956553327597104E-3</v>
      </c>
      <c r="CD22" s="47">
        <f t="shared" si="52"/>
        <v>28.876053618158632</v>
      </c>
      <c r="CE22" s="48">
        <f t="shared" si="53"/>
        <v>15.393973800482733</v>
      </c>
      <c r="CF22" s="65">
        <f t="shared" si="54"/>
        <v>1.8758024401245323</v>
      </c>
      <c r="CG22" t="s">
        <v>222</v>
      </c>
      <c r="CH22" s="66">
        <v>0</v>
      </c>
      <c r="CI22" s="15">
        <f t="shared" si="55"/>
        <v>84.171637476078232</v>
      </c>
      <c r="CJ22" s="37">
        <f t="shared" si="56"/>
        <v>84.171637476078232</v>
      </c>
      <c r="CK22" s="54">
        <f t="shared" si="57"/>
        <v>84.171637476078232</v>
      </c>
      <c r="CL22" s="26">
        <f t="shared" si="58"/>
        <v>1.3096567212708609E-2</v>
      </c>
      <c r="CM22" s="47">
        <f t="shared" si="59"/>
        <v>84.171637476078232</v>
      </c>
      <c r="CN22" s="48">
        <f t="shared" si="60"/>
        <v>15.393973800482733</v>
      </c>
      <c r="CO22" s="65">
        <f t="shared" si="61"/>
        <v>5.4678303709623517</v>
      </c>
      <c r="CP22" s="70">
        <f t="shared" si="62"/>
        <v>0</v>
      </c>
      <c r="CQ22" s="1">
        <f t="shared" si="63"/>
        <v>124</v>
      </c>
    </row>
    <row r="23" spans="1:95" x14ac:dyDescent="0.2">
      <c r="A23" s="32" t="s">
        <v>259</v>
      </c>
      <c r="B23">
        <v>1</v>
      </c>
      <c r="C23">
        <v>1</v>
      </c>
      <c r="D23">
        <v>0.82766990291262099</v>
      </c>
      <c r="E23">
        <v>0.17233009708737801</v>
      </c>
      <c r="F23">
        <v>0.85947712418300604</v>
      </c>
      <c r="G23">
        <v>0.85947712418300604</v>
      </c>
      <c r="H23">
        <v>0.56080234015879604</v>
      </c>
      <c r="I23">
        <v>0.40869201838696101</v>
      </c>
      <c r="J23">
        <v>0.47874360603106703</v>
      </c>
      <c r="K23">
        <v>0.64145863290829896</v>
      </c>
      <c r="L23">
        <v>0.132554969285087</v>
      </c>
      <c r="M23">
        <v>0.27658406117491402</v>
      </c>
      <c r="N23" s="21">
        <v>0</v>
      </c>
      <c r="O23">
        <v>1</v>
      </c>
      <c r="P23">
        <v>0.99403960628358001</v>
      </c>
      <c r="Q23">
        <v>1.0014014956666899</v>
      </c>
      <c r="R23">
        <v>0.98462198139410995</v>
      </c>
      <c r="S23">
        <v>1.0700000524520801</v>
      </c>
      <c r="T23" s="27">
        <f t="shared" si="2"/>
        <v>0.99403960628358001</v>
      </c>
      <c r="U23" s="27">
        <f t="shared" si="3"/>
        <v>1.0014014956666899</v>
      </c>
      <c r="V23" s="39">
        <f t="shared" si="4"/>
        <v>1.0636224308628757</v>
      </c>
      <c r="W23" s="38">
        <f t="shared" si="5"/>
        <v>1.0714996528889495</v>
      </c>
      <c r="X23" s="44">
        <f t="shared" si="6"/>
        <v>0.82397651383354864</v>
      </c>
      <c r="Y23" s="44">
        <f t="shared" si="7"/>
        <v>0.66233153553767943</v>
      </c>
      <c r="Z23" s="22">
        <f t="shared" si="8"/>
        <v>1</v>
      </c>
      <c r="AA23" s="22">
        <f t="shared" si="9"/>
        <v>1</v>
      </c>
      <c r="AB23" s="22">
        <f t="shared" si="10"/>
        <v>1</v>
      </c>
      <c r="AC23" s="22">
        <v>1</v>
      </c>
      <c r="AD23" s="22">
        <v>1</v>
      </c>
      <c r="AE23" s="22">
        <v>1</v>
      </c>
      <c r="AF23" s="22">
        <f t="shared" si="11"/>
        <v>-0.10573411347504191</v>
      </c>
      <c r="AG23" s="22">
        <f t="shared" si="12"/>
        <v>0.97680415159684475</v>
      </c>
      <c r="AH23" s="22">
        <f t="shared" si="13"/>
        <v>0.132554969285087</v>
      </c>
      <c r="AI23" s="22">
        <f t="shared" si="14"/>
        <v>1.2382890827601289</v>
      </c>
      <c r="AJ23" s="22">
        <f t="shared" si="15"/>
        <v>-2.6288582302280261</v>
      </c>
      <c r="AK23" s="22">
        <f t="shared" si="16"/>
        <v>1.3004365594014071</v>
      </c>
      <c r="AL23" s="22">
        <f t="shared" si="17"/>
        <v>0.27658406117491402</v>
      </c>
      <c r="AM23" s="22">
        <f t="shared" si="18"/>
        <v>3.9054422914029403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9"/>
        <v>0</v>
      </c>
      <c r="AS23" s="17">
        <f t="shared" si="20"/>
        <v>0</v>
      </c>
      <c r="AT23" s="17">
        <f t="shared" si="21"/>
        <v>116.31906531898839</v>
      </c>
      <c r="AU23" s="17">
        <f t="shared" si="22"/>
        <v>0</v>
      </c>
      <c r="AV23" s="17">
        <f t="shared" si="23"/>
        <v>0</v>
      </c>
      <c r="AW23" s="17">
        <f t="shared" si="24"/>
        <v>116.31906531898839</v>
      </c>
      <c r="AX23" s="14">
        <f t="shared" si="25"/>
        <v>0</v>
      </c>
      <c r="AY23" s="14">
        <f t="shared" si="26"/>
        <v>0</v>
      </c>
      <c r="AZ23" s="67">
        <f t="shared" si="27"/>
        <v>9.7721859353365314E-3</v>
      </c>
      <c r="BA23" s="21">
        <f t="shared" si="28"/>
        <v>0</v>
      </c>
      <c r="BB23" s="66">
        <v>0</v>
      </c>
      <c r="BC23" s="15">
        <f t="shared" si="29"/>
        <v>0</v>
      </c>
      <c r="BD23" s="19">
        <f t="shared" si="30"/>
        <v>0</v>
      </c>
      <c r="BE23" s="53">
        <f t="shared" si="31"/>
        <v>0</v>
      </c>
      <c r="BF23" s="61">
        <f t="shared" si="32"/>
        <v>0</v>
      </c>
      <c r="BG23" s="62">
        <f t="shared" si="33"/>
        <v>0</v>
      </c>
      <c r="BH23" s="63">
        <f t="shared" si="34"/>
        <v>1.0714996528889495</v>
      </c>
      <c r="BI23" s="46">
        <f t="shared" si="35"/>
        <v>0</v>
      </c>
      <c r="BJ23" s="64" t="e">
        <f t="shared" si="36"/>
        <v>#DIV/0!</v>
      </c>
      <c r="BK23" s="66">
        <v>0</v>
      </c>
      <c r="BL23" s="66">
        <v>0</v>
      </c>
      <c r="BM23" s="66">
        <v>0</v>
      </c>
      <c r="BN23" s="10">
        <f t="shared" si="37"/>
        <v>0</v>
      </c>
      <c r="BO23" s="15">
        <f t="shared" si="38"/>
        <v>0</v>
      </c>
      <c r="BP23" s="9">
        <f t="shared" si="39"/>
        <v>0</v>
      </c>
      <c r="BQ23" s="53">
        <f t="shared" si="40"/>
        <v>0</v>
      </c>
      <c r="BR23" s="7">
        <f t="shared" si="41"/>
        <v>0</v>
      </c>
      <c r="BS23" s="62">
        <f t="shared" si="42"/>
        <v>0</v>
      </c>
      <c r="BT23" s="48">
        <f t="shared" si="43"/>
        <v>1.0714996528889495</v>
      </c>
      <c r="BU23" s="46">
        <f t="shared" si="44"/>
        <v>0</v>
      </c>
      <c r="BV23" s="64" t="e">
        <f t="shared" si="45"/>
        <v>#DIV/0!</v>
      </c>
      <c r="BW23" s="16">
        <f t="shared" si="46"/>
        <v>55</v>
      </c>
      <c r="BX23" s="69">
        <f t="shared" si="47"/>
        <v>98.151835534520117</v>
      </c>
      <c r="BY23" s="66">
        <v>55</v>
      </c>
      <c r="BZ23" s="15">
        <f t="shared" si="48"/>
        <v>98.151835534520117</v>
      </c>
      <c r="CA23" s="37">
        <f t="shared" si="49"/>
        <v>43.151835534520117</v>
      </c>
      <c r="CB23" s="54">
        <f t="shared" si="50"/>
        <v>43.151835534520117</v>
      </c>
      <c r="CC23" s="26">
        <f t="shared" si="51"/>
        <v>1.3442939418853637E-2</v>
      </c>
      <c r="CD23" s="47">
        <f t="shared" si="52"/>
        <v>43.151835534520117</v>
      </c>
      <c r="CE23" s="48">
        <f t="shared" si="53"/>
        <v>1.0636224308628757</v>
      </c>
      <c r="CF23" s="65">
        <f t="shared" si="54"/>
        <v>40.570633226973882</v>
      </c>
      <c r="CG23" t="s">
        <v>222</v>
      </c>
      <c r="CH23" s="66">
        <v>0</v>
      </c>
      <c r="CI23" s="15">
        <f t="shared" si="55"/>
        <v>90.910645756435756</v>
      </c>
      <c r="CJ23" s="37">
        <f t="shared" si="56"/>
        <v>90.910645756435756</v>
      </c>
      <c r="CK23" s="54">
        <f t="shared" si="57"/>
        <v>90.910645756435756</v>
      </c>
      <c r="CL23" s="26">
        <f t="shared" si="58"/>
        <v>1.4145113701016922E-2</v>
      </c>
      <c r="CM23" s="47">
        <f t="shared" si="59"/>
        <v>90.910645756435756</v>
      </c>
      <c r="CN23" s="48">
        <f t="shared" si="60"/>
        <v>1.0636224308628757</v>
      </c>
      <c r="CO23" s="65">
        <f t="shared" si="61"/>
        <v>85.472666914972322</v>
      </c>
      <c r="CP23" s="70">
        <f t="shared" si="62"/>
        <v>0</v>
      </c>
      <c r="CQ23" s="1">
        <f t="shared" si="63"/>
        <v>110</v>
      </c>
    </row>
    <row r="24" spans="1:95" x14ac:dyDescent="0.2">
      <c r="A24" s="32" t="s">
        <v>265</v>
      </c>
      <c r="B24">
        <v>0</v>
      </c>
      <c r="C24">
        <v>1</v>
      </c>
      <c r="D24">
        <v>0.35797043547742702</v>
      </c>
      <c r="E24">
        <v>0.64202956452257198</v>
      </c>
      <c r="F24">
        <v>0.60739856801909298</v>
      </c>
      <c r="G24">
        <v>0.60739856801909298</v>
      </c>
      <c r="H24">
        <v>6.1429168407856199E-2</v>
      </c>
      <c r="I24">
        <v>0.34224822398662702</v>
      </c>
      <c r="J24">
        <v>0.14499663371459401</v>
      </c>
      <c r="K24">
        <v>0.296767160726778</v>
      </c>
      <c r="L24">
        <v>0.15587148360559699</v>
      </c>
      <c r="M24">
        <v>7.6287689867896094E-2</v>
      </c>
      <c r="N24" s="21">
        <v>0</v>
      </c>
      <c r="O24">
        <v>1.0058750256286599</v>
      </c>
      <c r="P24">
        <v>0.98665714950625405</v>
      </c>
      <c r="Q24">
        <v>1.0127743277105401</v>
      </c>
      <c r="R24">
        <v>0.988309715724634</v>
      </c>
      <c r="S24">
        <v>4.46000003814697</v>
      </c>
      <c r="T24" s="27">
        <f t="shared" si="2"/>
        <v>0.98665714950625405</v>
      </c>
      <c r="U24" s="27">
        <f t="shared" si="3"/>
        <v>1.0127743277105401</v>
      </c>
      <c r="V24" s="39">
        <f t="shared" si="4"/>
        <v>4.4004909244358741</v>
      </c>
      <c r="W24" s="38">
        <f t="shared" si="5"/>
        <v>4.5169735402232805</v>
      </c>
      <c r="X24" s="44">
        <f t="shared" si="6"/>
        <v>1.0666804293971923</v>
      </c>
      <c r="Y24" s="44">
        <f t="shared" si="7"/>
        <v>0.34545839405020973</v>
      </c>
      <c r="Z24" s="22">
        <f t="shared" si="8"/>
        <v>1</v>
      </c>
      <c r="AA24" s="22">
        <f t="shared" si="9"/>
        <v>1</v>
      </c>
      <c r="AB24" s="22">
        <f t="shared" si="10"/>
        <v>1</v>
      </c>
      <c r="AC24" s="22">
        <v>1</v>
      </c>
      <c r="AD24" s="22">
        <v>1</v>
      </c>
      <c r="AE24" s="22">
        <v>1</v>
      </c>
      <c r="AF24" s="22">
        <f t="shared" si="11"/>
        <v>-0.10573411347504191</v>
      </c>
      <c r="AG24" s="22">
        <f t="shared" si="12"/>
        <v>0.97680415159684475</v>
      </c>
      <c r="AH24" s="22">
        <f t="shared" si="13"/>
        <v>0.15587148360559699</v>
      </c>
      <c r="AI24" s="22">
        <f t="shared" si="14"/>
        <v>1.261605597080639</v>
      </c>
      <c r="AJ24" s="22">
        <f t="shared" si="15"/>
        <v>-2.6288582302280261</v>
      </c>
      <c r="AK24" s="22">
        <f t="shared" si="16"/>
        <v>1.3004365594014071</v>
      </c>
      <c r="AL24" s="22">
        <f t="shared" si="17"/>
        <v>7.6287689867896094E-2</v>
      </c>
      <c r="AM24" s="22">
        <f t="shared" si="18"/>
        <v>3.705145920095922</v>
      </c>
      <c r="AN24" s="46">
        <v>0</v>
      </c>
      <c r="AO24" s="49">
        <v>0</v>
      </c>
      <c r="AP24" s="51">
        <v>0.5</v>
      </c>
      <c r="AQ24" s="50">
        <v>1</v>
      </c>
      <c r="AR24" s="17">
        <f t="shared" si="19"/>
        <v>0</v>
      </c>
      <c r="AS24" s="17">
        <f t="shared" si="20"/>
        <v>0</v>
      </c>
      <c r="AT24" s="17">
        <f t="shared" si="21"/>
        <v>94.230451143833747</v>
      </c>
      <c r="AU24" s="17">
        <f t="shared" si="22"/>
        <v>0</v>
      </c>
      <c r="AV24" s="17">
        <f t="shared" si="23"/>
        <v>0</v>
      </c>
      <c r="AW24" s="17">
        <f t="shared" si="24"/>
        <v>94.230451143833747</v>
      </c>
      <c r="AX24" s="14">
        <f t="shared" si="25"/>
        <v>0</v>
      </c>
      <c r="AY24" s="14">
        <f t="shared" si="26"/>
        <v>0</v>
      </c>
      <c r="AZ24" s="67">
        <f t="shared" si="27"/>
        <v>7.9164794423246376E-3</v>
      </c>
      <c r="BA24" s="21">
        <f t="shared" si="28"/>
        <v>0</v>
      </c>
      <c r="BB24" s="66">
        <v>0</v>
      </c>
      <c r="BC24" s="15">
        <f t="shared" si="29"/>
        <v>0</v>
      </c>
      <c r="BD24" s="19">
        <f t="shared" si="30"/>
        <v>0</v>
      </c>
      <c r="BE24" s="53">
        <f t="shared" si="31"/>
        <v>0</v>
      </c>
      <c r="BF24" s="61">
        <f t="shared" si="32"/>
        <v>0</v>
      </c>
      <c r="BG24" s="62">
        <f t="shared" si="33"/>
        <v>0</v>
      </c>
      <c r="BH24" s="63">
        <f t="shared" si="34"/>
        <v>4.5169735402232805</v>
      </c>
      <c r="BI24" s="46">
        <f t="shared" si="35"/>
        <v>0</v>
      </c>
      <c r="BJ24" s="64" t="e">
        <f t="shared" si="36"/>
        <v>#DIV/0!</v>
      </c>
      <c r="BK24" s="66">
        <v>0</v>
      </c>
      <c r="BL24" s="66">
        <v>0</v>
      </c>
      <c r="BM24" s="66">
        <v>0</v>
      </c>
      <c r="BN24" s="10">
        <f t="shared" si="37"/>
        <v>0</v>
      </c>
      <c r="BO24" s="15">
        <f t="shared" si="38"/>
        <v>0</v>
      </c>
      <c r="BP24" s="9">
        <f t="shared" si="39"/>
        <v>0</v>
      </c>
      <c r="BQ24" s="53">
        <f t="shared" si="40"/>
        <v>0</v>
      </c>
      <c r="BR24" s="7">
        <f t="shared" si="41"/>
        <v>0</v>
      </c>
      <c r="BS24" s="62">
        <f t="shared" si="42"/>
        <v>0</v>
      </c>
      <c r="BT24" s="48">
        <f t="shared" si="43"/>
        <v>4.5169735402232805</v>
      </c>
      <c r="BU24" s="46">
        <f t="shared" si="44"/>
        <v>0</v>
      </c>
      <c r="BV24" s="64" t="e">
        <f t="shared" si="45"/>
        <v>#DIV/0!</v>
      </c>
      <c r="BW24" s="16">
        <f t="shared" si="46"/>
        <v>0</v>
      </c>
      <c r="BX24" s="69">
        <f t="shared" si="47"/>
        <v>79.513119518708663</v>
      </c>
      <c r="BY24" s="66">
        <v>0</v>
      </c>
      <c r="BZ24" s="15">
        <f t="shared" si="48"/>
        <v>79.513119518708663</v>
      </c>
      <c r="CA24" s="37">
        <f t="shared" si="49"/>
        <v>79.513119518708663</v>
      </c>
      <c r="CB24" s="54">
        <f t="shared" si="50"/>
        <v>79.513119518708663</v>
      </c>
      <c r="CC24" s="26">
        <f t="shared" si="51"/>
        <v>2.4770442217666281E-2</v>
      </c>
      <c r="CD24" s="47">
        <f t="shared" si="52"/>
        <v>79.513119518708663</v>
      </c>
      <c r="CE24" s="48">
        <f t="shared" si="53"/>
        <v>4.4004909244358741</v>
      </c>
      <c r="CF24" s="65">
        <f t="shared" si="54"/>
        <v>18.069147484698412</v>
      </c>
      <c r="CG24" t="s">
        <v>222</v>
      </c>
      <c r="CH24" s="66">
        <v>0</v>
      </c>
      <c r="CI24" s="15">
        <f t="shared" si="55"/>
        <v>73.647008251946104</v>
      </c>
      <c r="CJ24" s="37">
        <f t="shared" si="56"/>
        <v>73.647008251946104</v>
      </c>
      <c r="CK24" s="54">
        <f t="shared" si="57"/>
        <v>73.647008251946104</v>
      </c>
      <c r="CL24" s="26">
        <f t="shared" si="58"/>
        <v>1.1459002373105043E-2</v>
      </c>
      <c r="CM24" s="47">
        <f t="shared" si="59"/>
        <v>73.647008251946104</v>
      </c>
      <c r="CN24" s="48">
        <f t="shared" si="60"/>
        <v>4.4004909244358741</v>
      </c>
      <c r="CO24" s="65">
        <f t="shared" si="61"/>
        <v>16.736089112918094</v>
      </c>
      <c r="CP24" s="70">
        <f t="shared" si="62"/>
        <v>0</v>
      </c>
      <c r="CQ24" s="1">
        <f t="shared" si="63"/>
        <v>0</v>
      </c>
    </row>
    <row r="25" spans="1:95" x14ac:dyDescent="0.2">
      <c r="A25" s="32" t="s">
        <v>167</v>
      </c>
      <c r="B25">
        <v>0</v>
      </c>
      <c r="C25">
        <v>0</v>
      </c>
      <c r="D25">
        <v>0.36104513064132998</v>
      </c>
      <c r="E25">
        <v>0.63895486935866896</v>
      </c>
      <c r="F25">
        <v>0.33177570093457898</v>
      </c>
      <c r="G25">
        <v>0.33177570093457898</v>
      </c>
      <c r="H25">
        <v>0.38524590163934402</v>
      </c>
      <c r="I25">
        <v>0.58606557377049096</v>
      </c>
      <c r="J25">
        <v>0.47516245683659802</v>
      </c>
      <c r="K25">
        <v>0.39704830584547102</v>
      </c>
      <c r="L25">
        <v>0.34249985661712601</v>
      </c>
      <c r="M25">
        <v>0.29169887449330101</v>
      </c>
      <c r="N25" s="21">
        <v>0</v>
      </c>
      <c r="O25">
        <v>1.0032789811735401</v>
      </c>
      <c r="P25">
        <v>1.00023643063358</v>
      </c>
      <c r="Q25">
        <v>1.0032979757143801</v>
      </c>
      <c r="R25">
        <v>0.97216074067022096</v>
      </c>
      <c r="S25">
        <v>35.450000762939403</v>
      </c>
      <c r="T25" s="27">
        <f t="shared" si="2"/>
        <v>0.97216074067022096</v>
      </c>
      <c r="U25" s="27">
        <f t="shared" si="3"/>
        <v>1.0032979757143801</v>
      </c>
      <c r="V25" s="39">
        <f t="shared" si="4"/>
        <v>34.463098998459067</v>
      </c>
      <c r="W25" s="38">
        <f t="shared" si="5"/>
        <v>35.566914004530332</v>
      </c>
      <c r="X25" s="44">
        <f t="shared" si="6"/>
        <v>1.0650916676310387</v>
      </c>
      <c r="Y25" s="44">
        <f t="shared" si="7"/>
        <v>0.40973125294319884</v>
      </c>
      <c r="Z25" s="22">
        <f t="shared" si="8"/>
        <v>1</v>
      </c>
      <c r="AA25" s="22">
        <f t="shared" si="9"/>
        <v>1</v>
      </c>
      <c r="AB25" s="22">
        <f t="shared" si="10"/>
        <v>1</v>
      </c>
      <c r="AC25" s="22">
        <v>1</v>
      </c>
      <c r="AD25" s="22">
        <v>1</v>
      </c>
      <c r="AE25" s="22">
        <v>1</v>
      </c>
      <c r="AF25" s="22">
        <f t="shared" si="11"/>
        <v>-0.10573411347504191</v>
      </c>
      <c r="AG25" s="22">
        <f t="shared" si="12"/>
        <v>0.97680415159684475</v>
      </c>
      <c r="AH25" s="22">
        <f t="shared" si="13"/>
        <v>0.34249985661712601</v>
      </c>
      <c r="AI25" s="22">
        <f t="shared" si="14"/>
        <v>1.448233970092168</v>
      </c>
      <c r="AJ25" s="22">
        <f t="shared" si="15"/>
        <v>-2.6288582302280261</v>
      </c>
      <c r="AK25" s="22">
        <f t="shared" si="16"/>
        <v>1.3004365594014071</v>
      </c>
      <c r="AL25" s="22">
        <f t="shared" si="17"/>
        <v>0.29169887449330101</v>
      </c>
      <c r="AM25" s="22">
        <f t="shared" si="18"/>
        <v>3.9205571047213272</v>
      </c>
      <c r="AN25" s="46">
        <v>1</v>
      </c>
      <c r="AO25" s="46">
        <v>1</v>
      </c>
      <c r="AP25" s="51">
        <v>1</v>
      </c>
      <c r="AQ25" s="21">
        <v>1</v>
      </c>
      <c r="AR25" s="17">
        <f t="shared" si="19"/>
        <v>4.3990097107917823</v>
      </c>
      <c r="AS25" s="17">
        <f t="shared" si="20"/>
        <v>4.3990097107917823</v>
      </c>
      <c r="AT25" s="17">
        <f t="shared" si="21"/>
        <v>236.26050925968963</v>
      </c>
      <c r="AU25" s="17">
        <f t="shared" si="22"/>
        <v>4.3990097107917823</v>
      </c>
      <c r="AV25" s="17">
        <f t="shared" si="23"/>
        <v>4.3990097107917823</v>
      </c>
      <c r="AW25" s="17">
        <f t="shared" si="24"/>
        <v>236.26050925968963</v>
      </c>
      <c r="AX25" s="14">
        <f t="shared" si="25"/>
        <v>5.6168449484633324E-3</v>
      </c>
      <c r="AY25" s="14">
        <f t="shared" si="26"/>
        <v>5.1690553178463799E-3</v>
      </c>
      <c r="AZ25" s="67">
        <f t="shared" si="27"/>
        <v>1.9848694789039802E-2</v>
      </c>
      <c r="BA25" s="21">
        <f t="shared" si="28"/>
        <v>0</v>
      </c>
      <c r="BB25" s="66">
        <v>674</v>
      </c>
      <c r="BC25" s="15">
        <f t="shared" si="29"/>
        <v>669.77505903456165</v>
      </c>
      <c r="BD25" s="19">
        <f t="shared" si="30"/>
        <v>-4.2249409654383498</v>
      </c>
      <c r="BE25" s="53">
        <f t="shared" si="31"/>
        <v>0</v>
      </c>
      <c r="BF25" s="61">
        <f t="shared" si="32"/>
        <v>0</v>
      </c>
      <c r="BG25" s="62">
        <f t="shared" si="33"/>
        <v>0</v>
      </c>
      <c r="BH25" s="63">
        <f t="shared" si="34"/>
        <v>35.566914004530332</v>
      </c>
      <c r="BI25" s="46">
        <f t="shared" si="35"/>
        <v>0</v>
      </c>
      <c r="BJ25" s="64">
        <f t="shared" si="36"/>
        <v>1.006307999840317</v>
      </c>
      <c r="BK25" s="66">
        <v>390</v>
      </c>
      <c r="BL25" s="66">
        <v>1064</v>
      </c>
      <c r="BM25" s="66">
        <v>0</v>
      </c>
      <c r="BN25" s="10">
        <f t="shared" si="37"/>
        <v>1454</v>
      </c>
      <c r="BO25" s="15">
        <f t="shared" si="38"/>
        <v>917.05244204976191</v>
      </c>
      <c r="BP25" s="9">
        <f t="shared" si="39"/>
        <v>-536.94755795023809</v>
      </c>
      <c r="BQ25" s="53">
        <f t="shared" si="40"/>
        <v>0</v>
      </c>
      <c r="BR25" s="7">
        <f t="shared" si="41"/>
        <v>0</v>
      </c>
      <c r="BS25" s="62">
        <f t="shared" si="42"/>
        <v>0</v>
      </c>
      <c r="BT25" s="48">
        <f t="shared" si="43"/>
        <v>35.566914004530332</v>
      </c>
      <c r="BU25" s="46">
        <f t="shared" si="44"/>
        <v>0</v>
      </c>
      <c r="BV25" s="64">
        <f t="shared" si="45"/>
        <v>1.5855145609231165</v>
      </c>
      <c r="BW25" s="16">
        <f t="shared" si="46"/>
        <v>2305</v>
      </c>
      <c r="BX25" s="69">
        <f t="shared" si="47"/>
        <v>1786.1877915454393</v>
      </c>
      <c r="BY25" s="66">
        <v>177</v>
      </c>
      <c r="BZ25" s="15">
        <f t="shared" si="48"/>
        <v>199.36029046111577</v>
      </c>
      <c r="CA25" s="37">
        <f t="shared" si="49"/>
        <v>22.360290461115767</v>
      </c>
      <c r="CB25" s="54">
        <f t="shared" si="50"/>
        <v>22.360290461115767</v>
      </c>
      <c r="CC25" s="26">
        <f t="shared" si="51"/>
        <v>6.9658225735563222E-3</v>
      </c>
      <c r="CD25" s="47">
        <f t="shared" si="52"/>
        <v>22.360290461115767</v>
      </c>
      <c r="CE25" s="48">
        <f t="shared" si="53"/>
        <v>34.463098998459067</v>
      </c>
      <c r="CF25" s="65">
        <f t="shared" si="54"/>
        <v>0.64881833354903895</v>
      </c>
      <c r="CG25" t="s">
        <v>222</v>
      </c>
      <c r="CH25" s="66">
        <v>152</v>
      </c>
      <c r="CI25" s="15">
        <f t="shared" si="55"/>
        <v>184.65240762243729</v>
      </c>
      <c r="CJ25" s="37">
        <f t="shared" si="56"/>
        <v>32.652407622437295</v>
      </c>
      <c r="CK25" s="54">
        <f t="shared" si="57"/>
        <v>32.652407622437295</v>
      </c>
      <c r="CL25" s="26">
        <f t="shared" si="58"/>
        <v>5.0805053092325024E-3</v>
      </c>
      <c r="CM25" s="47">
        <f t="shared" si="59"/>
        <v>32.652407622437295</v>
      </c>
      <c r="CN25" s="48">
        <f t="shared" si="60"/>
        <v>34.463098998459067</v>
      </c>
      <c r="CO25" s="65">
        <f t="shared" si="61"/>
        <v>0.94745999551280247</v>
      </c>
      <c r="CP25" s="70">
        <f t="shared" si="62"/>
        <v>0</v>
      </c>
      <c r="CQ25" s="1">
        <f t="shared" si="63"/>
        <v>2482</v>
      </c>
    </row>
    <row r="26" spans="1:95" x14ac:dyDescent="0.2">
      <c r="A26" s="32" t="s">
        <v>218</v>
      </c>
      <c r="B26">
        <v>1</v>
      </c>
      <c r="C26">
        <v>0</v>
      </c>
      <c r="D26">
        <v>4.5944866160607202E-2</v>
      </c>
      <c r="E26">
        <v>0.954055133839392</v>
      </c>
      <c r="F26">
        <v>0.82034976152623196</v>
      </c>
      <c r="G26">
        <v>0.82034976152623196</v>
      </c>
      <c r="H26">
        <v>2.46552444630171E-2</v>
      </c>
      <c r="I26">
        <v>9.6113664855829502E-3</v>
      </c>
      <c r="J26">
        <v>1.5393849106889901E-2</v>
      </c>
      <c r="K26">
        <v>0.112375889067931</v>
      </c>
      <c r="L26">
        <v>0.21038290296374301</v>
      </c>
      <c r="M26">
        <v>0.66747186744828102</v>
      </c>
      <c r="N26" s="21">
        <v>1</v>
      </c>
      <c r="O26">
        <v>1.0118655430682</v>
      </c>
      <c r="P26">
        <v>0.97568361827540195</v>
      </c>
      <c r="Q26">
        <v>1.0219729585104</v>
      </c>
      <c r="R26">
        <v>1</v>
      </c>
      <c r="S26">
        <v>14.1099996566772</v>
      </c>
      <c r="T26" s="27">
        <f t="shared" si="2"/>
        <v>1</v>
      </c>
      <c r="U26" s="27">
        <f t="shared" si="3"/>
        <v>1.0219729585104</v>
      </c>
      <c r="V26" s="39">
        <f t="shared" si="4"/>
        <v>14.1099996566772</v>
      </c>
      <c r="W26" s="38">
        <f t="shared" si="5"/>
        <v>14.736888992466717</v>
      </c>
      <c r="X26" s="44">
        <f t="shared" si="6"/>
        <v>1.2279108175061932</v>
      </c>
      <c r="Y26" s="44">
        <f t="shared" si="7"/>
        <v>0.26409724833378456</v>
      </c>
      <c r="Z26" s="22">
        <f t="shared" si="8"/>
        <v>1.316117016438785</v>
      </c>
      <c r="AA26" s="22">
        <f t="shared" si="9"/>
        <v>2.806223557057546</v>
      </c>
      <c r="AB26" s="22">
        <f t="shared" si="10"/>
        <v>4.2963300976763072</v>
      </c>
      <c r="AC26" s="22">
        <v>1</v>
      </c>
      <c r="AD26" s="22">
        <v>1</v>
      </c>
      <c r="AE26" s="22">
        <v>1</v>
      </c>
      <c r="AF26" s="22">
        <f t="shared" si="11"/>
        <v>-0.10573411347504191</v>
      </c>
      <c r="AG26" s="22">
        <f t="shared" si="12"/>
        <v>0.97680415159684475</v>
      </c>
      <c r="AH26" s="22">
        <f t="shared" si="13"/>
        <v>0.21038290296374301</v>
      </c>
      <c r="AI26" s="22">
        <f t="shared" si="14"/>
        <v>1.316117016438785</v>
      </c>
      <c r="AJ26" s="22">
        <f t="shared" si="15"/>
        <v>-2.6288582302280261</v>
      </c>
      <c r="AK26" s="22">
        <f t="shared" si="16"/>
        <v>1.3004365594014071</v>
      </c>
      <c r="AL26" s="22">
        <f t="shared" si="17"/>
        <v>0.66747186744828102</v>
      </c>
      <c r="AM26" s="22">
        <f t="shared" si="18"/>
        <v>4.2963300976763072</v>
      </c>
      <c r="AN26" s="46">
        <v>0</v>
      </c>
      <c r="AO26" s="49">
        <v>0</v>
      </c>
      <c r="AP26" s="51">
        <v>0.5</v>
      </c>
      <c r="AQ26" s="50">
        <v>1</v>
      </c>
      <c r="AR26" s="17">
        <f t="shared" si="19"/>
        <v>0</v>
      </c>
      <c r="AS26" s="17">
        <f t="shared" si="20"/>
        <v>0</v>
      </c>
      <c r="AT26" s="17">
        <f t="shared" si="21"/>
        <v>478.06047420578886</v>
      </c>
      <c r="AU26" s="17">
        <f t="shared" si="22"/>
        <v>0</v>
      </c>
      <c r="AV26" s="17">
        <f t="shared" si="23"/>
        <v>0</v>
      </c>
      <c r="AW26" s="17">
        <f t="shared" si="24"/>
        <v>478.06047420578886</v>
      </c>
      <c r="AX26" s="14">
        <f t="shared" si="25"/>
        <v>0</v>
      </c>
      <c r="AY26" s="14">
        <f t="shared" si="26"/>
        <v>0</v>
      </c>
      <c r="AZ26" s="67">
        <f t="shared" si="27"/>
        <v>4.0162769787245672E-2</v>
      </c>
      <c r="BA26" s="21">
        <f t="shared" si="28"/>
        <v>1</v>
      </c>
      <c r="BB26" s="66">
        <v>0</v>
      </c>
      <c r="BC26" s="15">
        <f t="shared" si="29"/>
        <v>0</v>
      </c>
      <c r="BD26" s="19">
        <f t="shared" si="30"/>
        <v>0</v>
      </c>
      <c r="BE26" s="53">
        <f t="shared" si="31"/>
        <v>0</v>
      </c>
      <c r="BF26" s="61">
        <f t="shared" si="32"/>
        <v>0</v>
      </c>
      <c r="BG26" s="62">
        <f t="shared" si="33"/>
        <v>0</v>
      </c>
      <c r="BH26" s="63">
        <f t="shared" si="34"/>
        <v>14.736888992466717</v>
      </c>
      <c r="BI26" s="46">
        <f t="shared" si="35"/>
        <v>0</v>
      </c>
      <c r="BJ26" s="64" t="e">
        <f t="shared" si="36"/>
        <v>#DIV/0!</v>
      </c>
      <c r="BK26" s="66">
        <v>0</v>
      </c>
      <c r="BL26" s="66">
        <v>0</v>
      </c>
      <c r="BM26" s="66">
        <v>0</v>
      </c>
      <c r="BN26" s="10">
        <f t="shared" si="37"/>
        <v>0</v>
      </c>
      <c r="BO26" s="15">
        <f t="shared" si="38"/>
        <v>0</v>
      </c>
      <c r="BP26" s="9">
        <f t="shared" si="39"/>
        <v>0</v>
      </c>
      <c r="BQ26" s="53">
        <f t="shared" si="40"/>
        <v>0</v>
      </c>
      <c r="BR26" s="7">
        <f t="shared" si="41"/>
        <v>0</v>
      </c>
      <c r="BS26" s="62">
        <f t="shared" si="42"/>
        <v>0</v>
      </c>
      <c r="BT26" s="48">
        <f t="shared" si="43"/>
        <v>14.736888992466717</v>
      </c>
      <c r="BU26" s="46">
        <f t="shared" si="44"/>
        <v>0</v>
      </c>
      <c r="BV26" s="64" t="e">
        <f t="shared" si="45"/>
        <v>#DIV/0!</v>
      </c>
      <c r="BW26" s="16">
        <f t="shared" si="46"/>
        <v>71</v>
      </c>
      <c r="BX26" s="69">
        <f t="shared" si="47"/>
        <v>403.39485974309554</v>
      </c>
      <c r="BY26" s="66">
        <v>71</v>
      </c>
      <c r="BZ26" s="15">
        <f t="shared" si="48"/>
        <v>403.39485974309554</v>
      </c>
      <c r="CA26" s="37">
        <f t="shared" si="49"/>
        <v>332.39485974309554</v>
      </c>
      <c r="CB26" s="54">
        <f t="shared" si="50"/>
        <v>332.39485974309554</v>
      </c>
      <c r="CC26" s="26">
        <f t="shared" si="51"/>
        <v>0.10354980054302054</v>
      </c>
      <c r="CD26" s="47">
        <f t="shared" si="52"/>
        <v>332.39485974309554</v>
      </c>
      <c r="CE26" s="48">
        <f t="shared" si="53"/>
        <v>14.1099996566772</v>
      </c>
      <c r="CF26" s="65">
        <f t="shared" si="54"/>
        <v>23.557396727915446</v>
      </c>
      <c r="CG26" t="s">
        <v>222</v>
      </c>
      <c r="CH26" s="66">
        <v>0</v>
      </c>
      <c r="CI26" s="15">
        <f t="shared" si="55"/>
        <v>373.63424733074652</v>
      </c>
      <c r="CJ26" s="37">
        <f t="shared" si="56"/>
        <v>373.63424733074652</v>
      </c>
      <c r="CK26" s="54">
        <f t="shared" si="57"/>
        <v>373.63424733074652</v>
      </c>
      <c r="CL26" s="26">
        <f t="shared" si="58"/>
        <v>5.8135093718802947E-2</v>
      </c>
      <c r="CM26" s="47">
        <f t="shared" si="59"/>
        <v>373.63424733074652</v>
      </c>
      <c r="CN26" s="48">
        <f t="shared" si="60"/>
        <v>14.1099996566772</v>
      </c>
      <c r="CO26" s="65">
        <f t="shared" si="61"/>
        <v>26.480103219133216</v>
      </c>
      <c r="CP26" s="70">
        <f t="shared" si="62"/>
        <v>1</v>
      </c>
      <c r="CQ26" s="1">
        <f t="shared" si="63"/>
        <v>142</v>
      </c>
    </row>
    <row r="27" spans="1:95" x14ac:dyDescent="0.2">
      <c r="A27" s="32" t="s">
        <v>213</v>
      </c>
      <c r="B27">
        <v>0</v>
      </c>
      <c r="C27">
        <v>0</v>
      </c>
      <c r="D27">
        <v>4.14691943127962E-2</v>
      </c>
      <c r="E27">
        <v>0.95853080568720295</v>
      </c>
      <c r="F27">
        <v>7.1095571095571006E-2</v>
      </c>
      <c r="G27">
        <v>7.1095571095571006E-2</v>
      </c>
      <c r="H27">
        <v>0.24250681198910001</v>
      </c>
      <c r="I27">
        <v>4.3596730245231599E-2</v>
      </c>
      <c r="J27">
        <v>0.102822682638219</v>
      </c>
      <c r="K27">
        <v>8.5499925986768199E-2</v>
      </c>
      <c r="L27">
        <v>0.72829683597934303</v>
      </c>
      <c r="M27">
        <v>-0.38198061487180901</v>
      </c>
      <c r="N27" s="21">
        <v>0</v>
      </c>
      <c r="O27">
        <v>1.0029143164338199</v>
      </c>
      <c r="P27">
        <v>0.98082062681646098</v>
      </c>
      <c r="Q27">
        <v>1.0213203986872299</v>
      </c>
      <c r="R27">
        <v>0.98743291994688298</v>
      </c>
      <c r="S27">
        <v>141.52999877929599</v>
      </c>
      <c r="T27" s="27">
        <f t="shared" si="2"/>
        <v>0.98743291994688298</v>
      </c>
      <c r="U27" s="27">
        <f t="shared" si="3"/>
        <v>1.0213203986872299</v>
      </c>
      <c r="V27" s="39">
        <f t="shared" si="4"/>
        <v>139.75137995471903</v>
      </c>
      <c r="W27" s="38">
        <f t="shared" si="5"/>
        <v>144.54747477947376</v>
      </c>
      <c r="X27" s="44">
        <f t="shared" si="6"/>
        <v>1.230223494350758</v>
      </c>
      <c r="Y27" s="44">
        <f t="shared" si="7"/>
        <v>9.4012355337608142E-2</v>
      </c>
      <c r="Z27" s="22">
        <f t="shared" si="8"/>
        <v>1</v>
      </c>
      <c r="AA27" s="22">
        <f t="shared" si="9"/>
        <v>1</v>
      </c>
      <c r="AB27" s="22">
        <f t="shared" si="10"/>
        <v>1</v>
      </c>
      <c r="AC27" s="22">
        <v>1</v>
      </c>
      <c r="AD27" s="22">
        <v>1</v>
      </c>
      <c r="AE27" s="22">
        <v>1</v>
      </c>
      <c r="AF27" s="22">
        <f t="shared" si="11"/>
        <v>-0.10573411347504191</v>
      </c>
      <c r="AG27" s="22">
        <f t="shared" si="12"/>
        <v>0.97680415159684475</v>
      </c>
      <c r="AH27" s="22">
        <f t="shared" si="13"/>
        <v>0.72829683597934303</v>
      </c>
      <c r="AI27" s="22">
        <f t="shared" si="14"/>
        <v>1.8340309494543849</v>
      </c>
      <c r="AJ27" s="22">
        <f t="shared" si="15"/>
        <v>-2.6288582302280261</v>
      </c>
      <c r="AK27" s="22">
        <f t="shared" si="16"/>
        <v>1.3004365594014071</v>
      </c>
      <c r="AL27" s="22">
        <f t="shared" si="17"/>
        <v>-0.38198061487180901</v>
      </c>
      <c r="AM27" s="22">
        <f t="shared" si="18"/>
        <v>3.2468776153562171</v>
      </c>
      <c r="AN27" s="46">
        <v>1</v>
      </c>
      <c r="AO27" s="49">
        <v>0</v>
      </c>
      <c r="AP27" s="51">
        <v>1</v>
      </c>
      <c r="AQ27" s="21">
        <v>2</v>
      </c>
      <c r="AR27" s="17">
        <f t="shared" si="19"/>
        <v>11.314272663703166</v>
      </c>
      <c r="AS27" s="17">
        <f t="shared" si="20"/>
        <v>0</v>
      </c>
      <c r="AT27" s="17">
        <f t="shared" si="21"/>
        <v>222.2765625479079</v>
      </c>
      <c r="AU27" s="17">
        <f t="shared" si="22"/>
        <v>11.314272663703166</v>
      </c>
      <c r="AV27" s="17">
        <f t="shared" si="23"/>
        <v>0</v>
      </c>
      <c r="AW27" s="17">
        <f t="shared" si="24"/>
        <v>222.2765625479079</v>
      </c>
      <c r="AX27" s="14">
        <f t="shared" si="25"/>
        <v>1.4446550345354746E-2</v>
      </c>
      <c r="AY27" s="14">
        <f t="shared" si="26"/>
        <v>0</v>
      </c>
      <c r="AZ27" s="67">
        <f t="shared" si="27"/>
        <v>1.8673876826029046E-2</v>
      </c>
      <c r="BA27" s="21">
        <f t="shared" si="28"/>
        <v>0</v>
      </c>
      <c r="BB27" s="66">
        <v>1415</v>
      </c>
      <c r="BC27" s="15">
        <f t="shared" si="29"/>
        <v>1722.6644493814813</v>
      </c>
      <c r="BD27" s="19">
        <f t="shared" si="30"/>
        <v>307.66444938148129</v>
      </c>
      <c r="BE27" s="53">
        <f t="shared" si="31"/>
        <v>307.66444938148129</v>
      </c>
      <c r="BF27" s="61">
        <f t="shared" si="32"/>
        <v>1.5281855959553467E-2</v>
      </c>
      <c r="BG27" s="62">
        <f t="shared" si="33"/>
        <v>20.706914825194801</v>
      </c>
      <c r="BH27" s="63">
        <f t="shared" si="34"/>
        <v>139.75137995471903</v>
      </c>
      <c r="BI27" s="46">
        <f t="shared" si="35"/>
        <v>0.14816966266740311</v>
      </c>
      <c r="BJ27" s="64">
        <f t="shared" si="36"/>
        <v>0.82140198603857673</v>
      </c>
      <c r="BK27" s="66">
        <v>0</v>
      </c>
      <c r="BL27" s="66">
        <v>0</v>
      </c>
      <c r="BM27" s="66">
        <v>0</v>
      </c>
      <c r="BN27" s="10">
        <f t="shared" si="37"/>
        <v>0</v>
      </c>
      <c r="BO27" s="15">
        <f t="shared" si="38"/>
        <v>0</v>
      </c>
      <c r="BP27" s="9">
        <f t="shared" si="39"/>
        <v>0</v>
      </c>
      <c r="BQ27" s="53">
        <f t="shared" si="40"/>
        <v>0</v>
      </c>
      <c r="BR27" s="7">
        <f t="shared" si="41"/>
        <v>0</v>
      </c>
      <c r="BS27" s="62">
        <f t="shared" si="42"/>
        <v>0</v>
      </c>
      <c r="BT27" s="48">
        <f t="shared" si="43"/>
        <v>144.54747477947376</v>
      </c>
      <c r="BU27" s="46">
        <f t="shared" si="44"/>
        <v>0</v>
      </c>
      <c r="BV27" s="64" t="e">
        <f t="shared" si="45"/>
        <v>#DIV/0!</v>
      </c>
      <c r="BW27" s="16">
        <f t="shared" si="46"/>
        <v>1555</v>
      </c>
      <c r="BX27" s="69">
        <f t="shared" si="47"/>
        <v>1910.224868222117</v>
      </c>
      <c r="BY27" s="66">
        <v>140</v>
      </c>
      <c r="BZ27" s="15">
        <f t="shared" si="48"/>
        <v>187.56041884063575</v>
      </c>
      <c r="CA27" s="37">
        <f t="shared" si="49"/>
        <v>47.560418840635748</v>
      </c>
      <c r="CB27" s="54">
        <f t="shared" si="50"/>
        <v>47.560418840635748</v>
      </c>
      <c r="CC27" s="26">
        <f t="shared" si="51"/>
        <v>1.4816329856895891E-2</v>
      </c>
      <c r="CD27" s="47">
        <f t="shared" si="52"/>
        <v>47.560418840635748</v>
      </c>
      <c r="CE27" s="48">
        <f t="shared" si="53"/>
        <v>139.75137995471903</v>
      </c>
      <c r="CF27" s="65">
        <f t="shared" si="54"/>
        <v>0.34032164015872934</v>
      </c>
      <c r="CG27" t="s">
        <v>222</v>
      </c>
      <c r="CH27" s="66">
        <v>0</v>
      </c>
      <c r="CI27" s="15">
        <f t="shared" si="55"/>
        <v>173.72307611254823</v>
      </c>
      <c r="CJ27" s="37">
        <f t="shared" si="56"/>
        <v>173.72307611254823</v>
      </c>
      <c r="CK27" s="54">
        <f t="shared" si="57"/>
        <v>173.72307611254823</v>
      </c>
      <c r="CL27" s="26">
        <f t="shared" si="58"/>
        <v>2.7030196998996146E-2</v>
      </c>
      <c r="CM27" s="47">
        <f t="shared" si="59"/>
        <v>173.72307611254823</v>
      </c>
      <c r="CN27" s="48">
        <f t="shared" si="60"/>
        <v>139.75137995471903</v>
      </c>
      <c r="CO27" s="65">
        <f t="shared" si="61"/>
        <v>1.2430866598157126</v>
      </c>
      <c r="CP27" s="70">
        <f t="shared" si="62"/>
        <v>0</v>
      </c>
      <c r="CQ27" s="1">
        <f t="shared" si="63"/>
        <v>1695</v>
      </c>
    </row>
    <row r="28" spans="1:95" x14ac:dyDescent="0.2">
      <c r="A28" s="32" t="s">
        <v>253</v>
      </c>
      <c r="B28">
        <v>0</v>
      </c>
      <c r="C28">
        <v>0</v>
      </c>
      <c r="D28">
        <v>9.3088294047143402E-2</v>
      </c>
      <c r="E28">
        <v>0.90691170595285597</v>
      </c>
      <c r="F28">
        <v>3.5359555025824302E-2</v>
      </c>
      <c r="G28">
        <v>3.5359555025824302E-2</v>
      </c>
      <c r="H28">
        <v>0.471374843292937</v>
      </c>
      <c r="I28">
        <v>0.20225658169661501</v>
      </c>
      <c r="J28">
        <v>0.30876959776216101</v>
      </c>
      <c r="K28">
        <v>0.104489021348526</v>
      </c>
      <c r="L28">
        <v>0.57803150239129997</v>
      </c>
      <c r="M28">
        <v>0.58276503264254298</v>
      </c>
      <c r="N28" s="21">
        <v>0</v>
      </c>
      <c r="O28">
        <v>1.0341118514813701</v>
      </c>
      <c r="P28">
        <v>0.99347285329218105</v>
      </c>
      <c r="Q28">
        <v>1.01735364594875</v>
      </c>
      <c r="R28">
        <v>0.98924733032387202</v>
      </c>
      <c r="S28">
        <v>23.8250007629394</v>
      </c>
      <c r="T28" s="27">
        <f t="shared" si="2"/>
        <v>0.98924733032387202</v>
      </c>
      <c r="U28" s="27">
        <f t="shared" si="3"/>
        <v>1.01735364594875</v>
      </c>
      <c r="V28" s="39">
        <f t="shared" si="4"/>
        <v>23.568818399702014</v>
      </c>
      <c r="W28" s="38">
        <f t="shared" si="5"/>
        <v>24.23845139090815</v>
      </c>
      <c r="X28" s="44">
        <f t="shared" si="6"/>
        <v>1.2035507844756399</v>
      </c>
      <c r="Y28" s="44">
        <f t="shared" si="7"/>
        <v>0.178671064028433</v>
      </c>
      <c r="Z28" s="22">
        <f t="shared" si="8"/>
        <v>1</v>
      </c>
      <c r="AA28" s="22">
        <f t="shared" si="9"/>
        <v>1</v>
      </c>
      <c r="AB28" s="22">
        <f t="shared" si="10"/>
        <v>1</v>
      </c>
      <c r="AC28" s="22">
        <v>1</v>
      </c>
      <c r="AD28" s="22">
        <v>1</v>
      </c>
      <c r="AE28" s="22">
        <v>1</v>
      </c>
      <c r="AF28" s="22">
        <f t="shared" si="11"/>
        <v>-0.10573411347504191</v>
      </c>
      <c r="AG28" s="22">
        <f t="shared" si="12"/>
        <v>0.97680415159684475</v>
      </c>
      <c r="AH28" s="22">
        <f t="shared" si="13"/>
        <v>0.57803150239129997</v>
      </c>
      <c r="AI28" s="22">
        <f t="shared" si="14"/>
        <v>1.6837656158663419</v>
      </c>
      <c r="AJ28" s="22">
        <f t="shared" si="15"/>
        <v>-2.6288582302280261</v>
      </c>
      <c r="AK28" s="22">
        <f t="shared" si="16"/>
        <v>1.3004365594014071</v>
      </c>
      <c r="AL28" s="22">
        <f t="shared" si="17"/>
        <v>0.58276503264254298</v>
      </c>
      <c r="AM28" s="22">
        <f t="shared" si="18"/>
        <v>4.2116232628705692</v>
      </c>
      <c r="AN28" s="46">
        <v>0</v>
      </c>
      <c r="AO28" s="49">
        <v>0</v>
      </c>
      <c r="AP28" s="51">
        <v>0.5</v>
      </c>
      <c r="AQ28" s="50">
        <v>1</v>
      </c>
      <c r="AR28" s="17">
        <f t="shared" si="19"/>
        <v>0</v>
      </c>
      <c r="AS28" s="17">
        <f t="shared" si="20"/>
        <v>0</v>
      </c>
      <c r="AT28" s="17">
        <f t="shared" si="21"/>
        <v>157.31425130349055</v>
      </c>
      <c r="AU28" s="17">
        <f t="shared" si="22"/>
        <v>0</v>
      </c>
      <c r="AV28" s="17">
        <f t="shared" si="23"/>
        <v>0</v>
      </c>
      <c r="AW28" s="17">
        <f t="shared" si="24"/>
        <v>157.31425130349055</v>
      </c>
      <c r="AX28" s="14">
        <f t="shared" si="25"/>
        <v>0</v>
      </c>
      <c r="AY28" s="14">
        <f t="shared" si="26"/>
        <v>0</v>
      </c>
      <c r="AZ28" s="67">
        <f t="shared" si="27"/>
        <v>1.3216269489443802E-2</v>
      </c>
      <c r="BA28" s="21">
        <f t="shared" si="28"/>
        <v>0</v>
      </c>
      <c r="BB28" s="66">
        <v>0</v>
      </c>
      <c r="BC28" s="15">
        <f t="shared" si="29"/>
        <v>0</v>
      </c>
      <c r="BD28" s="19">
        <f t="shared" si="30"/>
        <v>0</v>
      </c>
      <c r="BE28" s="53">
        <f t="shared" si="31"/>
        <v>0</v>
      </c>
      <c r="BF28" s="61">
        <f t="shared" si="32"/>
        <v>0</v>
      </c>
      <c r="BG28" s="62">
        <f t="shared" si="33"/>
        <v>0</v>
      </c>
      <c r="BH28" s="63">
        <f t="shared" si="34"/>
        <v>24.23845139090815</v>
      </c>
      <c r="BI28" s="46">
        <f t="shared" si="35"/>
        <v>0</v>
      </c>
      <c r="BJ28" s="64" t="e">
        <f t="shared" si="36"/>
        <v>#DIV/0!</v>
      </c>
      <c r="BK28" s="66">
        <v>0</v>
      </c>
      <c r="BL28" s="66">
        <v>0</v>
      </c>
      <c r="BM28" s="66">
        <v>0</v>
      </c>
      <c r="BN28" s="10">
        <f t="shared" si="37"/>
        <v>0</v>
      </c>
      <c r="BO28" s="15">
        <f t="shared" si="38"/>
        <v>0</v>
      </c>
      <c r="BP28" s="9">
        <f t="shared" si="39"/>
        <v>0</v>
      </c>
      <c r="BQ28" s="53">
        <f t="shared" si="40"/>
        <v>0</v>
      </c>
      <c r="BR28" s="7">
        <f t="shared" si="41"/>
        <v>0</v>
      </c>
      <c r="BS28" s="62">
        <f t="shared" si="42"/>
        <v>0</v>
      </c>
      <c r="BT28" s="48">
        <f t="shared" si="43"/>
        <v>24.23845139090815</v>
      </c>
      <c r="BU28" s="46">
        <f t="shared" si="44"/>
        <v>0</v>
      </c>
      <c r="BV28" s="64" t="e">
        <f t="shared" si="45"/>
        <v>#DIV/0!</v>
      </c>
      <c r="BW28" s="16">
        <f t="shared" si="46"/>
        <v>71</v>
      </c>
      <c r="BX28" s="69">
        <f t="shared" si="47"/>
        <v>132.74421075197355</v>
      </c>
      <c r="BY28" s="66">
        <v>71</v>
      </c>
      <c r="BZ28" s="15">
        <f t="shared" si="48"/>
        <v>132.74421075197355</v>
      </c>
      <c r="CA28" s="37">
        <f t="shared" si="49"/>
        <v>61.744210751973554</v>
      </c>
      <c r="CB28" s="54">
        <f t="shared" si="50"/>
        <v>61.744210751973554</v>
      </c>
      <c r="CC28" s="26">
        <f t="shared" si="51"/>
        <v>1.9234956620552534E-2</v>
      </c>
      <c r="CD28" s="47">
        <f t="shared" si="52"/>
        <v>61.744210751973554</v>
      </c>
      <c r="CE28" s="48">
        <f t="shared" si="53"/>
        <v>23.568818399702014</v>
      </c>
      <c r="CF28" s="65">
        <f t="shared" si="54"/>
        <v>2.6197414611482688</v>
      </c>
      <c r="CG28" t="s">
        <v>222</v>
      </c>
      <c r="CH28" s="66">
        <v>0</v>
      </c>
      <c r="CI28" s="15">
        <f t="shared" si="55"/>
        <v>122.9509550602957</v>
      </c>
      <c r="CJ28" s="37">
        <f t="shared" si="56"/>
        <v>122.9509550602957</v>
      </c>
      <c r="CK28" s="54">
        <f t="shared" si="57"/>
        <v>122.9509550602957</v>
      </c>
      <c r="CL28" s="26">
        <f t="shared" si="58"/>
        <v>1.9130380435708059E-2</v>
      </c>
      <c r="CM28" s="47">
        <f t="shared" si="59"/>
        <v>122.9509550602957</v>
      </c>
      <c r="CN28" s="48">
        <f t="shared" si="60"/>
        <v>23.568818399702014</v>
      </c>
      <c r="CO28" s="65">
        <f t="shared" si="61"/>
        <v>5.2166787903907048</v>
      </c>
      <c r="CP28" s="70">
        <f t="shared" si="62"/>
        <v>0</v>
      </c>
      <c r="CQ28" s="1">
        <f t="shared" si="63"/>
        <v>142</v>
      </c>
    </row>
    <row r="29" spans="1:95" x14ac:dyDescent="0.2">
      <c r="A29" s="32" t="s">
        <v>150</v>
      </c>
      <c r="B29">
        <v>0</v>
      </c>
      <c r="C29">
        <v>0</v>
      </c>
      <c r="D29">
        <v>8.12903225806451E-2</v>
      </c>
      <c r="E29">
        <v>0.91870967741935405</v>
      </c>
      <c r="F29">
        <v>0.14195183776932799</v>
      </c>
      <c r="G29">
        <v>0.14195183776932799</v>
      </c>
      <c r="H29">
        <v>0.16390977443609001</v>
      </c>
      <c r="I29">
        <v>3.4586466165413499E-2</v>
      </c>
      <c r="J29">
        <v>7.5293159501473902E-2</v>
      </c>
      <c r="K29">
        <v>0.103382795293479</v>
      </c>
      <c r="L29">
        <v>0.66274706258024996</v>
      </c>
      <c r="M29">
        <v>-0.35461526130544102</v>
      </c>
      <c r="N29" s="21">
        <v>1</v>
      </c>
      <c r="O29">
        <v>1.00097101107318</v>
      </c>
      <c r="P29">
        <v>0.96427591320836703</v>
      </c>
      <c r="Q29">
        <v>1.0203791267272</v>
      </c>
      <c r="R29">
        <v>0.98115844388832696</v>
      </c>
      <c r="S29">
        <v>75.010002136230398</v>
      </c>
      <c r="T29" s="27">
        <f t="shared" si="2"/>
        <v>0.98115844388832696</v>
      </c>
      <c r="U29" s="27">
        <f t="shared" si="3"/>
        <v>1.0203791267272</v>
      </c>
      <c r="V29" s="39">
        <f t="shared" si="4"/>
        <v>75.010002136230398</v>
      </c>
      <c r="W29" s="38">
        <f t="shared" si="5"/>
        <v>78.098431129351468</v>
      </c>
      <c r="X29" s="44">
        <f t="shared" si="6"/>
        <v>1.2096470525558722</v>
      </c>
      <c r="Y29" s="44">
        <f t="shared" si="7"/>
        <v>0.10605231335939393</v>
      </c>
      <c r="Z29" s="22">
        <f t="shared" si="8"/>
        <v>1.7684811760552919</v>
      </c>
      <c r="AA29" s="22">
        <f t="shared" si="9"/>
        <v>2.5213620724889383</v>
      </c>
      <c r="AB29" s="22">
        <f t="shared" si="10"/>
        <v>3.2742429689225849</v>
      </c>
      <c r="AC29" s="22">
        <v>1</v>
      </c>
      <c r="AD29" s="22">
        <v>1</v>
      </c>
      <c r="AE29" s="22">
        <v>1</v>
      </c>
      <c r="AF29" s="22">
        <f t="shared" si="11"/>
        <v>-0.10573411347504191</v>
      </c>
      <c r="AG29" s="22">
        <f t="shared" si="12"/>
        <v>0.97680415159684475</v>
      </c>
      <c r="AH29" s="22">
        <f t="shared" si="13"/>
        <v>0.66274706258024996</v>
      </c>
      <c r="AI29" s="22">
        <f t="shared" si="14"/>
        <v>1.7684811760552919</v>
      </c>
      <c r="AJ29" s="22">
        <f t="shared" si="15"/>
        <v>-2.6288582302280261</v>
      </c>
      <c r="AK29" s="22">
        <f t="shared" si="16"/>
        <v>1.3004365594014071</v>
      </c>
      <c r="AL29" s="22">
        <f t="shared" si="17"/>
        <v>-0.35461526130544102</v>
      </c>
      <c r="AM29" s="22">
        <f t="shared" si="18"/>
        <v>3.2742429689225849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9"/>
        <v>32.02673523882347</v>
      </c>
      <c r="AS29" s="17">
        <f t="shared" si="20"/>
        <v>17.298251515831577</v>
      </c>
      <c r="AT29" s="17">
        <f t="shared" si="21"/>
        <v>289.78695405703354</v>
      </c>
      <c r="AU29" s="17">
        <f t="shared" si="22"/>
        <v>32.02673523882347</v>
      </c>
      <c r="AV29" s="17">
        <f t="shared" si="23"/>
        <v>17.298251515831577</v>
      </c>
      <c r="AW29" s="17">
        <f t="shared" si="24"/>
        <v>289.78695405703354</v>
      </c>
      <c r="AX29" s="14">
        <f t="shared" si="25"/>
        <v>4.0893114102623737E-2</v>
      </c>
      <c r="AY29" s="14">
        <f t="shared" si="26"/>
        <v>2.0326306342992685E-2</v>
      </c>
      <c r="AZ29" s="67">
        <f t="shared" si="27"/>
        <v>2.4345553232517886E-2</v>
      </c>
      <c r="BA29" s="21">
        <f t="shared" si="28"/>
        <v>1</v>
      </c>
      <c r="BB29" s="66">
        <v>2100</v>
      </c>
      <c r="BC29" s="15">
        <f t="shared" si="29"/>
        <v>4876.2584980532647</v>
      </c>
      <c r="BD29" s="19">
        <f t="shared" si="30"/>
        <v>2776.2584980532647</v>
      </c>
      <c r="BE29" s="53">
        <f t="shared" si="31"/>
        <v>2776.2584980532647</v>
      </c>
      <c r="BF29" s="61">
        <f t="shared" si="32"/>
        <v>0.13789822827768655</v>
      </c>
      <c r="BG29" s="62">
        <f t="shared" si="33"/>
        <v>186.85209931626397</v>
      </c>
      <c r="BH29" s="63">
        <f t="shared" si="34"/>
        <v>75.010002136230398</v>
      </c>
      <c r="BI29" s="46">
        <f t="shared" si="35"/>
        <v>2.491029116049218</v>
      </c>
      <c r="BJ29" s="64">
        <f t="shared" si="36"/>
        <v>0.43065805490795395</v>
      </c>
      <c r="BK29" s="66">
        <v>2400</v>
      </c>
      <c r="BL29" s="66">
        <v>2100</v>
      </c>
      <c r="BM29" s="66">
        <v>0</v>
      </c>
      <c r="BN29" s="10">
        <f t="shared" si="37"/>
        <v>4500</v>
      </c>
      <c r="BO29" s="15">
        <f t="shared" si="38"/>
        <v>3606.1306609230182</v>
      </c>
      <c r="BP29" s="9">
        <f t="shared" si="39"/>
        <v>-893.86933907698176</v>
      </c>
      <c r="BQ29" s="53">
        <f t="shared" si="40"/>
        <v>0</v>
      </c>
      <c r="BR29" s="7">
        <f t="shared" si="41"/>
        <v>0</v>
      </c>
      <c r="BS29" s="62">
        <f t="shared" si="42"/>
        <v>0</v>
      </c>
      <c r="BT29" s="48">
        <f t="shared" si="43"/>
        <v>78.098431129351468</v>
      </c>
      <c r="BU29" s="46">
        <f t="shared" si="44"/>
        <v>0</v>
      </c>
      <c r="BV29" s="64">
        <f t="shared" si="45"/>
        <v>1.2478749172244881</v>
      </c>
      <c r="BW29" s="16">
        <f t="shared" si="46"/>
        <v>6674</v>
      </c>
      <c r="BX29" s="69">
        <f t="shared" si="47"/>
        <v>8726.9158956436913</v>
      </c>
      <c r="BY29" s="66">
        <v>74</v>
      </c>
      <c r="BZ29" s="15">
        <f t="shared" si="48"/>
        <v>244.52673666740964</v>
      </c>
      <c r="CA29" s="37">
        <f t="shared" si="49"/>
        <v>170.52673666740964</v>
      </c>
      <c r="CB29" s="54">
        <f t="shared" si="50"/>
        <v>170.52673666740964</v>
      </c>
      <c r="CC29" s="26">
        <f t="shared" si="51"/>
        <v>5.3123593977386245E-2</v>
      </c>
      <c r="CD29" s="47">
        <f t="shared" si="52"/>
        <v>170.52673666740964</v>
      </c>
      <c r="CE29" s="48">
        <f t="shared" si="53"/>
        <v>75.010002136230398</v>
      </c>
      <c r="CF29" s="65">
        <f t="shared" si="54"/>
        <v>2.2733866392605253</v>
      </c>
      <c r="CG29" t="s">
        <v>222</v>
      </c>
      <c r="CH29" s="66">
        <v>485</v>
      </c>
      <c r="CI29" s="15">
        <f t="shared" si="55"/>
        <v>226.4866817221139</v>
      </c>
      <c r="CJ29" s="37">
        <f t="shared" si="56"/>
        <v>-258.51331827788613</v>
      </c>
      <c r="CK29" s="54">
        <f t="shared" si="57"/>
        <v>-258.51331827788613</v>
      </c>
      <c r="CL29" s="26">
        <f t="shared" si="58"/>
        <v>-4.0223015135815485E-2</v>
      </c>
      <c r="CM29" s="47">
        <f t="shared" si="59"/>
        <v>-258.51331827788613</v>
      </c>
      <c r="CN29" s="48">
        <f t="shared" si="60"/>
        <v>75.010002136230398</v>
      </c>
      <c r="CO29" s="65">
        <f t="shared" si="61"/>
        <v>-3.4463846275911814</v>
      </c>
      <c r="CP29" s="70">
        <f t="shared" si="62"/>
        <v>1</v>
      </c>
      <c r="CQ29" s="1">
        <f t="shared" si="63"/>
        <v>6748</v>
      </c>
    </row>
    <row r="30" spans="1:95" x14ac:dyDescent="0.2">
      <c r="A30" s="32" t="s">
        <v>151</v>
      </c>
      <c r="B30">
        <v>0</v>
      </c>
      <c r="C30">
        <v>1</v>
      </c>
      <c r="D30">
        <v>0.30513595166163099</v>
      </c>
      <c r="E30">
        <v>0.69486404833836801</v>
      </c>
      <c r="F30">
        <v>0.44927536231884002</v>
      </c>
      <c r="G30">
        <v>0.44927536231884002</v>
      </c>
      <c r="H30">
        <v>0.420814479638009</v>
      </c>
      <c r="I30">
        <v>0.203619909502262</v>
      </c>
      <c r="J30">
        <v>0.29272206316082999</v>
      </c>
      <c r="K30">
        <v>0.36264695088377602</v>
      </c>
      <c r="L30">
        <v>-0.21852802550519301</v>
      </c>
      <c r="M30">
        <v>-1.8150397351758001</v>
      </c>
      <c r="N30" s="21">
        <v>0</v>
      </c>
      <c r="O30">
        <v>0.98852604896682805</v>
      </c>
      <c r="P30">
        <v>0.98334846224956995</v>
      </c>
      <c r="Q30">
        <v>1.012542780892</v>
      </c>
      <c r="R30">
        <v>0.98743639009167905</v>
      </c>
      <c r="S30">
        <v>25.549999237060501</v>
      </c>
      <c r="T30" s="27">
        <f t="shared" si="2"/>
        <v>0.98334846224956995</v>
      </c>
      <c r="U30" s="27">
        <f t="shared" si="3"/>
        <v>1.012542780892</v>
      </c>
      <c r="V30" s="39">
        <f t="shared" si="4"/>
        <v>25.12455246024113</v>
      </c>
      <c r="W30" s="38">
        <f t="shared" si="5"/>
        <v>25.870467279281719</v>
      </c>
      <c r="X30" s="44">
        <f t="shared" si="6"/>
        <v>1.0939811546224067</v>
      </c>
      <c r="Y30" s="44">
        <f t="shared" si="7"/>
        <v>0.3547842970691697</v>
      </c>
      <c r="Z30" s="22">
        <f t="shared" si="8"/>
        <v>1</v>
      </c>
      <c r="AA30" s="22">
        <f t="shared" si="9"/>
        <v>1</v>
      </c>
      <c r="AB30" s="22">
        <f t="shared" si="10"/>
        <v>1</v>
      </c>
      <c r="AC30" s="22">
        <v>1</v>
      </c>
      <c r="AD30" s="22">
        <v>1</v>
      </c>
      <c r="AE30" s="22">
        <v>1</v>
      </c>
      <c r="AF30" s="22">
        <f t="shared" si="11"/>
        <v>-0.10573411347504191</v>
      </c>
      <c r="AG30" s="22">
        <f t="shared" si="12"/>
        <v>0.97680415159684475</v>
      </c>
      <c r="AH30" s="22">
        <f t="shared" si="13"/>
        <v>-0.10573411347504191</v>
      </c>
      <c r="AI30" s="22">
        <f t="shared" si="14"/>
        <v>1</v>
      </c>
      <c r="AJ30" s="22">
        <f t="shared" si="15"/>
        <v>-2.6288582302280261</v>
      </c>
      <c r="AK30" s="22">
        <f t="shared" si="16"/>
        <v>1.3004365594014071</v>
      </c>
      <c r="AL30" s="22">
        <f t="shared" si="17"/>
        <v>-1.8150397351758001</v>
      </c>
      <c r="AM30" s="22">
        <f t="shared" si="18"/>
        <v>1.813818495052226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9"/>
        <v>1</v>
      </c>
      <c r="AS30" s="17">
        <f t="shared" si="20"/>
        <v>1</v>
      </c>
      <c r="AT30" s="17">
        <f t="shared" si="21"/>
        <v>10.823688970999504</v>
      </c>
      <c r="AU30" s="17">
        <f t="shared" si="22"/>
        <v>1</v>
      </c>
      <c r="AV30" s="17">
        <f t="shared" si="23"/>
        <v>1</v>
      </c>
      <c r="AW30" s="17">
        <f t="shared" si="24"/>
        <v>10.823688970999504</v>
      </c>
      <c r="AX30" s="14">
        <f t="shared" si="25"/>
        <v>1.2768430437159347E-3</v>
      </c>
      <c r="AY30" s="14">
        <f t="shared" si="26"/>
        <v>1.1750497629422138E-3</v>
      </c>
      <c r="AZ30" s="67">
        <f t="shared" si="27"/>
        <v>9.0931869888050056E-4</v>
      </c>
      <c r="BA30" s="21">
        <f t="shared" si="28"/>
        <v>0</v>
      </c>
      <c r="BB30" s="66">
        <v>128</v>
      </c>
      <c r="BC30" s="15">
        <f t="shared" si="29"/>
        <v>152.25587190486291</v>
      </c>
      <c r="BD30" s="19">
        <f t="shared" si="30"/>
        <v>24.255871904862914</v>
      </c>
      <c r="BE30" s="53">
        <f t="shared" si="31"/>
        <v>24.255871904862914</v>
      </c>
      <c r="BF30" s="61">
        <f t="shared" si="32"/>
        <v>1.2048019892083321E-3</v>
      </c>
      <c r="BG30" s="62">
        <f t="shared" si="33"/>
        <v>1.6325066953772784</v>
      </c>
      <c r="BH30" s="63">
        <f t="shared" si="34"/>
        <v>25.12455246024113</v>
      </c>
      <c r="BI30" s="46">
        <f t="shared" si="35"/>
        <v>6.4976548257353939E-2</v>
      </c>
      <c r="BJ30" s="64">
        <f t="shared" si="36"/>
        <v>0.84069007256403749</v>
      </c>
      <c r="BK30" s="66">
        <v>26</v>
      </c>
      <c r="BL30" s="66">
        <v>281</v>
      </c>
      <c r="BM30" s="66">
        <v>26</v>
      </c>
      <c r="BN30" s="10">
        <f t="shared" si="37"/>
        <v>333</v>
      </c>
      <c r="BO30" s="15">
        <f t="shared" si="38"/>
        <v>208.46792854310402</v>
      </c>
      <c r="BP30" s="9">
        <f t="shared" si="39"/>
        <v>-124.53207145689598</v>
      </c>
      <c r="BQ30" s="53">
        <f t="shared" si="40"/>
        <v>0</v>
      </c>
      <c r="BR30" s="7">
        <f t="shared" si="41"/>
        <v>0</v>
      </c>
      <c r="BS30" s="62">
        <f t="shared" si="42"/>
        <v>0</v>
      </c>
      <c r="BT30" s="48">
        <f t="shared" si="43"/>
        <v>25.870467279281719</v>
      </c>
      <c r="BU30" s="46">
        <f t="shared" si="44"/>
        <v>0</v>
      </c>
      <c r="BV30" s="64">
        <f t="shared" si="45"/>
        <v>1.5973680092050562</v>
      </c>
      <c r="BW30" s="16">
        <f t="shared" si="46"/>
        <v>461</v>
      </c>
      <c r="BX30" s="69">
        <f t="shared" si="47"/>
        <v>369.85699745952269</v>
      </c>
      <c r="BY30" s="66">
        <v>0</v>
      </c>
      <c r="BZ30" s="15">
        <f t="shared" si="48"/>
        <v>9.1331970115557475</v>
      </c>
      <c r="CA30" s="37">
        <f t="shared" si="49"/>
        <v>9.1331970115557475</v>
      </c>
      <c r="CB30" s="54">
        <f t="shared" si="50"/>
        <v>9.1331970115557475</v>
      </c>
      <c r="CC30" s="26">
        <f t="shared" si="51"/>
        <v>2.8452327138802987E-3</v>
      </c>
      <c r="CD30" s="47">
        <f t="shared" si="52"/>
        <v>9.1331970115557475</v>
      </c>
      <c r="CE30" s="48">
        <f t="shared" si="53"/>
        <v>25.12455246024113</v>
      </c>
      <c r="CF30" s="65">
        <f t="shared" si="54"/>
        <v>0.36351680397128527</v>
      </c>
      <c r="CG30" t="s">
        <v>222</v>
      </c>
      <c r="CH30" s="66">
        <v>0</v>
      </c>
      <c r="CI30" s="15">
        <f t="shared" si="55"/>
        <v>8.4593918556852969</v>
      </c>
      <c r="CJ30" s="37">
        <f t="shared" si="56"/>
        <v>8.4593918556852969</v>
      </c>
      <c r="CK30" s="54">
        <f t="shared" si="57"/>
        <v>8.4593918556852969</v>
      </c>
      <c r="CL30" s="26">
        <f t="shared" si="58"/>
        <v>1.3162271441862917E-3</v>
      </c>
      <c r="CM30" s="47">
        <f t="shared" si="59"/>
        <v>8.4593918556852969</v>
      </c>
      <c r="CN30" s="48">
        <f t="shared" si="60"/>
        <v>25.12455246024113</v>
      </c>
      <c r="CO30" s="65">
        <f t="shared" si="61"/>
        <v>0.3366982106078123</v>
      </c>
      <c r="CP30" s="70">
        <f t="shared" si="62"/>
        <v>0</v>
      </c>
      <c r="CQ30" s="1">
        <f t="shared" si="63"/>
        <v>461</v>
      </c>
    </row>
    <row r="31" spans="1:95" x14ac:dyDescent="0.2">
      <c r="A31" s="32" t="s">
        <v>164</v>
      </c>
      <c r="B31">
        <v>0</v>
      </c>
      <c r="C31">
        <v>0</v>
      </c>
      <c r="D31">
        <v>6.03907637655417E-2</v>
      </c>
      <c r="E31">
        <v>0.93960923623445802</v>
      </c>
      <c r="F31">
        <v>3.8596491228070101E-2</v>
      </c>
      <c r="G31">
        <v>3.8596491228070101E-2</v>
      </c>
      <c r="H31">
        <v>0.13877952755905501</v>
      </c>
      <c r="I31">
        <v>2.2637795275590501E-2</v>
      </c>
      <c r="J31">
        <v>5.6050535531117503E-2</v>
      </c>
      <c r="K31">
        <v>4.6511869484631603E-2</v>
      </c>
      <c r="L31">
        <v>0.34427701036675101</v>
      </c>
      <c r="M31">
        <v>-1.6375630661365399</v>
      </c>
      <c r="N31" s="21">
        <v>0</v>
      </c>
      <c r="O31">
        <v>1.00474593822879</v>
      </c>
      <c r="P31">
        <v>0.97465908977498505</v>
      </c>
      <c r="Q31">
        <v>1.03225015534819</v>
      </c>
      <c r="R31">
        <v>0.97763444360439</v>
      </c>
      <c r="S31">
        <v>42.430000305175703</v>
      </c>
      <c r="T31" s="27">
        <f t="shared" si="2"/>
        <v>0.97763444360439</v>
      </c>
      <c r="U31" s="27">
        <f t="shared" si="3"/>
        <v>1.03225015534819</v>
      </c>
      <c r="V31" s="39">
        <f t="shared" si="4"/>
        <v>41.481029740484544</v>
      </c>
      <c r="W31" s="38">
        <f t="shared" si="5"/>
        <v>43.798374406441368</v>
      </c>
      <c r="X31" s="44">
        <f t="shared" si="6"/>
        <v>1.2204463084836599</v>
      </c>
      <c r="Y31" s="44">
        <f t="shared" si="7"/>
        <v>5.736621058172521E-2</v>
      </c>
      <c r="Z31" s="22">
        <f t="shared" si="8"/>
        <v>1</v>
      </c>
      <c r="AA31" s="22">
        <f t="shared" si="9"/>
        <v>1</v>
      </c>
      <c r="AB31" s="22">
        <f t="shared" si="10"/>
        <v>1</v>
      </c>
      <c r="AC31" s="22">
        <v>1</v>
      </c>
      <c r="AD31" s="22">
        <v>1</v>
      </c>
      <c r="AE31" s="22">
        <v>1</v>
      </c>
      <c r="AF31" s="22">
        <f t="shared" si="11"/>
        <v>-0.10573411347504191</v>
      </c>
      <c r="AG31" s="22">
        <f t="shared" si="12"/>
        <v>0.97680415159684475</v>
      </c>
      <c r="AH31" s="22">
        <f t="shared" si="13"/>
        <v>0.34427701036675101</v>
      </c>
      <c r="AI31" s="22">
        <f t="shared" si="14"/>
        <v>1.450011123841793</v>
      </c>
      <c r="AJ31" s="22">
        <f t="shared" si="15"/>
        <v>-2.6288582302280261</v>
      </c>
      <c r="AK31" s="22">
        <f t="shared" si="16"/>
        <v>1.3004365594014071</v>
      </c>
      <c r="AL31" s="22">
        <f t="shared" si="17"/>
        <v>-1.6375630661365399</v>
      </c>
      <c r="AM31" s="22">
        <f t="shared" si="18"/>
        <v>1.9912951640914862</v>
      </c>
      <c r="AN31" s="46">
        <v>1</v>
      </c>
      <c r="AO31" s="46">
        <v>1</v>
      </c>
      <c r="AP31" s="51">
        <v>1</v>
      </c>
      <c r="AQ31" s="21">
        <v>1</v>
      </c>
      <c r="AR31" s="17">
        <f t="shared" si="19"/>
        <v>4.4206419012497298</v>
      </c>
      <c r="AS31" s="17">
        <f t="shared" si="20"/>
        <v>4.4206419012497298</v>
      </c>
      <c r="AT31" s="17">
        <f t="shared" si="21"/>
        <v>15.723258559892342</v>
      </c>
      <c r="AU31" s="17">
        <f t="shared" si="22"/>
        <v>4.4206419012497298</v>
      </c>
      <c r="AV31" s="17">
        <f t="shared" si="23"/>
        <v>4.4206419012497298</v>
      </c>
      <c r="AW31" s="17">
        <f t="shared" si="24"/>
        <v>15.723258559892342</v>
      </c>
      <c r="AX31" s="14">
        <f t="shared" si="25"/>
        <v>5.6444658603699007E-3</v>
      </c>
      <c r="AY31" s="14">
        <f t="shared" si="26"/>
        <v>5.1944742181159126E-3</v>
      </c>
      <c r="AZ31" s="67">
        <f t="shared" si="27"/>
        <v>1.3209408598261589E-3</v>
      </c>
      <c r="BA31" s="21">
        <f t="shared" si="28"/>
        <v>0</v>
      </c>
      <c r="BB31" s="66">
        <v>933</v>
      </c>
      <c r="BC31" s="15">
        <f t="shared" si="29"/>
        <v>673.06868705394845</v>
      </c>
      <c r="BD31" s="19">
        <f t="shared" si="30"/>
        <v>-259.93131294605155</v>
      </c>
      <c r="BE31" s="53">
        <f t="shared" si="31"/>
        <v>0</v>
      </c>
      <c r="BF31" s="61">
        <f t="shared" si="32"/>
        <v>0</v>
      </c>
      <c r="BG31" s="62">
        <f t="shared" si="33"/>
        <v>0</v>
      </c>
      <c r="BH31" s="63">
        <f t="shared" si="34"/>
        <v>43.798374406441368</v>
      </c>
      <c r="BI31" s="46">
        <f t="shared" si="35"/>
        <v>0</v>
      </c>
      <c r="BJ31" s="64">
        <f t="shared" si="36"/>
        <v>1.3861883904951551</v>
      </c>
      <c r="BK31" s="66">
        <v>212</v>
      </c>
      <c r="BL31" s="66">
        <v>1443</v>
      </c>
      <c r="BM31" s="66">
        <v>0</v>
      </c>
      <c r="BN31" s="10">
        <f t="shared" si="37"/>
        <v>1655</v>
      </c>
      <c r="BO31" s="15">
        <f t="shared" si="38"/>
        <v>921.56205998438031</v>
      </c>
      <c r="BP31" s="9">
        <f t="shared" si="39"/>
        <v>-733.43794001561969</v>
      </c>
      <c r="BQ31" s="53">
        <f t="shared" si="40"/>
        <v>0</v>
      </c>
      <c r="BR31" s="7">
        <f t="shared" si="41"/>
        <v>0</v>
      </c>
      <c r="BS31" s="62">
        <f t="shared" si="42"/>
        <v>0</v>
      </c>
      <c r="BT31" s="48">
        <f t="shared" si="43"/>
        <v>43.798374406441368</v>
      </c>
      <c r="BU31" s="46">
        <f t="shared" si="44"/>
        <v>0</v>
      </c>
      <c r="BV31" s="64">
        <f t="shared" si="45"/>
        <v>1.7958638618738827</v>
      </c>
      <c r="BW31" s="16">
        <f t="shared" si="46"/>
        <v>2588</v>
      </c>
      <c r="BX31" s="69">
        <f t="shared" si="47"/>
        <v>1607.8982770344228</v>
      </c>
      <c r="BY31" s="66">
        <v>0</v>
      </c>
      <c r="BZ31" s="15">
        <f t="shared" si="48"/>
        <v>13.267529996093939</v>
      </c>
      <c r="CA31" s="37">
        <f t="shared" si="49"/>
        <v>13.267529996093939</v>
      </c>
      <c r="CB31" s="54">
        <f t="shared" si="50"/>
        <v>13.267529996093939</v>
      </c>
      <c r="CC31" s="26">
        <f t="shared" si="51"/>
        <v>4.1331869146710148E-3</v>
      </c>
      <c r="CD31" s="47">
        <f t="shared" si="52"/>
        <v>13.267529996093941</v>
      </c>
      <c r="CE31" s="48">
        <f t="shared" si="53"/>
        <v>41.481029740484544</v>
      </c>
      <c r="CF31" s="65">
        <f t="shared" si="54"/>
        <v>0.31984572415629142</v>
      </c>
      <c r="CG31" t="s">
        <v>222</v>
      </c>
      <c r="CH31" s="66">
        <v>0</v>
      </c>
      <c r="CI31" s="15">
        <f t="shared" si="55"/>
        <v>12.288712818962756</v>
      </c>
      <c r="CJ31" s="37">
        <f t="shared" si="56"/>
        <v>12.288712818962756</v>
      </c>
      <c r="CK31" s="54">
        <f t="shared" si="57"/>
        <v>12.288712818962756</v>
      </c>
      <c r="CL31" s="26">
        <f t="shared" si="58"/>
        <v>1.9120449383791436E-3</v>
      </c>
      <c r="CM31" s="47">
        <f t="shared" si="59"/>
        <v>12.288712818962756</v>
      </c>
      <c r="CN31" s="48">
        <f t="shared" si="60"/>
        <v>41.481029740484544</v>
      </c>
      <c r="CO31" s="65">
        <f t="shared" si="61"/>
        <v>0.29624898166327945</v>
      </c>
      <c r="CP31" s="70">
        <f t="shared" si="62"/>
        <v>0</v>
      </c>
      <c r="CQ31" s="1">
        <f t="shared" si="63"/>
        <v>2588</v>
      </c>
    </row>
    <row r="32" spans="1:95" x14ac:dyDescent="0.2">
      <c r="A32" s="32" t="s">
        <v>231</v>
      </c>
      <c r="B32">
        <v>1</v>
      </c>
      <c r="C32">
        <v>1</v>
      </c>
      <c r="D32">
        <v>0.487015581302437</v>
      </c>
      <c r="E32">
        <v>0.51298441869756295</v>
      </c>
      <c r="F32">
        <v>0.66216216216216195</v>
      </c>
      <c r="G32">
        <v>0.66216216216216195</v>
      </c>
      <c r="H32">
        <v>0.47304638529043003</v>
      </c>
      <c r="I32">
        <v>0.185123276222315</v>
      </c>
      <c r="J32">
        <v>0.295925491720615</v>
      </c>
      <c r="K32">
        <v>0.44266314894807202</v>
      </c>
      <c r="L32">
        <v>0.55714796920475196</v>
      </c>
      <c r="M32">
        <v>0.59211547356796201</v>
      </c>
      <c r="N32" s="21">
        <v>0</v>
      </c>
      <c r="O32">
        <v>1.0112878679864299</v>
      </c>
      <c r="P32">
        <v>0.99454148983087398</v>
      </c>
      <c r="Q32">
        <v>1</v>
      </c>
      <c r="R32">
        <v>0.99343066322218498</v>
      </c>
      <c r="S32">
        <v>2.02589988708496</v>
      </c>
      <c r="T32" s="27">
        <f t="shared" si="2"/>
        <v>0.99454148983087398</v>
      </c>
      <c r="U32" s="27">
        <f t="shared" si="3"/>
        <v>1</v>
      </c>
      <c r="V32" s="39">
        <f t="shared" si="4"/>
        <v>2.0148414919496753</v>
      </c>
      <c r="W32" s="38">
        <f t="shared" si="5"/>
        <v>2.02589988708496</v>
      </c>
      <c r="X32" s="44">
        <f t="shared" si="6"/>
        <v>1</v>
      </c>
      <c r="Y32" s="44">
        <f t="shared" si="7"/>
        <v>0.45829974397259898</v>
      </c>
      <c r="Z32" s="22">
        <f t="shared" si="8"/>
        <v>1</v>
      </c>
      <c r="AA32" s="22">
        <f t="shared" si="9"/>
        <v>1</v>
      </c>
      <c r="AB32" s="22">
        <f t="shared" si="10"/>
        <v>1</v>
      </c>
      <c r="AC32" s="22">
        <v>1</v>
      </c>
      <c r="AD32" s="22">
        <v>1</v>
      </c>
      <c r="AE32" s="22">
        <v>1</v>
      </c>
      <c r="AF32" s="22">
        <f t="shared" si="11"/>
        <v>-0.10573411347504191</v>
      </c>
      <c r="AG32" s="22">
        <f t="shared" si="12"/>
        <v>0.97680415159684475</v>
      </c>
      <c r="AH32" s="22">
        <f t="shared" si="13"/>
        <v>0.55714796920475196</v>
      </c>
      <c r="AI32" s="22">
        <f t="shared" si="14"/>
        <v>1.6628820826797939</v>
      </c>
      <c r="AJ32" s="22">
        <f t="shared" si="15"/>
        <v>-2.6288582302280261</v>
      </c>
      <c r="AK32" s="22">
        <f t="shared" si="16"/>
        <v>1.3004365594014071</v>
      </c>
      <c r="AL32" s="22">
        <f t="shared" si="17"/>
        <v>0.59211547356796201</v>
      </c>
      <c r="AM32" s="22">
        <f t="shared" si="18"/>
        <v>4.2209737037959876</v>
      </c>
      <c r="AN32" s="46">
        <v>0</v>
      </c>
      <c r="AO32" s="49">
        <v>0</v>
      </c>
      <c r="AP32" s="51">
        <v>0.5</v>
      </c>
      <c r="AQ32" s="50">
        <v>1</v>
      </c>
      <c r="AR32" s="17">
        <f t="shared" si="19"/>
        <v>0</v>
      </c>
      <c r="AS32" s="17">
        <f t="shared" si="20"/>
        <v>0</v>
      </c>
      <c r="AT32" s="17">
        <f t="shared" si="21"/>
        <v>158.71595644055819</v>
      </c>
      <c r="AU32" s="17">
        <f t="shared" si="22"/>
        <v>0</v>
      </c>
      <c r="AV32" s="17">
        <f t="shared" si="23"/>
        <v>0</v>
      </c>
      <c r="AW32" s="17">
        <f t="shared" si="24"/>
        <v>158.71595644055819</v>
      </c>
      <c r="AX32" s="14">
        <f t="shared" si="25"/>
        <v>0</v>
      </c>
      <c r="AY32" s="14">
        <f t="shared" si="26"/>
        <v>0</v>
      </c>
      <c r="AZ32" s="67">
        <f t="shared" si="27"/>
        <v>1.3334029404281298E-2</v>
      </c>
      <c r="BA32" s="21">
        <f t="shared" si="28"/>
        <v>0</v>
      </c>
      <c r="BB32" s="66">
        <v>0</v>
      </c>
      <c r="BC32" s="15">
        <f t="shared" si="29"/>
        <v>0</v>
      </c>
      <c r="BD32" s="19">
        <f t="shared" si="30"/>
        <v>0</v>
      </c>
      <c r="BE32" s="53">
        <f t="shared" si="31"/>
        <v>0</v>
      </c>
      <c r="BF32" s="61">
        <f t="shared" si="32"/>
        <v>0</v>
      </c>
      <c r="BG32" s="62">
        <f t="shared" si="33"/>
        <v>0</v>
      </c>
      <c r="BH32" s="63">
        <f t="shared" si="34"/>
        <v>2.02589988708496</v>
      </c>
      <c r="BI32" s="46">
        <f t="shared" si="35"/>
        <v>0</v>
      </c>
      <c r="BJ32" s="64" t="e">
        <f t="shared" si="36"/>
        <v>#DIV/0!</v>
      </c>
      <c r="BK32" s="66">
        <v>0</v>
      </c>
      <c r="BL32" s="66">
        <v>0</v>
      </c>
      <c r="BM32" s="66">
        <v>0</v>
      </c>
      <c r="BN32" s="10">
        <f t="shared" si="37"/>
        <v>0</v>
      </c>
      <c r="BO32" s="15">
        <f t="shared" si="38"/>
        <v>0</v>
      </c>
      <c r="BP32" s="9">
        <f t="shared" si="39"/>
        <v>0</v>
      </c>
      <c r="BQ32" s="53">
        <f t="shared" si="40"/>
        <v>0</v>
      </c>
      <c r="BR32" s="7">
        <f t="shared" si="41"/>
        <v>0</v>
      </c>
      <c r="BS32" s="62">
        <f t="shared" si="42"/>
        <v>0</v>
      </c>
      <c r="BT32" s="48">
        <f t="shared" si="43"/>
        <v>2.02589988708496</v>
      </c>
      <c r="BU32" s="46">
        <f t="shared" si="44"/>
        <v>0</v>
      </c>
      <c r="BV32" s="64" t="e">
        <f t="shared" si="45"/>
        <v>#DIV/0!</v>
      </c>
      <c r="BW32" s="16">
        <f t="shared" si="46"/>
        <v>61</v>
      </c>
      <c r="BX32" s="69">
        <f t="shared" si="47"/>
        <v>133.92699133660136</v>
      </c>
      <c r="BY32" s="66">
        <v>61</v>
      </c>
      <c r="BZ32" s="15">
        <f t="shared" si="48"/>
        <v>133.92699133660136</v>
      </c>
      <c r="CA32" s="37">
        <f t="shared" si="49"/>
        <v>72.926991336601361</v>
      </c>
      <c r="CB32" s="54">
        <f t="shared" si="50"/>
        <v>72.926991336601361</v>
      </c>
      <c r="CC32" s="26">
        <f t="shared" si="51"/>
        <v>2.2718688889906996E-2</v>
      </c>
      <c r="CD32" s="47">
        <f t="shared" si="52"/>
        <v>72.926991336601361</v>
      </c>
      <c r="CE32" s="48">
        <f t="shared" si="53"/>
        <v>2.0148414919496753</v>
      </c>
      <c r="CF32" s="65">
        <f t="shared" si="54"/>
        <v>36.194902491328513</v>
      </c>
      <c r="CG32" t="s">
        <v>222</v>
      </c>
      <c r="CH32" s="66">
        <v>0</v>
      </c>
      <c r="CI32" s="15">
        <f t="shared" si="55"/>
        <v>124.04647554802892</v>
      </c>
      <c r="CJ32" s="37">
        <f t="shared" si="56"/>
        <v>124.04647554802892</v>
      </c>
      <c r="CK32" s="54">
        <f t="shared" si="57"/>
        <v>124.04647554802892</v>
      </c>
      <c r="CL32" s="26">
        <f t="shared" si="58"/>
        <v>1.9300836400813585E-2</v>
      </c>
      <c r="CM32" s="47">
        <f t="shared" si="59"/>
        <v>124.04647554802891</v>
      </c>
      <c r="CN32" s="48">
        <f t="shared" si="60"/>
        <v>2.0148414919496753</v>
      </c>
      <c r="CO32" s="65">
        <f t="shared" si="61"/>
        <v>61.566369386206397</v>
      </c>
      <c r="CP32" s="70">
        <f t="shared" si="62"/>
        <v>0</v>
      </c>
      <c r="CQ32" s="1">
        <f t="shared" si="63"/>
        <v>122</v>
      </c>
    </row>
    <row r="33" spans="1:95" x14ac:dyDescent="0.2">
      <c r="A33" s="32" t="s">
        <v>155</v>
      </c>
      <c r="B33">
        <v>0</v>
      </c>
      <c r="C33">
        <v>0</v>
      </c>
      <c r="D33">
        <v>0.31818181818181801</v>
      </c>
      <c r="E33">
        <v>0.68181818181818099</v>
      </c>
      <c r="F33">
        <v>0.36645962732919202</v>
      </c>
      <c r="G33">
        <v>0.36645962732919202</v>
      </c>
      <c r="H33">
        <v>0.48484848484848397</v>
      </c>
      <c r="I33">
        <v>0.32828282828282801</v>
      </c>
      <c r="J33">
        <v>0.398957932487505</v>
      </c>
      <c r="K33">
        <v>0.38236366885387502</v>
      </c>
      <c r="L33">
        <v>-7.9782857490388798E-2</v>
      </c>
      <c r="M33">
        <v>-0.122257369440439</v>
      </c>
      <c r="N33" s="21">
        <v>0</v>
      </c>
      <c r="O33">
        <v>1.00294034161861</v>
      </c>
      <c r="P33">
        <v>0.98657587962806803</v>
      </c>
      <c r="Q33">
        <v>1.00593886053406</v>
      </c>
      <c r="R33">
        <v>0.99371172303753297</v>
      </c>
      <c r="S33">
        <v>82.349998474121094</v>
      </c>
      <c r="T33" s="27">
        <f t="shared" si="2"/>
        <v>0.99371172303753297</v>
      </c>
      <c r="U33" s="27">
        <f t="shared" si="3"/>
        <v>1.00593886053406</v>
      </c>
      <c r="V33" s="39">
        <f t="shared" si="4"/>
        <v>81.83215887585709</v>
      </c>
      <c r="W33" s="38">
        <f t="shared" si="5"/>
        <v>82.83906363003895</v>
      </c>
      <c r="X33" s="44">
        <f t="shared" si="6"/>
        <v>1.0872400720666617</v>
      </c>
      <c r="Y33" s="44">
        <f t="shared" si="7"/>
        <v>0.37793628390184203</v>
      </c>
      <c r="Z33" s="22">
        <f t="shared" si="8"/>
        <v>1</v>
      </c>
      <c r="AA33" s="22">
        <f t="shared" si="9"/>
        <v>1</v>
      </c>
      <c r="AB33" s="22">
        <f t="shared" si="10"/>
        <v>1</v>
      </c>
      <c r="AC33" s="22">
        <v>1</v>
      </c>
      <c r="AD33" s="22">
        <v>1</v>
      </c>
      <c r="AE33" s="22">
        <v>1</v>
      </c>
      <c r="AF33" s="22">
        <f t="shared" si="11"/>
        <v>-0.10573411347504191</v>
      </c>
      <c r="AG33" s="22">
        <f t="shared" si="12"/>
        <v>0.97680415159684475</v>
      </c>
      <c r="AH33" s="22">
        <f t="shared" si="13"/>
        <v>-7.9782857490388798E-2</v>
      </c>
      <c r="AI33" s="22">
        <f t="shared" si="14"/>
        <v>1.0259512559846531</v>
      </c>
      <c r="AJ33" s="22">
        <f t="shared" si="15"/>
        <v>-2.6288582302280261</v>
      </c>
      <c r="AK33" s="22">
        <f t="shared" si="16"/>
        <v>1.3004365594014071</v>
      </c>
      <c r="AL33" s="22">
        <f t="shared" si="17"/>
        <v>-0.122257369440439</v>
      </c>
      <c r="AM33" s="22">
        <f t="shared" si="18"/>
        <v>3.5066008607875871</v>
      </c>
      <c r="AN33" s="46">
        <v>1</v>
      </c>
      <c r="AO33" s="46">
        <v>1</v>
      </c>
      <c r="AP33" s="51">
        <v>1</v>
      </c>
      <c r="AQ33" s="21">
        <v>1</v>
      </c>
      <c r="AR33" s="17">
        <f t="shared" si="19"/>
        <v>1.1079161929498136</v>
      </c>
      <c r="AS33" s="17">
        <f t="shared" si="20"/>
        <v>1.1079161929498136</v>
      </c>
      <c r="AT33" s="17">
        <f t="shared" si="21"/>
        <v>151.19775414867928</v>
      </c>
      <c r="AU33" s="17">
        <f t="shared" si="22"/>
        <v>1.1079161929498136</v>
      </c>
      <c r="AV33" s="17">
        <f t="shared" si="23"/>
        <v>1.1079161929498136</v>
      </c>
      <c r="AW33" s="17">
        <f t="shared" si="24"/>
        <v>151.19775414867928</v>
      </c>
      <c r="AX33" s="14">
        <f t="shared" si="25"/>
        <v>1.4146350839882107E-3</v>
      </c>
      <c r="AY33" s="14">
        <f t="shared" si="26"/>
        <v>1.3018566598855185E-3</v>
      </c>
      <c r="AZ33" s="67">
        <f t="shared" si="27"/>
        <v>1.2702410928890056E-2</v>
      </c>
      <c r="BA33" s="21">
        <f t="shared" si="28"/>
        <v>0</v>
      </c>
      <c r="BB33" s="66">
        <v>247</v>
      </c>
      <c r="BC33" s="15">
        <f t="shared" si="29"/>
        <v>168.6867459550902</v>
      </c>
      <c r="BD33" s="19">
        <f t="shared" si="30"/>
        <v>-78.313254044909797</v>
      </c>
      <c r="BE33" s="53">
        <f t="shared" si="31"/>
        <v>0</v>
      </c>
      <c r="BF33" s="61">
        <f t="shared" si="32"/>
        <v>0</v>
      </c>
      <c r="BG33" s="62">
        <f t="shared" si="33"/>
        <v>0</v>
      </c>
      <c r="BH33" s="63">
        <f t="shared" si="34"/>
        <v>82.83906363003895</v>
      </c>
      <c r="BI33" s="46">
        <f t="shared" si="35"/>
        <v>0</v>
      </c>
      <c r="BJ33" s="64">
        <f t="shared" si="36"/>
        <v>1.4642525623545983</v>
      </c>
      <c r="BK33" s="66">
        <v>247</v>
      </c>
      <c r="BL33" s="66">
        <v>165</v>
      </c>
      <c r="BM33" s="66">
        <v>0</v>
      </c>
      <c r="BN33" s="10">
        <f t="shared" si="37"/>
        <v>412</v>
      </c>
      <c r="BO33" s="15">
        <f t="shared" si="38"/>
        <v>230.9649937436096</v>
      </c>
      <c r="BP33" s="9">
        <f t="shared" si="39"/>
        <v>-181.0350062563904</v>
      </c>
      <c r="BQ33" s="53">
        <f t="shared" si="40"/>
        <v>0</v>
      </c>
      <c r="BR33" s="7">
        <f t="shared" si="41"/>
        <v>0</v>
      </c>
      <c r="BS33" s="62">
        <f t="shared" si="42"/>
        <v>0</v>
      </c>
      <c r="BT33" s="48">
        <f t="shared" si="43"/>
        <v>82.83906363003895</v>
      </c>
      <c r="BU33" s="46">
        <f t="shared" si="44"/>
        <v>0</v>
      </c>
      <c r="BV33" s="64">
        <f t="shared" si="45"/>
        <v>1.7838201076365467</v>
      </c>
      <c r="BW33" s="16">
        <f t="shared" si="46"/>
        <v>741</v>
      </c>
      <c r="BX33" s="69">
        <f t="shared" si="47"/>
        <v>527.23475506847149</v>
      </c>
      <c r="BY33" s="66">
        <v>82</v>
      </c>
      <c r="BZ33" s="15">
        <f t="shared" si="48"/>
        <v>127.58301536977172</v>
      </c>
      <c r="CA33" s="37">
        <f t="shared" si="49"/>
        <v>45.583015369771715</v>
      </c>
      <c r="CB33" s="54">
        <f t="shared" si="50"/>
        <v>45.583015369771715</v>
      </c>
      <c r="CC33" s="26">
        <f t="shared" si="51"/>
        <v>1.4200316314570647E-2</v>
      </c>
      <c r="CD33" s="47">
        <f t="shared" si="52"/>
        <v>45.583015369771715</v>
      </c>
      <c r="CE33" s="48">
        <f t="shared" si="53"/>
        <v>81.83215887585709</v>
      </c>
      <c r="CF33" s="65">
        <f t="shared" si="54"/>
        <v>0.55703058548074125</v>
      </c>
      <c r="CG33" t="s">
        <v>222</v>
      </c>
      <c r="CH33" s="66">
        <v>0</v>
      </c>
      <c r="CI33" s="15">
        <f t="shared" si="55"/>
        <v>118.17052887146419</v>
      </c>
      <c r="CJ33" s="37">
        <f t="shared" si="56"/>
        <v>118.17052887146419</v>
      </c>
      <c r="CK33" s="54">
        <f t="shared" si="57"/>
        <v>118.17052887146419</v>
      </c>
      <c r="CL33" s="26">
        <f t="shared" si="58"/>
        <v>1.838657676543709E-2</v>
      </c>
      <c r="CM33" s="47">
        <f t="shared" si="59"/>
        <v>118.17052887146419</v>
      </c>
      <c r="CN33" s="48">
        <f t="shared" si="60"/>
        <v>81.83215887585709</v>
      </c>
      <c r="CO33" s="65">
        <f t="shared" si="61"/>
        <v>1.4440597742353831</v>
      </c>
      <c r="CP33" s="70">
        <f t="shared" si="62"/>
        <v>0</v>
      </c>
      <c r="CQ33" s="1">
        <f t="shared" si="63"/>
        <v>823</v>
      </c>
    </row>
    <row r="34" spans="1:95" x14ac:dyDescent="0.2">
      <c r="A34" s="32" t="s">
        <v>247</v>
      </c>
      <c r="B34">
        <v>1</v>
      </c>
      <c r="C34">
        <v>1</v>
      </c>
      <c r="D34">
        <v>0.90571314422692695</v>
      </c>
      <c r="E34">
        <v>9.4286855773072206E-2</v>
      </c>
      <c r="F34">
        <v>0.97497020262216905</v>
      </c>
      <c r="G34">
        <v>0.97497020262216905</v>
      </c>
      <c r="H34">
        <v>0.208315921437526</v>
      </c>
      <c r="I34">
        <v>0.76744671959882904</v>
      </c>
      <c r="J34">
        <v>0.399839180855799</v>
      </c>
      <c r="K34">
        <v>0.62436470686231205</v>
      </c>
      <c r="L34">
        <v>0.32679478794912098</v>
      </c>
      <c r="M34">
        <v>0.30251179543838103</v>
      </c>
      <c r="N34" s="21">
        <v>0</v>
      </c>
      <c r="O34">
        <v>0.99500000476837103</v>
      </c>
      <c r="P34">
        <v>0.99285714954745996</v>
      </c>
      <c r="Q34">
        <v>1.01195692669468</v>
      </c>
      <c r="R34">
        <v>0.99499655412008403</v>
      </c>
      <c r="S34">
        <v>2.3199999332427899</v>
      </c>
      <c r="T34" s="27">
        <f t="shared" si="2"/>
        <v>0.99285714954745996</v>
      </c>
      <c r="U34" s="27">
        <f t="shared" si="3"/>
        <v>1.01195692669468</v>
      </c>
      <c r="V34" s="39">
        <f t="shared" si="4"/>
        <v>2.3034285206697338</v>
      </c>
      <c r="W34" s="38">
        <f t="shared" si="5"/>
        <v>2.3477400023762365</v>
      </c>
      <c r="X34" s="44">
        <f t="shared" si="6"/>
        <v>0.78364987613542558</v>
      </c>
      <c r="Y34" s="44">
        <f t="shared" si="7"/>
        <v>0.69366001117510445</v>
      </c>
      <c r="Z34" s="22">
        <f t="shared" si="8"/>
        <v>1</v>
      </c>
      <c r="AA34" s="22">
        <f t="shared" si="9"/>
        <v>1</v>
      </c>
      <c r="AB34" s="22">
        <f t="shared" si="10"/>
        <v>1</v>
      </c>
      <c r="AC34" s="22">
        <v>1</v>
      </c>
      <c r="AD34" s="22">
        <v>1</v>
      </c>
      <c r="AE34" s="22">
        <v>1</v>
      </c>
      <c r="AF34" s="22">
        <f t="shared" si="11"/>
        <v>-0.10573411347504191</v>
      </c>
      <c r="AG34" s="22">
        <f t="shared" si="12"/>
        <v>0.97680415159684475</v>
      </c>
      <c r="AH34" s="22">
        <f t="shared" si="13"/>
        <v>0.32679478794912098</v>
      </c>
      <c r="AI34" s="22">
        <f t="shared" si="14"/>
        <v>1.4325289014241629</v>
      </c>
      <c r="AJ34" s="22">
        <f t="shared" si="15"/>
        <v>-2.6288582302280261</v>
      </c>
      <c r="AK34" s="22">
        <f t="shared" si="16"/>
        <v>1.3004365594014071</v>
      </c>
      <c r="AL34" s="22">
        <f t="shared" si="17"/>
        <v>0.30251179543838103</v>
      </c>
      <c r="AM34" s="22">
        <f t="shared" si="18"/>
        <v>3.931370025666407</v>
      </c>
      <c r="AN34" s="46">
        <v>0</v>
      </c>
      <c r="AO34" s="49">
        <v>0</v>
      </c>
      <c r="AP34" s="51">
        <v>0.5</v>
      </c>
      <c r="AQ34" s="50">
        <v>1</v>
      </c>
      <c r="AR34" s="17">
        <f t="shared" si="19"/>
        <v>0</v>
      </c>
      <c r="AS34" s="17">
        <f t="shared" si="20"/>
        <v>0</v>
      </c>
      <c r="AT34" s="17">
        <f t="shared" si="21"/>
        <v>119.43887188207334</v>
      </c>
      <c r="AU34" s="17">
        <f t="shared" si="22"/>
        <v>0</v>
      </c>
      <c r="AV34" s="17">
        <f t="shared" si="23"/>
        <v>0</v>
      </c>
      <c r="AW34" s="17">
        <f t="shared" si="24"/>
        <v>119.43887188207334</v>
      </c>
      <c r="AX34" s="14">
        <f t="shared" si="25"/>
        <v>0</v>
      </c>
      <c r="AY34" s="14">
        <f t="shared" si="26"/>
        <v>0</v>
      </c>
      <c r="AZ34" s="67">
        <f t="shared" si="27"/>
        <v>1.0034286819083683E-2</v>
      </c>
      <c r="BA34" s="21">
        <f t="shared" si="28"/>
        <v>0</v>
      </c>
      <c r="BB34" s="66">
        <v>0</v>
      </c>
      <c r="BC34" s="15">
        <f t="shared" si="29"/>
        <v>0</v>
      </c>
      <c r="BD34" s="19">
        <f t="shared" si="30"/>
        <v>0</v>
      </c>
      <c r="BE34" s="53">
        <f t="shared" si="31"/>
        <v>0</v>
      </c>
      <c r="BF34" s="61">
        <f t="shared" si="32"/>
        <v>0</v>
      </c>
      <c r="BG34" s="62">
        <f t="shared" si="33"/>
        <v>0</v>
      </c>
      <c r="BH34" s="63">
        <f t="shared" si="34"/>
        <v>2.3477400023762365</v>
      </c>
      <c r="BI34" s="46">
        <f t="shared" si="35"/>
        <v>0</v>
      </c>
      <c r="BJ34" s="64" t="e">
        <f t="shared" si="36"/>
        <v>#DIV/0!</v>
      </c>
      <c r="BK34" s="66">
        <v>0</v>
      </c>
      <c r="BL34" s="66">
        <v>0</v>
      </c>
      <c r="BM34" s="66">
        <v>0</v>
      </c>
      <c r="BN34" s="10">
        <f t="shared" si="37"/>
        <v>0</v>
      </c>
      <c r="BO34" s="15">
        <f t="shared" si="38"/>
        <v>0</v>
      </c>
      <c r="BP34" s="9">
        <f t="shared" si="39"/>
        <v>0</v>
      </c>
      <c r="BQ34" s="53">
        <f t="shared" si="40"/>
        <v>0</v>
      </c>
      <c r="BR34" s="7">
        <f t="shared" si="41"/>
        <v>0</v>
      </c>
      <c r="BS34" s="62">
        <f t="shared" si="42"/>
        <v>0</v>
      </c>
      <c r="BT34" s="48">
        <f t="shared" si="43"/>
        <v>2.3477400023762365</v>
      </c>
      <c r="BU34" s="46">
        <f t="shared" si="44"/>
        <v>0</v>
      </c>
      <c r="BV34" s="64" t="e">
        <f t="shared" si="45"/>
        <v>#DIV/0!</v>
      </c>
      <c r="BW34" s="16">
        <f t="shared" si="46"/>
        <v>12</v>
      </c>
      <c r="BX34" s="69">
        <f t="shared" si="47"/>
        <v>100.78437681087651</v>
      </c>
      <c r="BY34" s="66">
        <v>12</v>
      </c>
      <c r="BZ34" s="15">
        <f t="shared" si="48"/>
        <v>100.78437681087651</v>
      </c>
      <c r="CA34" s="37">
        <f t="shared" si="49"/>
        <v>88.784376810876509</v>
      </c>
      <c r="CB34" s="54">
        <f t="shared" si="50"/>
        <v>88.784376810876509</v>
      </c>
      <c r="CC34" s="26">
        <f t="shared" si="51"/>
        <v>2.7658684364759073E-2</v>
      </c>
      <c r="CD34" s="47">
        <f t="shared" si="52"/>
        <v>88.784376810876509</v>
      </c>
      <c r="CE34" s="48">
        <f t="shared" si="53"/>
        <v>2.3034285206697338</v>
      </c>
      <c r="CF34" s="65">
        <f t="shared" si="54"/>
        <v>38.544446252259647</v>
      </c>
      <c r="CG34" t="s">
        <v>222</v>
      </c>
      <c r="CH34" s="66">
        <v>0</v>
      </c>
      <c r="CI34" s="15">
        <f t="shared" si="55"/>
        <v>93.348970277935507</v>
      </c>
      <c r="CJ34" s="37">
        <f t="shared" si="56"/>
        <v>93.348970277935507</v>
      </c>
      <c r="CK34" s="54">
        <f t="shared" si="57"/>
        <v>93.348970277935507</v>
      </c>
      <c r="CL34" s="26">
        <f t="shared" si="58"/>
        <v>1.4524501365790494E-2</v>
      </c>
      <c r="CM34" s="47">
        <f t="shared" si="59"/>
        <v>93.348970277935507</v>
      </c>
      <c r="CN34" s="48">
        <f t="shared" si="60"/>
        <v>2.3034285206697338</v>
      </c>
      <c r="CO34" s="65">
        <f t="shared" si="61"/>
        <v>40.526098136005459</v>
      </c>
      <c r="CP34" s="70">
        <f t="shared" si="62"/>
        <v>0</v>
      </c>
      <c r="CQ34" s="1">
        <f t="shared" si="63"/>
        <v>24</v>
      </c>
    </row>
    <row r="35" spans="1:95" x14ac:dyDescent="0.2">
      <c r="A35" s="32" t="s">
        <v>152</v>
      </c>
      <c r="B35">
        <v>1</v>
      </c>
      <c r="C35">
        <v>0</v>
      </c>
      <c r="D35">
        <v>0.32760663507109</v>
      </c>
      <c r="E35">
        <v>0.67239336492891</v>
      </c>
      <c r="F35">
        <v>0.27614571092831902</v>
      </c>
      <c r="G35">
        <v>0.27614571092831902</v>
      </c>
      <c r="H35">
        <v>0.29277566539923899</v>
      </c>
      <c r="I35">
        <v>0.25792141951837699</v>
      </c>
      <c r="J35">
        <v>0.27479649783104798</v>
      </c>
      <c r="K35">
        <v>0.27547027834989202</v>
      </c>
      <c r="L35">
        <v>0.300399020419304</v>
      </c>
      <c r="M35">
        <v>-1.97192897595871</v>
      </c>
      <c r="N35" s="21">
        <v>0</v>
      </c>
      <c r="O35">
        <v>0.99117852314584498</v>
      </c>
      <c r="P35">
        <v>0.97090619564195102</v>
      </c>
      <c r="Q35">
        <v>1.0104352057758701</v>
      </c>
      <c r="R35">
        <v>0.98250983081681698</v>
      </c>
      <c r="S35">
        <v>11.670000076293899</v>
      </c>
      <c r="T35" s="27">
        <f t="shared" si="2"/>
        <v>0.98250983081681698</v>
      </c>
      <c r="U35" s="27">
        <f t="shared" si="3"/>
        <v>1.0104352057758701</v>
      </c>
      <c r="V35" s="39">
        <f t="shared" si="4"/>
        <v>11.465889800591761</v>
      </c>
      <c r="W35" s="38">
        <f t="shared" si="5"/>
        <v>11.791778928494447</v>
      </c>
      <c r="X35" s="44">
        <f t="shared" si="6"/>
        <v>1.0823700644956775</v>
      </c>
      <c r="Y35" s="44">
        <f t="shared" si="7"/>
        <v>0.28298027400375486</v>
      </c>
      <c r="Z35" s="22">
        <f t="shared" si="8"/>
        <v>1</v>
      </c>
      <c r="AA35" s="22">
        <f t="shared" si="9"/>
        <v>1</v>
      </c>
      <c r="AB35" s="22">
        <f t="shared" si="10"/>
        <v>1</v>
      </c>
      <c r="AC35" s="22">
        <v>1</v>
      </c>
      <c r="AD35" s="22">
        <v>1</v>
      </c>
      <c r="AE35" s="22">
        <v>1</v>
      </c>
      <c r="AF35" s="22">
        <f t="shared" si="11"/>
        <v>-0.10573411347504191</v>
      </c>
      <c r="AG35" s="22">
        <f t="shared" si="12"/>
        <v>0.97680415159684475</v>
      </c>
      <c r="AH35" s="22">
        <f t="shared" si="13"/>
        <v>0.300399020419304</v>
      </c>
      <c r="AI35" s="22">
        <f t="shared" si="14"/>
        <v>1.4061331338943459</v>
      </c>
      <c r="AJ35" s="22">
        <f t="shared" si="15"/>
        <v>-2.6288582302280261</v>
      </c>
      <c r="AK35" s="22">
        <f t="shared" si="16"/>
        <v>1.3004365594014071</v>
      </c>
      <c r="AL35" s="22">
        <f t="shared" si="17"/>
        <v>-1.97192897595871</v>
      </c>
      <c r="AM35" s="22">
        <f t="shared" si="18"/>
        <v>1.6569292542693161</v>
      </c>
      <c r="AN35" s="46">
        <v>1</v>
      </c>
      <c r="AO35" s="46">
        <v>1</v>
      </c>
      <c r="AP35" s="51">
        <v>1</v>
      </c>
      <c r="AQ35" s="21">
        <v>1</v>
      </c>
      <c r="AR35" s="17">
        <f t="shared" si="19"/>
        <v>3.9093609272553547</v>
      </c>
      <c r="AS35" s="17">
        <f t="shared" si="20"/>
        <v>3.9093609272553547</v>
      </c>
      <c r="AT35" s="17">
        <f t="shared" si="21"/>
        <v>7.5373010714122941</v>
      </c>
      <c r="AU35" s="17">
        <f t="shared" si="22"/>
        <v>3.9093609272553547</v>
      </c>
      <c r="AV35" s="17">
        <f t="shared" si="23"/>
        <v>3.9093609272553547</v>
      </c>
      <c r="AW35" s="17">
        <f t="shared" si="24"/>
        <v>7.5373010714122941</v>
      </c>
      <c r="AX35" s="14">
        <f t="shared" si="25"/>
        <v>4.9916403053408753E-3</v>
      </c>
      <c r="AY35" s="14">
        <f t="shared" si="26"/>
        <v>4.5936936308269578E-3</v>
      </c>
      <c r="AZ35" s="67">
        <f t="shared" si="27"/>
        <v>6.3322300018884615E-4</v>
      </c>
      <c r="BA35" s="21">
        <f t="shared" si="28"/>
        <v>0</v>
      </c>
      <c r="BB35" s="66">
        <v>525</v>
      </c>
      <c r="BC35" s="15">
        <f t="shared" si="29"/>
        <v>595.22315657006732</v>
      </c>
      <c r="BD35" s="19">
        <f t="shared" si="30"/>
        <v>70.223156570067317</v>
      </c>
      <c r="BE35" s="53">
        <f t="shared" si="31"/>
        <v>70.223156570067317</v>
      </c>
      <c r="BF35" s="61">
        <f t="shared" si="32"/>
        <v>3.4880213358623197E-3</v>
      </c>
      <c r="BG35" s="62">
        <f t="shared" si="33"/>
        <v>4.7262689100934097</v>
      </c>
      <c r="BH35" s="63">
        <f t="shared" si="34"/>
        <v>11.465889800591761</v>
      </c>
      <c r="BI35" s="46">
        <f t="shared" si="35"/>
        <v>0.41220254095320924</v>
      </c>
      <c r="BJ35" s="64">
        <f t="shared" si="36"/>
        <v>0.88202213607628532</v>
      </c>
      <c r="BK35" s="66">
        <v>607</v>
      </c>
      <c r="BL35" s="66">
        <v>338</v>
      </c>
      <c r="BM35" s="66">
        <v>117</v>
      </c>
      <c r="BN35" s="10">
        <f t="shared" si="37"/>
        <v>1062</v>
      </c>
      <c r="BO35" s="15">
        <f t="shared" si="38"/>
        <v>814.97637443227222</v>
      </c>
      <c r="BP35" s="9">
        <f t="shared" si="39"/>
        <v>-247.02362556772778</v>
      </c>
      <c r="BQ35" s="53">
        <f t="shared" si="40"/>
        <v>0</v>
      </c>
      <c r="BR35" s="7">
        <f t="shared" si="41"/>
        <v>0</v>
      </c>
      <c r="BS35" s="62">
        <f t="shared" si="42"/>
        <v>0</v>
      </c>
      <c r="BT35" s="48">
        <f t="shared" si="43"/>
        <v>11.791778928494447</v>
      </c>
      <c r="BU35" s="46">
        <f t="shared" si="44"/>
        <v>0</v>
      </c>
      <c r="BV35" s="64">
        <f t="shared" si="45"/>
        <v>1.3031052596338257</v>
      </c>
      <c r="BW35" s="16">
        <f t="shared" si="46"/>
        <v>1587</v>
      </c>
      <c r="BX35" s="69">
        <f t="shared" si="47"/>
        <v>1416.5596228162362</v>
      </c>
      <c r="BY35" s="66">
        <v>0</v>
      </c>
      <c r="BZ35" s="15">
        <f t="shared" si="48"/>
        <v>6.360091813896771</v>
      </c>
      <c r="CA35" s="37">
        <f t="shared" si="49"/>
        <v>6.360091813896771</v>
      </c>
      <c r="CB35" s="54">
        <f t="shared" si="50"/>
        <v>6.360091813896771</v>
      </c>
      <c r="CC35" s="26">
        <f t="shared" si="51"/>
        <v>1.9813370136750092E-3</v>
      </c>
      <c r="CD35" s="47">
        <f t="shared" si="52"/>
        <v>6.360091813896771</v>
      </c>
      <c r="CE35" s="48">
        <f t="shared" si="53"/>
        <v>11.465889800591761</v>
      </c>
      <c r="CF35" s="65">
        <f t="shared" si="54"/>
        <v>0.55469675049279854</v>
      </c>
      <c r="CG35" t="s">
        <v>222</v>
      </c>
      <c r="CH35" s="66">
        <v>0</v>
      </c>
      <c r="CI35" s="15">
        <f t="shared" si="55"/>
        <v>5.8908735707568356</v>
      </c>
      <c r="CJ35" s="37">
        <f t="shared" si="56"/>
        <v>5.8908735707568356</v>
      </c>
      <c r="CK35" s="54">
        <f t="shared" si="57"/>
        <v>5.8908735707568356</v>
      </c>
      <c r="CL35" s="26">
        <f t="shared" si="58"/>
        <v>9.1658216442458927E-4</v>
      </c>
      <c r="CM35" s="47">
        <f t="shared" si="59"/>
        <v>5.8908735707568356</v>
      </c>
      <c r="CN35" s="48">
        <f t="shared" si="60"/>
        <v>11.465889800591761</v>
      </c>
      <c r="CO35" s="65">
        <f t="shared" si="61"/>
        <v>0.51377378234114934</v>
      </c>
      <c r="CP35" s="70">
        <f t="shared" si="62"/>
        <v>0</v>
      </c>
      <c r="CQ35" s="1">
        <f t="shared" si="63"/>
        <v>1587</v>
      </c>
    </row>
    <row r="36" spans="1:95" x14ac:dyDescent="0.2">
      <c r="A36" s="32" t="s">
        <v>201</v>
      </c>
      <c r="B36">
        <v>1</v>
      </c>
      <c r="C36">
        <v>1</v>
      </c>
      <c r="D36">
        <v>0.97083499800239703</v>
      </c>
      <c r="E36">
        <v>2.9165001997602798E-2</v>
      </c>
      <c r="F36">
        <v>0.70576540755467199</v>
      </c>
      <c r="G36">
        <v>0.70576540755467199</v>
      </c>
      <c r="H36">
        <v>0.62306727956539898</v>
      </c>
      <c r="I36">
        <v>0.52235687421646404</v>
      </c>
      <c r="J36">
        <v>0.57049406358027699</v>
      </c>
      <c r="K36">
        <v>0.63453524353676005</v>
      </c>
      <c r="L36">
        <v>0.96602773531400998</v>
      </c>
      <c r="M36">
        <v>0.620886947578001</v>
      </c>
      <c r="N36" s="21">
        <v>0</v>
      </c>
      <c r="O36">
        <v>0.99882170063840903</v>
      </c>
      <c r="P36">
        <v>1.0020584055348301</v>
      </c>
      <c r="Q36">
        <v>1.0004699388150999</v>
      </c>
      <c r="R36">
        <v>0.99346340506092801</v>
      </c>
      <c r="S36">
        <v>16.649999618530199</v>
      </c>
      <c r="T36" s="27">
        <f t="shared" si="2"/>
        <v>1.0020584055348301</v>
      </c>
      <c r="U36" s="27">
        <f t="shared" si="3"/>
        <v>1.0004699388150999</v>
      </c>
      <c r="V36" s="39">
        <f t="shared" si="4"/>
        <v>16.684272069899901</v>
      </c>
      <c r="W36" s="38">
        <f t="shared" si="5"/>
        <v>16.657824099622346</v>
      </c>
      <c r="X36" s="44">
        <f t="shared" si="6"/>
        <v>0.75</v>
      </c>
      <c r="Y36" s="44">
        <f t="shared" si="7"/>
        <v>0.67611703914437726</v>
      </c>
      <c r="Z36" s="22">
        <f t="shared" si="8"/>
        <v>1</v>
      </c>
      <c r="AA36" s="22">
        <f t="shared" si="9"/>
        <v>1</v>
      </c>
      <c r="AB36" s="22">
        <f t="shared" si="10"/>
        <v>1</v>
      </c>
      <c r="AC36" s="22">
        <v>1</v>
      </c>
      <c r="AD36" s="22">
        <v>1</v>
      </c>
      <c r="AE36" s="22">
        <v>1</v>
      </c>
      <c r="AF36" s="22">
        <f t="shared" si="11"/>
        <v>-0.10573411347504191</v>
      </c>
      <c r="AG36" s="22">
        <f t="shared" si="12"/>
        <v>0.97680415159684475</v>
      </c>
      <c r="AH36" s="22">
        <f t="shared" si="13"/>
        <v>0.96602773531400998</v>
      </c>
      <c r="AI36" s="22">
        <f t="shared" si="14"/>
        <v>2.0717618487890519</v>
      </c>
      <c r="AJ36" s="22">
        <f t="shared" si="15"/>
        <v>-2.6288582302280261</v>
      </c>
      <c r="AK36" s="22">
        <f t="shared" si="16"/>
        <v>1.3004365594014071</v>
      </c>
      <c r="AL36" s="22">
        <f t="shared" si="17"/>
        <v>0.620886947578001</v>
      </c>
      <c r="AM36" s="22">
        <f t="shared" si="18"/>
        <v>4.2497451778060267</v>
      </c>
      <c r="AN36" s="46">
        <v>0</v>
      </c>
      <c r="AO36" s="49">
        <v>0</v>
      </c>
      <c r="AP36" s="51">
        <v>0.5</v>
      </c>
      <c r="AQ36" s="50">
        <v>1</v>
      </c>
      <c r="AR36" s="17">
        <f t="shared" si="19"/>
        <v>0</v>
      </c>
      <c r="AS36" s="17">
        <f t="shared" si="20"/>
        <v>0</v>
      </c>
      <c r="AT36" s="17">
        <f t="shared" si="21"/>
        <v>163.08783347352102</v>
      </c>
      <c r="AU36" s="17">
        <f t="shared" si="22"/>
        <v>0</v>
      </c>
      <c r="AV36" s="17">
        <f t="shared" si="23"/>
        <v>0</v>
      </c>
      <c r="AW36" s="17">
        <f t="shared" si="24"/>
        <v>163.08783347352102</v>
      </c>
      <c r="AX36" s="14">
        <f t="shared" si="25"/>
        <v>0</v>
      </c>
      <c r="AY36" s="14">
        <f t="shared" si="26"/>
        <v>0</v>
      </c>
      <c r="AZ36" s="67">
        <f t="shared" si="27"/>
        <v>1.3701319109845723E-2</v>
      </c>
      <c r="BA36" s="21">
        <f t="shared" si="28"/>
        <v>0</v>
      </c>
      <c r="BB36" s="66">
        <v>0</v>
      </c>
      <c r="BC36" s="15">
        <f t="shared" si="29"/>
        <v>0</v>
      </c>
      <c r="BD36" s="19">
        <f t="shared" si="30"/>
        <v>0</v>
      </c>
      <c r="BE36" s="53">
        <f t="shared" si="31"/>
        <v>0</v>
      </c>
      <c r="BF36" s="61">
        <f t="shared" si="32"/>
        <v>0</v>
      </c>
      <c r="BG36" s="62">
        <f t="shared" si="33"/>
        <v>0</v>
      </c>
      <c r="BH36" s="63">
        <f t="shared" si="34"/>
        <v>16.657824099622346</v>
      </c>
      <c r="BI36" s="46">
        <f t="shared" si="35"/>
        <v>0</v>
      </c>
      <c r="BJ36" s="64" t="e">
        <f t="shared" si="36"/>
        <v>#DIV/0!</v>
      </c>
      <c r="BK36" s="66">
        <v>0</v>
      </c>
      <c r="BL36" s="66">
        <v>0</v>
      </c>
      <c r="BM36" s="66">
        <v>0</v>
      </c>
      <c r="BN36" s="10">
        <f t="shared" si="37"/>
        <v>0</v>
      </c>
      <c r="BO36" s="15">
        <f t="shared" si="38"/>
        <v>0</v>
      </c>
      <c r="BP36" s="9">
        <f t="shared" si="39"/>
        <v>0</v>
      </c>
      <c r="BQ36" s="53">
        <f t="shared" si="40"/>
        <v>0</v>
      </c>
      <c r="BR36" s="7">
        <f t="shared" si="41"/>
        <v>0</v>
      </c>
      <c r="BS36" s="62">
        <f t="shared" si="42"/>
        <v>0</v>
      </c>
      <c r="BT36" s="48">
        <f t="shared" si="43"/>
        <v>16.657824099622346</v>
      </c>
      <c r="BU36" s="46">
        <f t="shared" si="44"/>
        <v>0</v>
      </c>
      <c r="BV36" s="64" t="e">
        <f t="shared" si="45"/>
        <v>#DIV/0!</v>
      </c>
      <c r="BW36" s="16">
        <f t="shared" si="46"/>
        <v>150</v>
      </c>
      <c r="BX36" s="69">
        <f t="shared" si="47"/>
        <v>137.61604913929045</v>
      </c>
      <c r="BY36" s="66">
        <v>150</v>
      </c>
      <c r="BZ36" s="15">
        <f t="shared" si="48"/>
        <v>137.61604913929045</v>
      </c>
      <c r="CA36" s="37">
        <f t="shared" si="49"/>
        <v>-12.383950860709547</v>
      </c>
      <c r="CB36" s="54">
        <f t="shared" si="50"/>
        <v>-12.383950860709547</v>
      </c>
      <c r="CC36" s="26">
        <f t="shared" si="51"/>
        <v>-3.8579286170434776E-3</v>
      </c>
      <c r="CD36" s="47">
        <f t="shared" si="52"/>
        <v>-12.383950860709547</v>
      </c>
      <c r="CE36" s="48">
        <f t="shared" si="53"/>
        <v>16.657824099622346</v>
      </c>
      <c r="CF36" s="65">
        <f t="shared" si="54"/>
        <v>-0.74343148220602873</v>
      </c>
      <c r="CG36" t="s">
        <v>222</v>
      </c>
      <c r="CH36" s="66">
        <v>0</v>
      </c>
      <c r="CI36" s="15">
        <f t="shared" si="55"/>
        <v>127.46337167889476</v>
      </c>
      <c r="CJ36" s="37">
        <f t="shared" si="56"/>
        <v>127.46337167889476</v>
      </c>
      <c r="CK36" s="54">
        <f t="shared" si="57"/>
        <v>127.46337167889476</v>
      </c>
      <c r="CL36" s="26">
        <f t="shared" si="58"/>
        <v>1.9832483534914385E-2</v>
      </c>
      <c r="CM36" s="47">
        <f t="shared" si="59"/>
        <v>127.46337167889476</v>
      </c>
      <c r="CN36" s="48">
        <f t="shared" si="60"/>
        <v>16.657824099622346</v>
      </c>
      <c r="CO36" s="65">
        <f t="shared" si="61"/>
        <v>7.6518620269128981</v>
      </c>
      <c r="CP36" s="70">
        <f t="shared" si="62"/>
        <v>0</v>
      </c>
      <c r="CQ36" s="1">
        <f t="shared" si="63"/>
        <v>300</v>
      </c>
    </row>
    <row r="37" spans="1:95" x14ac:dyDescent="0.2">
      <c r="A37" s="32" t="s">
        <v>114</v>
      </c>
      <c r="B37">
        <v>0</v>
      </c>
      <c r="C37">
        <v>0</v>
      </c>
      <c r="D37">
        <v>0.43227513227513198</v>
      </c>
      <c r="E37">
        <v>0.56772486772486697</v>
      </c>
      <c r="F37">
        <v>0.60504201680672198</v>
      </c>
      <c r="G37">
        <v>0.60504201680672198</v>
      </c>
      <c r="H37">
        <v>0.42584269662921298</v>
      </c>
      <c r="I37">
        <v>0.51067415730336996</v>
      </c>
      <c r="J37">
        <v>0.466333421754133</v>
      </c>
      <c r="K37">
        <v>0.53117917316334995</v>
      </c>
      <c r="L37">
        <v>0.565571167843547</v>
      </c>
      <c r="M37">
        <v>-1.09266305257704</v>
      </c>
      <c r="N37" s="21">
        <v>0</v>
      </c>
      <c r="O37">
        <v>1.0037981841128201</v>
      </c>
      <c r="P37">
        <v>0.95193977024086396</v>
      </c>
      <c r="Q37">
        <v>1.0197862567709099</v>
      </c>
      <c r="R37">
        <v>0.99284676973472796</v>
      </c>
      <c r="S37">
        <v>100.02999877929599</v>
      </c>
      <c r="T37" s="27">
        <f t="shared" si="2"/>
        <v>0.99284676973472796</v>
      </c>
      <c r="U37" s="27">
        <f t="shared" si="3"/>
        <v>1.0197862567709099</v>
      </c>
      <c r="V37" s="39">
        <f t="shared" si="4"/>
        <v>99.314461164592814</v>
      </c>
      <c r="W37" s="38">
        <f t="shared" si="5"/>
        <v>102.00921801993695</v>
      </c>
      <c r="X37" s="44">
        <f t="shared" si="6"/>
        <v>1.0282855788429694</v>
      </c>
      <c r="Y37" s="44">
        <f t="shared" si="7"/>
        <v>0.51091265924837737</v>
      </c>
      <c r="Z37" s="22">
        <f t="shared" si="8"/>
        <v>1</v>
      </c>
      <c r="AA37" s="22">
        <f t="shared" si="9"/>
        <v>1</v>
      </c>
      <c r="AB37" s="22">
        <f t="shared" si="10"/>
        <v>1</v>
      </c>
      <c r="AC37" s="22">
        <v>1</v>
      </c>
      <c r="AD37" s="22">
        <v>1</v>
      </c>
      <c r="AE37" s="22">
        <v>1</v>
      </c>
      <c r="AF37" s="22">
        <f t="shared" si="11"/>
        <v>-0.10573411347504191</v>
      </c>
      <c r="AG37" s="22">
        <f t="shared" si="12"/>
        <v>0.97680415159684475</v>
      </c>
      <c r="AH37" s="22">
        <f t="shared" si="13"/>
        <v>0.565571167843547</v>
      </c>
      <c r="AI37" s="22">
        <f t="shared" si="14"/>
        <v>1.6713052813185889</v>
      </c>
      <c r="AJ37" s="22">
        <f t="shared" si="15"/>
        <v>-2.6288582302280261</v>
      </c>
      <c r="AK37" s="22">
        <f t="shared" si="16"/>
        <v>1.3004365594014071</v>
      </c>
      <c r="AL37" s="22">
        <f t="shared" si="17"/>
        <v>-1.09266305257704</v>
      </c>
      <c r="AM37" s="22">
        <f t="shared" si="18"/>
        <v>2.5361951776509861</v>
      </c>
      <c r="AN37" s="46">
        <v>1</v>
      </c>
      <c r="AO37" s="46">
        <v>1</v>
      </c>
      <c r="AP37" s="51">
        <v>1</v>
      </c>
      <c r="AQ37" s="21">
        <v>1</v>
      </c>
      <c r="AR37" s="17">
        <f t="shared" si="19"/>
        <v>7.8023089323283488</v>
      </c>
      <c r="AS37" s="17">
        <f t="shared" si="20"/>
        <v>7.8023089323283488</v>
      </c>
      <c r="AT37" s="17">
        <f t="shared" si="21"/>
        <v>41.374302917442535</v>
      </c>
      <c r="AU37" s="17">
        <f t="shared" si="22"/>
        <v>7.8023089323283488</v>
      </c>
      <c r="AV37" s="17">
        <f t="shared" si="23"/>
        <v>7.8023089323283488</v>
      </c>
      <c r="AW37" s="17">
        <f t="shared" si="24"/>
        <v>41.374302917442535</v>
      </c>
      <c r="AX37" s="14">
        <f t="shared" si="25"/>
        <v>9.9623238851661525E-3</v>
      </c>
      <c r="AY37" s="14">
        <f t="shared" si="26"/>
        <v>9.1681012613343427E-3</v>
      </c>
      <c r="AZ37" s="67">
        <f t="shared" si="27"/>
        <v>3.4759338887860093E-3</v>
      </c>
      <c r="BA37" s="21">
        <f t="shared" si="28"/>
        <v>0</v>
      </c>
      <c r="BB37" s="66">
        <v>1400</v>
      </c>
      <c r="BC37" s="15">
        <f t="shared" si="29"/>
        <v>1187.9473493627527</v>
      </c>
      <c r="BD37" s="19">
        <f t="shared" si="30"/>
        <v>-212.05265063724732</v>
      </c>
      <c r="BE37" s="53">
        <f t="shared" si="31"/>
        <v>0</v>
      </c>
      <c r="BF37" s="61">
        <f t="shared" si="32"/>
        <v>0</v>
      </c>
      <c r="BG37" s="62">
        <f t="shared" si="33"/>
        <v>0</v>
      </c>
      <c r="BH37" s="63">
        <f t="shared" si="34"/>
        <v>102.00921801993695</v>
      </c>
      <c r="BI37" s="46">
        <f t="shared" si="35"/>
        <v>0</v>
      </c>
      <c r="BJ37" s="64">
        <f t="shared" si="36"/>
        <v>1.1785034082116503</v>
      </c>
      <c r="BK37" s="66">
        <v>0</v>
      </c>
      <c r="BL37" s="66">
        <v>3101</v>
      </c>
      <c r="BM37" s="66">
        <v>0</v>
      </c>
      <c r="BN37" s="10">
        <f t="shared" si="37"/>
        <v>3101</v>
      </c>
      <c r="BO37" s="15">
        <f t="shared" si="38"/>
        <v>1626.5311809758484</v>
      </c>
      <c r="BP37" s="9">
        <f t="shared" si="39"/>
        <v>-1474.4688190241516</v>
      </c>
      <c r="BQ37" s="53">
        <f t="shared" si="40"/>
        <v>0</v>
      </c>
      <c r="BR37" s="7">
        <f t="shared" si="41"/>
        <v>0</v>
      </c>
      <c r="BS37" s="62">
        <f t="shared" si="42"/>
        <v>0</v>
      </c>
      <c r="BT37" s="48">
        <f t="shared" si="43"/>
        <v>102.00921801993695</v>
      </c>
      <c r="BU37" s="46">
        <f t="shared" si="44"/>
        <v>0</v>
      </c>
      <c r="BV37" s="64">
        <f t="shared" si="45"/>
        <v>1.9065112530701895</v>
      </c>
      <c r="BW37" s="16">
        <f t="shared" si="46"/>
        <v>4501</v>
      </c>
      <c r="BX37" s="69">
        <f t="shared" si="47"/>
        <v>2849.3908103175677</v>
      </c>
      <c r="BY37" s="66">
        <v>0</v>
      </c>
      <c r="BZ37" s="15">
        <f t="shared" si="48"/>
        <v>34.91227997896668</v>
      </c>
      <c r="CA37" s="37">
        <f t="shared" si="49"/>
        <v>34.91227997896668</v>
      </c>
      <c r="CB37" s="54">
        <f t="shared" si="50"/>
        <v>34.91227997896668</v>
      </c>
      <c r="CC37" s="26">
        <f t="shared" si="51"/>
        <v>1.0876099681921098E-2</v>
      </c>
      <c r="CD37" s="47">
        <f t="shared" si="52"/>
        <v>34.91227997896668</v>
      </c>
      <c r="CE37" s="48">
        <f t="shared" si="53"/>
        <v>99.314461164592814</v>
      </c>
      <c r="CF37" s="65">
        <f t="shared" si="54"/>
        <v>0.3515326929187777</v>
      </c>
      <c r="CG37" t="s">
        <v>222</v>
      </c>
      <c r="CH37" s="66">
        <v>274</v>
      </c>
      <c r="CI37" s="15">
        <f t="shared" si="55"/>
        <v>32.336612967376247</v>
      </c>
      <c r="CJ37" s="37">
        <f t="shared" si="56"/>
        <v>-241.66338703262375</v>
      </c>
      <c r="CK37" s="54">
        <f t="shared" si="57"/>
        <v>-241.66338703262375</v>
      </c>
      <c r="CL37" s="26">
        <f t="shared" si="58"/>
        <v>-3.7601273849793643E-2</v>
      </c>
      <c r="CM37" s="47">
        <f t="shared" si="59"/>
        <v>-241.66338703262375</v>
      </c>
      <c r="CN37" s="48">
        <f t="shared" si="60"/>
        <v>99.314461164592814</v>
      </c>
      <c r="CO37" s="65">
        <f t="shared" si="61"/>
        <v>-2.4333151909480488</v>
      </c>
      <c r="CP37" s="70">
        <f t="shared" si="62"/>
        <v>0</v>
      </c>
      <c r="CQ37" s="1">
        <f t="shared" si="63"/>
        <v>4501</v>
      </c>
    </row>
    <row r="38" spans="1:95" x14ac:dyDescent="0.2">
      <c r="A38" s="32" t="s">
        <v>202</v>
      </c>
      <c r="B38">
        <v>1</v>
      </c>
      <c r="C38">
        <v>1</v>
      </c>
      <c r="D38">
        <v>0.60416666666666596</v>
      </c>
      <c r="E38">
        <v>0.39583333333333298</v>
      </c>
      <c r="F38">
        <v>0.61964107676969005</v>
      </c>
      <c r="G38">
        <v>0.61964107676969005</v>
      </c>
      <c r="H38">
        <v>0.238044633368756</v>
      </c>
      <c r="I38">
        <v>0.37194473963868202</v>
      </c>
      <c r="J38">
        <v>0.29755579171094498</v>
      </c>
      <c r="K38">
        <v>0.42939235109026802</v>
      </c>
      <c r="L38">
        <v>0.72211961183858997</v>
      </c>
      <c r="M38">
        <v>0.88507033147625902</v>
      </c>
      <c r="N38" s="21">
        <v>0</v>
      </c>
      <c r="O38">
        <v>1.0036610455450601</v>
      </c>
      <c r="P38">
        <v>0.99512717112577598</v>
      </c>
      <c r="Q38">
        <v>0.99847300635560798</v>
      </c>
      <c r="R38">
        <v>0.99213970560322096</v>
      </c>
      <c r="S38">
        <v>10</v>
      </c>
      <c r="T38" s="27">
        <f t="shared" ref="T38:T69" si="64">IF(C38,P38,R38)</f>
        <v>0.99512717112577598</v>
      </c>
      <c r="U38" s="27">
        <f t="shared" ref="U38:U69" si="65">IF(D38 = 0,O38,Q38)</f>
        <v>0.99847300635560798</v>
      </c>
      <c r="V38" s="39">
        <f t="shared" ref="V38:V69" si="66">S38*T38^(1-N38)</f>
        <v>9.9512717112577604</v>
      </c>
      <c r="W38" s="38">
        <f t="shared" ref="W38:W69" si="67">S38*U38^(N38+1)</f>
        <v>9.9847300635560803</v>
      </c>
      <c r="X38" s="44">
        <f t="shared" ref="X38:X69" si="68">0.5 * (D38-MAX($D$3:$D$126))/(MIN($D$3:$D$126)-MAX($D$3:$D$126)) + 0.75</f>
        <v>0.93946548995320711</v>
      </c>
      <c r="Y38" s="44">
        <f t="shared" ref="Y38:Y69" si="69">AVERAGE(D38, F38, G38, H38, I38, J38, K38)</f>
        <v>0.45434090514495662</v>
      </c>
      <c r="Z38" s="22">
        <f t="shared" ref="Z38:Z69" si="70">AI38^N38</f>
        <v>1</v>
      </c>
      <c r="AA38" s="22">
        <f t="shared" ref="AA38:AA69" si="71">(Z38+AB38)/2</f>
        <v>1</v>
      </c>
      <c r="AB38" s="22">
        <f t="shared" ref="AB38:AB69" si="72">AM38^N38</f>
        <v>1</v>
      </c>
      <c r="AC38" s="22">
        <v>1</v>
      </c>
      <c r="AD38" s="22">
        <v>1</v>
      </c>
      <c r="AE38" s="22">
        <v>1</v>
      </c>
      <c r="AF38" s="22">
        <f t="shared" ref="AF38:AF69" si="73">PERCENTILE($L$2:$L$126, 0.05)</f>
        <v>-0.10573411347504191</v>
      </c>
      <c r="AG38" s="22">
        <f t="shared" ref="AG38:AG69" si="74">PERCENTILE($L$2:$L$126, 0.95)</f>
        <v>0.97680415159684475</v>
      </c>
      <c r="AH38" s="22">
        <f t="shared" ref="AH38:AH69" si="75">MIN(MAX(L38,AF38), AG38)</f>
        <v>0.72211961183858997</v>
      </c>
      <c r="AI38" s="22">
        <f t="shared" ref="AI38:AI69" si="76">AH38-$AH$127+1</f>
        <v>1.827853725313632</v>
      </c>
      <c r="AJ38" s="22">
        <f t="shared" ref="AJ38:AJ69" si="77">PERCENTILE($M$2:$M$126, 0.02)</f>
        <v>-2.6288582302280261</v>
      </c>
      <c r="AK38" s="22">
        <f t="shared" ref="AK38:AK69" si="78">PERCENTILE($M$2:$M$126, 0.98)</f>
        <v>1.3004365594014071</v>
      </c>
      <c r="AL38" s="22">
        <f t="shared" ref="AL38:AL69" si="79">MIN(MAX(M38,AJ38), AK38)</f>
        <v>0.88507033147625902</v>
      </c>
      <c r="AM38" s="22">
        <f t="shared" ref="AM38:AM69" si="80">AL38-$AL$127 + 1</f>
        <v>4.5139285617042848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ref="AR38:AR69" si="81">(AI38^4)*AB38*AE38*AN38</f>
        <v>0</v>
      </c>
      <c r="AS38" s="17">
        <f t="shared" ref="AS38:AS69" si="82">(AI38^4) *Z38*AC38*AO38</f>
        <v>0</v>
      </c>
      <c r="AT38" s="17">
        <f t="shared" ref="AT38:AT69" si="83">(AM38^4)*AA38*AP38*AQ38</f>
        <v>207.58154050279154</v>
      </c>
      <c r="AU38" s="17">
        <f t="shared" ref="AU38:AU69" si="84">MIN(AR38, 0.05*AR$127)</f>
        <v>0</v>
      </c>
      <c r="AV38" s="17">
        <f t="shared" ref="AV38:AV69" si="85">MIN(AS38, 0.05*AS$127)</f>
        <v>0</v>
      </c>
      <c r="AW38" s="17">
        <f t="shared" ref="AW38:AW69" si="86">MIN(AT38, 0.05*AT$127)</f>
        <v>207.58154050279154</v>
      </c>
      <c r="AX38" s="14">
        <f t="shared" ref="AX38:AX69" si="87">AU38/$AU$127</f>
        <v>0</v>
      </c>
      <c r="AY38" s="14">
        <f t="shared" ref="AY38:AY69" si="88">AV38/$AV$127</f>
        <v>0</v>
      </c>
      <c r="AZ38" s="67">
        <f t="shared" ref="AZ38:AZ69" si="89">AW38/$AW$127</f>
        <v>1.7439320071683258E-2</v>
      </c>
      <c r="BA38" s="21">
        <f t="shared" ref="BA38:BA69" si="90">N38</f>
        <v>0</v>
      </c>
      <c r="BB38" s="66">
        <v>0</v>
      </c>
      <c r="BC38" s="15">
        <f t="shared" ref="BC38:BC69" si="91">$D$133*AX38</f>
        <v>0</v>
      </c>
      <c r="BD38" s="19">
        <f t="shared" ref="BD38:BD69" si="92">BC38-BB38</f>
        <v>0</v>
      </c>
      <c r="BE38" s="53">
        <f t="shared" ref="BE38:BE69" si="93">BD38*IF($BD$127 &gt; 0, (BD38&gt;0), (BD38&lt;0))</f>
        <v>0</v>
      </c>
      <c r="BF38" s="61">
        <f t="shared" ref="BF38:BF69" si="94">BE38/$BE$127</f>
        <v>0</v>
      </c>
      <c r="BG38" s="62">
        <f t="shared" ref="BG38:BG69" si="95">BF38*$BD$127</f>
        <v>0</v>
      </c>
      <c r="BH38" s="63">
        <f t="shared" ref="BH38:BH69" si="96">(IF(BG38 &gt; 0, V38, W38))</f>
        <v>9.9847300635560803</v>
      </c>
      <c r="BI38" s="46">
        <f t="shared" ref="BI38:BI69" si="97">BG38/BH38</f>
        <v>0</v>
      </c>
      <c r="BJ38" s="64" t="e">
        <f t="shared" ref="BJ38:BJ69" si="98">BB38/BC38</f>
        <v>#DIV/0!</v>
      </c>
      <c r="BK38" s="66">
        <v>0</v>
      </c>
      <c r="BL38" s="66">
        <v>0</v>
      </c>
      <c r="BM38" s="66">
        <v>0</v>
      </c>
      <c r="BN38" s="10">
        <f t="shared" ref="BN38:BN69" si="99">SUM(BK38:BM38)</f>
        <v>0</v>
      </c>
      <c r="BO38" s="15">
        <f t="shared" ref="BO38:BO69" si="100">AY38*$D$132</f>
        <v>0</v>
      </c>
      <c r="BP38" s="9">
        <f t="shared" ref="BP38:BP69" si="101">BO38-BN38</f>
        <v>0</v>
      </c>
      <c r="BQ38" s="53">
        <f t="shared" ref="BQ38:BQ69" si="102">BP38*IF($BP$127 &gt; 0, (BP38&gt;0), (BP38&lt;0))</f>
        <v>0</v>
      </c>
      <c r="BR38" s="7">
        <f t="shared" ref="BR38:BR69" si="103">BQ38/$BQ$127</f>
        <v>0</v>
      </c>
      <c r="BS38" s="62">
        <f t="shared" ref="BS38:BS69" si="104">BR38*$BP$127</f>
        <v>0</v>
      </c>
      <c r="BT38" s="48">
        <f t="shared" ref="BT38:BT69" si="105">IF(BS38&gt;0,V38,W38)</f>
        <v>9.9847300635560803</v>
      </c>
      <c r="BU38" s="46">
        <f t="shared" ref="BU38:BU69" si="106">BS38/BT38</f>
        <v>0</v>
      </c>
      <c r="BV38" s="64" t="e">
        <f t="shared" ref="BV38:BV69" si="107">BN38/BO38</f>
        <v>#DIV/0!</v>
      </c>
      <c r="BW38" s="16">
        <f t="shared" ref="BW38:BW69" si="108">BB38+BN38+BY38</f>
        <v>120</v>
      </c>
      <c r="BX38" s="69">
        <f t="shared" ref="BX38:BX69" si="109">BC38+BO38+BZ38</f>
        <v>175.16053079998665</v>
      </c>
      <c r="BY38" s="66">
        <v>120</v>
      </c>
      <c r="BZ38" s="15">
        <f t="shared" ref="BZ38:BZ69" si="110">AZ38*$D$135</f>
        <v>175.16053079998665</v>
      </c>
      <c r="CA38" s="37">
        <f t="shared" ref="CA38:CA69" si="111">BZ38-BY38</f>
        <v>55.160530799986645</v>
      </c>
      <c r="CB38" s="54">
        <f t="shared" ref="CB38:CB69" si="112">CA38*(CA38&lt;&gt;0)</f>
        <v>55.160530799986645</v>
      </c>
      <c r="CC38" s="26">
        <f t="shared" ref="CC38:CC69" si="113">CB38/$CB$127</f>
        <v>1.7183965981304273E-2</v>
      </c>
      <c r="CD38" s="47">
        <f t="shared" ref="CD38:CD69" si="114">CC38 * $CA$127</f>
        <v>55.160530799986645</v>
      </c>
      <c r="CE38" s="48">
        <f t="shared" ref="CE38:CE69" si="115">IF(CD38&gt;0, V38, W38)</f>
        <v>9.9512717112577604</v>
      </c>
      <c r="CF38" s="65">
        <f t="shared" ref="CF38:CF69" si="116">CD38/CE38</f>
        <v>5.5430634797745659</v>
      </c>
      <c r="CG38" t="s">
        <v>222</v>
      </c>
      <c r="CH38" s="66">
        <v>0</v>
      </c>
      <c r="CI38" s="15">
        <f t="shared" ref="CI38:CI69" si="117">AZ38*$CH$130</f>
        <v>162.23799462686935</v>
      </c>
      <c r="CJ38" s="37">
        <f t="shared" ref="CJ38:CJ69" si="118">CI38-CH38</f>
        <v>162.23799462686935</v>
      </c>
      <c r="CK38" s="54">
        <f t="shared" ref="CK38:CK69" si="119">CJ38*(CJ38&lt;&gt;0)</f>
        <v>162.23799462686935</v>
      </c>
      <c r="CL38" s="26">
        <f t="shared" ref="CL38:CL69" si="120">CK38/$CK$127</f>
        <v>2.5243191944432759E-2</v>
      </c>
      <c r="CM38" s="47">
        <f t="shared" ref="CM38:CM69" si="121">CL38 * $CJ$127</f>
        <v>162.23799462686935</v>
      </c>
      <c r="CN38" s="48">
        <f t="shared" ref="CN38:CN69" si="122">IF(CD38&gt;0,V38,W38)</f>
        <v>9.9512717112577604</v>
      </c>
      <c r="CO38" s="65">
        <f t="shared" ref="CO38:CO69" si="123">CM38/CN38</f>
        <v>16.303242372864904</v>
      </c>
      <c r="CP38" s="70">
        <f t="shared" ref="CP38:CP69" si="124">N38</f>
        <v>0</v>
      </c>
      <c r="CQ38" s="1">
        <f t="shared" ref="CQ38:CQ69" si="125">BW38+BY38</f>
        <v>240</v>
      </c>
    </row>
    <row r="39" spans="1:95" x14ac:dyDescent="0.2">
      <c r="A39" s="32" t="s">
        <v>257</v>
      </c>
      <c r="B39">
        <v>1</v>
      </c>
      <c r="C39">
        <v>1</v>
      </c>
      <c r="D39">
        <v>0.89412704754294803</v>
      </c>
      <c r="E39">
        <v>0.105872952457051</v>
      </c>
      <c r="F39">
        <v>0.87360890302066696</v>
      </c>
      <c r="G39">
        <v>0.87360890302066696</v>
      </c>
      <c r="H39">
        <v>0.61659005432511405</v>
      </c>
      <c r="I39">
        <v>0.634977016297534</v>
      </c>
      <c r="J39">
        <v>0.62571600025418495</v>
      </c>
      <c r="K39">
        <v>0.73934502675309699</v>
      </c>
      <c r="L39">
        <v>0.36054929512334399</v>
      </c>
      <c r="M39">
        <v>0.82570746360244596</v>
      </c>
      <c r="N39" s="21">
        <v>0</v>
      </c>
      <c r="O39">
        <v>1.0067340003156999</v>
      </c>
      <c r="P39">
        <v>0.97923821232567898</v>
      </c>
      <c r="Q39">
        <v>1.00171232708937</v>
      </c>
      <c r="R39">
        <v>0.99113431877524905</v>
      </c>
      <c r="S39">
        <v>3.4700000286102202</v>
      </c>
      <c r="T39" s="27">
        <f t="shared" si="64"/>
        <v>0.97923821232567898</v>
      </c>
      <c r="U39" s="27">
        <f t="shared" si="65"/>
        <v>1.00171232708937</v>
      </c>
      <c r="V39" s="39">
        <f t="shared" si="66"/>
        <v>3.3979566247863269</v>
      </c>
      <c r="W39" s="38">
        <f t="shared" si="67"/>
        <v>3.4759418036593241</v>
      </c>
      <c r="X39" s="44">
        <f t="shared" si="68"/>
        <v>0.7896366639141208</v>
      </c>
      <c r="Y39" s="44">
        <f t="shared" si="69"/>
        <v>0.75113899303060172</v>
      </c>
      <c r="Z39" s="22">
        <f t="shared" si="70"/>
        <v>1</v>
      </c>
      <c r="AA39" s="22">
        <f t="shared" si="71"/>
        <v>1</v>
      </c>
      <c r="AB39" s="22">
        <f t="shared" si="72"/>
        <v>1</v>
      </c>
      <c r="AC39" s="22">
        <v>1</v>
      </c>
      <c r="AD39" s="22">
        <v>1</v>
      </c>
      <c r="AE39" s="22">
        <v>1</v>
      </c>
      <c r="AF39" s="22">
        <f t="shared" si="73"/>
        <v>-0.10573411347504191</v>
      </c>
      <c r="AG39" s="22">
        <f t="shared" si="74"/>
        <v>0.97680415159684475</v>
      </c>
      <c r="AH39" s="22">
        <f t="shared" si="75"/>
        <v>0.36054929512334399</v>
      </c>
      <c r="AI39" s="22">
        <f t="shared" si="76"/>
        <v>1.466283408598386</v>
      </c>
      <c r="AJ39" s="22">
        <f t="shared" si="77"/>
        <v>-2.6288582302280261</v>
      </c>
      <c r="AK39" s="22">
        <f t="shared" si="78"/>
        <v>1.3004365594014071</v>
      </c>
      <c r="AL39" s="22">
        <f t="shared" si="79"/>
        <v>0.82570746360244596</v>
      </c>
      <c r="AM39" s="22">
        <f t="shared" si="80"/>
        <v>4.4545656938304719</v>
      </c>
      <c r="AN39" s="46">
        <v>0</v>
      </c>
      <c r="AO39" s="49">
        <v>0</v>
      </c>
      <c r="AP39" s="51">
        <v>0.5</v>
      </c>
      <c r="AQ39" s="50">
        <v>1</v>
      </c>
      <c r="AR39" s="17">
        <f t="shared" si="81"/>
        <v>0</v>
      </c>
      <c r="AS39" s="17">
        <f t="shared" si="82"/>
        <v>0</v>
      </c>
      <c r="AT39" s="17">
        <f t="shared" si="83"/>
        <v>196.87541050837817</v>
      </c>
      <c r="AU39" s="17">
        <f t="shared" si="84"/>
        <v>0</v>
      </c>
      <c r="AV39" s="17">
        <f t="shared" si="85"/>
        <v>0</v>
      </c>
      <c r="AW39" s="17">
        <f t="shared" si="86"/>
        <v>196.87541050837817</v>
      </c>
      <c r="AX39" s="14">
        <f t="shared" si="87"/>
        <v>0</v>
      </c>
      <c r="AY39" s="14">
        <f t="shared" si="88"/>
        <v>0</v>
      </c>
      <c r="AZ39" s="67">
        <f t="shared" si="89"/>
        <v>1.6539877726042158E-2</v>
      </c>
      <c r="BA39" s="21">
        <f t="shared" si="90"/>
        <v>0</v>
      </c>
      <c r="BB39" s="66">
        <v>0</v>
      </c>
      <c r="BC39" s="15">
        <f t="shared" si="91"/>
        <v>0</v>
      </c>
      <c r="BD39" s="19">
        <f t="shared" si="92"/>
        <v>0</v>
      </c>
      <c r="BE39" s="53">
        <f t="shared" si="93"/>
        <v>0</v>
      </c>
      <c r="BF39" s="61">
        <f t="shared" si="94"/>
        <v>0</v>
      </c>
      <c r="BG39" s="62">
        <f t="shared" si="95"/>
        <v>0</v>
      </c>
      <c r="BH39" s="63">
        <f t="shared" si="96"/>
        <v>3.4759418036593241</v>
      </c>
      <c r="BI39" s="46">
        <f t="shared" si="97"/>
        <v>0</v>
      </c>
      <c r="BJ39" s="64" t="e">
        <f t="shared" si="98"/>
        <v>#DIV/0!</v>
      </c>
      <c r="BK39" s="66">
        <v>0</v>
      </c>
      <c r="BL39" s="66">
        <v>0</v>
      </c>
      <c r="BM39" s="66">
        <v>0</v>
      </c>
      <c r="BN39" s="10">
        <f t="shared" si="99"/>
        <v>0</v>
      </c>
      <c r="BO39" s="15">
        <f t="shared" si="100"/>
        <v>0</v>
      </c>
      <c r="BP39" s="9">
        <f t="shared" si="101"/>
        <v>0</v>
      </c>
      <c r="BQ39" s="53">
        <f t="shared" si="102"/>
        <v>0</v>
      </c>
      <c r="BR39" s="7">
        <f t="shared" si="103"/>
        <v>0</v>
      </c>
      <c r="BS39" s="62">
        <f t="shared" si="104"/>
        <v>0</v>
      </c>
      <c r="BT39" s="48">
        <f t="shared" si="105"/>
        <v>3.4759418036593241</v>
      </c>
      <c r="BU39" s="46">
        <f t="shared" si="106"/>
        <v>0</v>
      </c>
      <c r="BV39" s="64" t="e">
        <f t="shared" si="107"/>
        <v>#DIV/0!</v>
      </c>
      <c r="BW39" s="16">
        <f t="shared" si="108"/>
        <v>83</v>
      </c>
      <c r="BX39" s="69">
        <f t="shared" si="109"/>
        <v>166.12653188036745</v>
      </c>
      <c r="BY39" s="66">
        <v>83</v>
      </c>
      <c r="BZ39" s="15">
        <f t="shared" si="110"/>
        <v>166.12653188036745</v>
      </c>
      <c r="CA39" s="37">
        <f t="shared" si="111"/>
        <v>83.126531880367452</v>
      </c>
      <c r="CB39" s="54">
        <f t="shared" si="112"/>
        <v>83.126531880367452</v>
      </c>
      <c r="CC39" s="26">
        <f t="shared" si="113"/>
        <v>2.5896115850581793E-2</v>
      </c>
      <c r="CD39" s="47">
        <f t="shared" si="114"/>
        <v>83.126531880367452</v>
      </c>
      <c r="CE39" s="48">
        <f t="shared" si="115"/>
        <v>3.3979566247863269</v>
      </c>
      <c r="CF39" s="65">
        <f t="shared" si="116"/>
        <v>24.463682459629595</v>
      </c>
      <c r="CG39" t="s">
        <v>222</v>
      </c>
      <c r="CH39" s="66">
        <v>0</v>
      </c>
      <c r="CI39" s="15">
        <f t="shared" si="117"/>
        <v>153.87048248537019</v>
      </c>
      <c r="CJ39" s="37">
        <f t="shared" si="118"/>
        <v>153.87048248537019</v>
      </c>
      <c r="CK39" s="54">
        <f t="shared" si="119"/>
        <v>153.87048248537019</v>
      </c>
      <c r="CL39" s="26">
        <f t="shared" si="120"/>
        <v>2.3941260694782977E-2</v>
      </c>
      <c r="CM39" s="47">
        <f t="shared" si="121"/>
        <v>153.87048248537019</v>
      </c>
      <c r="CN39" s="48">
        <f t="shared" si="122"/>
        <v>3.3979566247863269</v>
      </c>
      <c r="CO39" s="65">
        <f t="shared" si="123"/>
        <v>45.283239157017199</v>
      </c>
      <c r="CP39" s="70">
        <f t="shared" si="124"/>
        <v>0</v>
      </c>
      <c r="CQ39" s="1">
        <f t="shared" si="125"/>
        <v>166</v>
      </c>
    </row>
    <row r="40" spans="1:95" x14ac:dyDescent="0.2">
      <c r="A40" s="28" t="s">
        <v>115</v>
      </c>
      <c r="B40">
        <v>1</v>
      </c>
      <c r="C40">
        <v>1</v>
      </c>
      <c r="D40">
        <v>0.32128777923784402</v>
      </c>
      <c r="E40">
        <v>0.67871222076215498</v>
      </c>
      <c r="F40">
        <v>0.3984375</v>
      </c>
      <c r="G40">
        <v>0.3984375</v>
      </c>
      <c r="H40">
        <v>0.286118980169971</v>
      </c>
      <c r="I40">
        <v>0.116147308781869</v>
      </c>
      <c r="J40">
        <v>0.18229632343565</v>
      </c>
      <c r="K40">
        <v>0.26950638465329901</v>
      </c>
      <c r="L40">
        <v>0.69959513251681305</v>
      </c>
      <c r="M40">
        <v>0.18130641653900101</v>
      </c>
      <c r="N40" s="21">
        <v>0</v>
      </c>
      <c r="O40">
        <v>1.0025136854894401</v>
      </c>
      <c r="P40">
        <v>0.99549453514599795</v>
      </c>
      <c r="Q40">
        <v>1.0117274652656401</v>
      </c>
      <c r="R40">
        <v>0.99437645816690001</v>
      </c>
      <c r="S40">
        <v>37.889999389648402</v>
      </c>
      <c r="T40" s="27">
        <f t="shared" si="64"/>
        <v>0.99549453514599795</v>
      </c>
      <c r="U40" s="27">
        <f t="shared" si="65"/>
        <v>1.0117274652656401</v>
      </c>
      <c r="V40" s="39">
        <f t="shared" si="66"/>
        <v>37.719287329080181</v>
      </c>
      <c r="W40" s="38">
        <f t="shared" si="67"/>
        <v>38.334353041405627</v>
      </c>
      <c r="X40" s="44">
        <f t="shared" si="68"/>
        <v>1.0856351545350282</v>
      </c>
      <c r="Y40" s="44">
        <f t="shared" si="69"/>
        <v>0.28174739661123327</v>
      </c>
      <c r="Z40" s="22">
        <f t="shared" si="70"/>
        <v>1</v>
      </c>
      <c r="AA40" s="22">
        <f t="shared" si="71"/>
        <v>1</v>
      </c>
      <c r="AB40" s="22">
        <f t="shared" si="72"/>
        <v>1</v>
      </c>
      <c r="AC40" s="22">
        <v>1</v>
      </c>
      <c r="AD40" s="22">
        <v>1</v>
      </c>
      <c r="AE40" s="22">
        <v>1</v>
      </c>
      <c r="AF40" s="22">
        <f t="shared" si="73"/>
        <v>-0.10573411347504191</v>
      </c>
      <c r="AG40" s="22">
        <f t="shared" si="74"/>
        <v>0.97680415159684475</v>
      </c>
      <c r="AH40" s="22">
        <f t="shared" si="75"/>
        <v>0.69959513251681305</v>
      </c>
      <c r="AI40" s="22">
        <f t="shared" si="76"/>
        <v>1.8053292459918548</v>
      </c>
      <c r="AJ40" s="22">
        <f t="shared" si="77"/>
        <v>-2.6288582302280261</v>
      </c>
      <c r="AK40" s="22">
        <f t="shared" si="78"/>
        <v>1.3004365594014071</v>
      </c>
      <c r="AL40" s="22">
        <f t="shared" si="79"/>
        <v>0.18130641653900101</v>
      </c>
      <c r="AM40" s="22">
        <f t="shared" si="80"/>
        <v>3.8101646467670269</v>
      </c>
      <c r="AN40" s="46">
        <v>1</v>
      </c>
      <c r="AO40" s="46">
        <v>1</v>
      </c>
      <c r="AP40" s="51">
        <v>1</v>
      </c>
      <c r="AQ40" s="21">
        <v>1</v>
      </c>
      <c r="AR40" s="17">
        <f t="shared" si="81"/>
        <v>10.622473853835571</v>
      </c>
      <c r="AS40" s="17">
        <f t="shared" si="82"/>
        <v>10.622473853835571</v>
      </c>
      <c r="AT40" s="17">
        <f t="shared" si="83"/>
        <v>210.75358561209822</v>
      </c>
      <c r="AU40" s="17">
        <f t="shared" si="84"/>
        <v>10.622473853835571</v>
      </c>
      <c r="AV40" s="17">
        <f t="shared" si="85"/>
        <v>10.622473853835571</v>
      </c>
      <c r="AW40" s="17">
        <f t="shared" si="86"/>
        <v>210.75358561209822</v>
      </c>
      <c r="AX40" s="14">
        <f t="shared" si="87"/>
        <v>1.3563231847324345E-2</v>
      </c>
      <c r="AY40" s="14">
        <f t="shared" si="88"/>
        <v>1.2481935383809352E-2</v>
      </c>
      <c r="AZ40" s="67">
        <f t="shared" si="89"/>
        <v>1.7705809615064756E-2</v>
      </c>
      <c r="BA40" s="21">
        <f t="shared" si="90"/>
        <v>0</v>
      </c>
      <c r="BB40" s="66">
        <v>1894</v>
      </c>
      <c r="BC40" s="15">
        <f t="shared" si="91"/>
        <v>1617.3340184023441</v>
      </c>
      <c r="BD40" s="19">
        <f t="shared" si="92"/>
        <v>-276.6659815976559</v>
      </c>
      <c r="BE40" s="53">
        <f t="shared" si="93"/>
        <v>0</v>
      </c>
      <c r="BF40" s="61">
        <f t="shared" si="94"/>
        <v>0</v>
      </c>
      <c r="BG40" s="62">
        <f t="shared" si="95"/>
        <v>0</v>
      </c>
      <c r="BH40" s="63">
        <f t="shared" si="96"/>
        <v>38.334353041405627</v>
      </c>
      <c r="BI40" s="46">
        <f t="shared" si="97"/>
        <v>0</v>
      </c>
      <c r="BJ40" s="64">
        <f t="shared" si="98"/>
        <v>1.1710629829396377</v>
      </c>
      <c r="BK40" s="66">
        <v>1212</v>
      </c>
      <c r="BL40" s="66">
        <v>2993</v>
      </c>
      <c r="BM40" s="66">
        <v>76</v>
      </c>
      <c r="BN40" s="10">
        <f t="shared" si="99"/>
        <v>4281</v>
      </c>
      <c r="BO40" s="15">
        <f t="shared" si="100"/>
        <v>2214.4451203123849</v>
      </c>
      <c r="BP40" s="9">
        <f t="shared" si="101"/>
        <v>-2066.5548796876151</v>
      </c>
      <c r="BQ40" s="53">
        <f t="shared" si="102"/>
        <v>0</v>
      </c>
      <c r="BR40" s="7">
        <f t="shared" si="103"/>
        <v>0</v>
      </c>
      <c r="BS40" s="62">
        <f t="shared" si="104"/>
        <v>0</v>
      </c>
      <c r="BT40" s="48">
        <f t="shared" si="105"/>
        <v>38.334353041405627</v>
      </c>
      <c r="BU40" s="46">
        <f t="shared" si="106"/>
        <v>0</v>
      </c>
      <c r="BV40" s="64">
        <f t="shared" si="107"/>
        <v>1.9332156668647054</v>
      </c>
      <c r="BW40" s="16">
        <f t="shared" si="108"/>
        <v>6364</v>
      </c>
      <c r="BX40" s="69">
        <f t="shared" si="109"/>
        <v>4009.6162904884395</v>
      </c>
      <c r="BY40" s="66">
        <v>189</v>
      </c>
      <c r="BZ40" s="15">
        <f t="shared" si="110"/>
        <v>177.83715177371042</v>
      </c>
      <c r="CA40" s="37">
        <f t="shared" si="111"/>
        <v>-11.162848226289583</v>
      </c>
      <c r="CB40" s="54">
        <f t="shared" si="112"/>
        <v>-11.162848226289583</v>
      </c>
      <c r="CC40" s="26">
        <f t="shared" si="113"/>
        <v>-3.4775228119282233E-3</v>
      </c>
      <c r="CD40" s="47">
        <f t="shared" si="114"/>
        <v>-11.162848226289583</v>
      </c>
      <c r="CE40" s="48">
        <f t="shared" si="115"/>
        <v>38.334353041405627</v>
      </c>
      <c r="CF40" s="65">
        <f t="shared" si="116"/>
        <v>-0.29119699018351475</v>
      </c>
      <c r="CG40" t="s">
        <v>222</v>
      </c>
      <c r="CH40" s="66">
        <v>0</v>
      </c>
      <c r="CI40" s="15">
        <f t="shared" si="117"/>
        <v>164.71714684894741</v>
      </c>
      <c r="CJ40" s="37">
        <f t="shared" si="118"/>
        <v>164.71714684894741</v>
      </c>
      <c r="CK40" s="54">
        <f t="shared" si="119"/>
        <v>164.71714684894741</v>
      </c>
      <c r="CL40" s="26">
        <f t="shared" si="120"/>
        <v>2.5628932137692143E-2</v>
      </c>
      <c r="CM40" s="47">
        <f t="shared" si="121"/>
        <v>164.71714684894741</v>
      </c>
      <c r="CN40" s="48">
        <f t="shared" si="122"/>
        <v>38.334353041405627</v>
      </c>
      <c r="CO40" s="65">
        <f t="shared" si="123"/>
        <v>4.2968547472558996</v>
      </c>
      <c r="CP40" s="70">
        <f t="shared" si="124"/>
        <v>0</v>
      </c>
      <c r="CQ40" s="1">
        <f t="shared" si="125"/>
        <v>6553</v>
      </c>
    </row>
    <row r="41" spans="1:95" x14ac:dyDescent="0.2">
      <c r="A41" s="28" t="s">
        <v>232</v>
      </c>
      <c r="B41">
        <v>1</v>
      </c>
      <c r="C41">
        <v>1</v>
      </c>
      <c r="D41">
        <v>0.77626847782660802</v>
      </c>
      <c r="E41">
        <v>0.22373152217339101</v>
      </c>
      <c r="F41">
        <v>0.97655939610647602</v>
      </c>
      <c r="G41">
        <v>0.97655939610647602</v>
      </c>
      <c r="H41">
        <v>0.665900543251149</v>
      </c>
      <c r="I41">
        <v>0.97931466778102805</v>
      </c>
      <c r="J41">
        <v>0.80754329251700496</v>
      </c>
      <c r="K41">
        <v>0.88803940794890501</v>
      </c>
      <c r="L41">
        <v>0.46183570950743502</v>
      </c>
      <c r="M41">
        <v>3.2138164419958801E-2</v>
      </c>
      <c r="N41" s="21">
        <v>0</v>
      </c>
      <c r="O41">
        <v>1.01298386300342</v>
      </c>
      <c r="P41">
        <v>1.0224784125503401</v>
      </c>
      <c r="Q41">
        <v>1.0111583018096599</v>
      </c>
      <c r="R41">
        <v>0.969793953559419</v>
      </c>
      <c r="S41">
        <v>2.2699999809265101</v>
      </c>
      <c r="T41" s="27">
        <f t="shared" si="64"/>
        <v>1.0224784125503401</v>
      </c>
      <c r="U41" s="27">
        <f t="shared" si="65"/>
        <v>1.0111583018096599</v>
      </c>
      <c r="V41" s="39">
        <f t="shared" si="66"/>
        <v>2.3210259769870403</v>
      </c>
      <c r="W41" s="38">
        <f t="shared" si="67"/>
        <v>2.2953293258216103</v>
      </c>
      <c r="X41" s="44">
        <f t="shared" si="68"/>
        <v>0.8505367464905037</v>
      </c>
      <c r="Y41" s="44">
        <f t="shared" si="69"/>
        <v>0.86716931164823541</v>
      </c>
      <c r="Z41" s="22">
        <f t="shared" si="70"/>
        <v>1</v>
      </c>
      <c r="AA41" s="22">
        <f t="shared" si="71"/>
        <v>1</v>
      </c>
      <c r="AB41" s="22">
        <f t="shared" si="72"/>
        <v>1</v>
      </c>
      <c r="AC41" s="22">
        <v>1</v>
      </c>
      <c r="AD41" s="22">
        <v>1</v>
      </c>
      <c r="AE41" s="22">
        <v>1</v>
      </c>
      <c r="AF41" s="22">
        <f t="shared" si="73"/>
        <v>-0.10573411347504191</v>
      </c>
      <c r="AG41" s="22">
        <f t="shared" si="74"/>
        <v>0.97680415159684475</v>
      </c>
      <c r="AH41" s="22">
        <f t="shared" si="75"/>
        <v>0.46183570950743502</v>
      </c>
      <c r="AI41" s="22">
        <f t="shared" si="76"/>
        <v>1.567569822982477</v>
      </c>
      <c r="AJ41" s="22">
        <f t="shared" si="77"/>
        <v>-2.6288582302280261</v>
      </c>
      <c r="AK41" s="22">
        <f t="shared" si="78"/>
        <v>1.3004365594014071</v>
      </c>
      <c r="AL41" s="22">
        <f t="shared" si="79"/>
        <v>3.2138164419958801E-2</v>
      </c>
      <c r="AM41" s="22">
        <f t="shared" si="80"/>
        <v>3.6609963946479849</v>
      </c>
      <c r="AN41" s="46">
        <v>0</v>
      </c>
      <c r="AO41" s="49">
        <v>0</v>
      </c>
      <c r="AP41" s="51">
        <v>0.5</v>
      </c>
      <c r="AQ41" s="50">
        <v>1</v>
      </c>
      <c r="AR41" s="17">
        <f t="shared" si="81"/>
        <v>0</v>
      </c>
      <c r="AS41" s="17">
        <f t="shared" si="82"/>
        <v>0</v>
      </c>
      <c r="AT41" s="17">
        <f t="shared" si="83"/>
        <v>89.818791851141569</v>
      </c>
      <c r="AU41" s="17">
        <f t="shared" si="84"/>
        <v>0</v>
      </c>
      <c r="AV41" s="17">
        <f t="shared" si="85"/>
        <v>0</v>
      </c>
      <c r="AW41" s="17">
        <f t="shared" si="86"/>
        <v>89.818791851141569</v>
      </c>
      <c r="AX41" s="14">
        <f t="shared" si="87"/>
        <v>0</v>
      </c>
      <c r="AY41" s="14">
        <f t="shared" si="88"/>
        <v>0</v>
      </c>
      <c r="AZ41" s="67">
        <f t="shared" si="89"/>
        <v>7.5458475534479867E-3</v>
      </c>
      <c r="BA41" s="21">
        <f t="shared" si="90"/>
        <v>0</v>
      </c>
      <c r="BB41" s="66">
        <v>0</v>
      </c>
      <c r="BC41" s="15">
        <f t="shared" si="91"/>
        <v>0</v>
      </c>
      <c r="BD41" s="19">
        <f t="shared" si="92"/>
        <v>0</v>
      </c>
      <c r="BE41" s="53">
        <f t="shared" si="93"/>
        <v>0</v>
      </c>
      <c r="BF41" s="61">
        <f t="shared" si="94"/>
        <v>0</v>
      </c>
      <c r="BG41" s="62">
        <f t="shared" si="95"/>
        <v>0</v>
      </c>
      <c r="BH41" s="63">
        <f t="shared" si="96"/>
        <v>2.2953293258216103</v>
      </c>
      <c r="BI41" s="46">
        <f t="shared" si="97"/>
        <v>0</v>
      </c>
      <c r="BJ41" s="64" t="e">
        <f t="shared" si="98"/>
        <v>#DIV/0!</v>
      </c>
      <c r="BK41" s="66">
        <v>0</v>
      </c>
      <c r="BL41" s="66">
        <v>0</v>
      </c>
      <c r="BM41" s="66">
        <v>0</v>
      </c>
      <c r="BN41" s="10">
        <f t="shared" si="99"/>
        <v>0</v>
      </c>
      <c r="BO41" s="15">
        <f t="shared" si="100"/>
        <v>0</v>
      </c>
      <c r="BP41" s="9">
        <f t="shared" si="101"/>
        <v>0</v>
      </c>
      <c r="BQ41" s="53">
        <f t="shared" si="102"/>
        <v>0</v>
      </c>
      <c r="BR41" s="7">
        <f t="shared" si="103"/>
        <v>0</v>
      </c>
      <c r="BS41" s="62">
        <f t="shared" si="104"/>
        <v>0</v>
      </c>
      <c r="BT41" s="48">
        <f t="shared" si="105"/>
        <v>2.2953293258216103</v>
      </c>
      <c r="BU41" s="46">
        <f t="shared" si="106"/>
        <v>0</v>
      </c>
      <c r="BV41" s="64" t="e">
        <f t="shared" si="107"/>
        <v>#DIV/0!</v>
      </c>
      <c r="BW41" s="16">
        <f t="shared" si="108"/>
        <v>5</v>
      </c>
      <c r="BX41" s="69">
        <f t="shared" si="109"/>
        <v>75.790492826831581</v>
      </c>
      <c r="BY41" s="66">
        <v>5</v>
      </c>
      <c r="BZ41" s="15">
        <f t="shared" si="110"/>
        <v>75.790492826831581</v>
      </c>
      <c r="CA41" s="37">
        <f t="shared" si="111"/>
        <v>70.790492826831581</v>
      </c>
      <c r="CB41" s="54">
        <f t="shared" si="112"/>
        <v>70.790492826831581</v>
      </c>
      <c r="CC41" s="26">
        <f t="shared" si="113"/>
        <v>2.205311303016563E-2</v>
      </c>
      <c r="CD41" s="47">
        <f t="shared" si="114"/>
        <v>70.790492826831581</v>
      </c>
      <c r="CE41" s="48">
        <f t="shared" si="115"/>
        <v>2.3210259769870403</v>
      </c>
      <c r="CF41" s="65">
        <f t="shared" si="116"/>
        <v>30.499655552638757</v>
      </c>
      <c r="CG41" t="s">
        <v>222</v>
      </c>
      <c r="CH41" s="66">
        <v>479</v>
      </c>
      <c r="CI41" s="15">
        <f t="shared" si="117"/>
        <v>70.19901978972662</v>
      </c>
      <c r="CJ41" s="37">
        <f t="shared" si="118"/>
        <v>-408.80098021027339</v>
      </c>
      <c r="CK41" s="54">
        <f t="shared" si="119"/>
        <v>-408.80098021027339</v>
      </c>
      <c r="CL41" s="26">
        <f t="shared" si="120"/>
        <v>-6.3606811920067438E-2</v>
      </c>
      <c r="CM41" s="47">
        <f t="shared" si="121"/>
        <v>-408.80098021027345</v>
      </c>
      <c r="CN41" s="48">
        <f t="shared" si="122"/>
        <v>2.3210259769870403</v>
      </c>
      <c r="CO41" s="65">
        <f t="shared" si="123"/>
        <v>-176.12942908159275</v>
      </c>
      <c r="CP41" s="70">
        <f t="shared" si="124"/>
        <v>0</v>
      </c>
      <c r="CQ41" s="1">
        <f t="shared" si="125"/>
        <v>10</v>
      </c>
    </row>
    <row r="42" spans="1:95" x14ac:dyDescent="0.2">
      <c r="A42" s="28" t="s">
        <v>153</v>
      </c>
      <c r="B42">
        <v>0</v>
      </c>
      <c r="C42">
        <v>0</v>
      </c>
      <c r="D42">
        <v>0.17635467980295499</v>
      </c>
      <c r="E42">
        <v>0.82364532019704395</v>
      </c>
      <c r="F42">
        <v>0.17298347910592801</v>
      </c>
      <c r="G42">
        <v>0.17298347910592801</v>
      </c>
      <c r="H42">
        <v>0.482872928176795</v>
      </c>
      <c r="I42">
        <v>0.66850828729281697</v>
      </c>
      <c r="J42">
        <v>0.56815891632142601</v>
      </c>
      <c r="K42">
        <v>0.31349977038322402</v>
      </c>
      <c r="L42">
        <v>0.466948899678096</v>
      </c>
      <c r="M42">
        <v>-1.1998549812816299</v>
      </c>
      <c r="N42" s="21">
        <v>0</v>
      </c>
      <c r="O42">
        <v>0.999990772528905</v>
      </c>
      <c r="P42">
        <v>0.98483330314404205</v>
      </c>
      <c r="Q42">
        <v>1.0128298274407199</v>
      </c>
      <c r="R42">
        <v>0.99143663250381298</v>
      </c>
      <c r="S42">
        <v>45.049999237060497</v>
      </c>
      <c r="T42" s="27">
        <f t="shared" si="64"/>
        <v>0.99143663250381298</v>
      </c>
      <c r="U42" s="27">
        <f t="shared" si="65"/>
        <v>1.0128298274407199</v>
      </c>
      <c r="V42" s="39">
        <f t="shared" si="66"/>
        <v>44.664219537890602</v>
      </c>
      <c r="W42" s="38">
        <f t="shared" si="67"/>
        <v>45.627982953476547</v>
      </c>
      <c r="X42" s="44">
        <f t="shared" si="68"/>
        <v>1.160525234610488</v>
      </c>
      <c r="Y42" s="44">
        <f t="shared" si="69"/>
        <v>0.36505164859843903</v>
      </c>
      <c r="Z42" s="22">
        <f t="shared" si="70"/>
        <v>1</v>
      </c>
      <c r="AA42" s="22">
        <f t="shared" si="71"/>
        <v>1</v>
      </c>
      <c r="AB42" s="22">
        <f t="shared" si="72"/>
        <v>1</v>
      </c>
      <c r="AC42" s="22">
        <v>1</v>
      </c>
      <c r="AD42" s="22">
        <v>1</v>
      </c>
      <c r="AE42" s="22">
        <v>1</v>
      </c>
      <c r="AF42" s="22">
        <f t="shared" si="73"/>
        <v>-0.10573411347504191</v>
      </c>
      <c r="AG42" s="22">
        <f t="shared" si="74"/>
        <v>0.97680415159684475</v>
      </c>
      <c r="AH42" s="22">
        <f t="shared" si="75"/>
        <v>0.466948899678096</v>
      </c>
      <c r="AI42" s="22">
        <f t="shared" si="76"/>
        <v>1.572683013153138</v>
      </c>
      <c r="AJ42" s="22">
        <f t="shared" si="77"/>
        <v>-2.6288582302280261</v>
      </c>
      <c r="AK42" s="22">
        <f t="shared" si="78"/>
        <v>1.3004365594014071</v>
      </c>
      <c r="AL42" s="22">
        <f t="shared" si="79"/>
        <v>-1.1998549812816299</v>
      </c>
      <c r="AM42" s="22">
        <f t="shared" si="80"/>
        <v>2.4290032489463962</v>
      </c>
      <c r="AN42" s="46">
        <v>1</v>
      </c>
      <c r="AO42" s="46">
        <v>1</v>
      </c>
      <c r="AP42" s="51">
        <v>1</v>
      </c>
      <c r="AQ42" s="21">
        <v>1</v>
      </c>
      <c r="AR42" s="17">
        <f t="shared" si="81"/>
        <v>6.1173704890006686</v>
      </c>
      <c r="AS42" s="17">
        <f t="shared" si="82"/>
        <v>6.1173704890006686</v>
      </c>
      <c r="AT42" s="17">
        <f t="shared" si="83"/>
        <v>34.810670047251705</v>
      </c>
      <c r="AU42" s="17">
        <f t="shared" si="84"/>
        <v>6.1173704890006686</v>
      </c>
      <c r="AV42" s="17">
        <f t="shared" si="85"/>
        <v>6.1173704890006686</v>
      </c>
      <c r="AW42" s="17">
        <f t="shared" si="86"/>
        <v>34.810670047251705</v>
      </c>
      <c r="AX42" s="14">
        <f t="shared" si="87"/>
        <v>7.8109219547136495E-3</v>
      </c>
      <c r="AY42" s="14">
        <f t="shared" si="88"/>
        <v>7.1882147429299303E-3</v>
      </c>
      <c r="AZ42" s="67">
        <f t="shared" si="89"/>
        <v>2.9245106062579583E-3</v>
      </c>
      <c r="BA42" s="21">
        <f t="shared" si="90"/>
        <v>0</v>
      </c>
      <c r="BB42" s="66">
        <v>1261</v>
      </c>
      <c r="BC42" s="15">
        <f t="shared" si="91"/>
        <v>931.40557756787439</v>
      </c>
      <c r="BD42" s="19">
        <f t="shared" si="92"/>
        <v>-329.59442243212561</v>
      </c>
      <c r="BE42" s="53">
        <f t="shared" si="93"/>
        <v>0</v>
      </c>
      <c r="BF42" s="61">
        <f t="shared" si="94"/>
        <v>0</v>
      </c>
      <c r="BG42" s="62">
        <f t="shared" si="95"/>
        <v>0</v>
      </c>
      <c r="BH42" s="63">
        <f t="shared" si="96"/>
        <v>45.627982953476547</v>
      </c>
      <c r="BI42" s="46">
        <f t="shared" si="97"/>
        <v>0</v>
      </c>
      <c r="BJ42" s="64">
        <f t="shared" si="98"/>
        <v>1.3538677783020974</v>
      </c>
      <c r="BK42" s="66">
        <v>631</v>
      </c>
      <c r="BL42" s="66">
        <v>1892</v>
      </c>
      <c r="BM42" s="66">
        <v>0</v>
      </c>
      <c r="BN42" s="10">
        <f t="shared" si="99"/>
        <v>2523</v>
      </c>
      <c r="BO42" s="15">
        <f t="shared" si="100"/>
        <v>1275.2755539726847</v>
      </c>
      <c r="BP42" s="9">
        <f t="shared" si="101"/>
        <v>-1247.7244460273153</v>
      </c>
      <c r="BQ42" s="53">
        <f t="shared" si="102"/>
        <v>0</v>
      </c>
      <c r="BR42" s="7">
        <f t="shared" si="103"/>
        <v>0</v>
      </c>
      <c r="BS42" s="62">
        <f t="shared" si="104"/>
        <v>0</v>
      </c>
      <c r="BT42" s="48">
        <f t="shared" si="105"/>
        <v>45.627982953476547</v>
      </c>
      <c r="BU42" s="46">
        <f t="shared" si="106"/>
        <v>0</v>
      </c>
      <c r="BV42" s="64">
        <f t="shared" si="107"/>
        <v>1.9783959569682463</v>
      </c>
      <c r="BW42" s="16">
        <f t="shared" si="108"/>
        <v>3784</v>
      </c>
      <c r="BX42" s="69">
        <f t="shared" si="109"/>
        <v>2236.0549160698142</v>
      </c>
      <c r="BY42" s="66">
        <v>0</v>
      </c>
      <c r="BZ42" s="15">
        <f t="shared" si="110"/>
        <v>29.373784529254934</v>
      </c>
      <c r="CA42" s="37">
        <f t="shared" si="111"/>
        <v>29.373784529254934</v>
      </c>
      <c r="CB42" s="54">
        <f t="shared" si="112"/>
        <v>29.373784529254934</v>
      </c>
      <c r="CC42" s="26">
        <f t="shared" si="113"/>
        <v>9.1507116913566895E-3</v>
      </c>
      <c r="CD42" s="47">
        <f t="shared" si="114"/>
        <v>29.373784529254937</v>
      </c>
      <c r="CE42" s="48">
        <f t="shared" si="115"/>
        <v>44.664219537890602</v>
      </c>
      <c r="CF42" s="65">
        <f t="shared" si="116"/>
        <v>0.65765807246079555</v>
      </c>
      <c r="CG42" t="s">
        <v>222</v>
      </c>
      <c r="CH42" s="66">
        <v>0</v>
      </c>
      <c r="CI42" s="15">
        <f t="shared" si="117"/>
        <v>27.206722170017787</v>
      </c>
      <c r="CJ42" s="37">
        <f t="shared" si="118"/>
        <v>27.206722170017787</v>
      </c>
      <c r="CK42" s="54">
        <f t="shared" si="119"/>
        <v>27.206722170017787</v>
      </c>
      <c r="CL42" s="26">
        <f t="shared" si="120"/>
        <v>4.2331915621624068E-3</v>
      </c>
      <c r="CM42" s="47">
        <f t="shared" si="121"/>
        <v>27.206722170017787</v>
      </c>
      <c r="CN42" s="48">
        <f t="shared" si="122"/>
        <v>44.664219537890602</v>
      </c>
      <c r="CO42" s="65">
        <f t="shared" si="123"/>
        <v>0.60913909280194944</v>
      </c>
      <c r="CP42" s="70">
        <f t="shared" si="124"/>
        <v>0</v>
      </c>
      <c r="CQ42" s="1">
        <f t="shared" si="125"/>
        <v>3784</v>
      </c>
    </row>
    <row r="43" spans="1:95" x14ac:dyDescent="0.2">
      <c r="A43" s="28" t="s">
        <v>203</v>
      </c>
      <c r="B43">
        <v>1</v>
      </c>
      <c r="C43">
        <v>1</v>
      </c>
      <c r="D43">
        <v>0.47782660807031502</v>
      </c>
      <c r="E43">
        <v>0.52217339192968404</v>
      </c>
      <c r="F43">
        <v>0.72665872069924498</v>
      </c>
      <c r="G43">
        <v>0.72665872069924498</v>
      </c>
      <c r="H43">
        <v>0.18679481821980701</v>
      </c>
      <c r="I43">
        <v>0.62473882156289096</v>
      </c>
      <c r="J43">
        <v>0.34161085259209301</v>
      </c>
      <c r="K43">
        <v>0.498231377094567</v>
      </c>
      <c r="L43">
        <v>0.62897799202663196</v>
      </c>
      <c r="M43">
        <v>1.08723957368448</v>
      </c>
      <c r="N43" s="21">
        <v>0</v>
      </c>
      <c r="O43">
        <v>1.0151924768059399</v>
      </c>
      <c r="P43">
        <v>0.98380741998947996</v>
      </c>
      <c r="Q43">
        <v>1.0158555504042599</v>
      </c>
      <c r="R43">
        <v>0.97957407350834003</v>
      </c>
      <c r="S43">
        <v>26.290000915527301</v>
      </c>
      <c r="T43" s="27">
        <f t="shared" si="64"/>
        <v>0.98380741998947996</v>
      </c>
      <c r="U43" s="27">
        <f t="shared" si="65"/>
        <v>1.0158555504042599</v>
      </c>
      <c r="V43" s="39">
        <f t="shared" si="66"/>
        <v>25.86429797222598</v>
      </c>
      <c r="W43" s="38">
        <f t="shared" si="67"/>
        <v>26.706843350171482</v>
      </c>
      <c r="X43" s="44">
        <f t="shared" si="68"/>
        <v>1.0047481420313793</v>
      </c>
      <c r="Y43" s="44">
        <f t="shared" si="69"/>
        <v>0.51178855984830907</v>
      </c>
      <c r="Z43" s="22">
        <f t="shared" si="70"/>
        <v>1</v>
      </c>
      <c r="AA43" s="22">
        <f t="shared" si="71"/>
        <v>1</v>
      </c>
      <c r="AB43" s="22">
        <f t="shared" si="72"/>
        <v>1</v>
      </c>
      <c r="AC43" s="22">
        <v>1</v>
      </c>
      <c r="AD43" s="22">
        <v>1</v>
      </c>
      <c r="AE43" s="22">
        <v>1</v>
      </c>
      <c r="AF43" s="22">
        <f t="shared" si="73"/>
        <v>-0.10573411347504191</v>
      </c>
      <c r="AG43" s="22">
        <f t="shared" si="74"/>
        <v>0.97680415159684475</v>
      </c>
      <c r="AH43" s="22">
        <f t="shared" si="75"/>
        <v>0.62897799202663196</v>
      </c>
      <c r="AI43" s="22">
        <f t="shared" si="76"/>
        <v>1.7347121055016739</v>
      </c>
      <c r="AJ43" s="22">
        <f t="shared" si="77"/>
        <v>-2.6288582302280261</v>
      </c>
      <c r="AK43" s="22">
        <f t="shared" si="78"/>
        <v>1.3004365594014071</v>
      </c>
      <c r="AL43" s="22">
        <f t="shared" si="79"/>
        <v>1.08723957368448</v>
      </c>
      <c r="AM43" s="22">
        <f t="shared" si="80"/>
        <v>4.7160978039125059</v>
      </c>
      <c r="AN43" s="46">
        <v>0</v>
      </c>
      <c r="AO43" s="49">
        <v>0</v>
      </c>
      <c r="AP43" s="51">
        <v>0.5</v>
      </c>
      <c r="AQ43" s="50">
        <v>1</v>
      </c>
      <c r="AR43" s="17">
        <f t="shared" si="81"/>
        <v>0</v>
      </c>
      <c r="AS43" s="17">
        <f t="shared" si="82"/>
        <v>0</v>
      </c>
      <c r="AT43" s="17">
        <f t="shared" si="83"/>
        <v>247.34390699838525</v>
      </c>
      <c r="AU43" s="17">
        <f t="shared" si="84"/>
        <v>0</v>
      </c>
      <c r="AV43" s="17">
        <f t="shared" si="85"/>
        <v>0</v>
      </c>
      <c r="AW43" s="17">
        <f t="shared" si="86"/>
        <v>247.34390699838525</v>
      </c>
      <c r="AX43" s="14">
        <f t="shared" si="87"/>
        <v>0</v>
      </c>
      <c r="AY43" s="14">
        <f t="shared" si="88"/>
        <v>0</v>
      </c>
      <c r="AZ43" s="67">
        <f t="shared" si="89"/>
        <v>2.0779832115503011E-2</v>
      </c>
      <c r="BA43" s="21">
        <f t="shared" si="90"/>
        <v>0</v>
      </c>
      <c r="BB43" s="66">
        <v>0</v>
      </c>
      <c r="BC43" s="15">
        <f t="shared" si="91"/>
        <v>0</v>
      </c>
      <c r="BD43" s="19">
        <f t="shared" si="92"/>
        <v>0</v>
      </c>
      <c r="BE43" s="53">
        <f t="shared" si="93"/>
        <v>0</v>
      </c>
      <c r="BF43" s="61">
        <f t="shared" si="94"/>
        <v>0</v>
      </c>
      <c r="BG43" s="62">
        <f t="shared" si="95"/>
        <v>0</v>
      </c>
      <c r="BH43" s="63">
        <f t="shared" si="96"/>
        <v>26.706843350171482</v>
      </c>
      <c r="BI43" s="46">
        <f t="shared" si="97"/>
        <v>0</v>
      </c>
      <c r="BJ43" s="64" t="e">
        <f t="shared" si="98"/>
        <v>#DIV/0!</v>
      </c>
      <c r="BK43" s="66">
        <v>0</v>
      </c>
      <c r="BL43" s="66">
        <v>0</v>
      </c>
      <c r="BM43" s="66">
        <v>0</v>
      </c>
      <c r="BN43" s="10">
        <f t="shared" si="99"/>
        <v>0</v>
      </c>
      <c r="BO43" s="15">
        <f t="shared" si="100"/>
        <v>0</v>
      </c>
      <c r="BP43" s="9">
        <f t="shared" si="101"/>
        <v>0</v>
      </c>
      <c r="BQ43" s="53">
        <f t="shared" si="102"/>
        <v>0</v>
      </c>
      <c r="BR43" s="7">
        <f t="shared" si="103"/>
        <v>0</v>
      </c>
      <c r="BS43" s="62">
        <f t="shared" si="104"/>
        <v>0</v>
      </c>
      <c r="BT43" s="48">
        <f t="shared" si="105"/>
        <v>26.706843350171482</v>
      </c>
      <c r="BU43" s="46">
        <f t="shared" si="106"/>
        <v>0</v>
      </c>
      <c r="BV43" s="64" t="e">
        <f t="shared" si="107"/>
        <v>#DIV/0!</v>
      </c>
      <c r="BW43" s="16">
        <f t="shared" si="108"/>
        <v>210</v>
      </c>
      <c r="BX43" s="69">
        <f t="shared" si="109"/>
        <v>208.71263376811225</v>
      </c>
      <c r="BY43" s="66">
        <v>210</v>
      </c>
      <c r="BZ43" s="15">
        <f t="shared" si="110"/>
        <v>208.71263376811225</v>
      </c>
      <c r="CA43" s="37">
        <f t="shared" si="111"/>
        <v>-1.287366231887745</v>
      </c>
      <c r="CB43" s="54">
        <f t="shared" si="112"/>
        <v>-1.287366231887745</v>
      </c>
      <c r="CC43" s="26">
        <f t="shared" si="113"/>
        <v>-4.0104867037001453E-4</v>
      </c>
      <c r="CD43" s="47">
        <f t="shared" si="114"/>
        <v>-1.287366231887745</v>
      </c>
      <c r="CE43" s="48">
        <f t="shared" si="115"/>
        <v>26.706843350171482</v>
      </c>
      <c r="CF43" s="65">
        <f t="shared" si="116"/>
        <v>-4.8203608903089591E-2</v>
      </c>
      <c r="CG43" t="s">
        <v>222</v>
      </c>
      <c r="CH43" s="66">
        <v>0</v>
      </c>
      <c r="CI43" s="15">
        <f t="shared" si="117"/>
        <v>193.31477817052451</v>
      </c>
      <c r="CJ43" s="37">
        <f t="shared" si="118"/>
        <v>193.31477817052451</v>
      </c>
      <c r="CK43" s="54">
        <f t="shared" si="119"/>
        <v>193.31477817052451</v>
      </c>
      <c r="CL43" s="26">
        <f t="shared" si="120"/>
        <v>3.0078540247475416E-2</v>
      </c>
      <c r="CM43" s="47">
        <f t="shared" si="121"/>
        <v>193.31477817052451</v>
      </c>
      <c r="CN43" s="48">
        <f t="shared" si="122"/>
        <v>26.706843350171482</v>
      </c>
      <c r="CO43" s="65">
        <f t="shared" si="123"/>
        <v>7.2383986244964911</v>
      </c>
      <c r="CP43" s="70">
        <f t="shared" si="124"/>
        <v>0</v>
      </c>
      <c r="CQ43" s="1">
        <f t="shared" si="125"/>
        <v>420</v>
      </c>
    </row>
    <row r="44" spans="1:95" x14ac:dyDescent="0.2">
      <c r="A44" s="28" t="s">
        <v>154</v>
      </c>
      <c r="B44">
        <v>1</v>
      </c>
      <c r="C44">
        <v>1</v>
      </c>
      <c r="D44">
        <v>0.500199760287654</v>
      </c>
      <c r="E44">
        <v>0.499800239712345</v>
      </c>
      <c r="F44">
        <v>0.402463249900675</v>
      </c>
      <c r="G44">
        <v>0.402463249900675</v>
      </c>
      <c r="H44">
        <v>0.61554534057668198</v>
      </c>
      <c r="I44">
        <v>0.47304638529043003</v>
      </c>
      <c r="J44">
        <v>0.53961235933044205</v>
      </c>
      <c r="K44">
        <v>0.46601946721429999</v>
      </c>
      <c r="L44">
        <v>0.61019256610666395</v>
      </c>
      <c r="M44">
        <v>-2.0372545346324098</v>
      </c>
      <c r="N44" s="21">
        <v>0</v>
      </c>
      <c r="O44">
        <v>1.00589500932591</v>
      </c>
      <c r="P44">
        <v>0.99614920237680404</v>
      </c>
      <c r="Q44">
        <v>1.00170313698667</v>
      </c>
      <c r="R44">
        <v>0.99460663017114004</v>
      </c>
      <c r="S44">
        <v>64.339996337890597</v>
      </c>
      <c r="T44" s="27">
        <f t="shared" si="64"/>
        <v>0.99614920237680404</v>
      </c>
      <c r="U44" s="27">
        <f t="shared" si="65"/>
        <v>1.00170313698667</v>
      </c>
      <c r="V44" s="39">
        <f t="shared" si="66"/>
        <v>64.092236032916205</v>
      </c>
      <c r="W44" s="38">
        <f t="shared" si="67"/>
        <v>64.449576165375873</v>
      </c>
      <c r="X44" s="44">
        <f t="shared" si="68"/>
        <v>0.99318744838976092</v>
      </c>
      <c r="Y44" s="44">
        <f t="shared" si="69"/>
        <v>0.48562140178583685</v>
      </c>
      <c r="Z44" s="22">
        <f t="shared" si="70"/>
        <v>1</v>
      </c>
      <c r="AA44" s="22">
        <f t="shared" si="71"/>
        <v>1</v>
      </c>
      <c r="AB44" s="22">
        <f t="shared" si="72"/>
        <v>1</v>
      </c>
      <c r="AC44" s="22">
        <v>1</v>
      </c>
      <c r="AD44" s="22">
        <v>1</v>
      </c>
      <c r="AE44" s="22">
        <v>1</v>
      </c>
      <c r="AF44" s="22">
        <f t="shared" si="73"/>
        <v>-0.10573411347504191</v>
      </c>
      <c r="AG44" s="22">
        <f t="shared" si="74"/>
        <v>0.97680415159684475</v>
      </c>
      <c r="AH44" s="22">
        <f t="shared" si="75"/>
        <v>0.61019256610666395</v>
      </c>
      <c r="AI44" s="22">
        <f t="shared" si="76"/>
        <v>1.7159266795817059</v>
      </c>
      <c r="AJ44" s="22">
        <f t="shared" si="77"/>
        <v>-2.6288582302280261</v>
      </c>
      <c r="AK44" s="22">
        <f t="shared" si="78"/>
        <v>1.3004365594014071</v>
      </c>
      <c r="AL44" s="22">
        <f t="shared" si="79"/>
        <v>-2.0372545346324098</v>
      </c>
      <c r="AM44" s="22">
        <f t="shared" si="80"/>
        <v>1.5916036955956163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81"/>
        <v>8.6695170923102118</v>
      </c>
      <c r="AS44" s="17">
        <f t="shared" si="82"/>
        <v>8.6695170923102118</v>
      </c>
      <c r="AT44" s="17">
        <f t="shared" si="83"/>
        <v>6.4171140134760689</v>
      </c>
      <c r="AU44" s="17">
        <f t="shared" si="84"/>
        <v>8.6695170923102118</v>
      </c>
      <c r="AV44" s="17">
        <f t="shared" si="85"/>
        <v>8.6695170923102118</v>
      </c>
      <c r="AW44" s="17">
        <f t="shared" si="86"/>
        <v>6.4171140134760689</v>
      </c>
      <c r="AX44" s="14">
        <f t="shared" si="87"/>
        <v>1.1069612591692691E-2</v>
      </c>
      <c r="AY44" s="14">
        <f t="shared" si="88"/>
        <v>1.0187114004142584E-2</v>
      </c>
      <c r="AZ44" s="67">
        <f t="shared" si="89"/>
        <v>5.3911395467261291E-4</v>
      </c>
      <c r="BA44" s="21">
        <f t="shared" si="90"/>
        <v>0</v>
      </c>
      <c r="BB44" s="66">
        <v>1608</v>
      </c>
      <c r="BC44" s="15">
        <f t="shared" si="91"/>
        <v>1319.9848838838031</v>
      </c>
      <c r="BD44" s="19">
        <f t="shared" si="92"/>
        <v>-288.01511611619685</v>
      </c>
      <c r="BE44" s="53">
        <f t="shared" si="93"/>
        <v>0</v>
      </c>
      <c r="BF44" s="61">
        <f t="shared" si="94"/>
        <v>0</v>
      </c>
      <c r="BG44" s="62">
        <f t="shared" si="95"/>
        <v>0</v>
      </c>
      <c r="BH44" s="63">
        <f t="shared" si="96"/>
        <v>64.449576165375873</v>
      </c>
      <c r="BI44" s="46">
        <f t="shared" si="97"/>
        <v>0</v>
      </c>
      <c r="BJ44" s="64">
        <f t="shared" si="98"/>
        <v>1.2181957684763536</v>
      </c>
      <c r="BK44" s="66">
        <v>257</v>
      </c>
      <c r="BL44" s="66">
        <v>2767</v>
      </c>
      <c r="BM44" s="66">
        <v>0</v>
      </c>
      <c r="BN44" s="10">
        <f t="shared" si="99"/>
        <v>3024</v>
      </c>
      <c r="BO44" s="15">
        <f t="shared" si="100"/>
        <v>1807.3162697029443</v>
      </c>
      <c r="BP44" s="9">
        <f t="shared" si="101"/>
        <v>-1216.6837302970557</v>
      </c>
      <c r="BQ44" s="53">
        <f t="shared" si="102"/>
        <v>0</v>
      </c>
      <c r="BR44" s="7">
        <f t="shared" si="103"/>
        <v>0</v>
      </c>
      <c r="BS44" s="62">
        <f t="shared" si="104"/>
        <v>0</v>
      </c>
      <c r="BT44" s="48">
        <f t="shared" si="105"/>
        <v>64.449576165375873</v>
      </c>
      <c r="BU44" s="46">
        <f t="shared" si="106"/>
        <v>0</v>
      </c>
      <c r="BV44" s="64">
        <f t="shared" si="107"/>
        <v>1.673199124410601</v>
      </c>
      <c r="BW44" s="16">
        <f t="shared" si="108"/>
        <v>4632</v>
      </c>
      <c r="BX44" s="69">
        <f t="shared" si="109"/>
        <v>3132.7160141474787</v>
      </c>
      <c r="BY44" s="66">
        <v>0</v>
      </c>
      <c r="BZ44" s="15">
        <f t="shared" si="110"/>
        <v>5.4148605607317242</v>
      </c>
      <c r="CA44" s="37">
        <f t="shared" si="111"/>
        <v>5.4148605607317242</v>
      </c>
      <c r="CB44" s="54">
        <f t="shared" si="112"/>
        <v>5.4148605607317242</v>
      </c>
      <c r="CC44" s="26">
        <f t="shared" si="113"/>
        <v>1.6868724488260844E-3</v>
      </c>
      <c r="CD44" s="47">
        <f t="shared" si="114"/>
        <v>5.4148605607317242</v>
      </c>
      <c r="CE44" s="48">
        <f t="shared" si="115"/>
        <v>64.092236032916205</v>
      </c>
      <c r="CF44" s="65">
        <f t="shared" si="116"/>
        <v>8.4485436862442809E-2</v>
      </c>
      <c r="CG44" t="s">
        <v>222</v>
      </c>
      <c r="CH44" s="66">
        <v>0</v>
      </c>
      <c r="CI44" s="15">
        <f t="shared" si="117"/>
        <v>5.015377120319318</v>
      </c>
      <c r="CJ44" s="37">
        <f t="shared" si="118"/>
        <v>5.015377120319318</v>
      </c>
      <c r="CK44" s="54">
        <f t="shared" si="119"/>
        <v>5.015377120319318</v>
      </c>
      <c r="CL44" s="26">
        <f t="shared" si="120"/>
        <v>7.8036052906788826E-4</v>
      </c>
      <c r="CM44" s="47">
        <f t="shared" si="121"/>
        <v>5.015377120319318</v>
      </c>
      <c r="CN44" s="48">
        <f t="shared" si="122"/>
        <v>64.092236032916205</v>
      </c>
      <c r="CO44" s="65">
        <f t="shared" si="123"/>
        <v>7.8252490952937626E-2</v>
      </c>
      <c r="CP44" s="70">
        <f t="shared" si="124"/>
        <v>0</v>
      </c>
      <c r="CQ44" s="1">
        <f t="shared" si="125"/>
        <v>4632</v>
      </c>
    </row>
    <row r="45" spans="1:95" x14ac:dyDescent="0.2">
      <c r="A45" s="28" t="s">
        <v>163</v>
      </c>
      <c r="B45">
        <v>0</v>
      </c>
      <c r="C45">
        <v>0</v>
      </c>
      <c r="D45">
        <v>6.79184978026368E-3</v>
      </c>
      <c r="E45">
        <v>0.99320815021973596</v>
      </c>
      <c r="F45">
        <v>1.1918951132300301E-3</v>
      </c>
      <c r="G45">
        <v>1.1918951132300301E-3</v>
      </c>
      <c r="H45">
        <v>8.3577099874634301E-4</v>
      </c>
      <c r="I45">
        <v>9.4024237358963595E-3</v>
      </c>
      <c r="J45">
        <v>2.8032611502295701E-3</v>
      </c>
      <c r="K45">
        <v>1.8278931221672201E-3</v>
      </c>
      <c r="L45">
        <v>0.72847765661298602</v>
      </c>
      <c r="M45">
        <v>-2.6803747560770601</v>
      </c>
      <c r="N45" s="21">
        <v>6</v>
      </c>
      <c r="O45">
        <v>0.99915395003382401</v>
      </c>
      <c r="P45">
        <v>0.97876031005764597</v>
      </c>
      <c r="Q45">
        <v>1.00867354921844</v>
      </c>
      <c r="R45">
        <v>0.98672202157876598</v>
      </c>
      <c r="S45">
        <v>83.489997863769503</v>
      </c>
      <c r="T45" s="27">
        <f t="shared" si="64"/>
        <v>0.98672202157876598</v>
      </c>
      <c r="U45" s="27">
        <f t="shared" si="65"/>
        <v>1.00867354921844</v>
      </c>
      <c r="V45" s="39">
        <f t="shared" si="66"/>
        <v>89.260711779048393</v>
      </c>
      <c r="W45" s="38">
        <f t="shared" si="67"/>
        <v>88.692904278127415</v>
      </c>
      <c r="X45" s="44">
        <f t="shared" si="68"/>
        <v>1.2481420313790257</v>
      </c>
      <c r="Y45" s="44">
        <f t="shared" si="69"/>
        <v>3.434998430537605E-3</v>
      </c>
      <c r="Z45" s="22">
        <f t="shared" si="70"/>
        <v>38.079992646625016</v>
      </c>
      <c r="AA45" s="22">
        <f t="shared" si="71"/>
        <v>19.539996323312508</v>
      </c>
      <c r="AB45" s="22">
        <f t="shared" si="72"/>
        <v>1</v>
      </c>
      <c r="AC45" s="22">
        <v>1</v>
      </c>
      <c r="AD45" s="22">
        <v>1</v>
      </c>
      <c r="AE45" s="22">
        <v>1</v>
      </c>
      <c r="AF45" s="22">
        <f t="shared" si="73"/>
        <v>-0.10573411347504191</v>
      </c>
      <c r="AG45" s="22">
        <f t="shared" si="74"/>
        <v>0.97680415159684475</v>
      </c>
      <c r="AH45" s="22">
        <f t="shared" si="75"/>
        <v>0.72847765661298602</v>
      </c>
      <c r="AI45" s="22">
        <f t="shared" si="76"/>
        <v>1.8342117700880278</v>
      </c>
      <c r="AJ45" s="22">
        <f t="shared" si="77"/>
        <v>-2.6288582302280261</v>
      </c>
      <c r="AK45" s="22">
        <f t="shared" si="78"/>
        <v>1.3004365594014071</v>
      </c>
      <c r="AL45" s="22">
        <f t="shared" si="79"/>
        <v>-2.6288582302280261</v>
      </c>
      <c r="AM45" s="22">
        <f t="shared" si="80"/>
        <v>1</v>
      </c>
      <c r="AN45" s="46">
        <v>1</v>
      </c>
      <c r="AO45" s="46">
        <v>1</v>
      </c>
      <c r="AP45" s="51">
        <v>1</v>
      </c>
      <c r="AQ45" s="21">
        <v>1</v>
      </c>
      <c r="AR45" s="17">
        <f t="shared" si="81"/>
        <v>11.318735307105689</v>
      </c>
      <c r="AS45" s="17">
        <f t="shared" si="82"/>
        <v>431.01735726367957</v>
      </c>
      <c r="AT45" s="17">
        <f t="shared" si="83"/>
        <v>19.539996323312508</v>
      </c>
      <c r="AU45" s="17">
        <f t="shared" si="84"/>
        <v>11.318735307105689</v>
      </c>
      <c r="AV45" s="17">
        <f t="shared" si="85"/>
        <v>93.800069070126071</v>
      </c>
      <c r="AW45" s="17">
        <f t="shared" si="86"/>
        <v>19.539996323312508</v>
      </c>
      <c r="AX45" s="14">
        <f t="shared" si="87"/>
        <v>1.4452248440539842E-2</v>
      </c>
      <c r="AY45" s="14">
        <f t="shared" si="88"/>
        <v>0.11021974892481493</v>
      </c>
      <c r="AZ45" s="67">
        <f t="shared" si="89"/>
        <v>1.6415922593906093E-3</v>
      </c>
      <c r="BA45" s="21">
        <f t="shared" si="90"/>
        <v>6</v>
      </c>
      <c r="BB45" s="66">
        <v>2839</v>
      </c>
      <c r="BC45" s="15">
        <f t="shared" si="91"/>
        <v>1723.343913043733</v>
      </c>
      <c r="BD45" s="19">
        <f t="shared" si="92"/>
        <v>-1115.656086956267</v>
      </c>
      <c r="BE45" s="53">
        <f t="shared" si="93"/>
        <v>0</v>
      </c>
      <c r="BF45" s="61">
        <f t="shared" si="94"/>
        <v>0</v>
      </c>
      <c r="BG45" s="62">
        <f t="shared" si="95"/>
        <v>0</v>
      </c>
      <c r="BH45" s="63">
        <f t="shared" si="96"/>
        <v>88.692904278127415</v>
      </c>
      <c r="BI45" s="46">
        <f t="shared" si="97"/>
        <v>0</v>
      </c>
      <c r="BJ45" s="64">
        <f t="shared" si="98"/>
        <v>1.6473786680139888</v>
      </c>
      <c r="BK45" s="66">
        <v>1252</v>
      </c>
      <c r="BL45" s="66">
        <v>3674</v>
      </c>
      <c r="BM45" s="66">
        <v>83</v>
      </c>
      <c r="BN45" s="10">
        <f t="shared" si="99"/>
        <v>5009</v>
      </c>
      <c r="BO45" s="15">
        <f t="shared" si="100"/>
        <v>19554.306096249267</v>
      </c>
      <c r="BP45" s="9">
        <f t="shared" si="101"/>
        <v>14545.306096249267</v>
      </c>
      <c r="BQ45" s="53">
        <f t="shared" si="102"/>
        <v>14545.306096249267</v>
      </c>
      <c r="BR45" s="7">
        <f t="shared" si="103"/>
        <v>0.22914234654013388</v>
      </c>
      <c r="BS45" s="62">
        <f t="shared" si="104"/>
        <v>1108.3615302146266</v>
      </c>
      <c r="BT45" s="48">
        <f t="shared" si="105"/>
        <v>89.260711779048393</v>
      </c>
      <c r="BU45" s="46">
        <f t="shared" si="106"/>
        <v>12.417126282369455</v>
      </c>
      <c r="BV45" s="64">
        <f t="shared" si="107"/>
        <v>0.25615841213413254</v>
      </c>
      <c r="BW45" s="16">
        <f t="shared" si="108"/>
        <v>8015</v>
      </c>
      <c r="BX45" s="69">
        <f t="shared" si="109"/>
        <v>21294.138161946321</v>
      </c>
      <c r="BY45" s="66">
        <v>167</v>
      </c>
      <c r="BZ45" s="15">
        <f t="shared" si="110"/>
        <v>16.488152653319279</v>
      </c>
      <c r="CA45" s="37">
        <f t="shared" si="111"/>
        <v>-150.51184734668072</v>
      </c>
      <c r="CB45" s="54">
        <f t="shared" si="112"/>
        <v>-150.51184734668072</v>
      </c>
      <c r="CC45" s="26">
        <f t="shared" si="113"/>
        <v>-4.6888425964698104E-2</v>
      </c>
      <c r="CD45" s="47">
        <f t="shared" si="114"/>
        <v>-150.51184734668072</v>
      </c>
      <c r="CE45" s="48">
        <f t="shared" si="115"/>
        <v>88.692904278127415</v>
      </c>
      <c r="CF45" s="65">
        <f t="shared" si="116"/>
        <v>-1.6969998735716054</v>
      </c>
      <c r="CG45" t="s">
        <v>222</v>
      </c>
      <c r="CH45" s="66">
        <v>0</v>
      </c>
      <c r="CI45" s="15">
        <f t="shared" si="117"/>
        <v>15.271732789110839</v>
      </c>
      <c r="CJ45" s="37">
        <f t="shared" si="118"/>
        <v>15.271732789110839</v>
      </c>
      <c r="CK45" s="54">
        <f t="shared" si="119"/>
        <v>15.271732789110839</v>
      </c>
      <c r="CL45" s="26">
        <f t="shared" si="120"/>
        <v>2.3761837232162499E-3</v>
      </c>
      <c r="CM45" s="47">
        <f t="shared" si="121"/>
        <v>15.271732789110839</v>
      </c>
      <c r="CN45" s="48">
        <f t="shared" si="122"/>
        <v>88.692904278127415</v>
      </c>
      <c r="CO45" s="65">
        <f t="shared" si="123"/>
        <v>0.17218663559850306</v>
      </c>
      <c r="CP45" s="70">
        <f t="shared" si="124"/>
        <v>6</v>
      </c>
      <c r="CQ45" s="1">
        <f t="shared" si="125"/>
        <v>8182</v>
      </c>
    </row>
    <row r="46" spans="1:95" x14ac:dyDescent="0.2">
      <c r="A46" s="28" t="s">
        <v>248</v>
      </c>
      <c r="B46">
        <v>1</v>
      </c>
      <c r="C46">
        <v>1</v>
      </c>
      <c r="D46">
        <v>0.49380743108269998</v>
      </c>
      <c r="E46">
        <v>0.50619256891729902</v>
      </c>
      <c r="F46">
        <v>0.64600715137067899</v>
      </c>
      <c r="G46">
        <v>0.64600715137067899</v>
      </c>
      <c r="H46">
        <v>0.478896782281654</v>
      </c>
      <c r="I46">
        <v>0.64437944003342995</v>
      </c>
      <c r="J46">
        <v>0.55550989226157299</v>
      </c>
      <c r="K46">
        <v>0.59905205371330705</v>
      </c>
      <c r="L46">
        <v>0.16681618174336599</v>
      </c>
      <c r="M46">
        <v>1.01288247833788</v>
      </c>
      <c r="N46" s="21">
        <v>0</v>
      </c>
      <c r="O46">
        <v>1.04076417127581</v>
      </c>
      <c r="P46">
        <v>0.98702669173026703</v>
      </c>
      <c r="Q46">
        <v>1.01855379364219</v>
      </c>
      <c r="R46">
        <v>0.95953741365267997</v>
      </c>
      <c r="S46">
        <v>2.6400001049041699</v>
      </c>
      <c r="T46" s="27">
        <f t="shared" si="64"/>
        <v>0.98702669173026703</v>
      </c>
      <c r="U46" s="27">
        <f t="shared" si="65"/>
        <v>1.01855379364219</v>
      </c>
      <c r="V46" s="39">
        <f t="shared" si="66"/>
        <v>2.6057505697111205</v>
      </c>
      <c r="W46" s="38">
        <f t="shared" si="67"/>
        <v>2.688982122065922</v>
      </c>
      <c r="X46" s="44">
        <f t="shared" si="68"/>
        <v>0.99649050371593761</v>
      </c>
      <c r="Y46" s="44">
        <f t="shared" si="69"/>
        <v>0.58052284315914604</v>
      </c>
      <c r="Z46" s="22">
        <f t="shared" si="70"/>
        <v>1</v>
      </c>
      <c r="AA46" s="22">
        <f t="shared" si="71"/>
        <v>1</v>
      </c>
      <c r="AB46" s="22">
        <f t="shared" si="72"/>
        <v>1</v>
      </c>
      <c r="AC46" s="22">
        <v>1</v>
      </c>
      <c r="AD46" s="22">
        <v>1</v>
      </c>
      <c r="AE46" s="22">
        <v>1</v>
      </c>
      <c r="AF46" s="22">
        <f t="shared" si="73"/>
        <v>-0.10573411347504191</v>
      </c>
      <c r="AG46" s="22">
        <f t="shared" si="74"/>
        <v>0.97680415159684475</v>
      </c>
      <c r="AH46" s="22">
        <f t="shared" si="75"/>
        <v>0.16681618174336599</v>
      </c>
      <c r="AI46" s="22">
        <f t="shared" si="76"/>
        <v>1.2725502952184078</v>
      </c>
      <c r="AJ46" s="22">
        <f t="shared" si="77"/>
        <v>-2.6288582302280261</v>
      </c>
      <c r="AK46" s="22">
        <f t="shared" si="78"/>
        <v>1.3004365594014071</v>
      </c>
      <c r="AL46" s="22">
        <f t="shared" si="79"/>
        <v>1.01288247833788</v>
      </c>
      <c r="AM46" s="22">
        <f t="shared" si="80"/>
        <v>4.6417407085659059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81"/>
        <v>0</v>
      </c>
      <c r="AS46" s="17">
        <f t="shared" si="82"/>
        <v>0</v>
      </c>
      <c r="AT46" s="17">
        <f t="shared" si="83"/>
        <v>232.10981816212268</v>
      </c>
      <c r="AU46" s="17">
        <f t="shared" si="84"/>
        <v>0</v>
      </c>
      <c r="AV46" s="17">
        <f t="shared" si="85"/>
        <v>0</v>
      </c>
      <c r="AW46" s="17">
        <f t="shared" si="86"/>
        <v>232.10981816212268</v>
      </c>
      <c r="AX46" s="14">
        <f t="shared" si="87"/>
        <v>0</v>
      </c>
      <c r="AY46" s="14">
        <f t="shared" si="88"/>
        <v>0</v>
      </c>
      <c r="AZ46" s="67">
        <f t="shared" si="89"/>
        <v>1.9499987334639816E-2</v>
      </c>
      <c r="BA46" s="21">
        <f t="shared" si="90"/>
        <v>0</v>
      </c>
      <c r="BB46" s="66">
        <v>0</v>
      </c>
      <c r="BC46" s="15">
        <f t="shared" si="91"/>
        <v>0</v>
      </c>
      <c r="BD46" s="19">
        <f t="shared" si="92"/>
        <v>0</v>
      </c>
      <c r="BE46" s="53">
        <f t="shared" si="93"/>
        <v>0</v>
      </c>
      <c r="BF46" s="61">
        <f t="shared" si="94"/>
        <v>0</v>
      </c>
      <c r="BG46" s="62">
        <f t="shared" si="95"/>
        <v>0</v>
      </c>
      <c r="BH46" s="63">
        <f t="shared" si="96"/>
        <v>2.688982122065922</v>
      </c>
      <c r="BI46" s="46">
        <f t="shared" si="97"/>
        <v>0</v>
      </c>
      <c r="BJ46" s="64" t="e">
        <f t="shared" si="98"/>
        <v>#DIV/0!</v>
      </c>
      <c r="BK46" s="66">
        <v>0</v>
      </c>
      <c r="BL46" s="66">
        <v>0</v>
      </c>
      <c r="BM46" s="66">
        <v>0</v>
      </c>
      <c r="BN46" s="10">
        <f t="shared" si="99"/>
        <v>0</v>
      </c>
      <c r="BO46" s="15">
        <f t="shared" si="100"/>
        <v>0</v>
      </c>
      <c r="BP46" s="9">
        <f t="shared" si="101"/>
        <v>0</v>
      </c>
      <c r="BQ46" s="53">
        <f t="shared" si="102"/>
        <v>0</v>
      </c>
      <c r="BR46" s="7">
        <f t="shared" si="103"/>
        <v>0</v>
      </c>
      <c r="BS46" s="62">
        <f t="shared" si="104"/>
        <v>0</v>
      </c>
      <c r="BT46" s="48">
        <f t="shared" si="105"/>
        <v>2.688982122065922</v>
      </c>
      <c r="BU46" s="46">
        <f t="shared" si="106"/>
        <v>0</v>
      </c>
      <c r="BV46" s="64" t="e">
        <f t="shared" si="107"/>
        <v>#DIV/0!</v>
      </c>
      <c r="BW46" s="16">
        <f t="shared" si="108"/>
        <v>203</v>
      </c>
      <c r="BX46" s="69">
        <f t="shared" si="109"/>
        <v>195.8578727891223</v>
      </c>
      <c r="BY46" s="66">
        <v>203</v>
      </c>
      <c r="BZ46" s="15">
        <f t="shared" si="110"/>
        <v>195.8578727891223</v>
      </c>
      <c r="CA46" s="37">
        <f t="shared" si="111"/>
        <v>-7.1421272108777032</v>
      </c>
      <c r="CB46" s="54">
        <f t="shared" si="112"/>
        <v>-7.1421272108777032</v>
      </c>
      <c r="CC46" s="26">
        <f t="shared" si="113"/>
        <v>-2.224961747936982E-3</v>
      </c>
      <c r="CD46" s="47">
        <f t="shared" si="114"/>
        <v>-7.1421272108777032</v>
      </c>
      <c r="CE46" s="48">
        <f t="shared" si="115"/>
        <v>2.688982122065922</v>
      </c>
      <c r="CF46" s="65">
        <f t="shared" si="116"/>
        <v>-2.6560709170466583</v>
      </c>
      <c r="CG46" t="s">
        <v>222</v>
      </c>
      <c r="CH46" s="66">
        <v>0</v>
      </c>
      <c r="CI46" s="15">
        <f t="shared" si="117"/>
        <v>181.40838217415421</v>
      </c>
      <c r="CJ46" s="37">
        <f t="shared" si="118"/>
        <v>181.40838217415421</v>
      </c>
      <c r="CK46" s="54">
        <f t="shared" si="119"/>
        <v>181.40838217415421</v>
      </c>
      <c r="CL46" s="26">
        <f t="shared" si="120"/>
        <v>2.8225981355866535E-2</v>
      </c>
      <c r="CM46" s="47">
        <f t="shared" si="121"/>
        <v>181.40838217415421</v>
      </c>
      <c r="CN46" s="48">
        <f t="shared" si="122"/>
        <v>2.688982122065922</v>
      </c>
      <c r="CO46" s="65">
        <f t="shared" si="123"/>
        <v>67.463588056427724</v>
      </c>
      <c r="CP46" s="70">
        <f t="shared" si="124"/>
        <v>0</v>
      </c>
      <c r="CQ46" s="1">
        <f t="shared" si="125"/>
        <v>406</v>
      </c>
    </row>
    <row r="47" spans="1:95" x14ac:dyDescent="0.2">
      <c r="A47" s="28" t="s">
        <v>266</v>
      </c>
      <c r="B47">
        <v>0</v>
      </c>
      <c r="C47">
        <v>1</v>
      </c>
      <c r="D47">
        <v>0.92129444666400295</v>
      </c>
      <c r="E47">
        <v>7.8705553335996797E-2</v>
      </c>
      <c r="F47">
        <v>0.93881605085419095</v>
      </c>
      <c r="G47">
        <v>0.93881605085419095</v>
      </c>
      <c r="H47">
        <v>0.85917258671124097</v>
      </c>
      <c r="I47">
        <v>0.85415796071876304</v>
      </c>
      <c r="J47">
        <v>0.85666160446861295</v>
      </c>
      <c r="K47">
        <v>0.896798564018497</v>
      </c>
      <c r="L47">
        <v>0.29361769776144397</v>
      </c>
      <c r="M47">
        <v>-0.32374279246319199</v>
      </c>
      <c r="N47" s="21">
        <v>0</v>
      </c>
      <c r="O47">
        <v>1.00104957189657</v>
      </c>
      <c r="P47">
        <v>1.00384079685617</v>
      </c>
      <c r="Q47">
        <v>1.0076201366789601</v>
      </c>
      <c r="R47">
        <v>0.99141014272303996</v>
      </c>
      <c r="S47">
        <v>7.6900000572204501</v>
      </c>
      <c r="T47" s="27">
        <f t="shared" si="64"/>
        <v>1.00384079685617</v>
      </c>
      <c r="U47" s="27">
        <f t="shared" si="65"/>
        <v>1.0076201366789601</v>
      </c>
      <c r="V47" s="39">
        <f t="shared" si="66"/>
        <v>7.7195357852641697</v>
      </c>
      <c r="W47" s="38">
        <f t="shared" si="67"/>
        <v>7.748598908717681</v>
      </c>
      <c r="X47" s="44">
        <f t="shared" si="68"/>
        <v>0.77559867877786959</v>
      </c>
      <c r="Y47" s="44">
        <f t="shared" si="69"/>
        <v>0.89510246632707113</v>
      </c>
      <c r="Z47" s="22">
        <f t="shared" si="70"/>
        <v>1</v>
      </c>
      <c r="AA47" s="22">
        <f t="shared" si="71"/>
        <v>1</v>
      </c>
      <c r="AB47" s="22">
        <f t="shared" si="72"/>
        <v>1</v>
      </c>
      <c r="AC47" s="22">
        <v>1</v>
      </c>
      <c r="AD47" s="22">
        <v>1</v>
      </c>
      <c r="AE47" s="22">
        <v>1</v>
      </c>
      <c r="AF47" s="22">
        <f t="shared" si="73"/>
        <v>-0.10573411347504191</v>
      </c>
      <c r="AG47" s="22">
        <f t="shared" si="74"/>
        <v>0.97680415159684475</v>
      </c>
      <c r="AH47" s="22">
        <f t="shared" si="75"/>
        <v>0.29361769776144397</v>
      </c>
      <c r="AI47" s="22">
        <f t="shared" si="76"/>
        <v>1.3993518112364858</v>
      </c>
      <c r="AJ47" s="22">
        <f t="shared" si="77"/>
        <v>-2.6288582302280261</v>
      </c>
      <c r="AK47" s="22">
        <f t="shared" si="78"/>
        <v>1.3004365594014071</v>
      </c>
      <c r="AL47" s="22">
        <f t="shared" si="79"/>
        <v>-0.32374279246319199</v>
      </c>
      <c r="AM47" s="22">
        <f t="shared" si="80"/>
        <v>3.305115437764834</v>
      </c>
      <c r="AN47" s="46">
        <v>0</v>
      </c>
      <c r="AO47" s="49">
        <v>0</v>
      </c>
      <c r="AP47" s="51">
        <v>0.5</v>
      </c>
      <c r="AQ47" s="50">
        <v>1</v>
      </c>
      <c r="AR47" s="17">
        <f t="shared" si="81"/>
        <v>0</v>
      </c>
      <c r="AS47" s="17">
        <f t="shared" si="82"/>
        <v>0</v>
      </c>
      <c r="AT47" s="17">
        <f t="shared" si="83"/>
        <v>59.664572756597352</v>
      </c>
      <c r="AU47" s="17">
        <f t="shared" si="84"/>
        <v>0</v>
      </c>
      <c r="AV47" s="17">
        <f t="shared" si="85"/>
        <v>0</v>
      </c>
      <c r="AW47" s="17">
        <f t="shared" si="86"/>
        <v>59.664572756597352</v>
      </c>
      <c r="AX47" s="14">
        <f t="shared" si="87"/>
        <v>0</v>
      </c>
      <c r="AY47" s="14">
        <f t="shared" si="88"/>
        <v>0</v>
      </c>
      <c r="AZ47" s="67">
        <f t="shared" si="89"/>
        <v>5.0125342490583433E-3</v>
      </c>
      <c r="BA47" s="21">
        <f t="shared" si="90"/>
        <v>0</v>
      </c>
      <c r="BB47" s="66">
        <v>0</v>
      </c>
      <c r="BC47" s="15">
        <f t="shared" si="91"/>
        <v>0</v>
      </c>
      <c r="BD47" s="19">
        <f t="shared" si="92"/>
        <v>0</v>
      </c>
      <c r="BE47" s="53">
        <f t="shared" si="93"/>
        <v>0</v>
      </c>
      <c r="BF47" s="61">
        <f t="shared" si="94"/>
        <v>0</v>
      </c>
      <c r="BG47" s="62">
        <f t="shared" si="95"/>
        <v>0</v>
      </c>
      <c r="BH47" s="63">
        <f t="shared" si="96"/>
        <v>7.748598908717681</v>
      </c>
      <c r="BI47" s="46">
        <f t="shared" si="97"/>
        <v>0</v>
      </c>
      <c r="BJ47" s="64" t="e">
        <f t="shared" si="98"/>
        <v>#DIV/0!</v>
      </c>
      <c r="BK47" s="66">
        <v>0</v>
      </c>
      <c r="BL47" s="66">
        <v>0</v>
      </c>
      <c r="BM47" s="66">
        <v>0</v>
      </c>
      <c r="BN47" s="10">
        <f t="shared" si="99"/>
        <v>0</v>
      </c>
      <c r="BO47" s="15">
        <f t="shared" si="100"/>
        <v>0</v>
      </c>
      <c r="BP47" s="9">
        <f t="shared" si="101"/>
        <v>0</v>
      </c>
      <c r="BQ47" s="53">
        <f t="shared" si="102"/>
        <v>0</v>
      </c>
      <c r="BR47" s="7">
        <f t="shared" si="103"/>
        <v>0</v>
      </c>
      <c r="BS47" s="62">
        <f t="shared" si="104"/>
        <v>0</v>
      </c>
      <c r="BT47" s="48">
        <f t="shared" si="105"/>
        <v>7.748598908717681</v>
      </c>
      <c r="BU47" s="46">
        <f t="shared" si="106"/>
        <v>0</v>
      </c>
      <c r="BV47" s="64" t="e">
        <f t="shared" si="107"/>
        <v>#DIV/0!</v>
      </c>
      <c r="BW47" s="16">
        <f t="shared" si="108"/>
        <v>0</v>
      </c>
      <c r="BX47" s="69">
        <f t="shared" si="109"/>
        <v>50.345893997541999</v>
      </c>
      <c r="BY47" s="66">
        <v>0</v>
      </c>
      <c r="BZ47" s="15">
        <f t="shared" si="110"/>
        <v>50.345893997541999</v>
      </c>
      <c r="CA47" s="37">
        <f t="shared" si="111"/>
        <v>50.345893997541999</v>
      </c>
      <c r="CB47" s="54">
        <f t="shared" si="112"/>
        <v>50.345893997541999</v>
      </c>
      <c r="CC47" s="26">
        <f t="shared" si="113"/>
        <v>1.5684079126960144E-2</v>
      </c>
      <c r="CD47" s="47">
        <f t="shared" si="114"/>
        <v>50.345893997541999</v>
      </c>
      <c r="CE47" s="48">
        <f t="shared" si="115"/>
        <v>7.7195357852641697</v>
      </c>
      <c r="CF47" s="65">
        <f t="shared" si="116"/>
        <v>6.5218810298991468</v>
      </c>
      <c r="CG47" t="s">
        <v>222</v>
      </c>
      <c r="CH47" s="66">
        <v>0</v>
      </c>
      <c r="CI47" s="15">
        <f t="shared" si="117"/>
        <v>46.631606118989765</v>
      </c>
      <c r="CJ47" s="37">
        <f t="shared" si="118"/>
        <v>46.631606118989765</v>
      </c>
      <c r="CK47" s="54">
        <f t="shared" si="119"/>
        <v>46.631606118989765</v>
      </c>
      <c r="CL47" s="26">
        <f t="shared" si="120"/>
        <v>7.2555789822607384E-3</v>
      </c>
      <c r="CM47" s="47">
        <f t="shared" si="121"/>
        <v>46.631606118989765</v>
      </c>
      <c r="CN47" s="48">
        <f t="shared" si="122"/>
        <v>7.7195357852641697</v>
      </c>
      <c r="CO47" s="65">
        <f t="shared" si="123"/>
        <v>6.0407267245272553</v>
      </c>
      <c r="CP47" s="70">
        <f t="shared" si="124"/>
        <v>0</v>
      </c>
      <c r="CQ47" s="1">
        <f t="shared" si="125"/>
        <v>0</v>
      </c>
    </row>
    <row r="48" spans="1:95" x14ac:dyDescent="0.2">
      <c r="A48" s="28" t="s">
        <v>160</v>
      </c>
      <c r="B48">
        <v>1</v>
      </c>
      <c r="C48">
        <v>1</v>
      </c>
      <c r="D48">
        <v>0.59368757491010704</v>
      </c>
      <c r="E48">
        <v>0.40631242508989202</v>
      </c>
      <c r="F48">
        <v>0.69209376241557397</v>
      </c>
      <c r="G48">
        <v>0.69209376241557397</v>
      </c>
      <c r="H48">
        <v>0.32010029251984901</v>
      </c>
      <c r="I48">
        <v>0.28332636857500998</v>
      </c>
      <c r="J48">
        <v>0.30115254184457302</v>
      </c>
      <c r="K48">
        <v>0.45653674085031098</v>
      </c>
      <c r="L48">
        <v>0.84843363631006097</v>
      </c>
      <c r="M48">
        <v>-2.0697774826219599</v>
      </c>
      <c r="N48" s="21">
        <v>0</v>
      </c>
      <c r="O48">
        <v>1.0182514183698199</v>
      </c>
      <c r="P48">
        <v>0.990385295828207</v>
      </c>
      <c r="Q48">
        <v>0.99942157151461297</v>
      </c>
      <c r="R48">
        <v>0.99177526275610595</v>
      </c>
      <c r="S48">
        <v>369.19000244140602</v>
      </c>
      <c r="T48" s="27">
        <f t="shared" si="64"/>
        <v>0.990385295828207</v>
      </c>
      <c r="U48" s="27">
        <f t="shared" si="65"/>
        <v>0.99942157151461297</v>
      </c>
      <c r="V48" s="39">
        <f t="shared" si="66"/>
        <v>365.64034978474837</v>
      </c>
      <c r="W48" s="38">
        <f t="shared" si="67"/>
        <v>368.97645242747382</v>
      </c>
      <c r="X48" s="44">
        <f t="shared" si="68"/>
        <v>0.9448802642444265</v>
      </c>
      <c r="Y48" s="44">
        <f t="shared" si="69"/>
        <v>0.47699872050442821</v>
      </c>
      <c r="Z48" s="22">
        <f t="shared" si="70"/>
        <v>1</v>
      </c>
      <c r="AA48" s="22">
        <f t="shared" si="71"/>
        <v>1</v>
      </c>
      <c r="AB48" s="22">
        <f t="shared" si="72"/>
        <v>1</v>
      </c>
      <c r="AC48" s="22">
        <v>1</v>
      </c>
      <c r="AD48" s="22">
        <v>1</v>
      </c>
      <c r="AE48" s="22">
        <v>1</v>
      </c>
      <c r="AF48" s="22">
        <f t="shared" si="73"/>
        <v>-0.10573411347504191</v>
      </c>
      <c r="AG48" s="22">
        <f t="shared" si="74"/>
        <v>0.97680415159684475</v>
      </c>
      <c r="AH48" s="22">
        <f t="shared" si="75"/>
        <v>0.84843363631006097</v>
      </c>
      <c r="AI48" s="22">
        <f t="shared" si="76"/>
        <v>1.9541677497851029</v>
      </c>
      <c r="AJ48" s="22">
        <f t="shared" si="77"/>
        <v>-2.6288582302280261</v>
      </c>
      <c r="AK48" s="22">
        <f t="shared" si="78"/>
        <v>1.3004365594014071</v>
      </c>
      <c r="AL48" s="22">
        <f t="shared" si="79"/>
        <v>-2.0697774826219599</v>
      </c>
      <c r="AM48" s="22">
        <f t="shared" si="80"/>
        <v>1.5590807476060662</v>
      </c>
      <c r="AN48" s="46">
        <v>1</v>
      </c>
      <c r="AO48" s="46">
        <v>0</v>
      </c>
      <c r="AP48" s="51">
        <v>1</v>
      </c>
      <c r="AQ48" s="21">
        <v>1</v>
      </c>
      <c r="AR48" s="17">
        <f t="shared" si="81"/>
        <v>14.583016489433881</v>
      </c>
      <c r="AS48" s="17">
        <f t="shared" si="82"/>
        <v>0</v>
      </c>
      <c r="AT48" s="17">
        <f t="shared" si="83"/>
        <v>5.9084618358845731</v>
      </c>
      <c r="AU48" s="17">
        <f t="shared" si="84"/>
        <v>14.583016489433881</v>
      </c>
      <c r="AV48" s="17">
        <f t="shared" si="85"/>
        <v>0</v>
      </c>
      <c r="AW48" s="17">
        <f t="shared" si="86"/>
        <v>5.9084618358845731</v>
      </c>
      <c r="AX48" s="14">
        <f t="shared" si="87"/>
        <v>1.8620223160928422E-2</v>
      </c>
      <c r="AY48" s="14">
        <f t="shared" si="88"/>
        <v>0</v>
      </c>
      <c r="AZ48" s="67">
        <f t="shared" si="89"/>
        <v>4.9638111769351027E-4</v>
      </c>
      <c r="BA48" s="21">
        <f t="shared" si="90"/>
        <v>0</v>
      </c>
      <c r="BB48" s="66">
        <v>1108</v>
      </c>
      <c r="BC48" s="15">
        <f t="shared" si="91"/>
        <v>2220.3498906017485</v>
      </c>
      <c r="BD48" s="19">
        <f t="shared" si="92"/>
        <v>1112.3498906017485</v>
      </c>
      <c r="BE48" s="53">
        <f t="shared" si="93"/>
        <v>1112.3498906017485</v>
      </c>
      <c r="BF48" s="61">
        <f t="shared" si="94"/>
        <v>5.5251007514760836E-2</v>
      </c>
      <c r="BG48" s="62">
        <f t="shared" si="95"/>
        <v>74.865115182500404</v>
      </c>
      <c r="BH48" s="63">
        <f t="shared" si="96"/>
        <v>365.64034978474837</v>
      </c>
      <c r="BI48" s="46">
        <f t="shared" si="97"/>
        <v>0.20475069347946234</v>
      </c>
      <c r="BJ48" s="64">
        <f t="shared" si="98"/>
        <v>0.49902044929491507</v>
      </c>
      <c r="BK48" s="66">
        <v>0</v>
      </c>
      <c r="BL48" s="66">
        <v>0</v>
      </c>
      <c r="BM48" s="66">
        <v>0</v>
      </c>
      <c r="BN48" s="10">
        <f t="shared" si="99"/>
        <v>0</v>
      </c>
      <c r="BO48" s="15">
        <f t="shared" si="100"/>
        <v>0</v>
      </c>
      <c r="BP48" s="9">
        <f t="shared" si="101"/>
        <v>0</v>
      </c>
      <c r="BQ48" s="53">
        <f t="shared" si="102"/>
        <v>0</v>
      </c>
      <c r="BR48" s="7">
        <f t="shared" si="103"/>
        <v>0</v>
      </c>
      <c r="BS48" s="62">
        <f t="shared" si="104"/>
        <v>0</v>
      </c>
      <c r="BT48" s="48">
        <f t="shared" si="105"/>
        <v>368.97645242747382</v>
      </c>
      <c r="BU48" s="46">
        <f t="shared" si="106"/>
        <v>0</v>
      </c>
      <c r="BV48" s="64" t="e">
        <f t="shared" si="107"/>
        <v>#DIV/0!</v>
      </c>
      <c r="BW48" s="16">
        <f t="shared" si="108"/>
        <v>1108</v>
      </c>
      <c r="BX48" s="69">
        <f t="shared" si="109"/>
        <v>2225.3355425478621</v>
      </c>
      <c r="BY48" s="66">
        <v>0</v>
      </c>
      <c r="BZ48" s="15">
        <f t="shared" si="110"/>
        <v>4.9856519461136175</v>
      </c>
      <c r="CA48" s="37">
        <f t="shared" si="111"/>
        <v>4.9856519461136175</v>
      </c>
      <c r="CB48" s="54">
        <f t="shared" si="112"/>
        <v>4.9856519461136175</v>
      </c>
      <c r="CC48" s="26">
        <f t="shared" si="113"/>
        <v>1.5531626000353969E-3</v>
      </c>
      <c r="CD48" s="47">
        <f t="shared" si="114"/>
        <v>4.9856519461136175</v>
      </c>
      <c r="CE48" s="48">
        <f t="shared" si="115"/>
        <v>365.64034978474837</v>
      </c>
      <c r="CF48" s="65">
        <f t="shared" si="116"/>
        <v>1.3635398689035986E-2</v>
      </c>
      <c r="CG48" t="s">
        <v>222</v>
      </c>
      <c r="CH48" s="66">
        <v>0</v>
      </c>
      <c r="CI48" s="15">
        <f t="shared" si="117"/>
        <v>4.617833537902726</v>
      </c>
      <c r="CJ48" s="37">
        <f t="shared" si="118"/>
        <v>4.617833537902726</v>
      </c>
      <c r="CK48" s="54">
        <f t="shared" si="119"/>
        <v>4.617833537902726</v>
      </c>
      <c r="CL48" s="26">
        <f t="shared" si="120"/>
        <v>7.1850529607946567E-4</v>
      </c>
      <c r="CM48" s="47">
        <f t="shared" si="121"/>
        <v>4.617833537902726</v>
      </c>
      <c r="CN48" s="48">
        <f t="shared" si="122"/>
        <v>365.64034978474837</v>
      </c>
      <c r="CO48" s="65">
        <f t="shared" si="123"/>
        <v>1.262944185624271E-2</v>
      </c>
      <c r="CP48" s="70">
        <f t="shared" si="124"/>
        <v>0</v>
      </c>
      <c r="CQ48" s="1">
        <f t="shared" si="125"/>
        <v>1108</v>
      </c>
    </row>
    <row r="49" spans="1:95" x14ac:dyDescent="0.2">
      <c r="A49" s="28" t="s">
        <v>249</v>
      </c>
      <c r="B49">
        <v>1</v>
      </c>
      <c r="C49">
        <v>1</v>
      </c>
      <c r="D49">
        <v>0.179784258889332</v>
      </c>
      <c r="E49">
        <v>0.82021574111066697</v>
      </c>
      <c r="F49">
        <v>0.96344854986094497</v>
      </c>
      <c r="G49">
        <v>0.96344854986094497</v>
      </c>
      <c r="H49">
        <v>2.46552444630171E-2</v>
      </c>
      <c r="I49">
        <v>0.18763058921855399</v>
      </c>
      <c r="J49">
        <v>6.8015278033125695E-2</v>
      </c>
      <c r="K49">
        <v>0.25598675940252003</v>
      </c>
      <c r="L49">
        <v>0.14928348679790401</v>
      </c>
      <c r="M49">
        <v>1.16718193103888</v>
      </c>
      <c r="N49" s="21">
        <v>0</v>
      </c>
      <c r="O49">
        <v>1.0014462381700799</v>
      </c>
      <c r="P49">
        <v>0.99706056725610104</v>
      </c>
      <c r="Q49">
        <v>1.00294528752645</v>
      </c>
      <c r="R49">
        <v>0.99640116788719102</v>
      </c>
      <c r="S49">
        <v>112.75</v>
      </c>
      <c r="T49" s="27">
        <f t="shared" si="64"/>
        <v>0.99706056725610104</v>
      </c>
      <c r="U49" s="27">
        <f t="shared" si="65"/>
        <v>1.00294528752645</v>
      </c>
      <c r="V49" s="39">
        <f t="shared" si="66"/>
        <v>112.41857895812539</v>
      </c>
      <c r="W49" s="38">
        <f t="shared" si="67"/>
        <v>113.08208116860723</v>
      </c>
      <c r="X49" s="44">
        <f t="shared" si="68"/>
        <v>1.1587530966143686</v>
      </c>
      <c r="Y49" s="44">
        <f t="shared" si="69"/>
        <v>0.37756703281834841</v>
      </c>
      <c r="Z49" s="22">
        <f t="shared" si="70"/>
        <v>1</v>
      </c>
      <c r="AA49" s="22">
        <f t="shared" si="71"/>
        <v>1</v>
      </c>
      <c r="AB49" s="22">
        <f t="shared" si="72"/>
        <v>1</v>
      </c>
      <c r="AC49" s="22">
        <v>1</v>
      </c>
      <c r="AD49" s="22">
        <v>1</v>
      </c>
      <c r="AE49" s="22">
        <v>1</v>
      </c>
      <c r="AF49" s="22">
        <f t="shared" si="73"/>
        <v>-0.10573411347504191</v>
      </c>
      <c r="AG49" s="22">
        <f t="shared" si="74"/>
        <v>0.97680415159684475</v>
      </c>
      <c r="AH49" s="22">
        <f t="shared" si="75"/>
        <v>0.14928348679790401</v>
      </c>
      <c r="AI49" s="22">
        <f t="shared" si="76"/>
        <v>1.2550176002729461</v>
      </c>
      <c r="AJ49" s="22">
        <f t="shared" si="77"/>
        <v>-2.6288582302280261</v>
      </c>
      <c r="AK49" s="22">
        <f t="shared" si="78"/>
        <v>1.3004365594014071</v>
      </c>
      <c r="AL49" s="22">
        <f t="shared" si="79"/>
        <v>1.16718193103888</v>
      </c>
      <c r="AM49" s="22">
        <f t="shared" si="80"/>
        <v>4.7960401612669061</v>
      </c>
      <c r="AN49" s="46">
        <v>0</v>
      </c>
      <c r="AO49" s="49">
        <v>0</v>
      </c>
      <c r="AP49" s="51">
        <v>0.5</v>
      </c>
      <c r="AQ49" s="50">
        <v>1</v>
      </c>
      <c r="AR49" s="17">
        <f t="shared" si="81"/>
        <v>0</v>
      </c>
      <c r="AS49" s="17">
        <f t="shared" si="82"/>
        <v>0</v>
      </c>
      <c r="AT49" s="17">
        <f t="shared" si="83"/>
        <v>264.54603025761486</v>
      </c>
      <c r="AU49" s="17">
        <f t="shared" si="84"/>
        <v>0</v>
      </c>
      <c r="AV49" s="17">
        <f t="shared" si="85"/>
        <v>0</v>
      </c>
      <c r="AW49" s="17">
        <f t="shared" si="86"/>
        <v>264.54603025761486</v>
      </c>
      <c r="AX49" s="14">
        <f t="shared" si="87"/>
        <v>0</v>
      </c>
      <c r="AY49" s="14">
        <f t="shared" si="88"/>
        <v>0</v>
      </c>
      <c r="AZ49" s="67">
        <f t="shared" si="89"/>
        <v>2.2225015211763045E-2</v>
      </c>
      <c r="BA49" s="21">
        <f t="shared" si="90"/>
        <v>0</v>
      </c>
      <c r="BB49" s="66">
        <v>0</v>
      </c>
      <c r="BC49" s="15">
        <f t="shared" si="91"/>
        <v>0</v>
      </c>
      <c r="BD49" s="19">
        <f t="shared" si="92"/>
        <v>0</v>
      </c>
      <c r="BE49" s="53">
        <f t="shared" si="93"/>
        <v>0</v>
      </c>
      <c r="BF49" s="61">
        <f t="shared" si="94"/>
        <v>0</v>
      </c>
      <c r="BG49" s="62">
        <f t="shared" si="95"/>
        <v>0</v>
      </c>
      <c r="BH49" s="63">
        <f t="shared" si="96"/>
        <v>113.08208116860723</v>
      </c>
      <c r="BI49" s="46">
        <f t="shared" si="97"/>
        <v>0</v>
      </c>
      <c r="BJ49" s="64" t="e">
        <f t="shared" si="98"/>
        <v>#DIV/0!</v>
      </c>
      <c r="BK49" s="66">
        <v>0</v>
      </c>
      <c r="BL49" s="66">
        <v>0</v>
      </c>
      <c r="BM49" s="66">
        <v>0</v>
      </c>
      <c r="BN49" s="10">
        <f t="shared" si="99"/>
        <v>0</v>
      </c>
      <c r="BO49" s="15">
        <f t="shared" si="100"/>
        <v>0</v>
      </c>
      <c r="BP49" s="9">
        <f t="shared" si="101"/>
        <v>0</v>
      </c>
      <c r="BQ49" s="53">
        <f t="shared" si="102"/>
        <v>0</v>
      </c>
      <c r="BR49" s="7">
        <f t="shared" si="103"/>
        <v>0</v>
      </c>
      <c r="BS49" s="62">
        <f t="shared" si="104"/>
        <v>0</v>
      </c>
      <c r="BT49" s="48">
        <f t="shared" si="105"/>
        <v>113.08208116860723</v>
      </c>
      <c r="BU49" s="46">
        <f t="shared" si="106"/>
        <v>0</v>
      </c>
      <c r="BV49" s="64" t="e">
        <f t="shared" si="107"/>
        <v>#DIV/0!</v>
      </c>
      <c r="BW49" s="16">
        <f t="shared" si="108"/>
        <v>226</v>
      </c>
      <c r="BX49" s="69">
        <f t="shared" si="109"/>
        <v>223.22805278694804</v>
      </c>
      <c r="BY49" s="66">
        <v>226</v>
      </c>
      <c r="BZ49" s="15">
        <f t="shared" si="110"/>
        <v>223.22805278694804</v>
      </c>
      <c r="CA49" s="37">
        <f t="shared" si="111"/>
        <v>-2.7719472130519591</v>
      </c>
      <c r="CB49" s="54">
        <f t="shared" si="112"/>
        <v>-2.7719472130519591</v>
      </c>
      <c r="CC49" s="26">
        <f t="shared" si="113"/>
        <v>-8.6353495733706E-4</v>
      </c>
      <c r="CD49" s="47">
        <f t="shared" si="114"/>
        <v>-2.7719472130519591</v>
      </c>
      <c r="CE49" s="48">
        <f t="shared" si="115"/>
        <v>113.08208116860723</v>
      </c>
      <c r="CF49" s="65">
        <f t="shared" si="116"/>
        <v>-2.4512700725050688E-2</v>
      </c>
      <c r="CG49" t="s">
        <v>222</v>
      </c>
      <c r="CH49" s="66">
        <v>0</v>
      </c>
      <c r="CI49" s="15">
        <f t="shared" si="117"/>
        <v>206.7593165150316</v>
      </c>
      <c r="CJ49" s="37">
        <f t="shared" si="118"/>
        <v>206.7593165150316</v>
      </c>
      <c r="CK49" s="54">
        <f t="shared" si="119"/>
        <v>206.7593165150316</v>
      </c>
      <c r="CL49" s="26">
        <f t="shared" si="120"/>
        <v>3.2170424228260712E-2</v>
      </c>
      <c r="CM49" s="47">
        <f t="shared" si="121"/>
        <v>206.7593165150316</v>
      </c>
      <c r="CN49" s="48">
        <f t="shared" si="122"/>
        <v>113.08208116860723</v>
      </c>
      <c r="CO49" s="65">
        <f t="shared" si="123"/>
        <v>1.8284003475913224</v>
      </c>
      <c r="CP49" s="70">
        <f t="shared" si="124"/>
        <v>0</v>
      </c>
      <c r="CQ49" s="1">
        <f t="shared" si="125"/>
        <v>452</v>
      </c>
    </row>
    <row r="50" spans="1:95" x14ac:dyDescent="0.2">
      <c r="A50" s="28" t="s">
        <v>158</v>
      </c>
      <c r="B50">
        <v>0</v>
      </c>
      <c r="C50">
        <v>0</v>
      </c>
      <c r="D50">
        <v>0.40691170595285597</v>
      </c>
      <c r="E50">
        <v>0.59308829404714303</v>
      </c>
      <c r="F50">
        <v>0.501787842669845</v>
      </c>
      <c r="G50">
        <v>0.501787842669845</v>
      </c>
      <c r="H50">
        <v>0.72210614291684005</v>
      </c>
      <c r="I50">
        <v>0.71876305892185499</v>
      </c>
      <c r="J50">
        <v>0.720432661772889</v>
      </c>
      <c r="K50">
        <v>0.60125231903079801</v>
      </c>
      <c r="L50">
        <v>0.41318828185090201</v>
      </c>
      <c r="M50">
        <v>-0.191436604108987</v>
      </c>
      <c r="N50" s="21">
        <v>0</v>
      </c>
      <c r="O50">
        <v>1</v>
      </c>
      <c r="P50">
        <v>0.97667121905508203</v>
      </c>
      <c r="Q50">
        <v>1.0286105470912199</v>
      </c>
      <c r="R50">
        <v>0.98584284849841097</v>
      </c>
      <c r="S50">
        <v>50.31</v>
      </c>
      <c r="T50" s="27">
        <f t="shared" si="64"/>
        <v>0.98584284849841097</v>
      </c>
      <c r="U50" s="27">
        <f t="shared" si="65"/>
        <v>1.0286105470912199</v>
      </c>
      <c r="V50" s="39">
        <f t="shared" si="66"/>
        <v>49.597753707955057</v>
      </c>
      <c r="W50" s="38">
        <f t="shared" si="67"/>
        <v>51.749396624159274</v>
      </c>
      <c r="X50" s="44">
        <f t="shared" si="68"/>
        <v>1.0413914120561523</v>
      </c>
      <c r="Y50" s="44">
        <f t="shared" si="69"/>
        <v>0.59614879627641837</v>
      </c>
      <c r="Z50" s="22">
        <f t="shared" si="70"/>
        <v>1</v>
      </c>
      <c r="AA50" s="22">
        <f t="shared" si="71"/>
        <v>1</v>
      </c>
      <c r="AB50" s="22">
        <f t="shared" si="72"/>
        <v>1</v>
      </c>
      <c r="AC50" s="22">
        <v>1</v>
      </c>
      <c r="AD50" s="22">
        <v>1</v>
      </c>
      <c r="AE50" s="22">
        <v>1</v>
      </c>
      <c r="AF50" s="22">
        <f t="shared" si="73"/>
        <v>-0.10573411347504191</v>
      </c>
      <c r="AG50" s="22">
        <f t="shared" si="74"/>
        <v>0.97680415159684475</v>
      </c>
      <c r="AH50" s="22">
        <f t="shared" si="75"/>
        <v>0.41318828185090201</v>
      </c>
      <c r="AI50" s="22">
        <f t="shared" si="76"/>
        <v>1.5189223953259439</v>
      </c>
      <c r="AJ50" s="22">
        <f t="shared" si="77"/>
        <v>-2.6288582302280261</v>
      </c>
      <c r="AK50" s="22">
        <f t="shared" si="78"/>
        <v>1.3004365594014071</v>
      </c>
      <c r="AL50" s="22">
        <f t="shared" si="79"/>
        <v>-0.191436604108987</v>
      </c>
      <c r="AM50" s="22">
        <f t="shared" si="80"/>
        <v>3.4374216261190389</v>
      </c>
      <c r="AN50" s="46">
        <v>1</v>
      </c>
      <c r="AO50" s="46">
        <v>0</v>
      </c>
      <c r="AP50" s="51">
        <v>1</v>
      </c>
      <c r="AQ50" s="21">
        <v>1</v>
      </c>
      <c r="AR50" s="17">
        <f t="shared" si="81"/>
        <v>5.3228268869925657</v>
      </c>
      <c r="AS50" s="17">
        <f t="shared" si="82"/>
        <v>0</v>
      </c>
      <c r="AT50" s="17">
        <f t="shared" si="83"/>
        <v>139.61472325829229</v>
      </c>
      <c r="AU50" s="17">
        <f t="shared" si="84"/>
        <v>5.3228268869925657</v>
      </c>
      <c r="AV50" s="17">
        <f t="shared" si="85"/>
        <v>0</v>
      </c>
      <c r="AW50" s="17">
        <f t="shared" si="86"/>
        <v>139.61472325829229</v>
      </c>
      <c r="AX50" s="14">
        <f t="shared" si="87"/>
        <v>6.796414483560601E-3</v>
      </c>
      <c r="AY50" s="14">
        <f t="shared" si="88"/>
        <v>0</v>
      </c>
      <c r="AZ50" s="67">
        <f t="shared" si="89"/>
        <v>1.1729298470969277E-2</v>
      </c>
      <c r="BA50" s="21">
        <f t="shared" si="90"/>
        <v>0</v>
      </c>
      <c r="BB50" s="66">
        <v>1258</v>
      </c>
      <c r="BC50" s="15">
        <f t="shared" si="91"/>
        <v>810.43164867770031</v>
      </c>
      <c r="BD50" s="19">
        <f t="shared" si="92"/>
        <v>-447.56835132229969</v>
      </c>
      <c r="BE50" s="53">
        <f t="shared" si="93"/>
        <v>0</v>
      </c>
      <c r="BF50" s="61">
        <f t="shared" si="94"/>
        <v>0</v>
      </c>
      <c r="BG50" s="62">
        <f t="shared" si="95"/>
        <v>0</v>
      </c>
      <c r="BH50" s="63">
        <f t="shared" si="96"/>
        <v>51.749396624159274</v>
      </c>
      <c r="BI50" s="46">
        <f t="shared" si="97"/>
        <v>0</v>
      </c>
      <c r="BJ50" s="64">
        <f t="shared" si="98"/>
        <v>1.5522592214316309</v>
      </c>
      <c r="BK50" s="66">
        <v>0</v>
      </c>
      <c r="BL50" s="66">
        <v>0</v>
      </c>
      <c r="BM50" s="66">
        <v>0</v>
      </c>
      <c r="BN50" s="10">
        <f t="shared" si="99"/>
        <v>0</v>
      </c>
      <c r="BO50" s="15">
        <f t="shared" si="100"/>
        <v>0</v>
      </c>
      <c r="BP50" s="9">
        <f t="shared" si="101"/>
        <v>0</v>
      </c>
      <c r="BQ50" s="53">
        <f t="shared" si="102"/>
        <v>0</v>
      </c>
      <c r="BR50" s="7">
        <f t="shared" si="103"/>
        <v>0</v>
      </c>
      <c r="BS50" s="62">
        <f t="shared" si="104"/>
        <v>0</v>
      </c>
      <c r="BT50" s="48">
        <f t="shared" si="105"/>
        <v>51.749396624159274</v>
      </c>
      <c r="BU50" s="46">
        <f t="shared" si="106"/>
        <v>0</v>
      </c>
      <c r="BV50" s="64" t="e">
        <f t="shared" si="107"/>
        <v>#DIV/0!</v>
      </c>
      <c r="BW50" s="16">
        <f t="shared" si="108"/>
        <v>1308</v>
      </c>
      <c r="BX50" s="69">
        <f t="shared" si="109"/>
        <v>928.2407225201157</v>
      </c>
      <c r="BY50" s="66">
        <v>50</v>
      </c>
      <c r="BZ50" s="15">
        <f t="shared" si="110"/>
        <v>117.80907384241542</v>
      </c>
      <c r="CA50" s="37">
        <f t="shared" si="111"/>
        <v>67.809073842415415</v>
      </c>
      <c r="CB50" s="54">
        <f t="shared" si="112"/>
        <v>67.809073842415415</v>
      </c>
      <c r="CC50" s="26">
        <f t="shared" si="113"/>
        <v>2.1124322069288319E-2</v>
      </c>
      <c r="CD50" s="47">
        <f t="shared" si="114"/>
        <v>67.809073842415415</v>
      </c>
      <c r="CE50" s="48">
        <f t="shared" si="115"/>
        <v>49.597753707955057</v>
      </c>
      <c r="CF50" s="65">
        <f t="shared" si="116"/>
        <v>1.3671803413052437</v>
      </c>
      <c r="CG50" t="s">
        <v>222</v>
      </c>
      <c r="CH50" s="66">
        <v>0</v>
      </c>
      <c r="CI50" s="15">
        <f t="shared" si="117"/>
        <v>109.11766367542718</v>
      </c>
      <c r="CJ50" s="37">
        <f t="shared" si="118"/>
        <v>109.11766367542718</v>
      </c>
      <c r="CK50" s="54">
        <f t="shared" si="119"/>
        <v>109.11766367542718</v>
      </c>
      <c r="CL50" s="26">
        <f t="shared" si="120"/>
        <v>1.6978008973926744E-2</v>
      </c>
      <c r="CM50" s="47">
        <f t="shared" si="121"/>
        <v>109.11766367542718</v>
      </c>
      <c r="CN50" s="48">
        <f t="shared" si="122"/>
        <v>49.597753707955057</v>
      </c>
      <c r="CO50" s="65">
        <f t="shared" si="123"/>
        <v>2.2000525329824692</v>
      </c>
      <c r="CP50" s="70">
        <f t="shared" si="124"/>
        <v>0</v>
      </c>
      <c r="CQ50" s="1">
        <f t="shared" si="125"/>
        <v>1358</v>
      </c>
    </row>
    <row r="51" spans="1:95" x14ac:dyDescent="0.2">
      <c r="A51" s="28" t="s">
        <v>204</v>
      </c>
      <c r="B51">
        <v>0</v>
      </c>
      <c r="C51">
        <v>0</v>
      </c>
      <c r="D51">
        <v>0.23132241310427401</v>
      </c>
      <c r="E51">
        <v>0.76867758689572496</v>
      </c>
      <c r="F51">
        <v>0.105577689243027</v>
      </c>
      <c r="G51">
        <v>0.105577689243027</v>
      </c>
      <c r="H51">
        <v>0.47764312578353502</v>
      </c>
      <c r="I51">
        <v>0.70142081069786799</v>
      </c>
      <c r="J51">
        <v>0.57881674864446597</v>
      </c>
      <c r="K51">
        <v>0.24720464157666</v>
      </c>
      <c r="L51">
        <v>0.77140064277641596</v>
      </c>
      <c r="M51">
        <v>1.0224017333698301</v>
      </c>
      <c r="N51" s="21">
        <v>0</v>
      </c>
      <c r="O51">
        <v>0.99460604685915899</v>
      </c>
      <c r="P51">
        <v>0.99694176699230896</v>
      </c>
      <c r="Q51">
        <v>1.0121359689620599</v>
      </c>
      <c r="R51">
        <v>1</v>
      </c>
      <c r="S51">
        <v>4.5</v>
      </c>
      <c r="T51" s="27">
        <f t="shared" si="64"/>
        <v>1</v>
      </c>
      <c r="U51" s="27">
        <f t="shared" si="65"/>
        <v>1.0121359689620599</v>
      </c>
      <c r="V51" s="39">
        <f t="shared" si="66"/>
        <v>4.5</v>
      </c>
      <c r="W51" s="38">
        <f t="shared" si="67"/>
        <v>4.5546118603292696</v>
      </c>
      <c r="X51" s="44">
        <f t="shared" si="68"/>
        <v>1.1321222130470689</v>
      </c>
      <c r="Y51" s="44">
        <f t="shared" si="69"/>
        <v>0.34965187404183673</v>
      </c>
      <c r="Z51" s="22">
        <f t="shared" si="70"/>
        <v>1</v>
      </c>
      <c r="AA51" s="22">
        <f t="shared" si="71"/>
        <v>1</v>
      </c>
      <c r="AB51" s="22">
        <f t="shared" si="72"/>
        <v>1</v>
      </c>
      <c r="AC51" s="22">
        <v>1</v>
      </c>
      <c r="AD51" s="22">
        <v>1</v>
      </c>
      <c r="AE51" s="22">
        <v>1</v>
      </c>
      <c r="AF51" s="22">
        <f t="shared" si="73"/>
        <v>-0.10573411347504191</v>
      </c>
      <c r="AG51" s="22">
        <f t="shared" si="74"/>
        <v>0.97680415159684475</v>
      </c>
      <c r="AH51" s="22">
        <f t="shared" si="75"/>
        <v>0.77140064277641596</v>
      </c>
      <c r="AI51" s="22">
        <f t="shared" si="76"/>
        <v>1.8771347562514578</v>
      </c>
      <c r="AJ51" s="22">
        <f t="shared" si="77"/>
        <v>-2.6288582302280261</v>
      </c>
      <c r="AK51" s="22">
        <f t="shared" si="78"/>
        <v>1.3004365594014071</v>
      </c>
      <c r="AL51" s="22">
        <f t="shared" si="79"/>
        <v>1.0224017333698301</v>
      </c>
      <c r="AM51" s="22">
        <f t="shared" si="80"/>
        <v>4.6512599635978562</v>
      </c>
      <c r="AN51" s="46">
        <v>0</v>
      </c>
      <c r="AO51" s="49">
        <v>0</v>
      </c>
      <c r="AP51" s="51">
        <v>0.5</v>
      </c>
      <c r="AQ51" s="50">
        <v>1</v>
      </c>
      <c r="AR51" s="17">
        <f t="shared" si="81"/>
        <v>0</v>
      </c>
      <c r="AS51" s="17">
        <f t="shared" si="82"/>
        <v>0</v>
      </c>
      <c r="AT51" s="17">
        <f t="shared" si="83"/>
        <v>234.01972125621595</v>
      </c>
      <c r="AU51" s="17">
        <f t="shared" si="84"/>
        <v>0</v>
      </c>
      <c r="AV51" s="17">
        <f t="shared" si="85"/>
        <v>0</v>
      </c>
      <c r="AW51" s="17">
        <f t="shared" si="86"/>
        <v>234.01972125621595</v>
      </c>
      <c r="AX51" s="14">
        <f t="shared" si="87"/>
        <v>0</v>
      </c>
      <c r="AY51" s="14">
        <f t="shared" si="88"/>
        <v>0</v>
      </c>
      <c r="AZ51" s="67">
        <f t="shared" si="89"/>
        <v>1.9660441926522675E-2</v>
      </c>
      <c r="BA51" s="21">
        <f t="shared" si="90"/>
        <v>0</v>
      </c>
      <c r="BB51" s="66">
        <v>0</v>
      </c>
      <c r="BC51" s="15">
        <f t="shared" si="91"/>
        <v>0</v>
      </c>
      <c r="BD51" s="19">
        <f t="shared" si="92"/>
        <v>0</v>
      </c>
      <c r="BE51" s="53">
        <f t="shared" si="93"/>
        <v>0</v>
      </c>
      <c r="BF51" s="61">
        <f t="shared" si="94"/>
        <v>0</v>
      </c>
      <c r="BG51" s="62">
        <f t="shared" si="95"/>
        <v>0</v>
      </c>
      <c r="BH51" s="63">
        <f t="shared" si="96"/>
        <v>4.5546118603292696</v>
      </c>
      <c r="BI51" s="46">
        <f t="shared" si="97"/>
        <v>0</v>
      </c>
      <c r="BJ51" s="64" t="e">
        <f t="shared" si="98"/>
        <v>#DIV/0!</v>
      </c>
      <c r="BK51" s="66">
        <v>0</v>
      </c>
      <c r="BL51" s="66">
        <v>0</v>
      </c>
      <c r="BM51" s="66">
        <v>0</v>
      </c>
      <c r="BN51" s="10">
        <f t="shared" si="99"/>
        <v>0</v>
      </c>
      <c r="BO51" s="15">
        <f t="shared" si="100"/>
        <v>0</v>
      </c>
      <c r="BP51" s="9">
        <f t="shared" si="101"/>
        <v>0</v>
      </c>
      <c r="BQ51" s="53">
        <f t="shared" si="102"/>
        <v>0</v>
      </c>
      <c r="BR51" s="7">
        <f t="shared" si="103"/>
        <v>0</v>
      </c>
      <c r="BS51" s="62">
        <f t="shared" si="104"/>
        <v>0</v>
      </c>
      <c r="BT51" s="48">
        <f t="shared" si="105"/>
        <v>4.5546118603292696</v>
      </c>
      <c r="BU51" s="46">
        <f t="shared" si="106"/>
        <v>0</v>
      </c>
      <c r="BV51" s="64" t="e">
        <f t="shared" si="107"/>
        <v>#DIV/0!</v>
      </c>
      <c r="BW51" s="16">
        <f t="shared" si="108"/>
        <v>86</v>
      </c>
      <c r="BX51" s="69">
        <f t="shared" si="109"/>
        <v>197.46947870999375</v>
      </c>
      <c r="BY51" s="66">
        <v>86</v>
      </c>
      <c r="BZ51" s="15">
        <f t="shared" si="110"/>
        <v>197.46947870999375</v>
      </c>
      <c r="CA51" s="37">
        <f t="shared" si="111"/>
        <v>111.46947870999375</v>
      </c>
      <c r="CB51" s="54">
        <f t="shared" si="112"/>
        <v>111.46947870999375</v>
      </c>
      <c r="CC51" s="26">
        <f t="shared" si="113"/>
        <v>3.4725694302178783E-2</v>
      </c>
      <c r="CD51" s="47">
        <f t="shared" si="114"/>
        <v>111.46947870999375</v>
      </c>
      <c r="CE51" s="48">
        <f t="shared" si="115"/>
        <v>4.5</v>
      </c>
      <c r="CF51" s="65">
        <f t="shared" si="116"/>
        <v>24.7709952688875</v>
      </c>
      <c r="CG51" t="s">
        <v>222</v>
      </c>
      <c r="CH51" s="66">
        <v>0</v>
      </c>
      <c r="CI51" s="15">
        <f t="shared" si="117"/>
        <v>182.90109124244046</v>
      </c>
      <c r="CJ51" s="37">
        <f t="shared" si="118"/>
        <v>182.90109124244046</v>
      </c>
      <c r="CK51" s="54">
        <f t="shared" si="119"/>
        <v>182.90109124244046</v>
      </c>
      <c r="CL51" s="26">
        <f t="shared" si="120"/>
        <v>2.8458237317946236E-2</v>
      </c>
      <c r="CM51" s="47">
        <f t="shared" si="121"/>
        <v>182.90109124244046</v>
      </c>
      <c r="CN51" s="48">
        <f t="shared" si="122"/>
        <v>4.5</v>
      </c>
      <c r="CO51" s="65">
        <f t="shared" si="123"/>
        <v>40.644686942764544</v>
      </c>
      <c r="CP51" s="70">
        <f t="shared" si="124"/>
        <v>0</v>
      </c>
      <c r="CQ51" s="1">
        <f t="shared" si="125"/>
        <v>172</v>
      </c>
    </row>
    <row r="52" spans="1:95" x14ac:dyDescent="0.2">
      <c r="A52" s="28" t="s">
        <v>156</v>
      </c>
      <c r="B52">
        <v>1</v>
      </c>
      <c r="C52">
        <v>1</v>
      </c>
      <c r="D52">
        <v>0.76867758689572496</v>
      </c>
      <c r="E52">
        <v>0.23132241310427401</v>
      </c>
      <c r="F52">
        <v>0.83273738577671796</v>
      </c>
      <c r="G52">
        <v>0.83273738577671796</v>
      </c>
      <c r="H52">
        <v>0.54993731717509398</v>
      </c>
      <c r="I52">
        <v>0.65858754701211797</v>
      </c>
      <c r="J52">
        <v>0.60181547730909202</v>
      </c>
      <c r="K52">
        <v>0.707922486783928</v>
      </c>
      <c r="L52">
        <v>0.581175745988179</v>
      </c>
      <c r="M52">
        <v>-2.0460163681556698</v>
      </c>
      <c r="N52" s="21">
        <v>0</v>
      </c>
      <c r="O52">
        <v>1.0265128988269601</v>
      </c>
      <c r="P52">
        <v>0.989377891364984</v>
      </c>
      <c r="Q52">
        <v>1.00669172702497</v>
      </c>
      <c r="R52">
        <v>0.99040881680958603</v>
      </c>
      <c r="S52">
        <v>234.19000244140599</v>
      </c>
      <c r="T52" s="27">
        <f t="shared" si="64"/>
        <v>0.989377891364984</v>
      </c>
      <c r="U52" s="27">
        <f t="shared" si="65"/>
        <v>1.00669172702497</v>
      </c>
      <c r="V52" s="39">
        <f t="shared" si="66"/>
        <v>231.70241079423872</v>
      </c>
      <c r="W52" s="38">
        <f t="shared" si="67"/>
        <v>235.75713800972093</v>
      </c>
      <c r="X52" s="44">
        <f t="shared" si="68"/>
        <v>0.85445912469033858</v>
      </c>
      <c r="Y52" s="44">
        <f t="shared" si="69"/>
        <v>0.70748788381848471</v>
      </c>
      <c r="Z52" s="22">
        <f t="shared" si="70"/>
        <v>1</v>
      </c>
      <c r="AA52" s="22">
        <f t="shared" si="71"/>
        <v>1</v>
      </c>
      <c r="AB52" s="22">
        <f t="shared" si="72"/>
        <v>1</v>
      </c>
      <c r="AC52" s="22">
        <v>1</v>
      </c>
      <c r="AD52" s="22">
        <v>1</v>
      </c>
      <c r="AE52" s="22">
        <v>1</v>
      </c>
      <c r="AF52" s="22">
        <f t="shared" si="73"/>
        <v>-0.10573411347504191</v>
      </c>
      <c r="AG52" s="22">
        <f t="shared" si="74"/>
        <v>0.97680415159684475</v>
      </c>
      <c r="AH52" s="22">
        <f t="shared" si="75"/>
        <v>0.581175745988179</v>
      </c>
      <c r="AI52" s="22">
        <f t="shared" si="76"/>
        <v>1.686909859463221</v>
      </c>
      <c r="AJ52" s="22">
        <f t="shared" si="77"/>
        <v>-2.6288582302280261</v>
      </c>
      <c r="AK52" s="22">
        <f t="shared" si="78"/>
        <v>1.3004365594014071</v>
      </c>
      <c r="AL52" s="22">
        <f t="shared" si="79"/>
        <v>-2.0460163681556698</v>
      </c>
      <c r="AM52" s="22">
        <f t="shared" si="80"/>
        <v>1.5828418620723563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81"/>
        <v>8.0978085748569111</v>
      </c>
      <c r="AS52" s="17">
        <f t="shared" si="82"/>
        <v>8.0978085748569111</v>
      </c>
      <c r="AT52" s="17">
        <f t="shared" si="83"/>
        <v>6.2769708360704524</v>
      </c>
      <c r="AU52" s="17">
        <f t="shared" si="84"/>
        <v>8.0978085748569111</v>
      </c>
      <c r="AV52" s="17">
        <f t="shared" si="85"/>
        <v>8.0978085748569111</v>
      </c>
      <c r="AW52" s="17">
        <f t="shared" si="86"/>
        <v>6.2769708360704524</v>
      </c>
      <c r="AX52" s="14">
        <f t="shared" si="87"/>
        <v>1.0339630548149294E-2</v>
      </c>
      <c r="AY52" s="14">
        <f t="shared" si="88"/>
        <v>9.5153280462370402E-3</v>
      </c>
      <c r="AZ52" s="67">
        <f t="shared" si="89"/>
        <v>5.2734025976352065E-4</v>
      </c>
      <c r="BA52" s="21">
        <f t="shared" si="90"/>
        <v>0</v>
      </c>
      <c r="BB52" s="66">
        <v>468</v>
      </c>
      <c r="BC52" s="15">
        <f t="shared" si="91"/>
        <v>1232.9389050835143</v>
      </c>
      <c r="BD52" s="19">
        <f t="shared" si="92"/>
        <v>764.93890508351433</v>
      </c>
      <c r="BE52" s="53">
        <f t="shared" si="93"/>
        <v>764.93890508351433</v>
      </c>
      <c r="BF52" s="61">
        <f t="shared" si="94"/>
        <v>3.7994920078824108E-2</v>
      </c>
      <c r="BG52" s="62">
        <f t="shared" si="95"/>
        <v>51.483116706806307</v>
      </c>
      <c r="BH52" s="63">
        <f t="shared" si="96"/>
        <v>231.70241079423872</v>
      </c>
      <c r="BI52" s="46">
        <f t="shared" si="97"/>
        <v>0.22219499801633671</v>
      </c>
      <c r="BJ52" s="64">
        <f t="shared" si="98"/>
        <v>0.37958085195494706</v>
      </c>
      <c r="BK52" s="66">
        <v>0</v>
      </c>
      <c r="BL52" s="66">
        <v>937</v>
      </c>
      <c r="BM52" s="66">
        <v>0</v>
      </c>
      <c r="BN52" s="10">
        <f t="shared" si="99"/>
        <v>937</v>
      </c>
      <c r="BO52" s="15">
        <f t="shared" si="100"/>
        <v>1688.1333793390058</v>
      </c>
      <c r="BP52" s="9">
        <f t="shared" si="101"/>
        <v>751.13337933900584</v>
      </c>
      <c r="BQ52" s="53">
        <f t="shared" si="102"/>
        <v>751.13337933900584</v>
      </c>
      <c r="BR52" s="7">
        <f t="shared" si="103"/>
        <v>1.1833127743577924E-2</v>
      </c>
      <c r="BS52" s="62">
        <f t="shared" si="104"/>
        <v>57.236838895686361</v>
      </c>
      <c r="BT52" s="48">
        <f t="shared" si="105"/>
        <v>231.70241079423872</v>
      </c>
      <c r="BU52" s="46">
        <f t="shared" si="106"/>
        <v>0.24702737748600739</v>
      </c>
      <c r="BV52" s="64">
        <f t="shared" si="107"/>
        <v>0.55505092871683248</v>
      </c>
      <c r="BW52" s="16">
        <f t="shared" si="108"/>
        <v>1405</v>
      </c>
      <c r="BX52" s="69">
        <f t="shared" si="109"/>
        <v>2926.3688899915851</v>
      </c>
      <c r="BY52" s="66">
        <v>0</v>
      </c>
      <c r="BZ52" s="15">
        <f t="shared" si="110"/>
        <v>5.2966055690648011</v>
      </c>
      <c r="CA52" s="37">
        <f t="shared" si="111"/>
        <v>5.2966055690648011</v>
      </c>
      <c r="CB52" s="54">
        <f t="shared" si="112"/>
        <v>5.2966055690648011</v>
      </c>
      <c r="CC52" s="26">
        <f t="shared" si="113"/>
        <v>1.6500328875591302E-3</v>
      </c>
      <c r="CD52" s="47">
        <f t="shared" si="114"/>
        <v>5.2966055690648011</v>
      </c>
      <c r="CE52" s="48">
        <f t="shared" si="115"/>
        <v>231.70241079423872</v>
      </c>
      <c r="CF52" s="65">
        <f t="shared" si="116"/>
        <v>2.2859518599348563E-2</v>
      </c>
      <c r="CG52" t="s">
        <v>222</v>
      </c>
      <c r="CH52" s="66">
        <v>247</v>
      </c>
      <c r="CI52" s="15">
        <f t="shared" si="117"/>
        <v>4.9058464365800329</v>
      </c>
      <c r="CJ52" s="37">
        <f t="shared" si="118"/>
        <v>-242.09415356341998</v>
      </c>
      <c r="CK52" s="54">
        <f t="shared" si="119"/>
        <v>-242.09415356341998</v>
      </c>
      <c r="CL52" s="26">
        <f t="shared" si="120"/>
        <v>-3.766829836057569E-2</v>
      </c>
      <c r="CM52" s="47">
        <f t="shared" si="121"/>
        <v>-242.09415356341995</v>
      </c>
      <c r="CN52" s="48">
        <f t="shared" si="122"/>
        <v>231.70241079423872</v>
      </c>
      <c r="CO52" s="65">
        <f t="shared" si="123"/>
        <v>-1.044849523721225</v>
      </c>
      <c r="CP52" s="70">
        <f t="shared" si="124"/>
        <v>0</v>
      </c>
      <c r="CQ52" s="1">
        <f t="shared" si="125"/>
        <v>1405</v>
      </c>
    </row>
    <row r="53" spans="1:95" x14ac:dyDescent="0.2">
      <c r="A53" s="28" t="s">
        <v>116</v>
      </c>
      <c r="B53">
        <v>0</v>
      </c>
      <c r="C53">
        <v>0</v>
      </c>
      <c r="D53">
        <v>0.19328922495274101</v>
      </c>
      <c r="E53">
        <v>0.80671077504725897</v>
      </c>
      <c r="F53">
        <v>0.51549295774647796</v>
      </c>
      <c r="G53">
        <v>0.51549295774647796</v>
      </c>
      <c r="H53">
        <v>6.0817547357926202E-2</v>
      </c>
      <c r="I53">
        <v>0.22333000997008901</v>
      </c>
      <c r="J53">
        <v>0.116543483120258</v>
      </c>
      <c r="K53">
        <v>0.245106802883435</v>
      </c>
      <c r="L53">
        <v>0.40425476443685898</v>
      </c>
      <c r="M53">
        <v>-1.8172610401749401</v>
      </c>
      <c r="N53" s="21">
        <v>0</v>
      </c>
      <c r="O53">
        <v>1.0229097609617299</v>
      </c>
      <c r="P53">
        <v>0.97544650079156203</v>
      </c>
      <c r="Q53">
        <v>1.0186749122063401</v>
      </c>
      <c r="R53">
        <v>0.96252479258876</v>
      </c>
      <c r="S53">
        <v>40.439998626708899</v>
      </c>
      <c r="T53" s="27">
        <f t="shared" si="64"/>
        <v>0.96252479258876</v>
      </c>
      <c r="U53" s="27">
        <f t="shared" si="65"/>
        <v>1.0186749122063401</v>
      </c>
      <c r="V53" s="39">
        <f t="shared" si="66"/>
        <v>38.924501290462722</v>
      </c>
      <c r="W53" s="38">
        <f t="shared" si="67"/>
        <v>41.195212050687203</v>
      </c>
      <c r="X53" s="44">
        <f t="shared" si="68"/>
        <v>1.151774787354106</v>
      </c>
      <c r="Y53" s="44">
        <f t="shared" si="69"/>
        <v>0.26715328339677219</v>
      </c>
      <c r="Z53" s="22">
        <f t="shared" si="70"/>
        <v>1</v>
      </c>
      <c r="AA53" s="22">
        <f t="shared" si="71"/>
        <v>1</v>
      </c>
      <c r="AB53" s="22">
        <f t="shared" si="72"/>
        <v>1</v>
      </c>
      <c r="AC53" s="22">
        <v>1</v>
      </c>
      <c r="AD53" s="22">
        <v>1</v>
      </c>
      <c r="AE53" s="22">
        <v>1</v>
      </c>
      <c r="AF53" s="22">
        <f t="shared" si="73"/>
        <v>-0.10573411347504191</v>
      </c>
      <c r="AG53" s="22">
        <f t="shared" si="74"/>
        <v>0.97680415159684475</v>
      </c>
      <c r="AH53" s="22">
        <f t="shared" si="75"/>
        <v>0.40425476443685898</v>
      </c>
      <c r="AI53" s="22">
        <f t="shared" si="76"/>
        <v>1.5099888779119008</v>
      </c>
      <c r="AJ53" s="22">
        <f t="shared" si="77"/>
        <v>-2.6288582302280261</v>
      </c>
      <c r="AK53" s="22">
        <f t="shared" si="78"/>
        <v>1.3004365594014071</v>
      </c>
      <c r="AL53" s="22">
        <f t="shared" si="79"/>
        <v>-1.8172610401749401</v>
      </c>
      <c r="AM53" s="22">
        <f t="shared" si="80"/>
        <v>1.8115971900530861</v>
      </c>
      <c r="AN53" s="46">
        <v>1</v>
      </c>
      <c r="AO53" s="46">
        <v>1</v>
      </c>
      <c r="AP53" s="51">
        <v>1</v>
      </c>
      <c r="AQ53" s="21">
        <v>1</v>
      </c>
      <c r="AR53" s="17">
        <f t="shared" si="81"/>
        <v>5.1987028404749216</v>
      </c>
      <c r="AS53" s="17">
        <f t="shared" si="82"/>
        <v>5.1987028404749216</v>
      </c>
      <c r="AT53" s="17">
        <f t="shared" si="83"/>
        <v>10.770765077178282</v>
      </c>
      <c r="AU53" s="17">
        <f t="shared" si="84"/>
        <v>5.1987028404749216</v>
      </c>
      <c r="AV53" s="17">
        <f t="shared" si="85"/>
        <v>5.1987028404749216</v>
      </c>
      <c r="AW53" s="17">
        <f t="shared" si="86"/>
        <v>10.770765077178282</v>
      </c>
      <c r="AX53" s="14">
        <f t="shared" si="87"/>
        <v>6.6379275582066737E-3</v>
      </c>
      <c r="AY53" s="14">
        <f t="shared" si="88"/>
        <v>6.1087345403070701E-3</v>
      </c>
      <c r="AZ53" s="67">
        <f t="shared" si="89"/>
        <v>9.0487246189067711E-4</v>
      </c>
      <c r="BA53" s="21">
        <f t="shared" si="90"/>
        <v>0</v>
      </c>
      <c r="BB53" s="66">
        <v>2831</v>
      </c>
      <c r="BC53" s="15">
        <f t="shared" si="91"/>
        <v>791.53303375079656</v>
      </c>
      <c r="BD53" s="19">
        <f t="shared" si="92"/>
        <v>-2039.4669662492033</v>
      </c>
      <c r="BE53" s="53">
        <f t="shared" si="93"/>
        <v>0</v>
      </c>
      <c r="BF53" s="61">
        <f t="shared" si="94"/>
        <v>0</v>
      </c>
      <c r="BG53" s="62">
        <f t="shared" si="95"/>
        <v>0</v>
      </c>
      <c r="BH53" s="63">
        <f t="shared" si="96"/>
        <v>41.195212050687203</v>
      </c>
      <c r="BI53" s="46">
        <f t="shared" si="97"/>
        <v>0</v>
      </c>
      <c r="BJ53" s="64">
        <f t="shared" si="98"/>
        <v>3.5766037288234038</v>
      </c>
      <c r="BK53" s="66">
        <v>1658</v>
      </c>
      <c r="BL53" s="66">
        <v>0</v>
      </c>
      <c r="BM53" s="66">
        <v>0</v>
      </c>
      <c r="BN53" s="10">
        <f t="shared" si="99"/>
        <v>1658</v>
      </c>
      <c r="BO53" s="15">
        <f t="shared" si="100"/>
        <v>1083.762812264958</v>
      </c>
      <c r="BP53" s="9">
        <f t="shared" si="101"/>
        <v>-574.23718773504197</v>
      </c>
      <c r="BQ53" s="53">
        <f t="shared" si="102"/>
        <v>0</v>
      </c>
      <c r="BR53" s="7">
        <f t="shared" si="103"/>
        <v>0</v>
      </c>
      <c r="BS53" s="62">
        <f t="shared" si="104"/>
        <v>0</v>
      </c>
      <c r="BT53" s="48">
        <f t="shared" si="105"/>
        <v>41.195212050687203</v>
      </c>
      <c r="BU53" s="46">
        <f t="shared" si="106"/>
        <v>0</v>
      </c>
      <c r="BV53" s="64">
        <f t="shared" si="107"/>
        <v>1.5298550395311521</v>
      </c>
      <c r="BW53" s="16">
        <f t="shared" si="108"/>
        <v>4489</v>
      </c>
      <c r="BX53" s="69">
        <f t="shared" si="109"/>
        <v>1884.3843850229846</v>
      </c>
      <c r="BY53" s="66">
        <v>0</v>
      </c>
      <c r="BZ53" s="15">
        <f t="shared" si="110"/>
        <v>9.0885390072299614</v>
      </c>
      <c r="CA53" s="37">
        <f t="shared" si="111"/>
        <v>9.0885390072299614</v>
      </c>
      <c r="CB53" s="54">
        <f t="shared" si="112"/>
        <v>9.0885390072299614</v>
      </c>
      <c r="CC53" s="26">
        <f t="shared" si="113"/>
        <v>2.8313205629999917E-3</v>
      </c>
      <c r="CD53" s="47">
        <f t="shared" si="114"/>
        <v>9.0885390072299614</v>
      </c>
      <c r="CE53" s="48">
        <f t="shared" si="115"/>
        <v>38.924501290462722</v>
      </c>
      <c r="CF53" s="65">
        <f t="shared" si="116"/>
        <v>0.23349146953507235</v>
      </c>
      <c r="CG53" t="s">
        <v>222</v>
      </c>
      <c r="CH53" s="66">
        <v>0</v>
      </c>
      <c r="CI53" s="15">
        <f t="shared" si="117"/>
        <v>8.4180285129689683</v>
      </c>
      <c r="CJ53" s="37">
        <f t="shared" si="118"/>
        <v>8.4180285129689683</v>
      </c>
      <c r="CK53" s="54">
        <f t="shared" si="119"/>
        <v>8.4180285129689683</v>
      </c>
      <c r="CL53" s="26">
        <f t="shared" si="120"/>
        <v>1.3097912732175148E-3</v>
      </c>
      <c r="CM53" s="47">
        <f t="shared" si="121"/>
        <v>8.4180285129689683</v>
      </c>
      <c r="CN53" s="48">
        <f t="shared" si="122"/>
        <v>38.924501290462722</v>
      </c>
      <c r="CO53" s="65">
        <f t="shared" si="123"/>
        <v>0.21626554570736536</v>
      </c>
      <c r="CP53" s="70">
        <f t="shared" si="124"/>
        <v>0</v>
      </c>
      <c r="CQ53" s="1">
        <f t="shared" si="125"/>
        <v>4489</v>
      </c>
    </row>
    <row r="54" spans="1:95" x14ac:dyDescent="0.2">
      <c r="A54" s="28" t="s">
        <v>217</v>
      </c>
      <c r="B54">
        <v>0</v>
      </c>
      <c r="C54">
        <v>0</v>
      </c>
      <c r="D54">
        <v>0.223760932944606</v>
      </c>
      <c r="E54">
        <v>0.77623906705539303</v>
      </c>
      <c r="F54">
        <v>0.94733044733044702</v>
      </c>
      <c r="G54">
        <v>0.94733044733044702</v>
      </c>
      <c r="H54">
        <v>0.112519809825673</v>
      </c>
      <c r="I54">
        <v>0.190174326465927</v>
      </c>
      <c r="J54">
        <v>0.14628184797735999</v>
      </c>
      <c r="K54">
        <v>0.37225965196448202</v>
      </c>
      <c r="L54">
        <v>0.28119648473360398</v>
      </c>
      <c r="M54">
        <v>-0.46218955127414402</v>
      </c>
      <c r="N54" s="21">
        <v>0</v>
      </c>
      <c r="O54">
        <v>1.0035602020226999</v>
      </c>
      <c r="P54">
        <v>0.994150279515848</v>
      </c>
      <c r="Q54">
        <v>1.00670621111445</v>
      </c>
      <c r="R54">
        <v>0.99019463101123395</v>
      </c>
      <c r="S54">
        <v>16.850000381469702</v>
      </c>
      <c r="T54" s="27">
        <f t="shared" si="64"/>
        <v>0.99019463101123395</v>
      </c>
      <c r="U54" s="27">
        <f t="shared" si="65"/>
        <v>1.00670621111445</v>
      </c>
      <c r="V54" s="39">
        <f t="shared" si="66"/>
        <v>16.684779910268542</v>
      </c>
      <c r="W54" s="38">
        <f t="shared" si="67"/>
        <v>16.963000041306401</v>
      </c>
      <c r="X54" s="44">
        <f t="shared" si="68"/>
        <v>1.136029394062686</v>
      </c>
      <c r="Y54" s="44">
        <f t="shared" si="69"/>
        <v>0.41995106626270606</v>
      </c>
      <c r="Z54" s="22">
        <f t="shared" si="70"/>
        <v>1</v>
      </c>
      <c r="AA54" s="22">
        <f t="shared" si="71"/>
        <v>1</v>
      </c>
      <c r="AB54" s="22">
        <f t="shared" si="72"/>
        <v>1</v>
      </c>
      <c r="AC54" s="22">
        <v>1</v>
      </c>
      <c r="AD54" s="22">
        <v>1</v>
      </c>
      <c r="AE54" s="22">
        <v>1</v>
      </c>
      <c r="AF54" s="22">
        <f t="shared" si="73"/>
        <v>-0.10573411347504191</v>
      </c>
      <c r="AG54" s="22">
        <f t="shared" si="74"/>
        <v>0.97680415159684475</v>
      </c>
      <c r="AH54" s="22">
        <f t="shared" si="75"/>
        <v>0.28119648473360398</v>
      </c>
      <c r="AI54" s="22">
        <f t="shared" si="76"/>
        <v>1.3869305982086459</v>
      </c>
      <c r="AJ54" s="22">
        <f t="shared" si="77"/>
        <v>-2.6288582302280261</v>
      </c>
      <c r="AK54" s="22">
        <f t="shared" si="78"/>
        <v>1.3004365594014071</v>
      </c>
      <c r="AL54" s="22">
        <f t="shared" si="79"/>
        <v>-0.46218955127414402</v>
      </c>
      <c r="AM54" s="22">
        <f t="shared" si="80"/>
        <v>3.166668678953882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81"/>
        <v>0</v>
      </c>
      <c r="AS54" s="17">
        <f t="shared" si="82"/>
        <v>0</v>
      </c>
      <c r="AT54" s="17">
        <f t="shared" si="83"/>
        <v>50.278291379239199</v>
      </c>
      <c r="AU54" s="17">
        <f t="shared" si="84"/>
        <v>0</v>
      </c>
      <c r="AV54" s="17">
        <f t="shared" si="85"/>
        <v>0</v>
      </c>
      <c r="AW54" s="17">
        <f t="shared" si="86"/>
        <v>50.278291379239199</v>
      </c>
      <c r="AX54" s="14">
        <f t="shared" si="87"/>
        <v>0</v>
      </c>
      <c r="AY54" s="14">
        <f t="shared" si="88"/>
        <v>0</v>
      </c>
      <c r="AZ54" s="67">
        <f t="shared" si="89"/>
        <v>4.2239748963040094E-3</v>
      </c>
      <c r="BA54" s="21">
        <f t="shared" si="90"/>
        <v>0</v>
      </c>
      <c r="BB54" s="66">
        <v>0</v>
      </c>
      <c r="BC54" s="15">
        <f t="shared" si="91"/>
        <v>0</v>
      </c>
      <c r="BD54" s="19">
        <f t="shared" si="92"/>
        <v>0</v>
      </c>
      <c r="BE54" s="53">
        <f t="shared" si="93"/>
        <v>0</v>
      </c>
      <c r="BF54" s="61">
        <f t="shared" si="94"/>
        <v>0</v>
      </c>
      <c r="BG54" s="62">
        <f t="shared" si="95"/>
        <v>0</v>
      </c>
      <c r="BH54" s="63">
        <f t="shared" si="96"/>
        <v>16.963000041306401</v>
      </c>
      <c r="BI54" s="46">
        <f t="shared" si="97"/>
        <v>0</v>
      </c>
      <c r="BJ54" s="64" t="e">
        <f t="shared" si="98"/>
        <v>#DIV/0!</v>
      </c>
      <c r="BK54" s="66">
        <v>0</v>
      </c>
      <c r="BL54" s="66">
        <v>0</v>
      </c>
      <c r="BM54" s="66">
        <v>0</v>
      </c>
      <c r="BN54" s="10">
        <f t="shared" si="99"/>
        <v>0</v>
      </c>
      <c r="BO54" s="15">
        <f t="shared" si="100"/>
        <v>0</v>
      </c>
      <c r="BP54" s="9">
        <f t="shared" si="101"/>
        <v>0</v>
      </c>
      <c r="BQ54" s="53">
        <f t="shared" si="102"/>
        <v>0</v>
      </c>
      <c r="BR54" s="7">
        <f t="shared" si="103"/>
        <v>0</v>
      </c>
      <c r="BS54" s="62">
        <f t="shared" si="104"/>
        <v>0</v>
      </c>
      <c r="BT54" s="48">
        <f t="shared" si="105"/>
        <v>16.963000041306401</v>
      </c>
      <c r="BU54" s="46">
        <f t="shared" si="106"/>
        <v>0</v>
      </c>
      <c r="BV54" s="64" t="e">
        <f t="shared" si="107"/>
        <v>#DIV/0!</v>
      </c>
      <c r="BW54" s="16">
        <f t="shared" si="108"/>
        <v>17</v>
      </c>
      <c r="BX54" s="69">
        <f t="shared" si="109"/>
        <v>42.425603858477473</v>
      </c>
      <c r="BY54" s="66">
        <v>17</v>
      </c>
      <c r="BZ54" s="15">
        <f t="shared" si="110"/>
        <v>42.425603858477473</v>
      </c>
      <c r="CA54" s="37">
        <f t="shared" si="111"/>
        <v>25.425603858477473</v>
      </c>
      <c r="CB54" s="54">
        <f t="shared" si="112"/>
        <v>25.425603858477473</v>
      </c>
      <c r="CC54" s="26">
        <f t="shared" si="113"/>
        <v>7.9207488655693159E-3</v>
      </c>
      <c r="CD54" s="47">
        <f t="shared" si="114"/>
        <v>25.425603858477473</v>
      </c>
      <c r="CE54" s="48">
        <f t="shared" si="115"/>
        <v>16.684779910268542</v>
      </c>
      <c r="CF54" s="65">
        <f t="shared" si="116"/>
        <v>1.5238800868346754</v>
      </c>
      <c r="CG54" t="s">
        <v>222</v>
      </c>
      <c r="CH54" s="66">
        <v>0</v>
      </c>
      <c r="CI54" s="15">
        <f t="shared" si="117"/>
        <v>39.295638460316198</v>
      </c>
      <c r="CJ54" s="37">
        <f t="shared" si="118"/>
        <v>39.295638460316198</v>
      </c>
      <c r="CK54" s="54">
        <f t="shared" si="119"/>
        <v>39.295638460316198</v>
      </c>
      <c r="CL54" s="26">
        <f t="shared" si="120"/>
        <v>6.114149441468212E-3</v>
      </c>
      <c r="CM54" s="47">
        <f t="shared" si="121"/>
        <v>39.295638460316198</v>
      </c>
      <c r="CN54" s="48">
        <f t="shared" si="122"/>
        <v>16.684779910268542</v>
      </c>
      <c r="CO54" s="65">
        <f t="shared" si="123"/>
        <v>2.3551787120747063</v>
      </c>
      <c r="CP54" s="70">
        <f t="shared" si="124"/>
        <v>0</v>
      </c>
      <c r="CQ54" s="1">
        <f t="shared" si="125"/>
        <v>34</v>
      </c>
    </row>
    <row r="55" spans="1:95" x14ac:dyDescent="0.2">
      <c r="A55" s="28" t="s">
        <v>219</v>
      </c>
      <c r="B55">
        <v>0</v>
      </c>
      <c r="C55">
        <v>0</v>
      </c>
      <c r="D55">
        <v>0.31841789852177299</v>
      </c>
      <c r="E55">
        <v>0.68158210147822595</v>
      </c>
      <c r="F55">
        <v>0.434644417957886</v>
      </c>
      <c r="G55">
        <v>0.434644417957886</v>
      </c>
      <c r="H55">
        <v>0.521103217718345</v>
      </c>
      <c r="I55">
        <v>0.14584203928123601</v>
      </c>
      <c r="J55">
        <v>0.27567871870722599</v>
      </c>
      <c r="K55">
        <v>0.34615345763964001</v>
      </c>
      <c r="L55">
        <v>0.85418592403647597</v>
      </c>
      <c r="M55">
        <v>0.47290497051399799</v>
      </c>
      <c r="N55" s="21">
        <v>0</v>
      </c>
      <c r="O55">
        <v>0.99516375160573001</v>
      </c>
      <c r="P55">
        <v>0.98695034097395595</v>
      </c>
      <c r="Q55">
        <v>1.0106828507726899</v>
      </c>
      <c r="R55">
        <v>0.98936506286980597</v>
      </c>
      <c r="S55">
        <v>2.05329990386962</v>
      </c>
      <c r="T55" s="27">
        <f t="shared" si="64"/>
        <v>0.98936506286980597</v>
      </c>
      <c r="U55" s="27">
        <f t="shared" si="65"/>
        <v>1.0106828507726899</v>
      </c>
      <c r="V55" s="39">
        <f t="shared" si="66"/>
        <v>2.0314631884825332</v>
      </c>
      <c r="W55" s="38">
        <f t="shared" si="67"/>
        <v>2.0752350003342377</v>
      </c>
      <c r="X55" s="44">
        <f t="shared" si="68"/>
        <v>1.0871180842279111</v>
      </c>
      <c r="Y55" s="44">
        <f t="shared" si="69"/>
        <v>0.35378345254057031</v>
      </c>
      <c r="Z55" s="22">
        <f t="shared" si="70"/>
        <v>1</v>
      </c>
      <c r="AA55" s="22">
        <f t="shared" si="71"/>
        <v>1</v>
      </c>
      <c r="AB55" s="22">
        <f t="shared" si="72"/>
        <v>1</v>
      </c>
      <c r="AC55" s="22">
        <v>1</v>
      </c>
      <c r="AD55" s="22">
        <v>1</v>
      </c>
      <c r="AE55" s="22">
        <v>1</v>
      </c>
      <c r="AF55" s="22">
        <f t="shared" si="73"/>
        <v>-0.10573411347504191</v>
      </c>
      <c r="AG55" s="22">
        <f t="shared" si="74"/>
        <v>0.97680415159684475</v>
      </c>
      <c r="AH55" s="22">
        <f t="shared" si="75"/>
        <v>0.85418592403647597</v>
      </c>
      <c r="AI55" s="22">
        <f t="shared" si="76"/>
        <v>1.9599200375115178</v>
      </c>
      <c r="AJ55" s="22">
        <f t="shared" si="77"/>
        <v>-2.6288582302280261</v>
      </c>
      <c r="AK55" s="22">
        <f t="shared" si="78"/>
        <v>1.3004365594014071</v>
      </c>
      <c r="AL55" s="22">
        <f t="shared" si="79"/>
        <v>0.47290497051399799</v>
      </c>
      <c r="AM55" s="22">
        <f t="shared" si="80"/>
        <v>4.1017632007420239</v>
      </c>
      <c r="AN55" s="46">
        <v>0</v>
      </c>
      <c r="AO55" s="49">
        <v>0</v>
      </c>
      <c r="AP55" s="51">
        <v>0.5</v>
      </c>
      <c r="AQ55" s="50">
        <v>1</v>
      </c>
      <c r="AR55" s="17">
        <f t="shared" si="81"/>
        <v>0</v>
      </c>
      <c r="AS55" s="17">
        <f t="shared" si="82"/>
        <v>0</v>
      </c>
      <c r="AT55" s="17">
        <f t="shared" si="83"/>
        <v>141.53124994229569</v>
      </c>
      <c r="AU55" s="17">
        <f t="shared" si="84"/>
        <v>0</v>
      </c>
      <c r="AV55" s="17">
        <f t="shared" si="85"/>
        <v>0</v>
      </c>
      <c r="AW55" s="17">
        <f t="shared" si="86"/>
        <v>141.53124994229569</v>
      </c>
      <c r="AX55" s="14">
        <f t="shared" si="87"/>
        <v>0</v>
      </c>
      <c r="AY55" s="14">
        <f t="shared" si="88"/>
        <v>0</v>
      </c>
      <c r="AZ55" s="67">
        <f t="shared" si="89"/>
        <v>1.1890309523239639E-2</v>
      </c>
      <c r="BA55" s="21">
        <f t="shared" si="90"/>
        <v>0</v>
      </c>
      <c r="BB55" s="66">
        <v>0</v>
      </c>
      <c r="BC55" s="15">
        <f t="shared" si="91"/>
        <v>0</v>
      </c>
      <c r="BD55" s="19">
        <f t="shared" si="92"/>
        <v>0</v>
      </c>
      <c r="BE55" s="53">
        <f t="shared" si="93"/>
        <v>0</v>
      </c>
      <c r="BF55" s="61">
        <f t="shared" si="94"/>
        <v>0</v>
      </c>
      <c r="BG55" s="62">
        <f t="shared" si="95"/>
        <v>0</v>
      </c>
      <c r="BH55" s="63">
        <f t="shared" si="96"/>
        <v>2.0752350003342377</v>
      </c>
      <c r="BI55" s="46">
        <f t="shared" si="97"/>
        <v>0</v>
      </c>
      <c r="BJ55" s="64" t="e">
        <f t="shared" si="98"/>
        <v>#DIV/0!</v>
      </c>
      <c r="BK55" s="66">
        <v>0</v>
      </c>
      <c r="BL55" s="66">
        <v>0</v>
      </c>
      <c r="BM55" s="66">
        <v>0</v>
      </c>
      <c r="BN55" s="10">
        <f t="shared" si="99"/>
        <v>0</v>
      </c>
      <c r="BO55" s="15">
        <f t="shared" si="100"/>
        <v>0</v>
      </c>
      <c r="BP55" s="9">
        <f t="shared" si="101"/>
        <v>0</v>
      </c>
      <c r="BQ55" s="53">
        <f t="shared" si="102"/>
        <v>0</v>
      </c>
      <c r="BR55" s="7">
        <f t="shared" si="103"/>
        <v>0</v>
      </c>
      <c r="BS55" s="62">
        <f t="shared" si="104"/>
        <v>0</v>
      </c>
      <c r="BT55" s="48">
        <f t="shared" si="105"/>
        <v>2.0752350003342377</v>
      </c>
      <c r="BU55" s="46">
        <f t="shared" si="106"/>
        <v>0</v>
      </c>
      <c r="BV55" s="64" t="e">
        <f t="shared" si="107"/>
        <v>#DIV/0!</v>
      </c>
      <c r="BW55" s="16">
        <f t="shared" si="108"/>
        <v>37</v>
      </c>
      <c r="BX55" s="69">
        <f t="shared" si="109"/>
        <v>119.42626885141894</v>
      </c>
      <c r="BY55" s="66">
        <v>37</v>
      </c>
      <c r="BZ55" s="15">
        <f t="shared" si="110"/>
        <v>119.42626885141894</v>
      </c>
      <c r="CA55" s="37">
        <f t="shared" si="111"/>
        <v>82.426268851418939</v>
      </c>
      <c r="CB55" s="54">
        <f t="shared" si="112"/>
        <v>82.426268851418939</v>
      </c>
      <c r="CC55" s="26">
        <f t="shared" si="113"/>
        <v>2.5677965374273845E-2</v>
      </c>
      <c r="CD55" s="47">
        <f t="shared" si="114"/>
        <v>82.426268851418939</v>
      </c>
      <c r="CE55" s="48">
        <f t="shared" si="115"/>
        <v>2.0314631884825332</v>
      </c>
      <c r="CF55" s="65">
        <f t="shared" si="116"/>
        <v>40.574827699924946</v>
      </c>
      <c r="CG55" t="s">
        <v>222</v>
      </c>
      <c r="CH55" s="66">
        <v>0</v>
      </c>
      <c r="CI55" s="15">
        <f t="shared" si="117"/>
        <v>110.61554949469836</v>
      </c>
      <c r="CJ55" s="37">
        <f t="shared" si="118"/>
        <v>110.61554949469836</v>
      </c>
      <c r="CK55" s="54">
        <f t="shared" si="119"/>
        <v>110.61554949469836</v>
      </c>
      <c r="CL55" s="26">
        <f t="shared" si="120"/>
        <v>1.7211070405274368E-2</v>
      </c>
      <c r="CM55" s="47">
        <f t="shared" si="121"/>
        <v>110.61554949469836</v>
      </c>
      <c r="CN55" s="48">
        <f t="shared" si="122"/>
        <v>2.0314631884825332</v>
      </c>
      <c r="CO55" s="65">
        <f t="shared" si="123"/>
        <v>54.451171018917748</v>
      </c>
      <c r="CP55" s="70">
        <f t="shared" si="124"/>
        <v>0</v>
      </c>
      <c r="CQ55" s="1">
        <f t="shared" si="125"/>
        <v>74</v>
      </c>
    </row>
    <row r="56" spans="1:95" x14ac:dyDescent="0.2">
      <c r="A56" s="28" t="s">
        <v>224</v>
      </c>
      <c r="B56">
        <v>1</v>
      </c>
      <c r="C56">
        <v>1</v>
      </c>
      <c r="D56">
        <v>0.49620455453455797</v>
      </c>
      <c r="E56">
        <v>0.50379544546544097</v>
      </c>
      <c r="F56">
        <v>0.96027016289233202</v>
      </c>
      <c r="G56">
        <v>0.96027016289233202</v>
      </c>
      <c r="H56">
        <v>9.2770580860844096E-2</v>
      </c>
      <c r="I56">
        <v>0.42206435436690298</v>
      </c>
      <c r="J56">
        <v>0.19787661639333401</v>
      </c>
      <c r="K56">
        <v>0.435907112418013</v>
      </c>
      <c r="L56">
        <v>0.83340913958791096</v>
      </c>
      <c r="M56">
        <v>-1.59205895286998</v>
      </c>
      <c r="N56" s="21">
        <v>0</v>
      </c>
      <c r="O56">
        <v>1.0031026397365399</v>
      </c>
      <c r="P56">
        <v>0.98095468105378902</v>
      </c>
      <c r="Q56">
        <v>1.0128512272221999</v>
      </c>
      <c r="R56">
        <v>0.98391296688062901</v>
      </c>
      <c r="S56">
        <v>393.42001342773398</v>
      </c>
      <c r="T56" s="27">
        <f t="shared" si="64"/>
        <v>0.98095468105378902</v>
      </c>
      <c r="U56" s="27">
        <f t="shared" si="65"/>
        <v>1.0128512272221999</v>
      </c>
      <c r="V56" s="39">
        <f t="shared" si="66"/>
        <v>385.92720379218019</v>
      </c>
      <c r="W56" s="38">
        <f t="shared" si="67"/>
        <v>398.47594341405471</v>
      </c>
      <c r="X56" s="44">
        <f t="shared" si="68"/>
        <v>0.99525185796862126</v>
      </c>
      <c r="Y56" s="44">
        <f t="shared" si="69"/>
        <v>0.50933764919404523</v>
      </c>
      <c r="Z56" s="22">
        <f t="shared" si="70"/>
        <v>1</v>
      </c>
      <c r="AA56" s="22">
        <f t="shared" si="71"/>
        <v>1</v>
      </c>
      <c r="AB56" s="22">
        <f t="shared" si="72"/>
        <v>1</v>
      </c>
      <c r="AC56" s="22">
        <v>1</v>
      </c>
      <c r="AD56" s="22">
        <v>1</v>
      </c>
      <c r="AE56" s="22">
        <v>1</v>
      </c>
      <c r="AF56" s="22">
        <f t="shared" si="73"/>
        <v>-0.10573411347504191</v>
      </c>
      <c r="AG56" s="22">
        <f t="shared" si="74"/>
        <v>0.97680415159684475</v>
      </c>
      <c r="AH56" s="22">
        <f t="shared" si="75"/>
        <v>0.83340913958791096</v>
      </c>
      <c r="AI56" s="22">
        <f t="shared" si="76"/>
        <v>1.9391432530629529</v>
      </c>
      <c r="AJ56" s="22">
        <f t="shared" si="77"/>
        <v>-2.6288582302280261</v>
      </c>
      <c r="AK56" s="22">
        <f t="shared" si="78"/>
        <v>1.3004365594014071</v>
      </c>
      <c r="AL56" s="22">
        <f t="shared" si="79"/>
        <v>-1.59205895286998</v>
      </c>
      <c r="AM56" s="22">
        <f t="shared" si="80"/>
        <v>2.0367992773580461</v>
      </c>
      <c r="AN56" s="46">
        <v>1</v>
      </c>
      <c r="AO56" s="49">
        <v>0</v>
      </c>
      <c r="AP56" s="51">
        <v>1</v>
      </c>
      <c r="AQ56" s="21">
        <v>1</v>
      </c>
      <c r="AR56" s="17">
        <f t="shared" si="81"/>
        <v>14.139679776847943</v>
      </c>
      <c r="AS56" s="17">
        <f t="shared" si="82"/>
        <v>0</v>
      </c>
      <c r="AT56" s="17">
        <f t="shared" si="83"/>
        <v>17.210477857586515</v>
      </c>
      <c r="AU56" s="17">
        <f t="shared" si="84"/>
        <v>14.139679776847943</v>
      </c>
      <c r="AV56" s="17">
        <f t="shared" si="85"/>
        <v>0</v>
      </c>
      <c r="AW56" s="17">
        <f t="shared" si="86"/>
        <v>17.210477857586515</v>
      </c>
      <c r="AX56" s="14">
        <f t="shared" si="87"/>
        <v>1.8054151763439174E-2</v>
      </c>
      <c r="AY56" s="14">
        <f t="shared" si="88"/>
        <v>0</v>
      </c>
      <c r="AZ56" s="67">
        <f t="shared" si="89"/>
        <v>1.4458849819598122E-3</v>
      </c>
      <c r="BA56" s="21">
        <f t="shared" si="90"/>
        <v>0</v>
      </c>
      <c r="BB56" s="66">
        <v>787</v>
      </c>
      <c r="BC56" s="15">
        <f t="shared" si="91"/>
        <v>2152.8492728795409</v>
      </c>
      <c r="BD56" s="19">
        <f t="shared" si="92"/>
        <v>1365.8492728795409</v>
      </c>
      <c r="BE56" s="53">
        <f t="shared" si="93"/>
        <v>1365.8492728795409</v>
      </c>
      <c r="BF56" s="61">
        <f t="shared" si="94"/>
        <v>6.78424559371998E-2</v>
      </c>
      <c r="BG56" s="62">
        <f t="shared" si="95"/>
        <v>91.926527794905084</v>
      </c>
      <c r="BH56" s="63">
        <f t="shared" si="96"/>
        <v>385.92720379218019</v>
      </c>
      <c r="BI56" s="46">
        <f t="shared" si="97"/>
        <v>0.23819654818738056</v>
      </c>
      <c r="BJ56" s="64">
        <f t="shared" si="98"/>
        <v>0.36556205300306471</v>
      </c>
      <c r="BK56" s="66">
        <v>0</v>
      </c>
      <c r="BL56" s="66">
        <v>0</v>
      </c>
      <c r="BM56" s="66">
        <v>0</v>
      </c>
      <c r="BN56" s="10">
        <f t="shared" si="99"/>
        <v>0</v>
      </c>
      <c r="BO56" s="15">
        <f t="shared" si="100"/>
        <v>0</v>
      </c>
      <c r="BP56" s="9">
        <f t="shared" si="101"/>
        <v>0</v>
      </c>
      <c r="BQ56" s="53">
        <f t="shared" si="102"/>
        <v>0</v>
      </c>
      <c r="BR56" s="7">
        <f t="shared" si="103"/>
        <v>0</v>
      </c>
      <c r="BS56" s="62">
        <f t="shared" si="104"/>
        <v>0</v>
      </c>
      <c r="BT56" s="48">
        <f t="shared" si="105"/>
        <v>398.47594341405471</v>
      </c>
      <c r="BU56" s="46">
        <f t="shared" si="106"/>
        <v>0</v>
      </c>
      <c r="BV56" s="64" t="e">
        <f t="shared" si="107"/>
        <v>#DIV/0!</v>
      </c>
      <c r="BW56" s="16">
        <f t="shared" si="108"/>
        <v>787</v>
      </c>
      <c r="BX56" s="69">
        <f t="shared" si="109"/>
        <v>2167.3717416383452</v>
      </c>
      <c r="BY56" s="66">
        <v>0</v>
      </c>
      <c r="BZ56" s="15">
        <f t="shared" si="110"/>
        <v>14.522468758804354</v>
      </c>
      <c r="CA56" s="37">
        <f t="shared" si="111"/>
        <v>14.522468758804354</v>
      </c>
      <c r="CB56" s="54">
        <f t="shared" si="112"/>
        <v>14.522468758804354</v>
      </c>
      <c r="CC56" s="26">
        <f t="shared" si="113"/>
        <v>4.5241335697209888E-3</v>
      </c>
      <c r="CD56" s="47">
        <f t="shared" si="114"/>
        <v>14.522468758804356</v>
      </c>
      <c r="CE56" s="48">
        <f t="shared" si="115"/>
        <v>385.92720379218019</v>
      </c>
      <c r="CF56" s="65">
        <f t="shared" si="116"/>
        <v>3.7630072760106929E-2</v>
      </c>
      <c r="CG56" t="s">
        <v>222</v>
      </c>
      <c r="CH56" s="66">
        <v>825</v>
      </c>
      <c r="CI56" s="15">
        <f t="shared" si="117"/>
        <v>13.451067987172133</v>
      </c>
      <c r="CJ56" s="37">
        <f t="shared" si="118"/>
        <v>-811.54893201282789</v>
      </c>
      <c r="CK56" s="54">
        <f t="shared" si="119"/>
        <v>-811.54893201282789</v>
      </c>
      <c r="CL56" s="26">
        <f t="shared" si="120"/>
        <v>-0.12627181142256541</v>
      </c>
      <c r="CM56" s="47">
        <f t="shared" si="121"/>
        <v>-811.54893201282789</v>
      </c>
      <c r="CN56" s="48">
        <f t="shared" si="122"/>
        <v>385.92720379218019</v>
      </c>
      <c r="CO56" s="65">
        <f t="shared" si="123"/>
        <v>-2.1028549530544178</v>
      </c>
      <c r="CP56" s="70">
        <f t="shared" si="124"/>
        <v>0</v>
      </c>
      <c r="CQ56" s="1">
        <f t="shared" si="125"/>
        <v>787</v>
      </c>
    </row>
    <row r="57" spans="1:95" x14ac:dyDescent="0.2">
      <c r="A57" s="28" t="s">
        <v>117</v>
      </c>
      <c r="B57">
        <v>0</v>
      </c>
      <c r="C57">
        <v>0</v>
      </c>
      <c r="D57">
        <v>0.100378787878787</v>
      </c>
      <c r="E57">
        <v>0.89962121212121204</v>
      </c>
      <c r="F57">
        <v>6.0885608856088499E-2</v>
      </c>
      <c r="G57">
        <v>6.0885608856088499E-2</v>
      </c>
      <c r="H57">
        <v>0.35645933014353998</v>
      </c>
      <c r="I57">
        <v>4.1866028708133898E-2</v>
      </c>
      <c r="J57">
        <v>0.12216192757595</v>
      </c>
      <c r="K57">
        <v>8.6243279967166797E-2</v>
      </c>
      <c r="L57">
        <v>-4.2546563152786501E-2</v>
      </c>
      <c r="M57">
        <v>-1.22451157703212</v>
      </c>
      <c r="N57" s="21">
        <v>0</v>
      </c>
      <c r="O57">
        <v>1.0069569505990501</v>
      </c>
      <c r="P57">
        <v>0.97935372184194902</v>
      </c>
      <c r="Q57">
        <v>1.01767240510299</v>
      </c>
      <c r="R57">
        <v>0.97549371229545201</v>
      </c>
      <c r="S57">
        <v>14.6099996566772</v>
      </c>
      <c r="T57" s="27">
        <f t="shared" si="64"/>
        <v>0.97549371229545201</v>
      </c>
      <c r="U57" s="27">
        <f t="shared" si="65"/>
        <v>1.01767240510299</v>
      </c>
      <c r="V57" s="39">
        <f t="shared" si="66"/>
        <v>14.251962801727322</v>
      </c>
      <c r="W57" s="38">
        <f t="shared" si="67"/>
        <v>14.868193489164543</v>
      </c>
      <c r="X57" s="44">
        <f t="shared" si="68"/>
        <v>1.1997836279808829</v>
      </c>
      <c r="Y57" s="44">
        <f t="shared" si="69"/>
        <v>0.11841151028367923</v>
      </c>
      <c r="Z57" s="22">
        <f t="shared" si="70"/>
        <v>1</v>
      </c>
      <c r="AA57" s="22">
        <f t="shared" si="71"/>
        <v>1</v>
      </c>
      <c r="AB57" s="22">
        <f t="shared" si="72"/>
        <v>1</v>
      </c>
      <c r="AC57" s="22">
        <v>1</v>
      </c>
      <c r="AD57" s="22">
        <v>1</v>
      </c>
      <c r="AE57" s="22">
        <v>1</v>
      </c>
      <c r="AF57" s="22">
        <f t="shared" si="73"/>
        <v>-0.10573411347504191</v>
      </c>
      <c r="AG57" s="22">
        <f t="shared" si="74"/>
        <v>0.97680415159684475</v>
      </c>
      <c r="AH57" s="22">
        <f t="shared" si="75"/>
        <v>-4.2546563152786501E-2</v>
      </c>
      <c r="AI57" s="22">
        <f t="shared" si="76"/>
        <v>1.0631875503222554</v>
      </c>
      <c r="AJ57" s="22">
        <f t="shared" si="77"/>
        <v>-2.6288582302280261</v>
      </c>
      <c r="AK57" s="22">
        <f t="shared" si="78"/>
        <v>1.3004365594014071</v>
      </c>
      <c r="AL57" s="22">
        <f t="shared" si="79"/>
        <v>-1.22451157703212</v>
      </c>
      <c r="AM57" s="22">
        <f t="shared" si="80"/>
        <v>2.4043466531959061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81"/>
        <v>1.2777312890348229</v>
      </c>
      <c r="AS57" s="17">
        <f t="shared" si="82"/>
        <v>1.2777312890348229</v>
      </c>
      <c r="AT57" s="17">
        <f t="shared" si="83"/>
        <v>33.418606279555718</v>
      </c>
      <c r="AU57" s="17">
        <f t="shared" si="84"/>
        <v>1.2777312890348229</v>
      </c>
      <c r="AV57" s="17">
        <f t="shared" si="85"/>
        <v>1.2777312890348229</v>
      </c>
      <c r="AW57" s="17">
        <f t="shared" si="86"/>
        <v>33.418606279555718</v>
      </c>
      <c r="AX57" s="14">
        <f t="shared" si="87"/>
        <v>1.6314623081423079E-3</v>
      </c>
      <c r="AY57" s="14">
        <f t="shared" si="88"/>
        <v>1.5013978482842178E-3</v>
      </c>
      <c r="AZ57" s="67">
        <f t="shared" si="89"/>
        <v>2.8075606812008351E-3</v>
      </c>
      <c r="BA57" s="21">
        <f t="shared" si="90"/>
        <v>0</v>
      </c>
      <c r="BB57" s="66">
        <v>175</v>
      </c>
      <c r="BC57" s="15">
        <f t="shared" si="91"/>
        <v>194.54209147212137</v>
      </c>
      <c r="BD57" s="19">
        <f t="shared" si="92"/>
        <v>19.542091472121371</v>
      </c>
      <c r="BE57" s="53">
        <f t="shared" si="93"/>
        <v>19.542091472121371</v>
      </c>
      <c r="BF57" s="61">
        <f t="shared" si="94"/>
        <v>9.7066602145861203E-4</v>
      </c>
      <c r="BG57" s="62">
        <f t="shared" si="95"/>
        <v>1.3152524590764101</v>
      </c>
      <c r="BH57" s="63">
        <f t="shared" si="96"/>
        <v>14.251962801727322</v>
      </c>
      <c r="BI57" s="46">
        <f t="shared" si="97"/>
        <v>9.2285706703991888E-2</v>
      </c>
      <c r="BJ57" s="64">
        <f t="shared" si="98"/>
        <v>0.89954826061422377</v>
      </c>
      <c r="BK57" s="66">
        <v>263</v>
      </c>
      <c r="BL57" s="66">
        <v>234</v>
      </c>
      <c r="BM57" s="66">
        <v>0</v>
      </c>
      <c r="BN57" s="10">
        <f t="shared" si="99"/>
        <v>497</v>
      </c>
      <c r="BO57" s="15">
        <f t="shared" si="100"/>
        <v>266.36599505979967</v>
      </c>
      <c r="BP57" s="9">
        <f t="shared" si="101"/>
        <v>-230.63400494020033</v>
      </c>
      <c r="BQ57" s="53">
        <f t="shared" si="102"/>
        <v>0</v>
      </c>
      <c r="BR57" s="7">
        <f t="shared" si="103"/>
        <v>0</v>
      </c>
      <c r="BS57" s="62">
        <f t="shared" si="104"/>
        <v>0</v>
      </c>
      <c r="BT57" s="48">
        <f t="shared" si="105"/>
        <v>14.868193489164543</v>
      </c>
      <c r="BU57" s="46">
        <f t="shared" si="106"/>
        <v>0</v>
      </c>
      <c r="BV57" s="64">
        <f t="shared" si="107"/>
        <v>1.8658537847086021</v>
      </c>
      <c r="BW57" s="16">
        <f t="shared" si="108"/>
        <v>672</v>
      </c>
      <c r="BX57" s="69">
        <f t="shared" si="109"/>
        <v>489.10722601390228</v>
      </c>
      <c r="BY57" s="66">
        <v>0</v>
      </c>
      <c r="BZ57" s="15">
        <f t="shared" si="110"/>
        <v>28.199139481981188</v>
      </c>
      <c r="CA57" s="37">
        <f t="shared" si="111"/>
        <v>28.199139481981188</v>
      </c>
      <c r="CB57" s="54">
        <f t="shared" si="112"/>
        <v>28.199139481981188</v>
      </c>
      <c r="CC57" s="26">
        <f t="shared" si="113"/>
        <v>8.7847786548228106E-3</v>
      </c>
      <c r="CD57" s="47">
        <f t="shared" si="114"/>
        <v>28.199139481981184</v>
      </c>
      <c r="CE57" s="48">
        <f t="shared" si="115"/>
        <v>14.251962801727322</v>
      </c>
      <c r="CF57" s="65">
        <f t="shared" si="116"/>
        <v>1.9786144459037938</v>
      </c>
      <c r="CG57" t="s">
        <v>222</v>
      </c>
      <c r="CH57" s="66">
        <v>0</v>
      </c>
      <c r="CI57" s="15">
        <f t="shared" si="117"/>
        <v>26.11873701721137</v>
      </c>
      <c r="CJ57" s="37">
        <f t="shared" si="118"/>
        <v>26.11873701721137</v>
      </c>
      <c r="CK57" s="54">
        <f t="shared" si="119"/>
        <v>26.11873701721137</v>
      </c>
      <c r="CL57" s="26">
        <f t="shared" si="120"/>
        <v>4.0639080468665581E-3</v>
      </c>
      <c r="CM57" s="47">
        <f t="shared" si="121"/>
        <v>26.11873701721137</v>
      </c>
      <c r="CN57" s="48">
        <f t="shared" si="122"/>
        <v>14.251962801727322</v>
      </c>
      <c r="CO57" s="65">
        <f t="shared" si="123"/>
        <v>1.8326413968780362</v>
      </c>
      <c r="CP57" s="70">
        <f t="shared" si="124"/>
        <v>0</v>
      </c>
      <c r="CQ57" s="1">
        <f t="shared" si="125"/>
        <v>672</v>
      </c>
    </row>
    <row r="58" spans="1:95" x14ac:dyDescent="0.2">
      <c r="A58" s="29" t="s">
        <v>157</v>
      </c>
      <c r="B58">
        <v>1</v>
      </c>
      <c r="C58">
        <v>1</v>
      </c>
      <c r="D58">
        <v>0.53415900918897297</v>
      </c>
      <c r="E58">
        <v>0.46584099081102598</v>
      </c>
      <c r="F58">
        <v>0.58243941199840998</v>
      </c>
      <c r="G58">
        <v>0.58243941199840998</v>
      </c>
      <c r="H58">
        <v>0.51859590472210604</v>
      </c>
      <c r="I58">
        <v>0.45340576681989098</v>
      </c>
      <c r="J58">
        <v>0.48490656197888399</v>
      </c>
      <c r="K58">
        <v>0.53144020626327504</v>
      </c>
      <c r="L58">
        <v>0.57983035228965796</v>
      </c>
      <c r="M58">
        <v>-1.06222784432353</v>
      </c>
      <c r="N58" s="21">
        <v>0</v>
      </c>
      <c r="O58">
        <v>0.99786393617441504</v>
      </c>
      <c r="P58">
        <v>0.98823772010087896</v>
      </c>
      <c r="Q58">
        <v>1.0216858429026801</v>
      </c>
      <c r="R58">
        <v>0.98455390834172696</v>
      </c>
      <c r="S58">
        <v>318.100006103515</v>
      </c>
      <c r="T58" s="27">
        <f t="shared" si="64"/>
        <v>0.98823772010087896</v>
      </c>
      <c r="U58" s="27">
        <f t="shared" si="65"/>
        <v>1.0216858429026801</v>
      </c>
      <c r="V58" s="39">
        <f t="shared" si="66"/>
        <v>314.35842479581333</v>
      </c>
      <c r="W58" s="38">
        <f t="shared" si="67"/>
        <v>324.99827286321738</v>
      </c>
      <c r="X58" s="44">
        <f t="shared" si="68"/>
        <v>0.97563996696944688</v>
      </c>
      <c r="Y58" s="44">
        <f t="shared" si="69"/>
        <v>0.52676946756713561</v>
      </c>
      <c r="Z58" s="22">
        <f t="shared" si="70"/>
        <v>1</v>
      </c>
      <c r="AA58" s="22">
        <f t="shared" si="71"/>
        <v>1</v>
      </c>
      <c r="AB58" s="22">
        <f t="shared" si="72"/>
        <v>1</v>
      </c>
      <c r="AC58" s="22">
        <v>1</v>
      </c>
      <c r="AD58" s="22">
        <v>1</v>
      </c>
      <c r="AE58" s="22">
        <v>1</v>
      </c>
      <c r="AF58" s="22">
        <f t="shared" si="73"/>
        <v>-0.10573411347504191</v>
      </c>
      <c r="AG58" s="22">
        <f t="shared" si="74"/>
        <v>0.97680415159684475</v>
      </c>
      <c r="AH58" s="22">
        <f t="shared" si="75"/>
        <v>0.57983035228965796</v>
      </c>
      <c r="AI58" s="22">
        <f t="shared" si="76"/>
        <v>1.6855644657647</v>
      </c>
      <c r="AJ58" s="22">
        <f t="shared" si="77"/>
        <v>-2.6288582302280261</v>
      </c>
      <c r="AK58" s="22">
        <f t="shared" si="78"/>
        <v>1.3004365594014071</v>
      </c>
      <c r="AL58" s="22">
        <f t="shared" si="79"/>
        <v>-1.06222784432353</v>
      </c>
      <c r="AM58" s="22">
        <f t="shared" si="80"/>
        <v>2.5666303859044959</v>
      </c>
      <c r="AN58" s="46">
        <v>1</v>
      </c>
      <c r="AO58" s="46">
        <v>1</v>
      </c>
      <c r="AP58" s="51">
        <v>1</v>
      </c>
      <c r="AQ58" s="21">
        <v>1</v>
      </c>
      <c r="AR58" s="17">
        <f t="shared" si="81"/>
        <v>8.072005859062422</v>
      </c>
      <c r="AS58" s="17">
        <f t="shared" si="82"/>
        <v>8.072005859062422</v>
      </c>
      <c r="AT58" s="17">
        <f t="shared" si="83"/>
        <v>43.396362269530023</v>
      </c>
      <c r="AU58" s="17">
        <f t="shared" si="84"/>
        <v>8.072005859062422</v>
      </c>
      <c r="AV58" s="17">
        <f t="shared" si="85"/>
        <v>8.072005859062422</v>
      </c>
      <c r="AW58" s="17">
        <f t="shared" si="86"/>
        <v>43.396362269530023</v>
      </c>
      <c r="AX58" s="14">
        <f t="shared" si="87"/>
        <v>1.030668452997812E-2</v>
      </c>
      <c r="AY58" s="14">
        <f t="shared" si="88"/>
        <v>9.4850085711594596E-3</v>
      </c>
      <c r="AZ58" s="67">
        <f t="shared" si="89"/>
        <v>3.6458109412425112E-3</v>
      </c>
      <c r="BA58" s="21">
        <f t="shared" si="90"/>
        <v>0</v>
      </c>
      <c r="BB58" s="66">
        <v>1272</v>
      </c>
      <c r="BC58" s="15">
        <f t="shared" si="91"/>
        <v>1229.0102900927111</v>
      </c>
      <c r="BD58" s="19">
        <f t="shared" si="92"/>
        <v>-42.989709907288898</v>
      </c>
      <c r="BE58" s="53">
        <f t="shared" si="93"/>
        <v>0</v>
      </c>
      <c r="BF58" s="61">
        <f t="shared" si="94"/>
        <v>0</v>
      </c>
      <c r="BG58" s="62">
        <f t="shared" si="95"/>
        <v>0</v>
      </c>
      <c r="BH58" s="63">
        <f t="shared" si="96"/>
        <v>324.99827286321738</v>
      </c>
      <c r="BI58" s="46">
        <f t="shared" si="97"/>
        <v>0</v>
      </c>
      <c r="BJ58" s="64">
        <f t="shared" si="98"/>
        <v>1.0349791293480919</v>
      </c>
      <c r="BK58" s="66">
        <v>1272</v>
      </c>
      <c r="BL58" s="66">
        <v>1909</v>
      </c>
      <c r="BM58" s="66">
        <v>0</v>
      </c>
      <c r="BN58" s="10">
        <f t="shared" si="99"/>
        <v>3181</v>
      </c>
      <c r="BO58" s="15">
        <f t="shared" si="100"/>
        <v>1682.754340626542</v>
      </c>
      <c r="BP58" s="9">
        <f t="shared" si="101"/>
        <v>-1498.245659373458</v>
      </c>
      <c r="BQ58" s="53">
        <f t="shared" si="102"/>
        <v>0</v>
      </c>
      <c r="BR58" s="7">
        <f t="shared" si="103"/>
        <v>0</v>
      </c>
      <c r="BS58" s="62">
        <f t="shared" si="104"/>
        <v>0</v>
      </c>
      <c r="BT58" s="48">
        <f t="shared" si="105"/>
        <v>324.99827286321738</v>
      </c>
      <c r="BU58" s="46">
        <f t="shared" si="106"/>
        <v>0</v>
      </c>
      <c r="BV58" s="64">
        <f t="shared" si="107"/>
        <v>1.8903531687314588</v>
      </c>
      <c r="BW58" s="16">
        <f t="shared" si="108"/>
        <v>4453</v>
      </c>
      <c r="BX58" s="69">
        <f t="shared" si="109"/>
        <v>2948.3831558130928</v>
      </c>
      <c r="BY58" s="66">
        <v>0</v>
      </c>
      <c r="BZ58" s="15">
        <f t="shared" si="110"/>
        <v>36.618525093839786</v>
      </c>
      <c r="CA58" s="37">
        <f t="shared" si="111"/>
        <v>36.618525093839786</v>
      </c>
      <c r="CB58" s="54">
        <f t="shared" si="112"/>
        <v>36.618525093839786</v>
      </c>
      <c r="CC58" s="26">
        <f t="shared" si="113"/>
        <v>1.140764021614948E-2</v>
      </c>
      <c r="CD58" s="47">
        <f t="shared" si="114"/>
        <v>36.618525093839786</v>
      </c>
      <c r="CE58" s="48">
        <f t="shared" si="115"/>
        <v>314.35842479581333</v>
      </c>
      <c r="CF58" s="65">
        <f t="shared" si="116"/>
        <v>0.1164865395849492</v>
      </c>
      <c r="CG58" t="s">
        <v>222</v>
      </c>
      <c r="CH58" s="66">
        <v>0</v>
      </c>
      <c r="CI58" s="15">
        <f t="shared" si="117"/>
        <v>33.916979186379081</v>
      </c>
      <c r="CJ58" s="37">
        <f t="shared" si="118"/>
        <v>33.916979186379081</v>
      </c>
      <c r="CK58" s="54">
        <f t="shared" si="119"/>
        <v>33.916979186379081</v>
      </c>
      <c r="CL58" s="26">
        <f t="shared" si="120"/>
        <v>5.2772645381016147E-3</v>
      </c>
      <c r="CM58" s="47">
        <f t="shared" si="121"/>
        <v>33.916979186379081</v>
      </c>
      <c r="CN58" s="48">
        <f t="shared" si="122"/>
        <v>314.35842479581333</v>
      </c>
      <c r="CO58" s="65">
        <f t="shared" si="123"/>
        <v>0.10789269989633435</v>
      </c>
      <c r="CP58" s="70">
        <f t="shared" si="124"/>
        <v>0</v>
      </c>
      <c r="CQ58" s="1">
        <f t="shared" si="125"/>
        <v>4453</v>
      </c>
    </row>
    <row r="59" spans="1:95" x14ac:dyDescent="0.2">
      <c r="A59" s="29" t="s">
        <v>205</v>
      </c>
      <c r="B59">
        <v>1</v>
      </c>
      <c r="C59">
        <v>1</v>
      </c>
      <c r="D59">
        <v>0.52805813484053199</v>
      </c>
      <c r="E59">
        <v>0.47194186515946701</v>
      </c>
      <c r="F59">
        <v>0.11102139685102901</v>
      </c>
      <c r="G59">
        <v>0.11102139685102901</v>
      </c>
      <c r="H59">
        <v>0.10217300459674</v>
      </c>
      <c r="I59">
        <v>0.306936899289594</v>
      </c>
      <c r="J59">
        <v>0.17708942718870799</v>
      </c>
      <c r="K59">
        <v>0.14021667366629001</v>
      </c>
      <c r="L59">
        <v>0.68589791593292204</v>
      </c>
      <c r="M59">
        <v>1.1419959494339</v>
      </c>
      <c r="N59" s="21">
        <v>0</v>
      </c>
      <c r="O59">
        <v>1.0010309268214701</v>
      </c>
      <c r="P59">
        <v>0.96637105760558795</v>
      </c>
      <c r="Q59">
        <v>1.01291699099387</v>
      </c>
      <c r="R59">
        <v>0.98479103433374904</v>
      </c>
      <c r="S59">
        <v>2.1500000953674299</v>
      </c>
      <c r="T59" s="27">
        <f t="shared" si="64"/>
        <v>0.96637105760558795</v>
      </c>
      <c r="U59" s="27">
        <f t="shared" si="65"/>
        <v>1.01291699099387</v>
      </c>
      <c r="V59" s="39">
        <f t="shared" si="66"/>
        <v>2.077697866012338</v>
      </c>
      <c r="W59" s="38">
        <f t="shared" si="67"/>
        <v>2.1777716272361105</v>
      </c>
      <c r="X59" s="44">
        <f t="shared" si="68"/>
        <v>0.97879242124156651</v>
      </c>
      <c r="Y59" s="44">
        <f t="shared" si="69"/>
        <v>0.21093099046913169</v>
      </c>
      <c r="Z59" s="22">
        <f t="shared" si="70"/>
        <v>1</v>
      </c>
      <c r="AA59" s="22">
        <f t="shared" si="71"/>
        <v>1</v>
      </c>
      <c r="AB59" s="22">
        <f t="shared" si="72"/>
        <v>1</v>
      </c>
      <c r="AC59" s="22">
        <v>1</v>
      </c>
      <c r="AD59" s="22">
        <v>1</v>
      </c>
      <c r="AE59" s="22">
        <v>1</v>
      </c>
      <c r="AF59" s="22">
        <f t="shared" si="73"/>
        <v>-0.10573411347504191</v>
      </c>
      <c r="AG59" s="22">
        <f t="shared" si="74"/>
        <v>0.97680415159684475</v>
      </c>
      <c r="AH59" s="22">
        <f t="shared" si="75"/>
        <v>0.68589791593292204</v>
      </c>
      <c r="AI59" s="22">
        <f t="shared" si="76"/>
        <v>1.791632029407964</v>
      </c>
      <c r="AJ59" s="22">
        <f t="shared" si="77"/>
        <v>-2.6288582302280261</v>
      </c>
      <c r="AK59" s="22">
        <f t="shared" si="78"/>
        <v>1.3004365594014071</v>
      </c>
      <c r="AL59" s="22">
        <f t="shared" si="79"/>
        <v>1.1419959494339</v>
      </c>
      <c r="AM59" s="22">
        <f t="shared" si="80"/>
        <v>4.7708541796619262</v>
      </c>
      <c r="AN59" s="46">
        <v>0</v>
      </c>
      <c r="AO59" s="49">
        <v>0</v>
      </c>
      <c r="AP59" s="51">
        <v>0.5</v>
      </c>
      <c r="AQ59" s="50">
        <v>1</v>
      </c>
      <c r="AR59" s="17">
        <f t="shared" si="81"/>
        <v>0</v>
      </c>
      <c r="AS59" s="17">
        <f t="shared" si="82"/>
        <v>0</v>
      </c>
      <c r="AT59" s="17">
        <f t="shared" si="83"/>
        <v>259.03268952871679</v>
      </c>
      <c r="AU59" s="17">
        <f t="shared" si="84"/>
        <v>0</v>
      </c>
      <c r="AV59" s="17">
        <f t="shared" si="85"/>
        <v>0</v>
      </c>
      <c r="AW59" s="17">
        <f t="shared" si="86"/>
        <v>259.03268952871679</v>
      </c>
      <c r="AX59" s="14">
        <f t="shared" si="87"/>
        <v>0</v>
      </c>
      <c r="AY59" s="14">
        <f t="shared" si="88"/>
        <v>0</v>
      </c>
      <c r="AZ59" s="67">
        <f t="shared" si="89"/>
        <v>2.1761828969852445E-2</v>
      </c>
      <c r="BA59" s="21">
        <f t="shared" si="90"/>
        <v>0</v>
      </c>
      <c r="BB59" s="66">
        <v>0</v>
      </c>
      <c r="BC59" s="15">
        <f t="shared" si="91"/>
        <v>0</v>
      </c>
      <c r="BD59" s="19">
        <f t="shared" si="92"/>
        <v>0</v>
      </c>
      <c r="BE59" s="53">
        <f t="shared" si="93"/>
        <v>0</v>
      </c>
      <c r="BF59" s="61">
        <f t="shared" si="94"/>
        <v>0</v>
      </c>
      <c r="BG59" s="62">
        <f t="shared" si="95"/>
        <v>0</v>
      </c>
      <c r="BH59" s="63">
        <f t="shared" si="96"/>
        <v>2.1777716272361105</v>
      </c>
      <c r="BI59" s="46">
        <f t="shared" si="97"/>
        <v>0</v>
      </c>
      <c r="BJ59" s="64" t="e">
        <f t="shared" si="98"/>
        <v>#DIV/0!</v>
      </c>
      <c r="BK59" s="66">
        <v>0</v>
      </c>
      <c r="BL59" s="66">
        <v>0</v>
      </c>
      <c r="BM59" s="66">
        <v>0</v>
      </c>
      <c r="BN59" s="10">
        <f t="shared" si="99"/>
        <v>0</v>
      </c>
      <c r="BO59" s="15">
        <f t="shared" si="100"/>
        <v>0</v>
      </c>
      <c r="BP59" s="9">
        <f t="shared" si="101"/>
        <v>0</v>
      </c>
      <c r="BQ59" s="53">
        <f t="shared" si="102"/>
        <v>0</v>
      </c>
      <c r="BR59" s="7">
        <f t="shared" si="103"/>
        <v>0</v>
      </c>
      <c r="BS59" s="62">
        <f t="shared" si="104"/>
        <v>0</v>
      </c>
      <c r="BT59" s="48">
        <f t="shared" si="105"/>
        <v>2.1777716272361105</v>
      </c>
      <c r="BU59" s="46">
        <f t="shared" si="106"/>
        <v>0</v>
      </c>
      <c r="BV59" s="64" t="e">
        <f t="shared" si="107"/>
        <v>#DIV/0!</v>
      </c>
      <c r="BW59" s="16">
        <f t="shared" si="108"/>
        <v>60</v>
      </c>
      <c r="BX59" s="69">
        <f t="shared" si="109"/>
        <v>218.57581017319797</v>
      </c>
      <c r="BY59" s="66">
        <v>60</v>
      </c>
      <c r="BZ59" s="15">
        <f t="shared" si="110"/>
        <v>218.57581017319797</v>
      </c>
      <c r="CA59" s="37">
        <f t="shared" si="111"/>
        <v>158.57581017319797</v>
      </c>
      <c r="CB59" s="54">
        <f t="shared" si="112"/>
        <v>158.57581017319797</v>
      </c>
      <c r="CC59" s="26">
        <f t="shared" si="113"/>
        <v>4.9400563916884167E-2</v>
      </c>
      <c r="CD59" s="47">
        <f t="shared" si="114"/>
        <v>158.57581017319797</v>
      </c>
      <c r="CE59" s="48">
        <f t="shared" si="115"/>
        <v>2.077697866012338</v>
      </c>
      <c r="CF59" s="65">
        <f t="shared" si="116"/>
        <v>76.32284403196104</v>
      </c>
      <c r="CG59" t="s">
        <v>222</v>
      </c>
      <c r="CH59" s="66">
        <v>0</v>
      </c>
      <c r="CI59" s="15">
        <f t="shared" si="117"/>
        <v>202.45029490653729</v>
      </c>
      <c r="CJ59" s="37">
        <f t="shared" si="118"/>
        <v>202.45029490653729</v>
      </c>
      <c r="CK59" s="54">
        <f t="shared" si="119"/>
        <v>202.45029490653729</v>
      </c>
      <c r="CL59" s="26">
        <f t="shared" si="120"/>
        <v>3.1499968088771944E-2</v>
      </c>
      <c r="CM59" s="47">
        <f t="shared" si="121"/>
        <v>202.45029490653729</v>
      </c>
      <c r="CN59" s="48">
        <f t="shared" si="122"/>
        <v>2.077697866012338</v>
      </c>
      <c r="CO59" s="65">
        <f t="shared" si="123"/>
        <v>97.439718362465257</v>
      </c>
      <c r="CP59" s="70">
        <f t="shared" si="124"/>
        <v>0</v>
      </c>
      <c r="CQ59" s="1">
        <f t="shared" si="125"/>
        <v>120</v>
      </c>
    </row>
    <row r="60" spans="1:95" x14ac:dyDescent="0.2">
      <c r="A60" s="29" t="s">
        <v>159</v>
      </c>
      <c r="B60">
        <v>0</v>
      </c>
      <c r="C60">
        <v>0</v>
      </c>
      <c r="D60">
        <v>4.0605095541401202E-2</v>
      </c>
      <c r="E60">
        <v>0.95939490445859799</v>
      </c>
      <c r="F60">
        <v>2.0472440944881799E-2</v>
      </c>
      <c r="G60">
        <v>2.0472440944881799E-2</v>
      </c>
      <c r="H60">
        <v>3.4904013961605499E-3</v>
      </c>
      <c r="I60">
        <v>1.22164048865619E-2</v>
      </c>
      <c r="J60">
        <v>6.5299430833751096E-3</v>
      </c>
      <c r="K60">
        <v>1.15621742828862E-2</v>
      </c>
      <c r="L60">
        <v>0.806322800740506</v>
      </c>
      <c r="M60">
        <v>-1.3627701809511099</v>
      </c>
      <c r="N60" s="21">
        <v>2</v>
      </c>
      <c r="O60">
        <v>1.01772185662578</v>
      </c>
      <c r="P60">
        <v>0.98572977572185305</v>
      </c>
      <c r="Q60">
        <v>1.0282034159850899</v>
      </c>
      <c r="R60">
        <v>0.97552165182349404</v>
      </c>
      <c r="S60">
        <v>157.22000122070301</v>
      </c>
      <c r="T60" s="27">
        <f t="shared" si="64"/>
        <v>0.97552165182349404</v>
      </c>
      <c r="U60" s="27">
        <f t="shared" si="65"/>
        <v>1.0282034159850899</v>
      </c>
      <c r="V60" s="39">
        <f t="shared" si="66"/>
        <v>161.1650555647017</v>
      </c>
      <c r="W60" s="38">
        <f t="shared" si="67"/>
        <v>170.90112534578734</v>
      </c>
      <c r="X60" s="44">
        <f t="shared" si="68"/>
        <v>1.2306699929520795</v>
      </c>
      <c r="Y60" s="44">
        <f t="shared" si="69"/>
        <v>1.6478414440021221E-2</v>
      </c>
      <c r="Z60" s="22">
        <f t="shared" si="70"/>
        <v>3.655961643199483</v>
      </c>
      <c r="AA60" s="22">
        <f t="shared" si="71"/>
        <v>4.3955583451375713</v>
      </c>
      <c r="AB60" s="22">
        <f t="shared" si="72"/>
        <v>5.1351550470756591</v>
      </c>
      <c r="AC60" s="22">
        <v>1</v>
      </c>
      <c r="AD60" s="22">
        <v>1</v>
      </c>
      <c r="AE60" s="22">
        <v>1</v>
      </c>
      <c r="AF60" s="22">
        <f t="shared" si="73"/>
        <v>-0.10573411347504191</v>
      </c>
      <c r="AG60" s="22">
        <f t="shared" si="74"/>
        <v>0.97680415159684475</v>
      </c>
      <c r="AH60" s="22">
        <f t="shared" si="75"/>
        <v>0.806322800740506</v>
      </c>
      <c r="AI60" s="22">
        <f t="shared" si="76"/>
        <v>1.9120569142155479</v>
      </c>
      <c r="AJ60" s="22">
        <f t="shared" si="77"/>
        <v>-2.6288582302280261</v>
      </c>
      <c r="AK60" s="22">
        <f t="shared" si="78"/>
        <v>1.3004365594014071</v>
      </c>
      <c r="AL60" s="22">
        <f t="shared" si="79"/>
        <v>-1.3627701809511099</v>
      </c>
      <c r="AM60" s="22">
        <f t="shared" si="80"/>
        <v>2.2660880492769162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81"/>
        <v>68.636767547987048</v>
      </c>
      <c r="AS60" s="17">
        <f t="shared" si="82"/>
        <v>48.865786362485771</v>
      </c>
      <c r="AT60" s="17">
        <f t="shared" si="83"/>
        <v>115.91007074554179</v>
      </c>
      <c r="AU60" s="17">
        <f t="shared" si="84"/>
        <v>41.40677850738961</v>
      </c>
      <c r="AV60" s="17">
        <f t="shared" si="85"/>
        <v>48.865786362485771</v>
      </c>
      <c r="AW60" s="17">
        <f t="shared" si="86"/>
        <v>115.91007074554179</v>
      </c>
      <c r="AX60" s="14">
        <f t="shared" si="87"/>
        <v>5.2869957099846897E-2</v>
      </c>
      <c r="AY60" s="14">
        <f t="shared" si="88"/>
        <v>5.7419730681223767E-2</v>
      </c>
      <c r="AZ60" s="67">
        <f t="shared" si="89"/>
        <v>9.7378255232467049E-3</v>
      </c>
      <c r="BA60" s="21">
        <f t="shared" si="90"/>
        <v>2</v>
      </c>
      <c r="BB60" s="66">
        <v>3773</v>
      </c>
      <c r="BC60" s="15">
        <f t="shared" si="91"/>
        <v>6304.4251644141432</v>
      </c>
      <c r="BD60" s="19">
        <f t="shared" si="92"/>
        <v>2531.4251644141432</v>
      </c>
      <c r="BE60" s="53">
        <f t="shared" si="93"/>
        <v>2531.4251644141432</v>
      </c>
      <c r="BF60" s="61">
        <f t="shared" si="94"/>
        <v>0.12573722707559068</v>
      </c>
      <c r="BG60" s="62">
        <f t="shared" si="95"/>
        <v>170.37394268742418</v>
      </c>
      <c r="BH60" s="63">
        <f t="shared" si="96"/>
        <v>161.1650555647017</v>
      </c>
      <c r="BI60" s="46">
        <f t="shared" si="97"/>
        <v>1.0571394778505534</v>
      </c>
      <c r="BJ60" s="64">
        <f t="shared" si="98"/>
        <v>0.59846852038105158</v>
      </c>
      <c r="BK60" s="66">
        <v>0</v>
      </c>
      <c r="BL60" s="66">
        <v>4088</v>
      </c>
      <c r="BM60" s="66">
        <v>0</v>
      </c>
      <c r="BN60" s="10">
        <f t="shared" si="99"/>
        <v>4088</v>
      </c>
      <c r="BO60" s="15">
        <f t="shared" si="100"/>
        <v>10186.949259617271</v>
      </c>
      <c r="BP60" s="9">
        <f t="shared" si="101"/>
        <v>6098.9492596172713</v>
      </c>
      <c r="BQ60" s="53">
        <f t="shared" si="102"/>
        <v>6098.9492596172713</v>
      </c>
      <c r="BR60" s="7">
        <f t="shared" si="103"/>
        <v>9.6080999294905725E-2</v>
      </c>
      <c r="BS60" s="62">
        <f t="shared" si="104"/>
        <v>464.74379358945856</v>
      </c>
      <c r="BT60" s="48">
        <f t="shared" si="105"/>
        <v>161.1650555647017</v>
      </c>
      <c r="BU60" s="46">
        <f t="shared" si="106"/>
        <v>2.883651123756672</v>
      </c>
      <c r="BV60" s="64">
        <f t="shared" si="107"/>
        <v>0.40129776793975985</v>
      </c>
      <c r="BW60" s="16">
        <f t="shared" si="108"/>
        <v>8015</v>
      </c>
      <c r="BX60" s="69">
        <f t="shared" si="109"/>
        <v>16589.181143586906</v>
      </c>
      <c r="BY60" s="66">
        <v>154</v>
      </c>
      <c r="BZ60" s="15">
        <f t="shared" si="110"/>
        <v>97.806719555489906</v>
      </c>
      <c r="CA60" s="37">
        <f t="shared" si="111"/>
        <v>-56.193280444510094</v>
      </c>
      <c r="CB60" s="54">
        <f t="shared" si="112"/>
        <v>-56.193280444510094</v>
      </c>
      <c r="CC60" s="26">
        <f t="shared" si="113"/>
        <v>-1.750569484252653E-2</v>
      </c>
      <c r="CD60" s="47">
        <f t="shared" si="114"/>
        <v>-56.193280444510087</v>
      </c>
      <c r="CE60" s="48">
        <f t="shared" si="115"/>
        <v>170.90112534578734</v>
      </c>
      <c r="CF60" s="65">
        <f t="shared" si="116"/>
        <v>-0.32880579534402249</v>
      </c>
      <c r="CG60" t="s">
        <v>222</v>
      </c>
      <c r="CH60" s="66">
        <v>0</v>
      </c>
      <c r="CI60" s="15">
        <f t="shared" si="117"/>
        <v>90.5909908427641</v>
      </c>
      <c r="CJ60" s="37">
        <f t="shared" si="118"/>
        <v>90.5909908427641</v>
      </c>
      <c r="CK60" s="54">
        <f t="shared" si="119"/>
        <v>90.5909908427641</v>
      </c>
      <c r="CL60" s="26">
        <f t="shared" si="120"/>
        <v>1.4095377445583335E-2</v>
      </c>
      <c r="CM60" s="47">
        <f t="shared" si="121"/>
        <v>90.5909908427641</v>
      </c>
      <c r="CN60" s="48">
        <f t="shared" si="122"/>
        <v>170.90112534578734</v>
      </c>
      <c r="CO60" s="65">
        <f t="shared" si="123"/>
        <v>0.53007837519776246</v>
      </c>
      <c r="CP60" s="70">
        <f t="shared" si="124"/>
        <v>2</v>
      </c>
      <c r="CQ60" s="1">
        <f t="shared" si="125"/>
        <v>8169</v>
      </c>
    </row>
    <row r="61" spans="1:95" x14ac:dyDescent="0.2">
      <c r="A61" s="29" t="s">
        <v>143</v>
      </c>
      <c r="B61">
        <v>0</v>
      </c>
      <c r="C61">
        <v>0</v>
      </c>
      <c r="D61">
        <v>0.436276468238114</v>
      </c>
      <c r="E61">
        <v>0.56372353176188505</v>
      </c>
      <c r="F61">
        <v>0.50615812475168798</v>
      </c>
      <c r="G61">
        <v>0.50615812475168798</v>
      </c>
      <c r="H61">
        <v>0.32971165900543198</v>
      </c>
      <c r="I61">
        <v>0.63226076055160796</v>
      </c>
      <c r="J61">
        <v>0.45657830027883201</v>
      </c>
      <c r="K61">
        <v>0.48072946266215699</v>
      </c>
      <c r="L61">
        <v>0.74144964457048801</v>
      </c>
      <c r="M61">
        <v>-2.1070928389732502</v>
      </c>
      <c r="N61" s="21">
        <v>0</v>
      </c>
      <c r="O61">
        <v>1.01037939365422</v>
      </c>
      <c r="P61">
        <v>0.97028253039823398</v>
      </c>
      <c r="Q61">
        <v>1.00724518458989</v>
      </c>
      <c r="R61">
        <v>0.98338398015987205</v>
      </c>
      <c r="S61">
        <v>870.88000488281205</v>
      </c>
      <c r="T61" s="27">
        <f t="shared" si="64"/>
        <v>0.98338398015987205</v>
      </c>
      <c r="U61" s="27">
        <f t="shared" si="65"/>
        <v>1.00724518458989</v>
      </c>
      <c r="V61" s="39">
        <f t="shared" si="66"/>
        <v>856.40944544330853</v>
      </c>
      <c r="W61" s="38">
        <f t="shared" si="67"/>
        <v>877.1896912738323</v>
      </c>
      <c r="X61" s="44">
        <f t="shared" si="68"/>
        <v>1.0262180016515279</v>
      </c>
      <c r="Y61" s="44">
        <f t="shared" si="69"/>
        <v>0.47826755717707414</v>
      </c>
      <c r="Z61" s="22">
        <f t="shared" si="70"/>
        <v>1</v>
      </c>
      <c r="AA61" s="22">
        <f t="shared" si="71"/>
        <v>1</v>
      </c>
      <c r="AB61" s="22">
        <f t="shared" si="72"/>
        <v>1</v>
      </c>
      <c r="AC61" s="22">
        <v>1</v>
      </c>
      <c r="AD61" s="22">
        <v>1</v>
      </c>
      <c r="AE61" s="22">
        <v>1</v>
      </c>
      <c r="AF61" s="22">
        <f t="shared" si="73"/>
        <v>-0.10573411347504191</v>
      </c>
      <c r="AG61" s="22">
        <f t="shared" si="74"/>
        <v>0.97680415159684475</v>
      </c>
      <c r="AH61" s="22">
        <f t="shared" si="75"/>
        <v>0.74144964457048801</v>
      </c>
      <c r="AI61" s="22">
        <f t="shared" si="76"/>
        <v>1.8471837580455299</v>
      </c>
      <c r="AJ61" s="22">
        <f t="shared" si="77"/>
        <v>-2.6288582302280261</v>
      </c>
      <c r="AK61" s="22">
        <f t="shared" si="78"/>
        <v>1.3004365594014071</v>
      </c>
      <c r="AL61" s="22">
        <f t="shared" si="79"/>
        <v>-2.1070928389732502</v>
      </c>
      <c r="AM61" s="22">
        <f t="shared" si="80"/>
        <v>1.5217653912547759</v>
      </c>
      <c r="AN61" s="46">
        <v>1</v>
      </c>
      <c r="AO61" s="46">
        <v>1</v>
      </c>
      <c r="AP61" s="51">
        <v>1</v>
      </c>
      <c r="AQ61" s="21">
        <v>1</v>
      </c>
      <c r="AR61" s="17">
        <f t="shared" si="81"/>
        <v>11.642343400491859</v>
      </c>
      <c r="AS61" s="17">
        <f t="shared" si="82"/>
        <v>11.642343400491859</v>
      </c>
      <c r="AT61" s="17">
        <f t="shared" si="83"/>
        <v>5.362790257631592</v>
      </c>
      <c r="AU61" s="17">
        <f t="shared" si="84"/>
        <v>11.642343400491859</v>
      </c>
      <c r="AV61" s="17">
        <f t="shared" si="85"/>
        <v>11.642343400491859</v>
      </c>
      <c r="AW61" s="17">
        <f t="shared" si="86"/>
        <v>5.362790257631592</v>
      </c>
      <c r="AX61" s="14">
        <f t="shared" si="87"/>
        <v>1.4865445183470148E-2</v>
      </c>
      <c r="AY61" s="14">
        <f t="shared" si="88"/>
        <v>1.3680332852839806E-2</v>
      </c>
      <c r="AZ61" s="67">
        <f t="shared" si="89"/>
        <v>4.5053821044788107E-4</v>
      </c>
      <c r="BA61" s="21">
        <f t="shared" si="90"/>
        <v>0</v>
      </c>
      <c r="BB61" s="66">
        <v>1742</v>
      </c>
      <c r="BC61" s="15">
        <f t="shared" si="91"/>
        <v>1772.6151454577143</v>
      </c>
      <c r="BD61" s="19">
        <f t="shared" si="92"/>
        <v>30.615145457714334</v>
      </c>
      <c r="BE61" s="53">
        <f t="shared" si="93"/>
        <v>30.615145457714334</v>
      </c>
      <c r="BF61" s="61">
        <f t="shared" si="94"/>
        <v>1.5206704707226694E-3</v>
      </c>
      <c r="BG61" s="62">
        <f t="shared" si="95"/>
        <v>2.0605084878292024</v>
      </c>
      <c r="BH61" s="63">
        <f t="shared" si="96"/>
        <v>856.40944544330853</v>
      </c>
      <c r="BI61" s="46">
        <f t="shared" si="97"/>
        <v>2.4059852431480466E-3</v>
      </c>
      <c r="BJ61" s="64">
        <f t="shared" si="98"/>
        <v>0.98272882552303309</v>
      </c>
      <c r="BK61" s="66">
        <v>0</v>
      </c>
      <c r="BL61" s="66">
        <v>3484</v>
      </c>
      <c r="BM61" s="66">
        <v>0</v>
      </c>
      <c r="BN61" s="10">
        <f t="shared" si="99"/>
        <v>3484</v>
      </c>
      <c r="BO61" s="15">
        <f t="shared" si="100"/>
        <v>2427.0552120880157</v>
      </c>
      <c r="BP61" s="9">
        <f t="shared" si="101"/>
        <v>-1056.9447879119843</v>
      </c>
      <c r="BQ61" s="53">
        <f t="shared" si="102"/>
        <v>0</v>
      </c>
      <c r="BR61" s="7">
        <f t="shared" si="103"/>
        <v>0</v>
      </c>
      <c r="BS61" s="62">
        <f t="shared" si="104"/>
        <v>0</v>
      </c>
      <c r="BT61" s="48">
        <f t="shared" si="105"/>
        <v>877.1896912738323</v>
      </c>
      <c r="BU61" s="46">
        <f t="shared" si="106"/>
        <v>0</v>
      </c>
      <c r="BV61" s="64">
        <f t="shared" si="107"/>
        <v>1.4354844433071987</v>
      </c>
      <c r="BW61" s="16">
        <f t="shared" si="108"/>
        <v>5226</v>
      </c>
      <c r="BX61" s="69">
        <f t="shared" si="109"/>
        <v>4204.1955633314692</v>
      </c>
      <c r="BY61" s="66">
        <v>0</v>
      </c>
      <c r="BZ61" s="15">
        <f t="shared" si="110"/>
        <v>4.5252057857385175</v>
      </c>
      <c r="CA61" s="37">
        <f t="shared" si="111"/>
        <v>4.5252057857385175</v>
      </c>
      <c r="CB61" s="54">
        <f t="shared" si="112"/>
        <v>4.5252057857385175</v>
      </c>
      <c r="CC61" s="26">
        <f t="shared" si="113"/>
        <v>1.4097214285789792E-3</v>
      </c>
      <c r="CD61" s="47">
        <f t="shared" si="114"/>
        <v>4.5252057857385175</v>
      </c>
      <c r="CE61" s="48">
        <f t="shared" si="115"/>
        <v>856.40944544330853</v>
      </c>
      <c r="CF61" s="65">
        <f t="shared" si="116"/>
        <v>5.2839279270163898E-3</v>
      </c>
      <c r="CG61" t="s">
        <v>222</v>
      </c>
      <c r="CH61" s="66">
        <v>0</v>
      </c>
      <c r="CI61" s="15">
        <f t="shared" si="117"/>
        <v>4.1913569717966377</v>
      </c>
      <c r="CJ61" s="37">
        <f t="shared" si="118"/>
        <v>4.1913569717966377</v>
      </c>
      <c r="CK61" s="54">
        <f t="shared" si="119"/>
        <v>4.1913569717966377</v>
      </c>
      <c r="CL61" s="26">
        <f t="shared" si="120"/>
        <v>6.5214827630257312E-4</v>
      </c>
      <c r="CM61" s="47">
        <f t="shared" si="121"/>
        <v>4.1913569717966377</v>
      </c>
      <c r="CN61" s="48">
        <f t="shared" si="122"/>
        <v>856.40944544330853</v>
      </c>
      <c r="CO61" s="65">
        <f t="shared" si="123"/>
        <v>4.8941040924963637E-3</v>
      </c>
      <c r="CP61" s="70">
        <f t="shared" si="124"/>
        <v>0</v>
      </c>
      <c r="CQ61" s="1">
        <f t="shared" si="125"/>
        <v>5226</v>
      </c>
    </row>
    <row r="62" spans="1:95" x14ac:dyDescent="0.2">
      <c r="A62" s="29" t="s">
        <v>267</v>
      </c>
      <c r="B62">
        <v>0</v>
      </c>
      <c r="C62">
        <v>1</v>
      </c>
      <c r="D62">
        <v>0.81622053535757</v>
      </c>
      <c r="E62">
        <v>0.183779464642429</v>
      </c>
      <c r="F62">
        <v>0.99880810488676997</v>
      </c>
      <c r="G62">
        <v>0.99880810488676997</v>
      </c>
      <c r="H62">
        <v>9.1934809862097705E-2</v>
      </c>
      <c r="I62">
        <v>0.72377768491433303</v>
      </c>
      <c r="J62">
        <v>0.25795418943104698</v>
      </c>
      <c r="K62">
        <v>0.50758914004657996</v>
      </c>
      <c r="L62">
        <v>7.6822443360754597E-2</v>
      </c>
      <c r="M62">
        <v>-9.4995164456622705E-2</v>
      </c>
      <c r="N62" s="21">
        <v>-2</v>
      </c>
      <c r="O62">
        <v>0.99892307795011004</v>
      </c>
      <c r="P62">
        <v>0.99740699407240996</v>
      </c>
      <c r="Q62">
        <v>1.00153846007127</v>
      </c>
      <c r="R62">
        <v>0.99684043754687601</v>
      </c>
      <c r="S62">
        <v>3.2999999523162802</v>
      </c>
      <c r="T62" s="27">
        <f t="shared" si="64"/>
        <v>0.99740699407240996</v>
      </c>
      <c r="U62" s="27">
        <f t="shared" si="65"/>
        <v>1.00153846007127</v>
      </c>
      <c r="V62" s="39">
        <f t="shared" si="66"/>
        <v>3.2743957008985545</v>
      </c>
      <c r="W62" s="38">
        <f t="shared" si="67"/>
        <v>3.2949308327924327</v>
      </c>
      <c r="X62" s="44">
        <f t="shared" si="68"/>
        <v>0.82989265070189966</v>
      </c>
      <c r="Y62" s="44">
        <f t="shared" si="69"/>
        <v>0.62787036705502397</v>
      </c>
      <c r="Z62" s="22">
        <f t="shared" si="70"/>
        <v>0.71508251535046274</v>
      </c>
      <c r="AA62" s="22">
        <f t="shared" si="71"/>
        <v>0.3975790912895818</v>
      </c>
      <c r="AB62" s="22">
        <f t="shared" si="72"/>
        <v>8.0075667228700853E-2</v>
      </c>
      <c r="AC62" s="22">
        <v>1</v>
      </c>
      <c r="AD62" s="22">
        <v>1</v>
      </c>
      <c r="AE62" s="22">
        <v>1</v>
      </c>
      <c r="AF62" s="22">
        <f t="shared" si="73"/>
        <v>-0.10573411347504191</v>
      </c>
      <c r="AG62" s="22">
        <f t="shared" si="74"/>
        <v>0.97680415159684475</v>
      </c>
      <c r="AH62" s="22">
        <f t="shared" si="75"/>
        <v>7.6822443360754597E-2</v>
      </c>
      <c r="AI62" s="22">
        <f t="shared" si="76"/>
        <v>1.1825565568357965</v>
      </c>
      <c r="AJ62" s="22">
        <f t="shared" si="77"/>
        <v>-2.6288582302280261</v>
      </c>
      <c r="AK62" s="22">
        <f t="shared" si="78"/>
        <v>1.3004365594014071</v>
      </c>
      <c r="AL62" s="22">
        <f t="shared" si="79"/>
        <v>-9.4995164456622705E-2</v>
      </c>
      <c r="AM62" s="22">
        <f t="shared" si="80"/>
        <v>3.5338630657714036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81"/>
        <v>0</v>
      </c>
      <c r="AS62" s="17">
        <f t="shared" si="82"/>
        <v>0</v>
      </c>
      <c r="AT62" s="17">
        <f t="shared" si="83"/>
        <v>31.002192522208457</v>
      </c>
      <c r="AU62" s="17">
        <f t="shared" si="84"/>
        <v>0</v>
      </c>
      <c r="AV62" s="17">
        <f t="shared" si="85"/>
        <v>0</v>
      </c>
      <c r="AW62" s="17">
        <f t="shared" si="86"/>
        <v>31.002192522208457</v>
      </c>
      <c r="AX62" s="14">
        <f t="shared" si="87"/>
        <v>0</v>
      </c>
      <c r="AY62" s="14">
        <f t="shared" si="88"/>
        <v>0</v>
      </c>
      <c r="AZ62" s="67">
        <f t="shared" si="89"/>
        <v>2.6045531650318774E-3</v>
      </c>
      <c r="BA62" s="21">
        <f t="shared" si="90"/>
        <v>-2</v>
      </c>
      <c r="BB62" s="66">
        <v>0</v>
      </c>
      <c r="BC62" s="15">
        <f t="shared" si="91"/>
        <v>0</v>
      </c>
      <c r="BD62" s="19">
        <f t="shared" si="92"/>
        <v>0</v>
      </c>
      <c r="BE62" s="53">
        <f t="shared" si="93"/>
        <v>0</v>
      </c>
      <c r="BF62" s="61">
        <f t="shared" si="94"/>
        <v>0</v>
      </c>
      <c r="BG62" s="62">
        <f t="shared" si="95"/>
        <v>0</v>
      </c>
      <c r="BH62" s="63">
        <f t="shared" si="96"/>
        <v>3.2949308327924327</v>
      </c>
      <c r="BI62" s="46">
        <f t="shared" si="97"/>
        <v>0</v>
      </c>
      <c r="BJ62" s="64" t="e">
        <f t="shared" si="98"/>
        <v>#DIV/0!</v>
      </c>
      <c r="BK62" s="66">
        <v>0</v>
      </c>
      <c r="BL62" s="66">
        <v>0</v>
      </c>
      <c r="BM62" s="66">
        <v>0</v>
      </c>
      <c r="BN62" s="10">
        <f t="shared" si="99"/>
        <v>0</v>
      </c>
      <c r="BO62" s="15">
        <f t="shared" si="100"/>
        <v>0</v>
      </c>
      <c r="BP62" s="9">
        <f t="shared" si="101"/>
        <v>0</v>
      </c>
      <c r="BQ62" s="53">
        <f t="shared" si="102"/>
        <v>0</v>
      </c>
      <c r="BR62" s="7">
        <f t="shared" si="103"/>
        <v>0</v>
      </c>
      <c r="BS62" s="62">
        <f t="shared" si="104"/>
        <v>0</v>
      </c>
      <c r="BT62" s="48">
        <f t="shared" si="105"/>
        <v>3.2949308327924327</v>
      </c>
      <c r="BU62" s="46">
        <f t="shared" si="106"/>
        <v>0</v>
      </c>
      <c r="BV62" s="64" t="e">
        <f t="shared" si="107"/>
        <v>#DIV/0!</v>
      </c>
      <c r="BW62" s="16">
        <f t="shared" si="108"/>
        <v>0</v>
      </c>
      <c r="BX62" s="69">
        <f t="shared" si="109"/>
        <v>26.160131989580176</v>
      </c>
      <c r="BY62" s="66">
        <v>0</v>
      </c>
      <c r="BZ62" s="15">
        <f t="shared" si="110"/>
        <v>26.160131989580176</v>
      </c>
      <c r="CA62" s="37">
        <f t="shared" si="111"/>
        <v>26.160131989580176</v>
      </c>
      <c r="CB62" s="54">
        <f t="shared" si="112"/>
        <v>26.160131989580176</v>
      </c>
      <c r="CC62" s="26">
        <f t="shared" si="113"/>
        <v>8.14957382852966E-3</v>
      </c>
      <c r="CD62" s="47">
        <f t="shared" si="114"/>
        <v>26.160131989580176</v>
      </c>
      <c r="CE62" s="48">
        <f t="shared" si="115"/>
        <v>3.2743957008985545</v>
      </c>
      <c r="CF62" s="65">
        <f t="shared" si="116"/>
        <v>7.98930073796559</v>
      </c>
      <c r="CG62" t="s">
        <v>222</v>
      </c>
      <c r="CH62" s="66">
        <v>0</v>
      </c>
      <c r="CI62" s="15">
        <f t="shared" si="117"/>
        <v>24.230158094291557</v>
      </c>
      <c r="CJ62" s="37">
        <f t="shared" si="118"/>
        <v>24.230158094291557</v>
      </c>
      <c r="CK62" s="54">
        <f t="shared" si="119"/>
        <v>24.230158094291557</v>
      </c>
      <c r="CL62" s="26">
        <f t="shared" si="120"/>
        <v>3.7700572731121139E-3</v>
      </c>
      <c r="CM62" s="47">
        <f t="shared" si="121"/>
        <v>24.230158094291557</v>
      </c>
      <c r="CN62" s="48">
        <f t="shared" si="122"/>
        <v>3.2743957008985545</v>
      </c>
      <c r="CO62" s="65">
        <f t="shared" si="123"/>
        <v>7.399886973844473</v>
      </c>
      <c r="CP62" s="70">
        <f t="shared" si="124"/>
        <v>-2</v>
      </c>
      <c r="CQ62" s="1">
        <f t="shared" si="125"/>
        <v>0</v>
      </c>
    </row>
    <row r="63" spans="1:95" x14ac:dyDescent="0.2">
      <c r="A63" s="29" t="s">
        <v>206</v>
      </c>
      <c r="B63">
        <v>1</v>
      </c>
      <c r="C63">
        <v>1</v>
      </c>
      <c r="D63">
        <v>0.425888933280063</v>
      </c>
      <c r="E63">
        <v>0.57411106671993595</v>
      </c>
      <c r="F63">
        <v>0.218600953895071</v>
      </c>
      <c r="G63">
        <v>0.218600953895071</v>
      </c>
      <c r="H63">
        <v>0.16757208524864101</v>
      </c>
      <c r="I63">
        <v>0.86042624320936001</v>
      </c>
      <c r="J63">
        <v>0.379714919087</v>
      </c>
      <c r="K63">
        <v>0.28810769430997202</v>
      </c>
      <c r="L63">
        <v>0.68201433102488296</v>
      </c>
      <c r="M63">
        <v>1.2977018306121599</v>
      </c>
      <c r="N63" s="21">
        <v>0</v>
      </c>
      <c r="O63">
        <v>0.99367131283361398</v>
      </c>
      <c r="P63">
        <v>0.986916285381923</v>
      </c>
      <c r="Q63">
        <v>1.0225916345355099</v>
      </c>
      <c r="R63">
        <v>0.99615484170695801</v>
      </c>
      <c r="S63">
        <v>5.6849999427795401</v>
      </c>
      <c r="T63" s="27">
        <f t="shared" si="64"/>
        <v>0.986916285381923</v>
      </c>
      <c r="U63" s="27">
        <f t="shared" si="65"/>
        <v>1.0225916345355099</v>
      </c>
      <c r="V63" s="39">
        <f t="shared" si="66"/>
        <v>5.6106190259244286</v>
      </c>
      <c r="W63" s="38">
        <f t="shared" si="67"/>
        <v>5.8134333838212102</v>
      </c>
      <c r="X63" s="44">
        <f t="shared" si="68"/>
        <v>1.0315854665565654</v>
      </c>
      <c r="Y63" s="44">
        <f t="shared" si="69"/>
        <v>0.36555882613216834</v>
      </c>
      <c r="Z63" s="22">
        <f t="shared" si="70"/>
        <v>1</v>
      </c>
      <c r="AA63" s="22">
        <f t="shared" si="71"/>
        <v>1</v>
      </c>
      <c r="AB63" s="22">
        <f t="shared" si="72"/>
        <v>1</v>
      </c>
      <c r="AC63" s="22">
        <v>1</v>
      </c>
      <c r="AD63" s="22">
        <v>1</v>
      </c>
      <c r="AE63" s="22">
        <v>1</v>
      </c>
      <c r="AF63" s="22">
        <f t="shared" si="73"/>
        <v>-0.10573411347504191</v>
      </c>
      <c r="AG63" s="22">
        <f t="shared" si="74"/>
        <v>0.97680415159684475</v>
      </c>
      <c r="AH63" s="22">
        <f t="shared" si="75"/>
        <v>0.68201433102488296</v>
      </c>
      <c r="AI63" s="22">
        <f t="shared" si="76"/>
        <v>1.787748444499925</v>
      </c>
      <c r="AJ63" s="22">
        <f t="shared" si="77"/>
        <v>-2.6288582302280261</v>
      </c>
      <c r="AK63" s="22">
        <f t="shared" si="78"/>
        <v>1.3004365594014071</v>
      </c>
      <c r="AL63" s="22">
        <f t="shared" si="79"/>
        <v>1.2977018306121599</v>
      </c>
      <c r="AM63" s="22">
        <f t="shared" si="80"/>
        <v>4.9265600608401865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81"/>
        <v>0</v>
      </c>
      <c r="AS63" s="17">
        <f t="shared" si="82"/>
        <v>0</v>
      </c>
      <c r="AT63" s="17">
        <f t="shared" si="83"/>
        <v>294.54057567655451</v>
      </c>
      <c r="AU63" s="17">
        <f t="shared" si="84"/>
        <v>0</v>
      </c>
      <c r="AV63" s="17">
        <f t="shared" si="85"/>
        <v>0</v>
      </c>
      <c r="AW63" s="17">
        <f t="shared" si="86"/>
        <v>294.54057567655451</v>
      </c>
      <c r="AX63" s="14">
        <f t="shared" si="87"/>
        <v>0</v>
      </c>
      <c r="AY63" s="14">
        <f t="shared" si="88"/>
        <v>0</v>
      </c>
      <c r="AZ63" s="67">
        <f t="shared" si="89"/>
        <v>2.4744914026939704E-2</v>
      </c>
      <c r="BA63" s="21">
        <f t="shared" si="90"/>
        <v>0</v>
      </c>
      <c r="BB63" s="66">
        <v>0</v>
      </c>
      <c r="BC63" s="15">
        <f t="shared" si="91"/>
        <v>0</v>
      </c>
      <c r="BD63" s="19">
        <f t="shared" si="92"/>
        <v>0</v>
      </c>
      <c r="BE63" s="53">
        <f t="shared" si="93"/>
        <v>0</v>
      </c>
      <c r="BF63" s="61">
        <f t="shared" si="94"/>
        <v>0</v>
      </c>
      <c r="BG63" s="62">
        <f t="shared" si="95"/>
        <v>0</v>
      </c>
      <c r="BH63" s="63">
        <f t="shared" si="96"/>
        <v>5.8134333838212102</v>
      </c>
      <c r="BI63" s="46">
        <f t="shared" si="97"/>
        <v>0</v>
      </c>
      <c r="BJ63" s="64" t="e">
        <f t="shared" si="98"/>
        <v>#DIV/0!</v>
      </c>
      <c r="BK63" s="66">
        <v>0</v>
      </c>
      <c r="BL63" s="66">
        <v>0</v>
      </c>
      <c r="BM63" s="66">
        <v>0</v>
      </c>
      <c r="BN63" s="10">
        <f t="shared" si="99"/>
        <v>0</v>
      </c>
      <c r="BO63" s="15">
        <f t="shared" si="100"/>
        <v>0</v>
      </c>
      <c r="BP63" s="9">
        <f t="shared" si="101"/>
        <v>0</v>
      </c>
      <c r="BQ63" s="53">
        <f t="shared" si="102"/>
        <v>0</v>
      </c>
      <c r="BR63" s="7">
        <f t="shared" si="103"/>
        <v>0</v>
      </c>
      <c r="BS63" s="62">
        <f t="shared" si="104"/>
        <v>0</v>
      </c>
      <c r="BT63" s="48">
        <f t="shared" si="105"/>
        <v>5.8134333838212102</v>
      </c>
      <c r="BU63" s="46">
        <f t="shared" si="106"/>
        <v>0</v>
      </c>
      <c r="BV63" s="64" t="e">
        <f t="shared" si="107"/>
        <v>#DIV/0!</v>
      </c>
      <c r="BW63" s="16">
        <f t="shared" si="108"/>
        <v>205</v>
      </c>
      <c r="BX63" s="69">
        <f t="shared" si="109"/>
        <v>248.53791648658239</v>
      </c>
      <c r="BY63" s="66">
        <v>205</v>
      </c>
      <c r="BZ63" s="15">
        <f t="shared" si="110"/>
        <v>248.53791648658239</v>
      </c>
      <c r="CA63" s="37">
        <f t="shared" si="111"/>
        <v>43.53791648658239</v>
      </c>
      <c r="CB63" s="54">
        <f t="shared" si="112"/>
        <v>43.53791648658239</v>
      </c>
      <c r="CC63" s="26">
        <f t="shared" si="113"/>
        <v>1.3563213858748426E-2</v>
      </c>
      <c r="CD63" s="47">
        <f t="shared" si="114"/>
        <v>43.53791648658239</v>
      </c>
      <c r="CE63" s="48">
        <f t="shared" si="115"/>
        <v>5.6106190259244286</v>
      </c>
      <c r="CF63" s="65">
        <f t="shared" si="116"/>
        <v>7.759913172755283</v>
      </c>
      <c r="CG63" t="s">
        <v>222</v>
      </c>
      <c r="CH63" s="66">
        <v>0</v>
      </c>
      <c r="CI63" s="15">
        <f t="shared" si="117"/>
        <v>230.20193519262006</v>
      </c>
      <c r="CJ63" s="37">
        <f t="shared" si="118"/>
        <v>230.20193519262006</v>
      </c>
      <c r="CK63" s="54">
        <f t="shared" si="119"/>
        <v>230.20193519262006</v>
      </c>
      <c r="CL63" s="26">
        <f t="shared" si="120"/>
        <v>3.5817945416620513E-2</v>
      </c>
      <c r="CM63" s="47">
        <f t="shared" si="121"/>
        <v>230.20193519262003</v>
      </c>
      <c r="CN63" s="48">
        <f t="shared" si="122"/>
        <v>5.6106190259244286</v>
      </c>
      <c r="CO63" s="65">
        <f t="shared" si="123"/>
        <v>41.029685695811615</v>
      </c>
      <c r="CP63" s="70">
        <f t="shared" si="124"/>
        <v>0</v>
      </c>
      <c r="CQ63" s="1">
        <f t="shared" si="125"/>
        <v>410</v>
      </c>
    </row>
    <row r="64" spans="1:95" x14ac:dyDescent="0.2">
      <c r="A64" s="29" t="s">
        <v>268</v>
      </c>
      <c r="B64">
        <v>0</v>
      </c>
      <c r="C64">
        <v>1</v>
      </c>
      <c r="D64">
        <v>0.91769876148621599</v>
      </c>
      <c r="E64">
        <v>8.2301238513783403E-2</v>
      </c>
      <c r="F64">
        <v>1</v>
      </c>
      <c r="G64">
        <v>1</v>
      </c>
      <c r="H64">
        <v>0.175511909736732</v>
      </c>
      <c r="I64">
        <v>0.57124947764312495</v>
      </c>
      <c r="J64">
        <v>0.316640311326994</v>
      </c>
      <c r="K64">
        <v>0.56270801605005905</v>
      </c>
      <c r="L64">
        <v>0.112145924133566</v>
      </c>
      <c r="M64">
        <v>-0.182904124990483</v>
      </c>
      <c r="N64" s="21">
        <v>-2</v>
      </c>
      <c r="O64">
        <v>1.0036423322871</v>
      </c>
      <c r="P64">
        <v>0.99641815925474198</v>
      </c>
      <c r="Q64">
        <v>1</v>
      </c>
      <c r="R64">
        <v>0.99648626345665103</v>
      </c>
      <c r="S64">
        <v>2.8199999332427899</v>
      </c>
      <c r="T64" s="27">
        <f t="shared" si="64"/>
        <v>0.99641815925474198</v>
      </c>
      <c r="U64" s="27">
        <f t="shared" si="65"/>
        <v>1</v>
      </c>
      <c r="V64" s="39">
        <f t="shared" si="66"/>
        <v>2.7898059699369777</v>
      </c>
      <c r="W64" s="38">
        <f t="shared" si="67"/>
        <v>2.8199999332427899</v>
      </c>
      <c r="X64" s="44">
        <f t="shared" si="68"/>
        <v>0.77745664739884413</v>
      </c>
      <c r="Y64" s="44">
        <f t="shared" si="69"/>
        <v>0.64911549660616086</v>
      </c>
      <c r="Z64" s="22">
        <f t="shared" si="70"/>
        <v>0.67420345857950892</v>
      </c>
      <c r="AA64" s="22">
        <f t="shared" si="71"/>
        <v>0.37920841185805565</v>
      </c>
      <c r="AB64" s="22">
        <f t="shared" si="72"/>
        <v>8.4213365136602353E-2</v>
      </c>
      <c r="AC64" s="22">
        <v>1</v>
      </c>
      <c r="AD64" s="22">
        <v>1</v>
      </c>
      <c r="AE64" s="22">
        <v>1</v>
      </c>
      <c r="AF64" s="22">
        <f t="shared" si="73"/>
        <v>-0.10573411347504191</v>
      </c>
      <c r="AG64" s="22">
        <f t="shared" si="74"/>
        <v>0.97680415159684475</v>
      </c>
      <c r="AH64" s="22">
        <f t="shared" si="75"/>
        <v>0.112145924133566</v>
      </c>
      <c r="AI64" s="22">
        <f t="shared" si="76"/>
        <v>1.2178800376086079</v>
      </c>
      <c r="AJ64" s="22">
        <f t="shared" si="77"/>
        <v>-2.6288582302280261</v>
      </c>
      <c r="AK64" s="22">
        <f t="shared" si="78"/>
        <v>1.3004365594014071</v>
      </c>
      <c r="AL64" s="22">
        <f t="shared" si="79"/>
        <v>-0.182904124990483</v>
      </c>
      <c r="AM64" s="22">
        <f t="shared" si="80"/>
        <v>3.4459541052375431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81"/>
        <v>0</v>
      </c>
      <c r="AS64" s="17">
        <f t="shared" si="82"/>
        <v>0</v>
      </c>
      <c r="AT64" s="17">
        <f t="shared" si="83"/>
        <v>26.735353020508562</v>
      </c>
      <c r="AU64" s="17">
        <f t="shared" si="84"/>
        <v>0</v>
      </c>
      <c r="AV64" s="17">
        <f t="shared" si="85"/>
        <v>0</v>
      </c>
      <c r="AW64" s="17">
        <f t="shared" si="86"/>
        <v>26.735353020508562</v>
      </c>
      <c r="AX64" s="14">
        <f t="shared" si="87"/>
        <v>0</v>
      </c>
      <c r="AY64" s="14">
        <f t="shared" si="88"/>
        <v>0</v>
      </c>
      <c r="AZ64" s="67">
        <f t="shared" si="89"/>
        <v>2.2460878622674184E-3</v>
      </c>
      <c r="BA64" s="21">
        <f t="shared" si="90"/>
        <v>-2</v>
      </c>
      <c r="BB64" s="66">
        <v>0</v>
      </c>
      <c r="BC64" s="15">
        <f t="shared" si="91"/>
        <v>0</v>
      </c>
      <c r="BD64" s="19">
        <f t="shared" si="92"/>
        <v>0</v>
      </c>
      <c r="BE64" s="53">
        <f t="shared" si="93"/>
        <v>0</v>
      </c>
      <c r="BF64" s="61">
        <f t="shared" si="94"/>
        <v>0</v>
      </c>
      <c r="BG64" s="62">
        <f t="shared" si="95"/>
        <v>0</v>
      </c>
      <c r="BH64" s="63">
        <f t="shared" si="96"/>
        <v>2.8199999332427899</v>
      </c>
      <c r="BI64" s="46">
        <f t="shared" si="97"/>
        <v>0</v>
      </c>
      <c r="BJ64" s="64" t="e">
        <f t="shared" si="98"/>
        <v>#DIV/0!</v>
      </c>
      <c r="BK64" s="66">
        <v>0</v>
      </c>
      <c r="BL64" s="66">
        <v>0</v>
      </c>
      <c r="BM64" s="66">
        <v>0</v>
      </c>
      <c r="BN64" s="10">
        <f t="shared" si="99"/>
        <v>0</v>
      </c>
      <c r="BO64" s="15">
        <f t="shared" si="100"/>
        <v>0</v>
      </c>
      <c r="BP64" s="9">
        <f t="shared" si="101"/>
        <v>0</v>
      </c>
      <c r="BQ64" s="53">
        <f t="shared" si="102"/>
        <v>0</v>
      </c>
      <c r="BR64" s="7">
        <f t="shared" si="103"/>
        <v>0</v>
      </c>
      <c r="BS64" s="62">
        <f t="shared" si="104"/>
        <v>0</v>
      </c>
      <c r="BT64" s="48">
        <f t="shared" si="105"/>
        <v>2.8199999332427899</v>
      </c>
      <c r="BU64" s="46">
        <f t="shared" si="106"/>
        <v>0</v>
      </c>
      <c r="BV64" s="64" t="e">
        <f t="shared" si="107"/>
        <v>#DIV/0!</v>
      </c>
      <c r="BW64" s="16">
        <f t="shared" si="108"/>
        <v>0</v>
      </c>
      <c r="BX64" s="69">
        <f t="shared" si="109"/>
        <v>22.559706488613951</v>
      </c>
      <c r="BY64" s="66">
        <v>0</v>
      </c>
      <c r="BZ64" s="15">
        <f t="shared" si="110"/>
        <v>22.559706488613951</v>
      </c>
      <c r="CA64" s="37">
        <f t="shared" si="111"/>
        <v>22.559706488613951</v>
      </c>
      <c r="CB64" s="54">
        <f t="shared" si="112"/>
        <v>22.559706488613951</v>
      </c>
      <c r="CC64" s="26">
        <f t="shared" si="113"/>
        <v>7.0279459466087166E-3</v>
      </c>
      <c r="CD64" s="47">
        <f t="shared" si="114"/>
        <v>22.559706488613951</v>
      </c>
      <c r="CE64" s="48">
        <f t="shared" si="115"/>
        <v>2.7898059699369777</v>
      </c>
      <c r="CF64" s="65">
        <f t="shared" si="116"/>
        <v>8.086478676910847</v>
      </c>
      <c r="CG64" t="s">
        <v>222</v>
      </c>
      <c r="CH64" s="66">
        <v>0</v>
      </c>
      <c r="CI64" s="15">
        <f t="shared" si="117"/>
        <v>20.895355382673792</v>
      </c>
      <c r="CJ64" s="37">
        <f t="shared" si="118"/>
        <v>20.895355382673792</v>
      </c>
      <c r="CK64" s="54">
        <f t="shared" si="119"/>
        <v>20.895355382673792</v>
      </c>
      <c r="CL64" s="26">
        <f t="shared" si="120"/>
        <v>3.2511833487900718E-3</v>
      </c>
      <c r="CM64" s="47">
        <f t="shared" si="121"/>
        <v>20.895355382673792</v>
      </c>
      <c r="CN64" s="48">
        <f t="shared" si="122"/>
        <v>2.7898059699369777</v>
      </c>
      <c r="CO64" s="65">
        <f t="shared" si="123"/>
        <v>7.4898955726106724</v>
      </c>
      <c r="CP64" s="70">
        <f t="shared" si="124"/>
        <v>-2</v>
      </c>
      <c r="CQ64" s="1">
        <f t="shared" si="125"/>
        <v>0</v>
      </c>
    </row>
    <row r="65" spans="1:95" x14ac:dyDescent="0.2">
      <c r="A65" s="29" t="s">
        <v>260</v>
      </c>
      <c r="B65">
        <v>0</v>
      </c>
      <c r="C65">
        <v>0</v>
      </c>
      <c r="D65">
        <v>3.1961646024770201E-3</v>
      </c>
      <c r="E65">
        <v>0.99680383539752204</v>
      </c>
      <c r="F65">
        <v>0.92888359157727396</v>
      </c>
      <c r="G65">
        <v>0.92888359157727396</v>
      </c>
      <c r="H65">
        <v>9.8203092352695306E-3</v>
      </c>
      <c r="I65">
        <v>5.0355202674467199E-2</v>
      </c>
      <c r="J65">
        <v>2.2237438293740999E-2</v>
      </c>
      <c r="K65">
        <v>0.143721924387924</v>
      </c>
      <c r="L65">
        <v>0.15713595079432</v>
      </c>
      <c r="M65">
        <v>-0.46352616966397298</v>
      </c>
      <c r="N65" s="21">
        <v>2</v>
      </c>
      <c r="O65">
        <v>0.99708029471460402</v>
      </c>
      <c r="P65">
        <v>1.00291970528539</v>
      </c>
      <c r="Q65">
        <v>1</v>
      </c>
      <c r="R65">
        <v>0.99476384343339197</v>
      </c>
      <c r="S65">
        <v>10.699999809265099</v>
      </c>
      <c r="T65" s="27">
        <f t="shared" si="64"/>
        <v>0.99476384343339197</v>
      </c>
      <c r="U65" s="27">
        <f t="shared" si="65"/>
        <v>1</v>
      </c>
      <c r="V65" s="39">
        <f t="shared" si="66"/>
        <v>10.756321593207923</v>
      </c>
      <c r="W65" s="38">
        <f t="shared" si="67"/>
        <v>10.699999809265099</v>
      </c>
      <c r="X65" s="44">
        <f t="shared" si="68"/>
        <v>1.25</v>
      </c>
      <c r="Y65" s="44">
        <f t="shared" si="69"/>
        <v>0.29815688890691805</v>
      </c>
      <c r="Z65" s="22">
        <f t="shared" si="70"/>
        <v>1.5948407992277018</v>
      </c>
      <c r="AA65" s="22">
        <f t="shared" si="71"/>
        <v>5.8070839264311882</v>
      </c>
      <c r="AB65" s="22">
        <f t="shared" si="72"/>
        <v>10.019327053634674</v>
      </c>
      <c r="AC65" s="22">
        <v>1</v>
      </c>
      <c r="AD65" s="22">
        <v>1</v>
      </c>
      <c r="AE65" s="22">
        <v>1</v>
      </c>
      <c r="AF65" s="22">
        <f t="shared" si="73"/>
        <v>-0.10573411347504191</v>
      </c>
      <c r="AG65" s="22">
        <f t="shared" si="74"/>
        <v>0.97680415159684475</v>
      </c>
      <c r="AH65" s="22">
        <f t="shared" si="75"/>
        <v>0.15713595079432</v>
      </c>
      <c r="AI65" s="22">
        <f t="shared" si="76"/>
        <v>1.2628700642693618</v>
      </c>
      <c r="AJ65" s="22">
        <f t="shared" si="77"/>
        <v>-2.6288582302280261</v>
      </c>
      <c r="AK65" s="22">
        <f t="shared" si="78"/>
        <v>1.3004365594014071</v>
      </c>
      <c r="AL65" s="22">
        <f t="shared" si="79"/>
        <v>-0.46352616966397298</v>
      </c>
      <c r="AM65" s="22">
        <f t="shared" si="80"/>
        <v>3.1653320605640531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81"/>
        <v>0</v>
      </c>
      <c r="AS65" s="17">
        <f t="shared" si="82"/>
        <v>0</v>
      </c>
      <c r="AT65" s="17">
        <f t="shared" si="83"/>
        <v>291.47761912118494</v>
      </c>
      <c r="AU65" s="17">
        <f t="shared" si="84"/>
        <v>0</v>
      </c>
      <c r="AV65" s="17">
        <f t="shared" si="85"/>
        <v>0</v>
      </c>
      <c r="AW65" s="17">
        <f t="shared" si="86"/>
        <v>291.47761912118494</v>
      </c>
      <c r="AX65" s="14">
        <f t="shared" si="87"/>
        <v>0</v>
      </c>
      <c r="AY65" s="14">
        <f t="shared" si="88"/>
        <v>0</v>
      </c>
      <c r="AZ65" s="67">
        <f t="shared" si="89"/>
        <v>2.4487589220478733E-2</v>
      </c>
      <c r="BA65" s="21">
        <f t="shared" si="90"/>
        <v>2</v>
      </c>
      <c r="BB65" s="66">
        <v>0</v>
      </c>
      <c r="BC65" s="15">
        <f t="shared" si="91"/>
        <v>0</v>
      </c>
      <c r="BD65" s="19">
        <f t="shared" si="92"/>
        <v>0</v>
      </c>
      <c r="BE65" s="53">
        <f t="shared" si="93"/>
        <v>0</v>
      </c>
      <c r="BF65" s="61">
        <f t="shared" si="94"/>
        <v>0</v>
      </c>
      <c r="BG65" s="62">
        <f t="shared" si="95"/>
        <v>0</v>
      </c>
      <c r="BH65" s="63">
        <f t="shared" si="96"/>
        <v>10.699999809265099</v>
      </c>
      <c r="BI65" s="46">
        <f t="shared" si="97"/>
        <v>0</v>
      </c>
      <c r="BJ65" s="64" t="e">
        <f t="shared" si="98"/>
        <v>#DIV/0!</v>
      </c>
      <c r="BK65" s="66">
        <v>0</v>
      </c>
      <c r="BL65" s="66">
        <v>0</v>
      </c>
      <c r="BM65" s="66">
        <v>0</v>
      </c>
      <c r="BN65" s="10">
        <f t="shared" si="99"/>
        <v>0</v>
      </c>
      <c r="BO65" s="15">
        <f t="shared" si="100"/>
        <v>0</v>
      </c>
      <c r="BP65" s="9">
        <f t="shared" si="101"/>
        <v>0</v>
      </c>
      <c r="BQ65" s="53">
        <f t="shared" si="102"/>
        <v>0</v>
      </c>
      <c r="BR65" s="7">
        <f t="shared" si="103"/>
        <v>0</v>
      </c>
      <c r="BS65" s="62">
        <f t="shared" si="104"/>
        <v>0</v>
      </c>
      <c r="BT65" s="48">
        <f t="shared" si="105"/>
        <v>10.699999809265099</v>
      </c>
      <c r="BU65" s="46">
        <f t="shared" si="106"/>
        <v>0</v>
      </c>
      <c r="BV65" s="64" t="e">
        <f t="shared" si="107"/>
        <v>#DIV/0!</v>
      </c>
      <c r="BW65" s="16">
        <f t="shared" si="108"/>
        <v>11</v>
      </c>
      <c r="BX65" s="69">
        <f t="shared" si="109"/>
        <v>245.9533461304884</v>
      </c>
      <c r="BY65" s="66">
        <v>11</v>
      </c>
      <c r="BZ65" s="15">
        <f t="shared" si="110"/>
        <v>245.9533461304884</v>
      </c>
      <c r="CA65" s="37">
        <f t="shared" si="111"/>
        <v>234.9533461304884</v>
      </c>
      <c r="CB65" s="54">
        <f t="shared" si="112"/>
        <v>234.9533461304884</v>
      </c>
      <c r="CC65" s="26">
        <f t="shared" si="113"/>
        <v>7.319418882569742E-2</v>
      </c>
      <c r="CD65" s="47">
        <f t="shared" si="114"/>
        <v>234.95334613048843</v>
      </c>
      <c r="CE65" s="48">
        <f t="shared" si="115"/>
        <v>10.756321593207923</v>
      </c>
      <c r="CF65" s="65">
        <f t="shared" si="116"/>
        <v>21.843280167343607</v>
      </c>
      <c r="CG65" t="s">
        <v>222</v>
      </c>
      <c r="CH65" s="66">
        <v>0</v>
      </c>
      <c r="CI65" s="15">
        <f t="shared" si="117"/>
        <v>227.80804251811367</v>
      </c>
      <c r="CJ65" s="37">
        <f t="shared" si="118"/>
        <v>227.80804251811367</v>
      </c>
      <c r="CK65" s="54">
        <f t="shared" si="119"/>
        <v>227.80804251811367</v>
      </c>
      <c r="CL65" s="26">
        <f t="shared" si="120"/>
        <v>3.5445471062410715E-2</v>
      </c>
      <c r="CM65" s="47">
        <f t="shared" si="121"/>
        <v>227.80804251811367</v>
      </c>
      <c r="CN65" s="48">
        <f t="shared" si="122"/>
        <v>10.756321593207923</v>
      </c>
      <c r="CO65" s="65">
        <f t="shared" si="123"/>
        <v>21.178991399993375</v>
      </c>
      <c r="CP65" s="70">
        <f t="shared" si="124"/>
        <v>2</v>
      </c>
      <c r="CQ65" s="1">
        <f t="shared" si="125"/>
        <v>22</v>
      </c>
    </row>
    <row r="66" spans="1:95" x14ac:dyDescent="0.2">
      <c r="A66" s="29" t="s">
        <v>269</v>
      </c>
      <c r="B66">
        <v>0</v>
      </c>
      <c r="C66">
        <v>0</v>
      </c>
      <c r="D66">
        <v>9.9480623252097403E-2</v>
      </c>
      <c r="E66">
        <v>0.90051937674790195</v>
      </c>
      <c r="F66">
        <v>0.964640444974175</v>
      </c>
      <c r="G66">
        <v>0.964640444974175</v>
      </c>
      <c r="H66">
        <v>8.8173840367739204E-2</v>
      </c>
      <c r="I66">
        <v>5.4743000417885497E-2</v>
      </c>
      <c r="J66">
        <v>6.9475899275199801E-2</v>
      </c>
      <c r="K66">
        <v>0.25888078799287001</v>
      </c>
      <c r="L66">
        <v>0.107296557570566</v>
      </c>
      <c r="M66">
        <v>-0.59992952076071304</v>
      </c>
      <c r="N66" s="21">
        <v>0</v>
      </c>
      <c r="O66">
        <v>0.99904636830721905</v>
      </c>
      <c r="P66">
        <v>0.99855222476338101</v>
      </c>
      <c r="Q66">
        <v>1.0010166196284001</v>
      </c>
      <c r="R66">
        <v>0.99603329336822</v>
      </c>
      <c r="S66">
        <v>9.4300003051757795</v>
      </c>
      <c r="T66" s="27">
        <f t="shared" si="64"/>
        <v>0.99603329336822</v>
      </c>
      <c r="U66" s="27">
        <f t="shared" si="65"/>
        <v>1.0010166196284001</v>
      </c>
      <c r="V66" s="39">
        <f t="shared" si="66"/>
        <v>9.3925942604275505</v>
      </c>
      <c r="W66" s="38">
        <f t="shared" si="67"/>
        <v>9.4395870285818404</v>
      </c>
      <c r="X66" s="44">
        <f t="shared" si="68"/>
        <v>1.2002477291494633</v>
      </c>
      <c r="Y66" s="44">
        <f t="shared" si="69"/>
        <v>0.35714786303630602</v>
      </c>
      <c r="Z66" s="22">
        <f t="shared" si="70"/>
        <v>1</v>
      </c>
      <c r="AA66" s="22">
        <f t="shared" si="71"/>
        <v>1</v>
      </c>
      <c r="AB66" s="22">
        <f t="shared" si="72"/>
        <v>1</v>
      </c>
      <c r="AC66" s="22">
        <v>1</v>
      </c>
      <c r="AD66" s="22">
        <v>1</v>
      </c>
      <c r="AE66" s="22">
        <v>1</v>
      </c>
      <c r="AF66" s="22">
        <f t="shared" si="73"/>
        <v>-0.10573411347504191</v>
      </c>
      <c r="AG66" s="22">
        <f t="shared" si="74"/>
        <v>0.97680415159684475</v>
      </c>
      <c r="AH66" s="22">
        <f t="shared" si="75"/>
        <v>0.107296557570566</v>
      </c>
      <c r="AI66" s="22">
        <f t="shared" si="76"/>
        <v>1.2130306710456078</v>
      </c>
      <c r="AJ66" s="22">
        <f t="shared" si="77"/>
        <v>-2.6288582302280261</v>
      </c>
      <c r="AK66" s="22">
        <f t="shared" si="78"/>
        <v>1.3004365594014071</v>
      </c>
      <c r="AL66" s="22">
        <f t="shared" si="79"/>
        <v>-0.59992952076071304</v>
      </c>
      <c r="AM66" s="22">
        <f t="shared" si="80"/>
        <v>3.028928709467313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si="81"/>
        <v>0</v>
      </c>
      <c r="AS66" s="17">
        <f t="shared" si="82"/>
        <v>0</v>
      </c>
      <c r="AT66" s="17">
        <f t="shared" si="83"/>
        <v>42.084891415114505</v>
      </c>
      <c r="AU66" s="17">
        <f t="shared" si="84"/>
        <v>0</v>
      </c>
      <c r="AV66" s="17">
        <f t="shared" si="85"/>
        <v>0</v>
      </c>
      <c r="AW66" s="17">
        <f t="shared" si="86"/>
        <v>42.084891415114505</v>
      </c>
      <c r="AX66" s="14">
        <f t="shared" si="87"/>
        <v>0</v>
      </c>
      <c r="AY66" s="14">
        <f t="shared" si="88"/>
        <v>0</v>
      </c>
      <c r="AZ66" s="67">
        <f t="shared" si="89"/>
        <v>3.5356317801309837E-3</v>
      </c>
      <c r="BA66" s="21">
        <f t="shared" si="90"/>
        <v>0</v>
      </c>
      <c r="BB66" s="66">
        <v>0</v>
      </c>
      <c r="BC66" s="15">
        <f t="shared" si="91"/>
        <v>0</v>
      </c>
      <c r="BD66" s="19">
        <f t="shared" si="92"/>
        <v>0</v>
      </c>
      <c r="BE66" s="53">
        <f t="shared" si="93"/>
        <v>0</v>
      </c>
      <c r="BF66" s="61">
        <f t="shared" si="94"/>
        <v>0</v>
      </c>
      <c r="BG66" s="62">
        <f t="shared" si="95"/>
        <v>0</v>
      </c>
      <c r="BH66" s="63">
        <f t="shared" si="96"/>
        <v>9.4395870285818404</v>
      </c>
      <c r="BI66" s="46">
        <f t="shared" si="97"/>
        <v>0</v>
      </c>
      <c r="BJ66" s="64" t="e">
        <f t="shared" si="98"/>
        <v>#DIV/0!</v>
      </c>
      <c r="BK66" s="66">
        <v>0</v>
      </c>
      <c r="BL66" s="66">
        <v>0</v>
      </c>
      <c r="BM66" s="66">
        <v>0</v>
      </c>
      <c r="BN66" s="10">
        <f t="shared" si="99"/>
        <v>0</v>
      </c>
      <c r="BO66" s="15">
        <f t="shared" si="100"/>
        <v>0</v>
      </c>
      <c r="BP66" s="9">
        <f t="shared" si="101"/>
        <v>0</v>
      </c>
      <c r="BQ66" s="53">
        <f t="shared" si="102"/>
        <v>0</v>
      </c>
      <c r="BR66" s="7">
        <f t="shared" si="103"/>
        <v>0</v>
      </c>
      <c r="BS66" s="62">
        <f t="shared" si="104"/>
        <v>0</v>
      </c>
      <c r="BT66" s="48">
        <f t="shared" si="105"/>
        <v>9.4395870285818404</v>
      </c>
      <c r="BU66" s="46">
        <f t="shared" si="106"/>
        <v>0</v>
      </c>
      <c r="BV66" s="64" t="e">
        <f t="shared" si="107"/>
        <v>#DIV/0!</v>
      </c>
      <c r="BW66" s="16">
        <f t="shared" si="108"/>
        <v>0</v>
      </c>
      <c r="BX66" s="69">
        <f t="shared" si="109"/>
        <v>35.511885599635598</v>
      </c>
      <c r="BY66" s="66">
        <v>0</v>
      </c>
      <c r="BZ66" s="15">
        <f t="shared" si="110"/>
        <v>35.511885599635598</v>
      </c>
      <c r="CA66" s="37">
        <f t="shared" si="111"/>
        <v>35.511885599635598</v>
      </c>
      <c r="CB66" s="54">
        <f t="shared" si="112"/>
        <v>35.511885599635598</v>
      </c>
      <c r="CC66" s="26">
        <f t="shared" si="113"/>
        <v>1.1062892710166868E-2</v>
      </c>
      <c r="CD66" s="47">
        <f t="shared" si="114"/>
        <v>35.511885599635598</v>
      </c>
      <c r="CE66" s="48">
        <f t="shared" si="115"/>
        <v>9.3925942604275505</v>
      </c>
      <c r="CF66" s="65">
        <f t="shared" si="116"/>
        <v>3.7808388838057931</v>
      </c>
      <c r="CG66" t="s">
        <v>222</v>
      </c>
      <c r="CH66" s="66">
        <v>0</v>
      </c>
      <c r="CI66" s="15">
        <f t="shared" si="117"/>
        <v>32.891982450558544</v>
      </c>
      <c r="CJ66" s="37">
        <f t="shared" si="118"/>
        <v>32.891982450558544</v>
      </c>
      <c r="CK66" s="54">
        <f t="shared" si="119"/>
        <v>32.891982450558544</v>
      </c>
      <c r="CL66" s="26">
        <f t="shared" si="120"/>
        <v>5.1177816167043014E-3</v>
      </c>
      <c r="CM66" s="47">
        <f t="shared" si="121"/>
        <v>32.891982450558544</v>
      </c>
      <c r="CN66" s="48">
        <f t="shared" si="122"/>
        <v>9.3925942604275505</v>
      </c>
      <c r="CO66" s="65">
        <f t="shared" si="123"/>
        <v>3.5019060270853544</v>
      </c>
      <c r="CP66" s="70">
        <f t="shared" si="124"/>
        <v>0</v>
      </c>
      <c r="CQ66" s="1">
        <f t="shared" si="125"/>
        <v>0</v>
      </c>
    </row>
    <row r="67" spans="1:95" x14ac:dyDescent="0.2">
      <c r="A67" s="29" t="s">
        <v>207</v>
      </c>
      <c r="B67">
        <v>1</v>
      </c>
      <c r="C67">
        <v>1</v>
      </c>
      <c r="D67">
        <v>8.8650100738750806E-2</v>
      </c>
      <c r="E67">
        <v>0.91134989926124899</v>
      </c>
      <c r="F67">
        <v>0.18895542248835601</v>
      </c>
      <c r="G67">
        <v>0.18895542248835601</v>
      </c>
      <c r="H67">
        <v>3.1907179115300902E-2</v>
      </c>
      <c r="I67">
        <v>0.20957215373459001</v>
      </c>
      <c r="J67">
        <v>8.1773200052272302E-2</v>
      </c>
      <c r="K67">
        <v>0.12430402070770601</v>
      </c>
      <c r="L67">
        <v>0.51879468613804303</v>
      </c>
      <c r="M67">
        <v>0.80990684541663205</v>
      </c>
      <c r="N67" s="21">
        <v>0</v>
      </c>
      <c r="O67">
        <v>1</v>
      </c>
      <c r="P67">
        <v>1</v>
      </c>
      <c r="Q67">
        <v>0.99733822116062298</v>
      </c>
      <c r="R67">
        <v>0.97935935253392903</v>
      </c>
      <c r="S67">
        <v>2.88000011444091</v>
      </c>
      <c r="T67" s="27">
        <f t="shared" si="64"/>
        <v>1</v>
      </c>
      <c r="U67" s="27">
        <f t="shared" si="65"/>
        <v>0.99733822116062298</v>
      </c>
      <c r="V67" s="39">
        <f t="shared" si="66"/>
        <v>2.88000011444091</v>
      </c>
      <c r="W67" s="38">
        <f t="shared" si="67"/>
        <v>2.8723341910788878</v>
      </c>
      <c r="X67" s="44">
        <f t="shared" si="68"/>
        <v>1.2058440953449436</v>
      </c>
      <c r="Y67" s="44">
        <f t="shared" si="69"/>
        <v>0.13058821418933314</v>
      </c>
      <c r="Z67" s="22">
        <f t="shared" si="70"/>
        <v>1</v>
      </c>
      <c r="AA67" s="22">
        <f t="shared" si="71"/>
        <v>1</v>
      </c>
      <c r="AB67" s="22">
        <f t="shared" si="72"/>
        <v>1</v>
      </c>
      <c r="AC67" s="22">
        <v>1</v>
      </c>
      <c r="AD67" s="22">
        <v>1</v>
      </c>
      <c r="AE67" s="22">
        <v>1</v>
      </c>
      <c r="AF67" s="22">
        <f t="shared" si="73"/>
        <v>-0.10573411347504191</v>
      </c>
      <c r="AG67" s="22">
        <f t="shared" si="74"/>
        <v>0.97680415159684475</v>
      </c>
      <c r="AH67" s="22">
        <f t="shared" si="75"/>
        <v>0.51879468613804303</v>
      </c>
      <c r="AI67" s="22">
        <f t="shared" si="76"/>
        <v>1.6245287996130848</v>
      </c>
      <c r="AJ67" s="22">
        <f t="shared" si="77"/>
        <v>-2.6288582302280261</v>
      </c>
      <c r="AK67" s="22">
        <f t="shared" si="78"/>
        <v>1.3004365594014071</v>
      </c>
      <c r="AL67" s="22">
        <f t="shared" si="79"/>
        <v>0.80990684541663205</v>
      </c>
      <c r="AM67" s="22">
        <f t="shared" si="80"/>
        <v>4.4387650756446586</v>
      </c>
      <c r="AN67" s="46">
        <v>0</v>
      </c>
      <c r="AO67" s="49">
        <v>0</v>
      </c>
      <c r="AP67" s="51">
        <v>0.5</v>
      </c>
      <c r="AQ67" s="50">
        <v>1</v>
      </c>
      <c r="AR67" s="17">
        <f t="shared" si="81"/>
        <v>0</v>
      </c>
      <c r="AS67" s="17">
        <f t="shared" si="82"/>
        <v>0</v>
      </c>
      <c r="AT67" s="17">
        <f t="shared" si="83"/>
        <v>194.09692078888384</v>
      </c>
      <c r="AU67" s="17">
        <f t="shared" si="84"/>
        <v>0</v>
      </c>
      <c r="AV67" s="17">
        <f t="shared" si="85"/>
        <v>0</v>
      </c>
      <c r="AW67" s="17">
        <f t="shared" si="86"/>
        <v>194.09692078888384</v>
      </c>
      <c r="AX67" s="14">
        <f t="shared" si="87"/>
        <v>0</v>
      </c>
      <c r="AY67" s="14">
        <f t="shared" si="88"/>
        <v>0</v>
      </c>
      <c r="AZ67" s="67">
        <f t="shared" si="89"/>
        <v>1.6306451519565522E-2</v>
      </c>
      <c r="BA67" s="21">
        <f t="shared" si="90"/>
        <v>0</v>
      </c>
      <c r="BB67" s="66">
        <v>0</v>
      </c>
      <c r="BC67" s="15">
        <f t="shared" si="91"/>
        <v>0</v>
      </c>
      <c r="BD67" s="19">
        <f t="shared" si="92"/>
        <v>0</v>
      </c>
      <c r="BE67" s="53">
        <f t="shared" si="93"/>
        <v>0</v>
      </c>
      <c r="BF67" s="61">
        <f t="shared" si="94"/>
        <v>0</v>
      </c>
      <c r="BG67" s="62">
        <f t="shared" si="95"/>
        <v>0</v>
      </c>
      <c r="BH67" s="63">
        <f t="shared" si="96"/>
        <v>2.8723341910788878</v>
      </c>
      <c r="BI67" s="46">
        <f t="shared" si="97"/>
        <v>0</v>
      </c>
      <c r="BJ67" s="64" t="e">
        <f t="shared" si="98"/>
        <v>#DIV/0!</v>
      </c>
      <c r="BK67" s="66">
        <v>0</v>
      </c>
      <c r="BL67" s="66">
        <v>0</v>
      </c>
      <c r="BM67" s="66">
        <v>0</v>
      </c>
      <c r="BN67" s="10">
        <f t="shared" si="99"/>
        <v>0</v>
      </c>
      <c r="BO67" s="15">
        <f t="shared" si="100"/>
        <v>0</v>
      </c>
      <c r="BP67" s="9">
        <f t="shared" si="101"/>
        <v>0</v>
      </c>
      <c r="BQ67" s="53">
        <f t="shared" si="102"/>
        <v>0</v>
      </c>
      <c r="BR67" s="7">
        <f t="shared" si="103"/>
        <v>0</v>
      </c>
      <c r="BS67" s="62">
        <f t="shared" si="104"/>
        <v>0</v>
      </c>
      <c r="BT67" s="48">
        <f t="shared" si="105"/>
        <v>2.8723341910788878</v>
      </c>
      <c r="BU67" s="46">
        <f t="shared" si="106"/>
        <v>0</v>
      </c>
      <c r="BV67" s="64" t="e">
        <f t="shared" si="107"/>
        <v>#DIV/0!</v>
      </c>
      <c r="BW67" s="16">
        <f t="shared" si="108"/>
        <v>75</v>
      </c>
      <c r="BX67" s="69">
        <f t="shared" si="109"/>
        <v>163.78199906251609</v>
      </c>
      <c r="BY67" s="66">
        <v>75</v>
      </c>
      <c r="BZ67" s="15">
        <f t="shared" si="110"/>
        <v>163.78199906251609</v>
      </c>
      <c r="CA67" s="37">
        <f t="shared" si="111"/>
        <v>88.781999062516093</v>
      </c>
      <c r="CB67" s="54">
        <f t="shared" si="112"/>
        <v>88.781999062516093</v>
      </c>
      <c r="CC67" s="26">
        <f t="shared" si="113"/>
        <v>2.7657943633182618E-2</v>
      </c>
      <c r="CD67" s="47">
        <f t="shared" si="114"/>
        <v>88.781999062516093</v>
      </c>
      <c r="CE67" s="48">
        <f t="shared" si="115"/>
        <v>2.88000011444091</v>
      </c>
      <c r="CF67" s="65">
        <f t="shared" si="116"/>
        <v>30.827081782859999</v>
      </c>
      <c r="CG67" t="s">
        <v>222</v>
      </c>
      <c r="CH67" s="66">
        <v>0</v>
      </c>
      <c r="CI67" s="15">
        <f t="shared" si="117"/>
        <v>151.69891848651804</v>
      </c>
      <c r="CJ67" s="37">
        <f t="shared" si="118"/>
        <v>151.69891848651804</v>
      </c>
      <c r="CK67" s="54">
        <f t="shared" si="119"/>
        <v>151.69891848651804</v>
      </c>
      <c r="CL67" s="26">
        <f t="shared" si="120"/>
        <v>2.3603379257276808E-2</v>
      </c>
      <c r="CM67" s="47">
        <f t="shared" si="121"/>
        <v>151.69891848651804</v>
      </c>
      <c r="CN67" s="48">
        <f t="shared" si="122"/>
        <v>2.88000011444091</v>
      </c>
      <c r="CO67" s="65">
        <f t="shared" si="123"/>
        <v>52.673233492550438</v>
      </c>
      <c r="CP67" s="70">
        <f t="shared" si="124"/>
        <v>0</v>
      </c>
      <c r="CQ67" s="1">
        <f t="shared" si="125"/>
        <v>150</v>
      </c>
    </row>
    <row r="68" spans="1:95" x14ac:dyDescent="0.2">
      <c r="A68" s="29" t="s">
        <v>144</v>
      </c>
      <c r="B68">
        <v>1</v>
      </c>
      <c r="C68">
        <v>1</v>
      </c>
      <c r="D68">
        <v>0.42668797443068301</v>
      </c>
      <c r="E68">
        <v>0.57331202556931604</v>
      </c>
      <c r="F68">
        <v>0.39888756456098501</v>
      </c>
      <c r="G68">
        <v>0.39888756456098501</v>
      </c>
      <c r="H68">
        <v>0.39866276640200499</v>
      </c>
      <c r="I68">
        <v>0.19264521521103201</v>
      </c>
      <c r="J68">
        <v>0.277128985185851</v>
      </c>
      <c r="K68">
        <v>0.33248053472352501</v>
      </c>
      <c r="L68">
        <v>0.74170090313581305</v>
      </c>
      <c r="M68">
        <v>-1.86374943278498</v>
      </c>
      <c r="N68" s="21">
        <v>0</v>
      </c>
      <c r="O68">
        <v>1.0014264430784501</v>
      </c>
      <c r="P68">
        <v>0.99725748866918895</v>
      </c>
      <c r="Q68">
        <v>1.0031972382028</v>
      </c>
      <c r="R68">
        <v>1.00275251998147</v>
      </c>
      <c r="S68">
        <v>91.089996337890597</v>
      </c>
      <c r="T68" s="27">
        <f t="shared" si="64"/>
        <v>0.99725748866918895</v>
      </c>
      <c r="U68" s="27">
        <f t="shared" si="65"/>
        <v>1.0031972382028</v>
      </c>
      <c r="V68" s="39">
        <f t="shared" si="66"/>
        <v>90.840180990810396</v>
      </c>
      <c r="W68" s="38">
        <f t="shared" si="67"/>
        <v>91.381232754075015</v>
      </c>
      <c r="X68" s="44">
        <f t="shared" si="68"/>
        <v>1.0311725846407929</v>
      </c>
      <c r="Y68" s="44">
        <f t="shared" si="69"/>
        <v>0.34648294358215231</v>
      </c>
      <c r="Z68" s="22">
        <f t="shared" si="70"/>
        <v>1</v>
      </c>
      <c r="AA68" s="22">
        <f t="shared" si="71"/>
        <v>1</v>
      </c>
      <c r="AB68" s="22">
        <f t="shared" si="72"/>
        <v>1</v>
      </c>
      <c r="AC68" s="22">
        <v>1</v>
      </c>
      <c r="AD68" s="22">
        <v>1</v>
      </c>
      <c r="AE68" s="22">
        <v>1</v>
      </c>
      <c r="AF68" s="22">
        <f t="shared" si="73"/>
        <v>-0.10573411347504191</v>
      </c>
      <c r="AG68" s="22">
        <f t="shared" si="74"/>
        <v>0.97680415159684475</v>
      </c>
      <c r="AH68" s="22">
        <f t="shared" si="75"/>
        <v>0.74170090313581305</v>
      </c>
      <c r="AI68" s="22">
        <f t="shared" si="76"/>
        <v>1.8474350166108549</v>
      </c>
      <c r="AJ68" s="22">
        <f t="shared" si="77"/>
        <v>-2.6288582302280261</v>
      </c>
      <c r="AK68" s="22">
        <f t="shared" si="78"/>
        <v>1.3004365594014071</v>
      </c>
      <c r="AL68" s="22">
        <f t="shared" si="79"/>
        <v>-1.86374943278498</v>
      </c>
      <c r="AM68" s="22">
        <f t="shared" si="80"/>
        <v>1.7651087974430462</v>
      </c>
      <c r="AN68" s="46">
        <v>1</v>
      </c>
      <c r="AO68" s="46">
        <v>1</v>
      </c>
      <c r="AP68" s="51">
        <v>1</v>
      </c>
      <c r="AQ68" s="21">
        <v>1</v>
      </c>
      <c r="AR68" s="17">
        <f t="shared" si="81"/>
        <v>11.648679175995776</v>
      </c>
      <c r="AS68" s="17">
        <f t="shared" si="82"/>
        <v>11.648679175995776</v>
      </c>
      <c r="AT68" s="17">
        <f t="shared" si="83"/>
        <v>9.7070198571938917</v>
      </c>
      <c r="AU68" s="17">
        <f t="shared" si="84"/>
        <v>11.648679175995776</v>
      </c>
      <c r="AV68" s="17">
        <f t="shared" si="85"/>
        <v>11.648679175995776</v>
      </c>
      <c r="AW68" s="17">
        <f t="shared" si="86"/>
        <v>9.7070198571938917</v>
      </c>
      <c r="AX68" s="14">
        <f t="shared" si="87"/>
        <v>1.4873534974348871E-2</v>
      </c>
      <c r="AY68" s="14">
        <f t="shared" si="88"/>
        <v>1.3687777704343738E-2</v>
      </c>
      <c r="AZ68" s="67">
        <f t="shared" si="89"/>
        <v>8.1550520254238532E-4</v>
      </c>
      <c r="BA68" s="21">
        <f t="shared" si="90"/>
        <v>0</v>
      </c>
      <c r="BB68" s="66">
        <v>2095</v>
      </c>
      <c r="BC68" s="15">
        <f t="shared" si="91"/>
        <v>1773.5798044812568</v>
      </c>
      <c r="BD68" s="19">
        <f t="shared" si="92"/>
        <v>-321.42019551874318</v>
      </c>
      <c r="BE68" s="53">
        <f t="shared" si="93"/>
        <v>0</v>
      </c>
      <c r="BF68" s="61">
        <f t="shared" si="94"/>
        <v>0</v>
      </c>
      <c r="BG68" s="62">
        <f t="shared" si="95"/>
        <v>0</v>
      </c>
      <c r="BH68" s="63">
        <f t="shared" si="96"/>
        <v>91.381232754075015</v>
      </c>
      <c r="BI68" s="46">
        <f t="shared" si="97"/>
        <v>0</v>
      </c>
      <c r="BJ68" s="64">
        <f t="shared" si="98"/>
        <v>1.1812268016959933</v>
      </c>
      <c r="BK68" s="66">
        <v>911</v>
      </c>
      <c r="BL68" s="66">
        <v>2186</v>
      </c>
      <c r="BM68" s="66">
        <v>91</v>
      </c>
      <c r="BN68" s="10">
        <f t="shared" si="99"/>
        <v>3188</v>
      </c>
      <c r="BO68" s="15">
        <f t="shared" si="100"/>
        <v>2428.3760180830313</v>
      </c>
      <c r="BP68" s="9">
        <f t="shared" si="101"/>
        <v>-759.62398191696866</v>
      </c>
      <c r="BQ68" s="53">
        <f t="shared" si="102"/>
        <v>0</v>
      </c>
      <c r="BR68" s="7">
        <f t="shared" si="103"/>
        <v>0</v>
      </c>
      <c r="BS68" s="62">
        <f t="shared" si="104"/>
        <v>0</v>
      </c>
      <c r="BT68" s="48">
        <f t="shared" si="105"/>
        <v>91.381232754075015</v>
      </c>
      <c r="BU68" s="46">
        <f t="shared" si="106"/>
        <v>0</v>
      </c>
      <c r="BV68" s="64">
        <f t="shared" si="107"/>
        <v>1.3128115152926847</v>
      </c>
      <c r="BW68" s="16">
        <f t="shared" si="108"/>
        <v>5283</v>
      </c>
      <c r="BX68" s="69">
        <f t="shared" si="109"/>
        <v>4210.1467568186245</v>
      </c>
      <c r="BY68" s="66">
        <v>0</v>
      </c>
      <c r="BZ68" s="15">
        <f t="shared" si="110"/>
        <v>8.1909342543357173</v>
      </c>
      <c r="CA68" s="37">
        <f t="shared" si="111"/>
        <v>8.1909342543357173</v>
      </c>
      <c r="CB68" s="54">
        <f t="shared" si="112"/>
        <v>8.1909342543357173</v>
      </c>
      <c r="CC68" s="26">
        <f t="shared" si="113"/>
        <v>2.5516929141232796E-3</v>
      </c>
      <c r="CD68" s="47">
        <f t="shared" si="114"/>
        <v>8.1909342543357173</v>
      </c>
      <c r="CE68" s="48">
        <f t="shared" si="115"/>
        <v>90.840180990810396</v>
      </c>
      <c r="CF68" s="65">
        <f t="shared" si="116"/>
        <v>9.0168625436406066E-2</v>
      </c>
      <c r="CG68" t="s">
        <v>222</v>
      </c>
      <c r="CH68" s="66">
        <v>0</v>
      </c>
      <c r="CI68" s="15">
        <f t="shared" si="117"/>
        <v>7.5866448992518105</v>
      </c>
      <c r="CJ68" s="37">
        <f t="shared" si="118"/>
        <v>7.5866448992518105</v>
      </c>
      <c r="CK68" s="54">
        <f t="shared" si="119"/>
        <v>7.5866448992518105</v>
      </c>
      <c r="CL68" s="26">
        <f t="shared" si="120"/>
        <v>1.1804333124711078E-3</v>
      </c>
      <c r="CM68" s="47">
        <f t="shared" si="121"/>
        <v>7.5866448992518105</v>
      </c>
      <c r="CN68" s="48">
        <f t="shared" si="122"/>
        <v>90.840180990810396</v>
      </c>
      <c r="CO68" s="65">
        <f t="shared" si="123"/>
        <v>8.3516400083122833E-2</v>
      </c>
      <c r="CP68" s="70">
        <f t="shared" si="124"/>
        <v>0</v>
      </c>
      <c r="CQ68" s="1">
        <f t="shared" si="125"/>
        <v>5283</v>
      </c>
    </row>
    <row r="69" spans="1:95" x14ac:dyDescent="0.2">
      <c r="A69" s="29" t="s">
        <v>252</v>
      </c>
      <c r="B69">
        <v>0</v>
      </c>
      <c r="C69">
        <v>0</v>
      </c>
      <c r="D69">
        <v>0.811426288453855</v>
      </c>
      <c r="E69">
        <v>0.188573711546144</v>
      </c>
      <c r="F69">
        <v>0.64084227254668202</v>
      </c>
      <c r="G69">
        <v>0.64084227254668202</v>
      </c>
      <c r="H69">
        <v>0.76201420810697795</v>
      </c>
      <c r="I69">
        <v>0.78040117007939802</v>
      </c>
      <c r="J69">
        <v>0.77115288991471198</v>
      </c>
      <c r="K69">
        <v>0.70298461608621698</v>
      </c>
      <c r="L69">
        <v>0.32726474595002802</v>
      </c>
      <c r="M69">
        <v>0.76335241519883501</v>
      </c>
      <c r="N69" s="21">
        <v>0</v>
      </c>
      <c r="O69">
        <v>0.98418266979797597</v>
      </c>
      <c r="P69">
        <v>0.99400000572204505</v>
      </c>
      <c r="Q69">
        <v>0.99774436312618298</v>
      </c>
      <c r="R69">
        <v>0.96966150832059395</v>
      </c>
      <c r="S69">
        <v>1.4900000095367401</v>
      </c>
      <c r="T69" s="27">
        <f t="shared" si="64"/>
        <v>0.96966150832059395</v>
      </c>
      <c r="U69" s="27">
        <f t="shared" si="65"/>
        <v>0.99774436312618298</v>
      </c>
      <c r="V69" s="39">
        <f t="shared" si="66"/>
        <v>1.4447956566450948</v>
      </c>
      <c r="W69" s="38">
        <f t="shared" si="67"/>
        <v>1.4866391105732413</v>
      </c>
      <c r="X69" s="44">
        <f t="shared" si="68"/>
        <v>0.83236994219653193</v>
      </c>
      <c r="Y69" s="44">
        <f t="shared" si="69"/>
        <v>0.72995195967636051</v>
      </c>
      <c r="Z69" s="22">
        <f t="shared" si="70"/>
        <v>1</v>
      </c>
      <c r="AA69" s="22">
        <f t="shared" si="71"/>
        <v>1</v>
      </c>
      <c r="AB69" s="22">
        <f t="shared" si="72"/>
        <v>1</v>
      </c>
      <c r="AC69" s="22">
        <v>1</v>
      </c>
      <c r="AD69" s="22">
        <v>1</v>
      </c>
      <c r="AE69" s="22">
        <v>1</v>
      </c>
      <c r="AF69" s="22">
        <f t="shared" si="73"/>
        <v>-0.10573411347504191</v>
      </c>
      <c r="AG69" s="22">
        <f t="shared" si="74"/>
        <v>0.97680415159684475</v>
      </c>
      <c r="AH69" s="22">
        <f t="shared" si="75"/>
        <v>0.32726474595002802</v>
      </c>
      <c r="AI69" s="22">
        <f t="shared" si="76"/>
        <v>1.43299885942507</v>
      </c>
      <c r="AJ69" s="22">
        <f t="shared" si="77"/>
        <v>-2.6288582302280261</v>
      </c>
      <c r="AK69" s="22">
        <f t="shared" si="78"/>
        <v>1.3004365594014071</v>
      </c>
      <c r="AL69" s="22">
        <f t="shared" si="79"/>
        <v>0.76335241519883501</v>
      </c>
      <c r="AM69" s="22">
        <f t="shared" si="80"/>
        <v>4.3922106454268608</v>
      </c>
      <c r="AN69" s="46">
        <v>0</v>
      </c>
      <c r="AO69" s="49">
        <v>0</v>
      </c>
      <c r="AP69" s="51">
        <v>0.5</v>
      </c>
      <c r="AQ69" s="50">
        <v>1</v>
      </c>
      <c r="AR69" s="17">
        <f t="shared" si="81"/>
        <v>0</v>
      </c>
      <c r="AS69" s="17">
        <f t="shared" si="82"/>
        <v>0</v>
      </c>
      <c r="AT69" s="17">
        <f t="shared" si="83"/>
        <v>186.08126303145579</v>
      </c>
      <c r="AU69" s="17">
        <f t="shared" si="84"/>
        <v>0</v>
      </c>
      <c r="AV69" s="17">
        <f t="shared" si="85"/>
        <v>0</v>
      </c>
      <c r="AW69" s="17">
        <f t="shared" si="86"/>
        <v>186.08126303145579</v>
      </c>
      <c r="AX69" s="14">
        <f t="shared" si="87"/>
        <v>0</v>
      </c>
      <c r="AY69" s="14">
        <f t="shared" si="88"/>
        <v>0</v>
      </c>
      <c r="AZ69" s="67">
        <f t="shared" si="89"/>
        <v>1.5633040864271832E-2</v>
      </c>
      <c r="BA69" s="21">
        <f t="shared" si="90"/>
        <v>0</v>
      </c>
      <c r="BB69" s="66">
        <v>0</v>
      </c>
      <c r="BC69" s="15">
        <f t="shared" si="91"/>
        <v>0</v>
      </c>
      <c r="BD69" s="19">
        <f t="shared" si="92"/>
        <v>0</v>
      </c>
      <c r="BE69" s="53">
        <f t="shared" si="93"/>
        <v>0</v>
      </c>
      <c r="BF69" s="61">
        <f t="shared" si="94"/>
        <v>0</v>
      </c>
      <c r="BG69" s="62">
        <f t="shared" si="95"/>
        <v>0</v>
      </c>
      <c r="BH69" s="63">
        <f t="shared" si="96"/>
        <v>1.4866391105732413</v>
      </c>
      <c r="BI69" s="46">
        <f t="shared" si="97"/>
        <v>0</v>
      </c>
      <c r="BJ69" s="64" t="e">
        <f t="shared" si="98"/>
        <v>#DIV/0!</v>
      </c>
      <c r="BK69" s="66">
        <v>0</v>
      </c>
      <c r="BL69" s="66">
        <v>0</v>
      </c>
      <c r="BM69" s="66">
        <v>0</v>
      </c>
      <c r="BN69" s="10">
        <f t="shared" si="99"/>
        <v>0</v>
      </c>
      <c r="BO69" s="15">
        <f t="shared" si="100"/>
        <v>0</v>
      </c>
      <c r="BP69" s="9">
        <f t="shared" si="101"/>
        <v>0</v>
      </c>
      <c r="BQ69" s="53">
        <f t="shared" si="102"/>
        <v>0</v>
      </c>
      <c r="BR69" s="7">
        <f t="shared" si="103"/>
        <v>0</v>
      </c>
      <c r="BS69" s="62">
        <f t="shared" si="104"/>
        <v>0</v>
      </c>
      <c r="BT69" s="48">
        <f t="shared" si="105"/>
        <v>1.4866391105732413</v>
      </c>
      <c r="BU69" s="46">
        <f t="shared" si="106"/>
        <v>0</v>
      </c>
      <c r="BV69" s="64" t="e">
        <f t="shared" si="107"/>
        <v>#DIV/0!</v>
      </c>
      <c r="BW69" s="16">
        <f t="shared" si="108"/>
        <v>77</v>
      </c>
      <c r="BX69" s="69">
        <f t="shared" si="109"/>
        <v>157.01826244074627</v>
      </c>
      <c r="BY69" s="66">
        <v>77</v>
      </c>
      <c r="BZ69" s="15">
        <f t="shared" si="110"/>
        <v>157.01826244074627</v>
      </c>
      <c r="CA69" s="37">
        <f t="shared" si="111"/>
        <v>80.01826244074627</v>
      </c>
      <c r="CB69" s="54">
        <f t="shared" si="112"/>
        <v>80.01826244074627</v>
      </c>
      <c r="CC69" s="26">
        <f t="shared" si="113"/>
        <v>2.492780761393968E-2</v>
      </c>
      <c r="CD69" s="47">
        <f t="shared" si="114"/>
        <v>80.01826244074627</v>
      </c>
      <c r="CE69" s="48">
        <f t="shared" si="115"/>
        <v>1.4447956566450948</v>
      </c>
      <c r="CF69" s="65">
        <f t="shared" si="116"/>
        <v>55.383792214986059</v>
      </c>
      <c r="CG69" t="s">
        <v>222</v>
      </c>
      <c r="CH69" s="66">
        <v>0</v>
      </c>
      <c r="CI69" s="15">
        <f t="shared" si="117"/>
        <v>145.43417916032087</v>
      </c>
      <c r="CJ69" s="37">
        <f t="shared" si="118"/>
        <v>145.43417916032087</v>
      </c>
      <c r="CK69" s="54">
        <f t="shared" si="119"/>
        <v>145.43417916032087</v>
      </c>
      <c r="CL69" s="26">
        <f t="shared" si="120"/>
        <v>2.2628625977955636E-2</v>
      </c>
      <c r="CM69" s="47">
        <f t="shared" si="121"/>
        <v>145.43417916032087</v>
      </c>
      <c r="CN69" s="48">
        <f t="shared" si="122"/>
        <v>1.4447956566450948</v>
      </c>
      <c r="CO69" s="65">
        <f t="shared" si="123"/>
        <v>100.66072561294104</v>
      </c>
      <c r="CP69" s="70">
        <f t="shared" si="124"/>
        <v>0</v>
      </c>
      <c r="CQ69" s="1">
        <f t="shared" si="125"/>
        <v>154</v>
      </c>
    </row>
    <row r="70" spans="1:95" x14ac:dyDescent="0.2">
      <c r="A70" s="29" t="s">
        <v>161</v>
      </c>
      <c r="B70">
        <v>0</v>
      </c>
      <c r="C70">
        <v>0</v>
      </c>
      <c r="D70">
        <v>3.1961646024770203E-2</v>
      </c>
      <c r="E70">
        <v>0.96803835397522897</v>
      </c>
      <c r="F70">
        <v>0.27612236789829098</v>
      </c>
      <c r="G70">
        <v>0.27612236789829098</v>
      </c>
      <c r="H70">
        <v>3.3430839949853699E-3</v>
      </c>
      <c r="I70">
        <v>5.43251149185123E-3</v>
      </c>
      <c r="J70">
        <v>4.2616126315025296E-3</v>
      </c>
      <c r="K70">
        <v>3.4303448381696897E-2</v>
      </c>
      <c r="L70">
        <v>0.94471510715735496</v>
      </c>
      <c r="M70">
        <v>-1.7998796107056501</v>
      </c>
      <c r="N70" s="21">
        <v>2</v>
      </c>
      <c r="O70">
        <v>0.99437465497400002</v>
      </c>
      <c r="P70">
        <v>0.97647819856649698</v>
      </c>
      <c r="Q70">
        <v>1.00856247224017</v>
      </c>
      <c r="R70">
        <v>0.99452906893591098</v>
      </c>
      <c r="S70">
        <v>214.25</v>
      </c>
      <c r="T70" s="27">
        <f t="shared" ref="T70:T101" si="126">IF(C70,P70,R70)</f>
        <v>0.99452906893591098</v>
      </c>
      <c r="U70" s="27">
        <f t="shared" ref="U70:U101" si="127">IF(D70 = 0,O70,Q70)</f>
        <v>1.00856247224017</v>
      </c>
      <c r="V70" s="39">
        <f t="shared" ref="V70:V101" si="128">S70*T70^(1-N70)</f>
        <v>215.42859499243718</v>
      </c>
      <c r="W70" s="38">
        <f t="shared" ref="W70:W101" si="129">S70*U70^(N70+1)</f>
        <v>219.8007873457166</v>
      </c>
      <c r="X70" s="44">
        <f t="shared" ref="X70:X101" si="130">0.5 * (D70-MAX($D$3:$D$126))/(MIN($D$3:$D$126)-MAX($D$3:$D$126)) + 0.75</f>
        <v>1.2351362510322048</v>
      </c>
      <c r="Y70" s="44">
        <f t="shared" ref="Y70:Y101" si="131">AVERAGE(D70, F70, G70, H70, I70, J70, K70)</f>
        <v>9.0221005474484001E-2</v>
      </c>
      <c r="Z70" s="22">
        <f t="shared" ref="Z70:Z101" si="132">AI70^N70</f>
        <v>4.204342006392003</v>
      </c>
      <c r="AA70" s="22">
        <f t="shared" ref="AA70:AA101" si="133">(Z70+AB70)/2</f>
        <v>3.7747523985309899</v>
      </c>
      <c r="AB70" s="22">
        <f t="shared" ref="AB70:AB101" si="134">AM70^N70</f>
        <v>3.3451627906699763</v>
      </c>
      <c r="AC70" s="22">
        <v>1</v>
      </c>
      <c r="AD70" s="22">
        <v>1</v>
      </c>
      <c r="AE70" s="22">
        <v>1</v>
      </c>
      <c r="AF70" s="22">
        <f t="shared" ref="AF70:AF101" si="135">PERCENTILE($L$2:$L$126, 0.05)</f>
        <v>-0.10573411347504191</v>
      </c>
      <c r="AG70" s="22">
        <f t="shared" ref="AG70:AG101" si="136">PERCENTILE($L$2:$L$126, 0.95)</f>
        <v>0.97680415159684475</v>
      </c>
      <c r="AH70" s="22">
        <f t="shared" ref="AH70:AH101" si="137">MIN(MAX(L70,AF70), AG70)</f>
        <v>0.94471510715735496</v>
      </c>
      <c r="AI70" s="22">
        <f t="shared" ref="AI70:AI101" si="138">AH70-$AH$127+1</f>
        <v>2.0504492206323968</v>
      </c>
      <c r="AJ70" s="22">
        <f t="shared" ref="AJ70:AJ101" si="139">PERCENTILE($M$2:$M$126, 0.02)</f>
        <v>-2.6288582302280261</v>
      </c>
      <c r="AK70" s="22">
        <f t="shared" ref="AK70:AK101" si="140">PERCENTILE($M$2:$M$126, 0.98)</f>
        <v>1.3004365594014071</v>
      </c>
      <c r="AL70" s="22">
        <f t="shared" ref="AL70:AL101" si="141">MIN(MAX(M70,AJ70), AK70)</f>
        <v>-1.7998796107056501</v>
      </c>
      <c r="AM70" s="22">
        <f t="shared" ref="AM70:AM101" si="142">AL70-$AL$127 + 1</f>
        <v>1.8289786195223761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ref="AR70:AR101" si="143">(AI70^4)*AB70*AE70*AN70</f>
        <v>59.130742326880522</v>
      </c>
      <c r="AS70" s="17">
        <f t="shared" ref="AS70:AS101" si="144">(AI70^4) *Z70*AC70*AO70</f>
        <v>74.318016608170538</v>
      </c>
      <c r="AT70" s="17">
        <f t="shared" ref="AT70:AT101" si="145">(AM70^4)*AA70*AP70*AQ70</f>
        <v>42.239910024024532</v>
      </c>
      <c r="AU70" s="17">
        <f t="shared" ref="AU70:AU101" si="146">MIN(AR70, 0.05*AR$127)</f>
        <v>41.40677850738961</v>
      </c>
      <c r="AV70" s="17">
        <f t="shared" ref="AV70:AV101" si="147">MIN(AS70, 0.05*AS$127)</f>
        <v>74.318016608170538</v>
      </c>
      <c r="AW70" s="17">
        <f t="shared" ref="AW70:AW101" si="148">MIN(AT70, 0.05*AT$127)</f>
        <v>42.239910024024532</v>
      </c>
      <c r="AX70" s="14">
        <f t="shared" ref="AX70:AX101" si="149">AU70/$AU$127</f>
        <v>5.2869957099846897E-2</v>
      </c>
      <c r="AY70" s="14">
        <f t="shared" ref="AY70:AY101" si="150">AV70/$AV$127</f>
        <v>8.73273677977663E-2</v>
      </c>
      <c r="AZ70" s="67">
        <f t="shared" ref="AZ70:AZ101" si="151">AW70/$AW$127</f>
        <v>3.5486551883362654E-3</v>
      </c>
      <c r="BA70" s="21">
        <f t="shared" ref="BA70:BA101" si="152">N70</f>
        <v>2</v>
      </c>
      <c r="BB70" s="66">
        <v>5356</v>
      </c>
      <c r="BC70" s="15">
        <f t="shared" ref="BC70:BC101" si="153">$D$133*AX70</f>
        <v>6304.4251644141432</v>
      </c>
      <c r="BD70" s="19">
        <f t="shared" ref="BD70:BD101" si="154">BC70-BB70</f>
        <v>948.42516441414318</v>
      </c>
      <c r="BE70" s="53">
        <f t="shared" ref="BE70:BE101" si="155">BD70*IF($BD$127 &gt; 0, (BD70&gt;0), (BD70&lt;0))</f>
        <v>948.42516441414318</v>
      </c>
      <c r="BF70" s="61">
        <f t="shared" ref="BF70:BF101" si="156">BE70/$BE$127</f>
        <v>4.7108779646561093E-2</v>
      </c>
      <c r="BG70" s="62">
        <f t="shared" ref="BG70:BG101" si="157">BF70*$BD$127</f>
        <v>63.832396421089832</v>
      </c>
      <c r="BH70" s="63">
        <f t="shared" ref="BH70:BH101" si="158">(IF(BG70 &gt; 0, V70, W70))</f>
        <v>215.42859499243718</v>
      </c>
      <c r="BI70" s="46">
        <f t="shared" ref="BI70:BI101" si="159">BG70/BH70</f>
        <v>0.2963041950087022</v>
      </c>
      <c r="BJ70" s="64">
        <f t="shared" ref="BJ70:BJ101" si="160">BB70/BC70</f>
        <v>0.84956199182637482</v>
      </c>
      <c r="BK70" s="66">
        <v>1928</v>
      </c>
      <c r="BL70" s="66">
        <v>4928</v>
      </c>
      <c r="BM70" s="66">
        <v>0</v>
      </c>
      <c r="BN70" s="10">
        <f t="shared" ref="BN70:BN101" si="161">SUM(BK70:BM70)</f>
        <v>6856</v>
      </c>
      <c r="BO70" s="15">
        <f t="shared" ref="BO70:BO101" si="162">AY70*$D$132</f>
        <v>15492.922975737314</v>
      </c>
      <c r="BP70" s="9">
        <f t="shared" ref="BP70:BP101" si="163">BO70-BN70</f>
        <v>8636.9229757373141</v>
      </c>
      <c r="BQ70" s="53">
        <f t="shared" ref="BQ70:BQ101" si="164">BP70*IF($BP$127 &gt; 0, (BP70&gt;0), (BP70&lt;0))</f>
        <v>8636.9229757373141</v>
      </c>
      <c r="BR70" s="7">
        <f t="shared" ref="BR70:BR101" si="165">BQ70/$BQ$127</f>
        <v>0.13606346847916673</v>
      </c>
      <c r="BS70" s="62">
        <f t="shared" ref="BS70:BS101" si="166">BR70*$BP$127</f>
        <v>658.13899703372886</v>
      </c>
      <c r="BT70" s="48">
        <f t="shared" ref="BT70:BT101" si="167">IF(BS70&gt;0,V70,W70)</f>
        <v>215.42859499243718</v>
      </c>
      <c r="BU70" s="46">
        <f t="shared" ref="BU70:BU101" si="168">BS70/BT70</f>
        <v>3.0550215353576133</v>
      </c>
      <c r="BV70" s="64">
        <f t="shared" ref="BV70:BV101" si="169">BN70/BO70</f>
        <v>0.4425246295187058</v>
      </c>
      <c r="BW70" s="16">
        <f t="shared" ref="BW70:BW101" si="170">BB70+BN70+BY70</f>
        <v>12212</v>
      </c>
      <c r="BX70" s="69">
        <f t="shared" ref="BX70:BX101" si="171">BC70+BO70+BZ70</f>
        <v>21832.990832863106</v>
      </c>
      <c r="BY70" s="66">
        <v>0</v>
      </c>
      <c r="BZ70" s="15">
        <f t="shared" ref="BZ70:BZ101" si="172">AZ70*$D$135</f>
        <v>35.642692711649453</v>
      </c>
      <c r="CA70" s="37">
        <f t="shared" ref="CA70:CA101" si="173">BZ70-BY70</f>
        <v>35.642692711649453</v>
      </c>
      <c r="CB70" s="54">
        <f t="shared" ref="CB70:CB101" si="174">CA70*(CA70&lt;&gt;0)</f>
        <v>35.642692711649453</v>
      </c>
      <c r="CC70" s="26">
        <f t="shared" ref="CC70:CC101" si="175">CB70/$CB$127</f>
        <v>1.1103642589298909E-2</v>
      </c>
      <c r="CD70" s="47">
        <f t="shared" ref="CD70:CD101" si="176">CC70 * $CA$127</f>
        <v>35.642692711649453</v>
      </c>
      <c r="CE70" s="48">
        <f t="shared" ref="CE70:CE101" si="177">IF(CD70&gt;0, V70, W70)</f>
        <v>215.42859499243718</v>
      </c>
      <c r="CF70" s="65">
        <f t="shared" ref="CF70:CF101" si="178">CD70/CE70</f>
        <v>0.16545014700996738</v>
      </c>
      <c r="CG70" t="s">
        <v>222</v>
      </c>
      <c r="CH70" s="66">
        <v>0</v>
      </c>
      <c r="CI70" s="15">
        <f t="shared" ref="CI70:CI101" si="179">AZ70*$CH$130</f>
        <v>33.013139217092274</v>
      </c>
      <c r="CJ70" s="37">
        <f t="shared" ref="CJ70:CJ101" si="180">CI70-CH70</f>
        <v>33.013139217092274</v>
      </c>
      <c r="CK70" s="54">
        <f t="shared" ref="CK70:CK101" si="181">CJ70*(CJ70&lt;&gt;0)</f>
        <v>33.013139217092274</v>
      </c>
      <c r="CL70" s="26">
        <f t="shared" ref="CL70:CL101" si="182">CK70/$CK$127</f>
        <v>5.1366328329068419E-3</v>
      </c>
      <c r="CM70" s="47">
        <f t="shared" ref="CM70:CM101" si="183">CL70 * $CJ$127</f>
        <v>33.013139217092274</v>
      </c>
      <c r="CN70" s="48">
        <f t="shared" ref="CN70:CN101" si="184">IF(CD70&gt;0,V70,W70)</f>
        <v>215.42859499243718</v>
      </c>
      <c r="CO70" s="65">
        <f t="shared" ref="CO70:CO101" si="185">CM70/CN70</f>
        <v>0.15324399817141837</v>
      </c>
      <c r="CP70" s="70">
        <f t="shared" ref="CP70:CP101" si="186">N70</f>
        <v>2</v>
      </c>
      <c r="CQ70" s="1">
        <f t="shared" ref="CQ70:CQ101" si="187">BW70+BY70</f>
        <v>12212</v>
      </c>
    </row>
    <row r="71" spans="1:95" x14ac:dyDescent="0.2">
      <c r="A71" s="29" t="s">
        <v>118</v>
      </c>
      <c r="B71">
        <v>1</v>
      </c>
      <c r="C71">
        <v>1</v>
      </c>
      <c r="D71">
        <v>0.18298042349180901</v>
      </c>
      <c r="E71">
        <v>0.81701957650819002</v>
      </c>
      <c r="F71">
        <v>0.21454112038140599</v>
      </c>
      <c r="G71">
        <v>0.21454112038140599</v>
      </c>
      <c r="H71">
        <v>2.5908900961136599E-2</v>
      </c>
      <c r="I71">
        <v>8.39949853740075E-2</v>
      </c>
      <c r="J71">
        <v>4.6649949167038497E-2</v>
      </c>
      <c r="K71">
        <v>0.100041653125246</v>
      </c>
      <c r="L71">
        <v>0.51133296917329996</v>
      </c>
      <c r="M71">
        <v>-2.1445022742259598</v>
      </c>
      <c r="N71" s="21">
        <v>0</v>
      </c>
      <c r="O71">
        <v>1.0186546692973699</v>
      </c>
      <c r="P71">
        <v>0.97855853354585798</v>
      </c>
      <c r="Q71">
        <v>1.01909919261024</v>
      </c>
      <c r="R71">
        <v>0.98649880905571996</v>
      </c>
      <c r="S71">
        <v>42.790000915527301</v>
      </c>
      <c r="T71" s="27">
        <f t="shared" si="126"/>
        <v>0.97855853354585798</v>
      </c>
      <c r="U71" s="27">
        <f t="shared" si="127"/>
        <v>1.01909919261024</v>
      </c>
      <c r="V71" s="39">
        <f t="shared" si="128"/>
        <v>41.872520546324317</v>
      </c>
      <c r="W71" s="38">
        <f t="shared" si="129"/>
        <v>43.607255384805299</v>
      </c>
      <c r="X71" s="44">
        <f t="shared" si="130"/>
        <v>1.1571015689512802</v>
      </c>
      <c r="Y71" s="44">
        <f t="shared" si="131"/>
        <v>0.12409402184029281</v>
      </c>
      <c r="Z71" s="22">
        <f t="shared" si="132"/>
        <v>1</v>
      </c>
      <c r="AA71" s="22">
        <f t="shared" si="133"/>
        <v>1</v>
      </c>
      <c r="AB71" s="22">
        <f t="shared" si="134"/>
        <v>1</v>
      </c>
      <c r="AC71" s="22">
        <v>1</v>
      </c>
      <c r="AD71" s="22">
        <v>1</v>
      </c>
      <c r="AE71" s="22">
        <v>1</v>
      </c>
      <c r="AF71" s="22">
        <f t="shared" si="135"/>
        <v>-0.10573411347504191</v>
      </c>
      <c r="AG71" s="22">
        <f t="shared" si="136"/>
        <v>0.97680415159684475</v>
      </c>
      <c r="AH71" s="22">
        <f t="shared" si="137"/>
        <v>0.51133296917329996</v>
      </c>
      <c r="AI71" s="22">
        <f t="shared" si="138"/>
        <v>1.617067082648342</v>
      </c>
      <c r="AJ71" s="22">
        <f t="shared" si="139"/>
        <v>-2.6288582302280261</v>
      </c>
      <c r="AK71" s="22">
        <f t="shared" si="140"/>
        <v>1.3004365594014071</v>
      </c>
      <c r="AL71" s="22">
        <f t="shared" si="141"/>
        <v>-2.1445022742259598</v>
      </c>
      <c r="AM71" s="22">
        <f t="shared" si="142"/>
        <v>1.4843559560020663</v>
      </c>
      <c r="AN71" s="46">
        <v>1</v>
      </c>
      <c r="AO71" s="46">
        <v>1</v>
      </c>
      <c r="AP71" s="51">
        <v>1</v>
      </c>
      <c r="AQ71" s="21">
        <v>1</v>
      </c>
      <c r="AR71" s="17">
        <f t="shared" si="143"/>
        <v>6.8377331262200487</v>
      </c>
      <c r="AS71" s="17">
        <f t="shared" si="144"/>
        <v>6.8377331262200487</v>
      </c>
      <c r="AT71" s="17">
        <f t="shared" si="145"/>
        <v>4.8545864314688041</v>
      </c>
      <c r="AU71" s="17">
        <f t="shared" si="146"/>
        <v>6.8377331262200487</v>
      </c>
      <c r="AV71" s="17">
        <f t="shared" si="147"/>
        <v>6.8377331262200487</v>
      </c>
      <c r="AW71" s="17">
        <f t="shared" si="148"/>
        <v>4.8545864314688041</v>
      </c>
      <c r="AX71" s="14">
        <f t="shared" si="149"/>
        <v>8.7307119770000802E-3</v>
      </c>
      <c r="AY71" s="14">
        <f t="shared" si="150"/>
        <v>8.034676689026991E-3</v>
      </c>
      <c r="AZ71" s="67">
        <f t="shared" si="151"/>
        <v>4.0784304032514201E-4</v>
      </c>
      <c r="BA71" s="21">
        <f t="shared" si="152"/>
        <v>0</v>
      </c>
      <c r="BB71" s="66">
        <v>1797</v>
      </c>
      <c r="BC71" s="15">
        <f t="shared" si="153"/>
        <v>1041.0850189853975</v>
      </c>
      <c r="BD71" s="19">
        <f t="shared" si="154"/>
        <v>-755.91498101460252</v>
      </c>
      <c r="BE71" s="53">
        <f t="shared" si="155"/>
        <v>0</v>
      </c>
      <c r="BF71" s="61">
        <f t="shared" si="156"/>
        <v>0</v>
      </c>
      <c r="BG71" s="62">
        <f t="shared" si="157"/>
        <v>0</v>
      </c>
      <c r="BH71" s="63">
        <f t="shared" si="158"/>
        <v>43.607255384805299</v>
      </c>
      <c r="BI71" s="46">
        <f t="shared" si="159"/>
        <v>0</v>
      </c>
      <c r="BJ71" s="64">
        <f t="shared" si="160"/>
        <v>1.7260838137420218</v>
      </c>
      <c r="BK71" s="66">
        <v>813</v>
      </c>
      <c r="BL71" s="66">
        <v>1540</v>
      </c>
      <c r="BM71" s="66">
        <v>0</v>
      </c>
      <c r="BN71" s="10">
        <f t="shared" si="161"/>
        <v>2353</v>
      </c>
      <c r="BO71" s="15">
        <f t="shared" si="162"/>
        <v>1425.4480607536566</v>
      </c>
      <c r="BP71" s="9">
        <f t="shared" si="163"/>
        <v>-927.55193924634341</v>
      </c>
      <c r="BQ71" s="53">
        <f t="shared" si="164"/>
        <v>0</v>
      </c>
      <c r="BR71" s="7">
        <f t="shared" si="165"/>
        <v>0</v>
      </c>
      <c r="BS71" s="62">
        <f t="shared" si="166"/>
        <v>0</v>
      </c>
      <c r="BT71" s="48">
        <f t="shared" si="167"/>
        <v>43.607255384805299</v>
      </c>
      <c r="BU71" s="46">
        <f t="shared" si="168"/>
        <v>0</v>
      </c>
      <c r="BV71" s="64">
        <f t="shared" si="169"/>
        <v>1.6507090400445263</v>
      </c>
      <c r="BW71" s="16">
        <f t="shared" si="170"/>
        <v>4150</v>
      </c>
      <c r="BX71" s="69">
        <f t="shared" si="171"/>
        <v>2470.62945523608</v>
      </c>
      <c r="BY71" s="66">
        <v>0</v>
      </c>
      <c r="BZ71" s="15">
        <f t="shared" si="172"/>
        <v>4.0963754970257265</v>
      </c>
      <c r="CA71" s="37">
        <f t="shared" si="173"/>
        <v>4.0963754970257265</v>
      </c>
      <c r="CB71" s="54">
        <f t="shared" si="174"/>
        <v>4.0963754970257265</v>
      </c>
      <c r="CC71" s="26">
        <f t="shared" si="175"/>
        <v>1.276129438325773E-3</v>
      </c>
      <c r="CD71" s="47">
        <f t="shared" si="176"/>
        <v>4.0963754970257265</v>
      </c>
      <c r="CE71" s="48">
        <f t="shared" si="177"/>
        <v>41.872520546324317</v>
      </c>
      <c r="CF71" s="65">
        <f t="shared" si="178"/>
        <v>9.78296850435319E-2</v>
      </c>
      <c r="CG71" t="s">
        <v>222</v>
      </c>
      <c r="CH71" s="66">
        <v>0</v>
      </c>
      <c r="CI71" s="15">
        <f t="shared" si="179"/>
        <v>3.7941638041447963</v>
      </c>
      <c r="CJ71" s="37">
        <f t="shared" si="180"/>
        <v>3.7941638041447963</v>
      </c>
      <c r="CK71" s="54">
        <f t="shared" si="181"/>
        <v>3.7941638041447963</v>
      </c>
      <c r="CL71" s="26">
        <f t="shared" si="182"/>
        <v>5.9034756560522733E-4</v>
      </c>
      <c r="CM71" s="47">
        <f t="shared" si="183"/>
        <v>3.7941638041447963</v>
      </c>
      <c r="CN71" s="48">
        <f t="shared" si="184"/>
        <v>41.872520546324317</v>
      </c>
      <c r="CO71" s="65">
        <f t="shared" si="185"/>
        <v>9.0612262043008499E-2</v>
      </c>
      <c r="CP71" s="70">
        <f t="shared" si="186"/>
        <v>0</v>
      </c>
      <c r="CQ71" s="1">
        <f t="shared" si="187"/>
        <v>4150</v>
      </c>
    </row>
    <row r="72" spans="1:95" x14ac:dyDescent="0.2">
      <c r="A72" s="29" t="s">
        <v>270</v>
      </c>
      <c r="B72">
        <v>0</v>
      </c>
      <c r="C72">
        <v>1</v>
      </c>
      <c r="D72">
        <v>0.18218138234119</v>
      </c>
      <c r="E72">
        <v>0.81781861765880903</v>
      </c>
      <c r="F72">
        <v>0.98013508144616601</v>
      </c>
      <c r="G72">
        <v>0.98013508144616601</v>
      </c>
      <c r="H72">
        <v>5.7668198913497698E-2</v>
      </c>
      <c r="I72">
        <v>0.16548265775177601</v>
      </c>
      <c r="J72">
        <v>9.7688724139296995E-2</v>
      </c>
      <c r="K72">
        <v>0.30943197247641002</v>
      </c>
      <c r="L72">
        <v>0.126647616530911</v>
      </c>
      <c r="M72">
        <v>-0.68055879658068097</v>
      </c>
      <c r="N72" s="21">
        <v>0</v>
      </c>
      <c r="O72">
        <v>0.999421648185842</v>
      </c>
      <c r="P72">
        <v>0.99850020668620798</v>
      </c>
      <c r="Q72">
        <v>1.0020757371292399</v>
      </c>
      <c r="R72">
        <v>0.99541646151022101</v>
      </c>
      <c r="S72">
        <v>9.5699996948242099</v>
      </c>
      <c r="T72" s="27">
        <f t="shared" si="126"/>
        <v>0.99850020668620798</v>
      </c>
      <c r="U72" s="27">
        <f t="shared" si="127"/>
        <v>1.0020757371292399</v>
      </c>
      <c r="V72" s="39">
        <f t="shared" si="128"/>
        <v>9.5556466732689209</v>
      </c>
      <c r="W72" s="38">
        <f t="shared" si="129"/>
        <v>9.5898644985175707</v>
      </c>
      <c r="X72" s="44">
        <f t="shared" si="130"/>
        <v>1.1575144508670523</v>
      </c>
      <c r="Y72" s="44">
        <f t="shared" si="131"/>
        <v>0.39610329978778613</v>
      </c>
      <c r="Z72" s="22">
        <f t="shared" si="132"/>
        <v>1</v>
      </c>
      <c r="AA72" s="22">
        <f t="shared" si="133"/>
        <v>1</v>
      </c>
      <c r="AB72" s="22">
        <f t="shared" si="134"/>
        <v>1</v>
      </c>
      <c r="AC72" s="22">
        <v>1</v>
      </c>
      <c r="AD72" s="22">
        <v>1</v>
      </c>
      <c r="AE72" s="22">
        <v>1</v>
      </c>
      <c r="AF72" s="22">
        <f t="shared" si="135"/>
        <v>-0.10573411347504191</v>
      </c>
      <c r="AG72" s="22">
        <f t="shared" si="136"/>
        <v>0.97680415159684475</v>
      </c>
      <c r="AH72" s="22">
        <f t="shared" si="137"/>
        <v>0.126647616530911</v>
      </c>
      <c r="AI72" s="22">
        <f t="shared" si="138"/>
        <v>1.232381730005953</v>
      </c>
      <c r="AJ72" s="22">
        <f t="shared" si="139"/>
        <v>-2.6288582302280261</v>
      </c>
      <c r="AK72" s="22">
        <f t="shared" si="140"/>
        <v>1.3004365594014071</v>
      </c>
      <c r="AL72" s="22">
        <f t="shared" si="141"/>
        <v>-0.68055879658068097</v>
      </c>
      <c r="AM72" s="22">
        <f t="shared" si="142"/>
        <v>2.9482994336473451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3"/>
        <v>0</v>
      </c>
      <c r="AS72" s="17">
        <f t="shared" si="144"/>
        <v>0</v>
      </c>
      <c r="AT72" s="17">
        <f t="shared" si="145"/>
        <v>37.779513442708982</v>
      </c>
      <c r="AU72" s="17">
        <f t="shared" si="146"/>
        <v>0</v>
      </c>
      <c r="AV72" s="17">
        <f t="shared" si="147"/>
        <v>0</v>
      </c>
      <c r="AW72" s="17">
        <f t="shared" si="148"/>
        <v>37.779513442708982</v>
      </c>
      <c r="AX72" s="14">
        <f t="shared" si="149"/>
        <v>0</v>
      </c>
      <c r="AY72" s="14">
        <f t="shared" si="150"/>
        <v>0</v>
      </c>
      <c r="AZ72" s="67">
        <f t="shared" si="151"/>
        <v>3.1739287871360702E-3</v>
      </c>
      <c r="BA72" s="21">
        <f t="shared" si="152"/>
        <v>0</v>
      </c>
      <c r="BB72" s="66">
        <v>0</v>
      </c>
      <c r="BC72" s="15">
        <f t="shared" si="153"/>
        <v>0</v>
      </c>
      <c r="BD72" s="19">
        <f t="shared" si="154"/>
        <v>0</v>
      </c>
      <c r="BE72" s="53">
        <f t="shared" si="155"/>
        <v>0</v>
      </c>
      <c r="BF72" s="61">
        <f t="shared" si="156"/>
        <v>0</v>
      </c>
      <c r="BG72" s="62">
        <f t="shared" si="157"/>
        <v>0</v>
      </c>
      <c r="BH72" s="63">
        <f t="shared" si="158"/>
        <v>9.5898644985175707</v>
      </c>
      <c r="BI72" s="46">
        <f t="shared" si="159"/>
        <v>0</v>
      </c>
      <c r="BJ72" s="64" t="e">
        <f t="shared" si="160"/>
        <v>#DIV/0!</v>
      </c>
      <c r="BK72" s="66">
        <v>0</v>
      </c>
      <c r="BL72" s="66">
        <v>0</v>
      </c>
      <c r="BM72" s="66">
        <v>0</v>
      </c>
      <c r="BN72" s="10">
        <f t="shared" si="161"/>
        <v>0</v>
      </c>
      <c r="BO72" s="15">
        <f t="shared" si="162"/>
        <v>0</v>
      </c>
      <c r="BP72" s="9">
        <f t="shared" si="163"/>
        <v>0</v>
      </c>
      <c r="BQ72" s="53">
        <f t="shared" si="164"/>
        <v>0</v>
      </c>
      <c r="BR72" s="7">
        <f t="shared" si="165"/>
        <v>0</v>
      </c>
      <c r="BS72" s="62">
        <f t="shared" si="166"/>
        <v>0</v>
      </c>
      <c r="BT72" s="48">
        <f t="shared" si="167"/>
        <v>9.5898644985175707</v>
      </c>
      <c r="BU72" s="46">
        <f t="shared" si="168"/>
        <v>0</v>
      </c>
      <c r="BV72" s="64" t="e">
        <f t="shared" si="169"/>
        <v>#DIV/0!</v>
      </c>
      <c r="BW72" s="16">
        <f t="shared" si="170"/>
        <v>0</v>
      </c>
      <c r="BX72" s="69">
        <f t="shared" si="171"/>
        <v>31.878940737994689</v>
      </c>
      <c r="BY72" s="66">
        <v>0</v>
      </c>
      <c r="BZ72" s="15">
        <f t="shared" si="172"/>
        <v>31.878940737994689</v>
      </c>
      <c r="CA72" s="37">
        <f t="shared" si="173"/>
        <v>31.878940737994689</v>
      </c>
      <c r="CB72" s="54">
        <f t="shared" si="174"/>
        <v>31.878940737994689</v>
      </c>
      <c r="CC72" s="26">
        <f t="shared" si="175"/>
        <v>9.9311341862911937E-3</v>
      </c>
      <c r="CD72" s="47">
        <f t="shared" si="176"/>
        <v>31.878940737994693</v>
      </c>
      <c r="CE72" s="48">
        <f t="shared" si="177"/>
        <v>9.5556466732689209</v>
      </c>
      <c r="CF72" s="65">
        <f t="shared" si="178"/>
        <v>3.3361364047891411</v>
      </c>
      <c r="CG72" t="s">
        <v>222</v>
      </c>
      <c r="CH72" s="66">
        <v>0</v>
      </c>
      <c r="CI72" s="15">
        <f t="shared" si="179"/>
        <v>29.527059506726861</v>
      </c>
      <c r="CJ72" s="37">
        <f t="shared" si="180"/>
        <v>29.527059506726861</v>
      </c>
      <c r="CK72" s="54">
        <f t="shared" si="181"/>
        <v>29.527059506726861</v>
      </c>
      <c r="CL72" s="26">
        <f t="shared" si="182"/>
        <v>4.5942211773341932E-3</v>
      </c>
      <c r="CM72" s="47">
        <f t="shared" si="183"/>
        <v>29.527059506726861</v>
      </c>
      <c r="CN72" s="48">
        <f t="shared" si="184"/>
        <v>9.5556466732689209</v>
      </c>
      <c r="CO72" s="65">
        <f t="shared" si="185"/>
        <v>3.0900116461323552</v>
      </c>
      <c r="CP72" s="70">
        <f t="shared" si="186"/>
        <v>0</v>
      </c>
      <c r="CQ72" s="1">
        <f t="shared" si="187"/>
        <v>0</v>
      </c>
    </row>
    <row r="73" spans="1:95" x14ac:dyDescent="0.2">
      <c r="A73" s="29" t="s">
        <v>254</v>
      </c>
      <c r="B73">
        <v>1</v>
      </c>
      <c r="C73">
        <v>1</v>
      </c>
      <c r="D73">
        <v>0.11705952856572099</v>
      </c>
      <c r="E73">
        <v>0.88294047143427801</v>
      </c>
      <c r="F73">
        <v>0.97775129121970605</v>
      </c>
      <c r="G73">
        <v>0.97775129121970605</v>
      </c>
      <c r="H73">
        <v>2.7580442958629301E-2</v>
      </c>
      <c r="I73">
        <v>0.13038027580442901</v>
      </c>
      <c r="J73">
        <v>5.9966205147186202E-2</v>
      </c>
      <c r="K73">
        <v>0.24214052637302799</v>
      </c>
      <c r="L73">
        <v>8.0134534999903806E-2</v>
      </c>
      <c r="M73">
        <v>-0.49559506541207599</v>
      </c>
      <c r="N73" s="21">
        <v>0</v>
      </c>
      <c r="O73">
        <v>1.0016748072252999</v>
      </c>
      <c r="P73">
        <v>0.99680046398802302</v>
      </c>
      <c r="Q73">
        <v>0.99903334282441203</v>
      </c>
      <c r="R73">
        <v>0.99774274627737203</v>
      </c>
      <c r="S73">
        <v>9.8000001907348597</v>
      </c>
      <c r="T73" s="27">
        <f t="shared" si="126"/>
        <v>0.99680046398802302</v>
      </c>
      <c r="U73" s="27">
        <f t="shared" si="127"/>
        <v>0.99903334282441203</v>
      </c>
      <c r="V73" s="39">
        <f t="shared" si="128"/>
        <v>9.7686447372072216</v>
      </c>
      <c r="W73" s="38">
        <f t="shared" si="129"/>
        <v>9.7905269502297223</v>
      </c>
      <c r="X73" s="44">
        <f t="shared" si="130"/>
        <v>1.1911643270024774</v>
      </c>
      <c r="Y73" s="44">
        <f t="shared" si="131"/>
        <v>0.3618042230412008</v>
      </c>
      <c r="Z73" s="22">
        <f t="shared" si="132"/>
        <v>1</v>
      </c>
      <c r="AA73" s="22">
        <f t="shared" si="133"/>
        <v>1</v>
      </c>
      <c r="AB73" s="22">
        <f t="shared" si="134"/>
        <v>1</v>
      </c>
      <c r="AC73" s="22">
        <v>1</v>
      </c>
      <c r="AD73" s="22">
        <v>1</v>
      </c>
      <c r="AE73" s="22">
        <v>1</v>
      </c>
      <c r="AF73" s="22">
        <f t="shared" si="135"/>
        <v>-0.10573411347504191</v>
      </c>
      <c r="AG73" s="22">
        <f t="shared" si="136"/>
        <v>0.97680415159684475</v>
      </c>
      <c r="AH73" s="22">
        <f t="shared" si="137"/>
        <v>8.0134534999903806E-2</v>
      </c>
      <c r="AI73" s="22">
        <f t="shared" si="138"/>
        <v>1.1858686484749457</v>
      </c>
      <c r="AJ73" s="22">
        <f t="shared" si="139"/>
        <v>-2.6288582302280261</v>
      </c>
      <c r="AK73" s="22">
        <f t="shared" si="140"/>
        <v>1.3004365594014071</v>
      </c>
      <c r="AL73" s="22">
        <f t="shared" si="141"/>
        <v>-0.49559506541207599</v>
      </c>
      <c r="AM73" s="22">
        <f t="shared" si="142"/>
        <v>3.1332631648159501</v>
      </c>
      <c r="AN73" s="46">
        <v>0</v>
      </c>
      <c r="AO73" s="49">
        <v>0</v>
      </c>
      <c r="AP73" s="51">
        <v>0.5</v>
      </c>
      <c r="AQ73" s="50">
        <v>1</v>
      </c>
      <c r="AR73" s="17">
        <f t="shared" si="143"/>
        <v>0</v>
      </c>
      <c r="AS73" s="17">
        <f t="shared" si="144"/>
        <v>0</v>
      </c>
      <c r="AT73" s="17">
        <f t="shared" si="145"/>
        <v>48.190063292088297</v>
      </c>
      <c r="AU73" s="17">
        <f t="shared" si="146"/>
        <v>0</v>
      </c>
      <c r="AV73" s="17">
        <f t="shared" si="147"/>
        <v>0</v>
      </c>
      <c r="AW73" s="17">
        <f t="shared" si="148"/>
        <v>48.190063292088297</v>
      </c>
      <c r="AX73" s="14">
        <f t="shared" si="149"/>
        <v>0</v>
      </c>
      <c r="AY73" s="14">
        <f t="shared" si="150"/>
        <v>0</v>
      </c>
      <c r="AZ73" s="67">
        <f t="shared" si="151"/>
        <v>4.048538882551073E-3</v>
      </c>
      <c r="BA73" s="21">
        <f t="shared" si="152"/>
        <v>0</v>
      </c>
      <c r="BB73" s="66">
        <v>0</v>
      </c>
      <c r="BC73" s="15">
        <f t="shared" si="153"/>
        <v>0</v>
      </c>
      <c r="BD73" s="19">
        <f t="shared" si="154"/>
        <v>0</v>
      </c>
      <c r="BE73" s="53">
        <f t="shared" si="155"/>
        <v>0</v>
      </c>
      <c r="BF73" s="61">
        <f t="shared" si="156"/>
        <v>0</v>
      </c>
      <c r="BG73" s="62">
        <f t="shared" si="157"/>
        <v>0</v>
      </c>
      <c r="BH73" s="63">
        <f t="shared" si="158"/>
        <v>9.7905269502297223</v>
      </c>
      <c r="BI73" s="46">
        <f t="shared" si="159"/>
        <v>0</v>
      </c>
      <c r="BJ73" s="64" t="e">
        <f t="shared" si="160"/>
        <v>#DIV/0!</v>
      </c>
      <c r="BK73" s="66">
        <v>0</v>
      </c>
      <c r="BL73" s="66">
        <v>0</v>
      </c>
      <c r="BM73" s="66">
        <v>0</v>
      </c>
      <c r="BN73" s="10">
        <f t="shared" si="161"/>
        <v>0</v>
      </c>
      <c r="BO73" s="15">
        <f t="shared" si="162"/>
        <v>0</v>
      </c>
      <c r="BP73" s="9">
        <f t="shared" si="163"/>
        <v>0</v>
      </c>
      <c r="BQ73" s="53">
        <f t="shared" si="164"/>
        <v>0</v>
      </c>
      <c r="BR73" s="7">
        <f t="shared" si="165"/>
        <v>0</v>
      </c>
      <c r="BS73" s="62">
        <f t="shared" si="166"/>
        <v>0</v>
      </c>
      <c r="BT73" s="48">
        <f t="shared" si="167"/>
        <v>9.7905269502297223</v>
      </c>
      <c r="BU73" s="46">
        <f t="shared" si="168"/>
        <v>0</v>
      </c>
      <c r="BV73" s="64" t="e">
        <f t="shared" si="169"/>
        <v>#DIV/0!</v>
      </c>
      <c r="BW73" s="16">
        <f t="shared" si="170"/>
        <v>39</v>
      </c>
      <c r="BX73" s="69">
        <f t="shared" si="171"/>
        <v>40.663524536342976</v>
      </c>
      <c r="BY73" s="66">
        <v>39</v>
      </c>
      <c r="BZ73" s="15">
        <f t="shared" si="172"/>
        <v>40.663524536342976</v>
      </c>
      <c r="CA73" s="37">
        <f t="shared" si="173"/>
        <v>1.663524536342976</v>
      </c>
      <c r="CB73" s="54">
        <f t="shared" si="174"/>
        <v>1.663524536342976</v>
      </c>
      <c r="CC73" s="26">
        <f t="shared" si="175"/>
        <v>5.1823194278597447E-4</v>
      </c>
      <c r="CD73" s="47">
        <f t="shared" si="176"/>
        <v>1.663524536342976</v>
      </c>
      <c r="CE73" s="48">
        <f t="shared" si="177"/>
        <v>9.7686447372072216</v>
      </c>
      <c r="CF73" s="65">
        <f t="shared" si="178"/>
        <v>0.17029225456494229</v>
      </c>
      <c r="CG73" t="s">
        <v>222</v>
      </c>
      <c r="CH73" s="66">
        <v>0</v>
      </c>
      <c r="CI73" s="15">
        <f t="shared" si="179"/>
        <v>37.663557224372632</v>
      </c>
      <c r="CJ73" s="37">
        <f t="shared" si="180"/>
        <v>37.663557224372632</v>
      </c>
      <c r="CK73" s="54">
        <f t="shared" si="181"/>
        <v>37.663557224372632</v>
      </c>
      <c r="CL73" s="26">
        <f t="shared" si="182"/>
        <v>5.860208063540164E-3</v>
      </c>
      <c r="CM73" s="47">
        <f t="shared" si="183"/>
        <v>37.663557224372632</v>
      </c>
      <c r="CN73" s="48">
        <f t="shared" si="184"/>
        <v>9.7686447372072216</v>
      </c>
      <c r="CO73" s="65">
        <f t="shared" si="185"/>
        <v>3.8555560405342724</v>
      </c>
      <c r="CP73" s="70">
        <f t="shared" si="186"/>
        <v>0</v>
      </c>
      <c r="CQ73" s="1">
        <f t="shared" si="187"/>
        <v>78</v>
      </c>
    </row>
    <row r="74" spans="1:95" x14ac:dyDescent="0.2">
      <c r="A74" s="29" t="s">
        <v>119</v>
      </c>
      <c r="B74">
        <v>0</v>
      </c>
      <c r="C74">
        <v>0</v>
      </c>
      <c r="D74">
        <v>0.33333333333333298</v>
      </c>
      <c r="E74">
        <v>0.66666666666666596</v>
      </c>
      <c r="F74">
        <v>0.42497200447928302</v>
      </c>
      <c r="G74">
        <v>0.42497200447928302</v>
      </c>
      <c r="H74">
        <v>0.43054720384846601</v>
      </c>
      <c r="I74">
        <v>0.33072760072158702</v>
      </c>
      <c r="J74">
        <v>0.37735108814761797</v>
      </c>
      <c r="K74">
        <v>0.400454302414809</v>
      </c>
      <c r="L74">
        <v>0.57469837030728699</v>
      </c>
      <c r="M74">
        <v>-2.2091947554989901</v>
      </c>
      <c r="N74" s="21">
        <v>0</v>
      </c>
      <c r="O74">
        <v>0.99375072572593803</v>
      </c>
      <c r="P74">
        <v>0.98698676330612201</v>
      </c>
      <c r="Q74">
        <v>1.0154616692909699</v>
      </c>
      <c r="R74">
        <v>0.99248487444545297</v>
      </c>
      <c r="S74">
        <v>71.129997253417898</v>
      </c>
      <c r="T74" s="27">
        <f t="shared" si="126"/>
        <v>0.99248487444545297</v>
      </c>
      <c r="U74" s="27">
        <f t="shared" si="127"/>
        <v>1.0154616692909699</v>
      </c>
      <c r="V74" s="39">
        <f t="shared" si="128"/>
        <v>70.595446393363872</v>
      </c>
      <c r="W74" s="38">
        <f t="shared" si="129"/>
        <v>72.229785747617839</v>
      </c>
      <c r="X74" s="44">
        <f t="shared" si="130"/>
        <v>1.0794109551334987</v>
      </c>
      <c r="Y74" s="44">
        <f t="shared" si="131"/>
        <v>0.38890821963205419</v>
      </c>
      <c r="Z74" s="22">
        <f t="shared" si="132"/>
        <v>1</v>
      </c>
      <c r="AA74" s="22">
        <f t="shared" si="133"/>
        <v>1</v>
      </c>
      <c r="AB74" s="22">
        <f t="shared" si="134"/>
        <v>1</v>
      </c>
      <c r="AC74" s="22">
        <v>1</v>
      </c>
      <c r="AD74" s="22">
        <v>1</v>
      </c>
      <c r="AE74" s="22">
        <v>1</v>
      </c>
      <c r="AF74" s="22">
        <f t="shared" si="135"/>
        <v>-0.10573411347504191</v>
      </c>
      <c r="AG74" s="22">
        <f t="shared" si="136"/>
        <v>0.97680415159684475</v>
      </c>
      <c r="AH74" s="22">
        <f t="shared" si="137"/>
        <v>0.57469837030728699</v>
      </c>
      <c r="AI74" s="22">
        <f t="shared" si="138"/>
        <v>1.680432483782329</v>
      </c>
      <c r="AJ74" s="22">
        <f t="shared" si="139"/>
        <v>-2.6288582302280261</v>
      </c>
      <c r="AK74" s="22">
        <f t="shared" si="140"/>
        <v>1.3004365594014071</v>
      </c>
      <c r="AL74" s="22">
        <f t="shared" si="141"/>
        <v>-2.2091947554989901</v>
      </c>
      <c r="AM74" s="22">
        <f t="shared" si="142"/>
        <v>1.419663474729036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3"/>
        <v>7.9741476437585268</v>
      </c>
      <c r="AS74" s="17">
        <f t="shared" si="144"/>
        <v>7.9741476437585268</v>
      </c>
      <c r="AT74" s="17">
        <f t="shared" si="145"/>
        <v>4.0620160548381721</v>
      </c>
      <c r="AU74" s="17">
        <f t="shared" si="146"/>
        <v>7.9741476437585268</v>
      </c>
      <c r="AV74" s="17">
        <f t="shared" si="147"/>
        <v>7.9741476437585268</v>
      </c>
      <c r="AW74" s="17">
        <f t="shared" si="148"/>
        <v>4.0620160548381721</v>
      </c>
      <c r="AX74" s="14">
        <f t="shared" si="149"/>
        <v>1.0181734948496887E-2</v>
      </c>
      <c r="AY74" s="14">
        <f t="shared" si="150"/>
        <v>9.3700202984646694E-3</v>
      </c>
      <c r="AZ74" s="67">
        <f t="shared" si="151"/>
        <v>3.4125769538590709E-4</v>
      </c>
      <c r="BA74" s="21">
        <f t="shared" si="152"/>
        <v>0</v>
      </c>
      <c r="BB74" s="66">
        <v>1423</v>
      </c>
      <c r="BC74" s="15">
        <f t="shared" si="153"/>
        <v>1214.1108021985626</v>
      </c>
      <c r="BD74" s="19">
        <f t="shared" si="154"/>
        <v>-208.88919780143738</v>
      </c>
      <c r="BE74" s="53">
        <f t="shared" si="155"/>
        <v>0</v>
      </c>
      <c r="BF74" s="61">
        <f t="shared" si="156"/>
        <v>0</v>
      </c>
      <c r="BG74" s="62">
        <f t="shared" si="157"/>
        <v>0</v>
      </c>
      <c r="BH74" s="63">
        <f t="shared" si="158"/>
        <v>72.229785747617839</v>
      </c>
      <c r="BI74" s="46">
        <f t="shared" si="159"/>
        <v>0</v>
      </c>
      <c r="BJ74" s="64">
        <f t="shared" si="160"/>
        <v>1.1720511813445462</v>
      </c>
      <c r="BK74" s="66">
        <v>1778</v>
      </c>
      <c r="BL74" s="66">
        <v>711</v>
      </c>
      <c r="BM74" s="66">
        <v>0</v>
      </c>
      <c r="BN74" s="10">
        <f t="shared" si="161"/>
        <v>2489</v>
      </c>
      <c r="BO74" s="15">
        <f t="shared" si="162"/>
        <v>1662.354041191214</v>
      </c>
      <c r="BP74" s="9">
        <f t="shared" si="163"/>
        <v>-826.64595880878596</v>
      </c>
      <c r="BQ74" s="53">
        <f t="shared" si="164"/>
        <v>0</v>
      </c>
      <c r="BR74" s="7">
        <f t="shared" si="165"/>
        <v>0</v>
      </c>
      <c r="BS74" s="62">
        <f t="shared" si="166"/>
        <v>0</v>
      </c>
      <c r="BT74" s="48">
        <f t="shared" si="167"/>
        <v>72.229785747617839</v>
      </c>
      <c r="BU74" s="46">
        <f t="shared" si="168"/>
        <v>0</v>
      </c>
      <c r="BV74" s="64">
        <f t="shared" si="169"/>
        <v>1.4972743099998276</v>
      </c>
      <c r="BW74" s="16">
        <f t="shared" si="170"/>
        <v>3912</v>
      </c>
      <c r="BX74" s="69">
        <f t="shared" si="171"/>
        <v>2879.8924356822326</v>
      </c>
      <c r="BY74" s="66">
        <v>0</v>
      </c>
      <c r="BZ74" s="15">
        <f t="shared" si="172"/>
        <v>3.4275922924560507</v>
      </c>
      <c r="CA74" s="37">
        <f t="shared" si="173"/>
        <v>3.4275922924560507</v>
      </c>
      <c r="CB74" s="54">
        <f t="shared" si="174"/>
        <v>3.4275922924560507</v>
      </c>
      <c r="CC74" s="26">
        <f t="shared" si="175"/>
        <v>1.0677857608897368E-3</v>
      </c>
      <c r="CD74" s="47">
        <f t="shared" si="176"/>
        <v>3.4275922924560507</v>
      </c>
      <c r="CE74" s="48">
        <f t="shared" si="177"/>
        <v>70.595446393363872</v>
      </c>
      <c r="CF74" s="65">
        <f t="shared" si="178"/>
        <v>4.8552597477140566E-2</v>
      </c>
      <c r="CG74" t="s">
        <v>222</v>
      </c>
      <c r="CH74" s="66">
        <v>0</v>
      </c>
      <c r="CI74" s="15">
        <f t="shared" si="179"/>
        <v>3.1747203401750936</v>
      </c>
      <c r="CJ74" s="37">
        <f t="shared" si="180"/>
        <v>3.1747203401750936</v>
      </c>
      <c r="CK74" s="54">
        <f t="shared" si="181"/>
        <v>3.1747203401750936</v>
      </c>
      <c r="CL74" s="26">
        <f t="shared" si="182"/>
        <v>4.9396613352654332E-4</v>
      </c>
      <c r="CM74" s="47">
        <f t="shared" si="183"/>
        <v>3.1747203401750941</v>
      </c>
      <c r="CN74" s="48">
        <f t="shared" si="184"/>
        <v>70.595446393363872</v>
      </c>
      <c r="CO74" s="65">
        <f t="shared" si="185"/>
        <v>4.4970610745702785E-2</v>
      </c>
      <c r="CP74" s="70">
        <f t="shared" si="186"/>
        <v>0</v>
      </c>
      <c r="CQ74" s="1">
        <f t="shared" si="187"/>
        <v>3912</v>
      </c>
    </row>
    <row r="75" spans="1:95" x14ac:dyDescent="0.2">
      <c r="A75" s="29" t="s">
        <v>162</v>
      </c>
      <c r="B75">
        <v>1</v>
      </c>
      <c r="C75">
        <v>1</v>
      </c>
      <c r="D75">
        <v>0.48421893727526899</v>
      </c>
      <c r="E75">
        <v>0.51578106272473001</v>
      </c>
      <c r="F75">
        <v>0.76559396106475897</v>
      </c>
      <c r="G75">
        <v>0.76559396106475897</v>
      </c>
      <c r="H75">
        <v>0.106978687839531</v>
      </c>
      <c r="I75">
        <v>0.24947764312578299</v>
      </c>
      <c r="J75">
        <v>0.16336704351519399</v>
      </c>
      <c r="K75">
        <v>0.35365636139087903</v>
      </c>
      <c r="L75">
        <v>1.09051779067154</v>
      </c>
      <c r="M75">
        <v>-2.2252329562719502</v>
      </c>
      <c r="N75" s="21">
        <v>0</v>
      </c>
      <c r="O75">
        <v>1.0051252423949399</v>
      </c>
      <c r="P75">
        <v>0.98669119417470397</v>
      </c>
      <c r="Q75">
        <v>1.01294310765745</v>
      </c>
      <c r="R75">
        <v>0.97713726590179895</v>
      </c>
      <c r="S75">
        <v>134.21000671386699</v>
      </c>
      <c r="T75" s="27">
        <f t="shared" si="126"/>
        <v>0.98669119417470397</v>
      </c>
      <c r="U75" s="27">
        <f t="shared" si="127"/>
        <v>1.01294310765745</v>
      </c>
      <c r="V75" s="39">
        <f t="shared" si="128"/>
        <v>132.42383179470045</v>
      </c>
      <c r="W75" s="38">
        <f t="shared" si="129"/>
        <v>135.94710127947167</v>
      </c>
      <c r="X75" s="44">
        <f t="shared" si="130"/>
        <v>1.0014450867052027</v>
      </c>
      <c r="Y75" s="44">
        <f t="shared" si="131"/>
        <v>0.41269808503945343</v>
      </c>
      <c r="Z75" s="22">
        <f t="shared" si="132"/>
        <v>1</v>
      </c>
      <c r="AA75" s="22">
        <f t="shared" si="133"/>
        <v>1</v>
      </c>
      <c r="AB75" s="22">
        <f t="shared" si="134"/>
        <v>1</v>
      </c>
      <c r="AC75" s="22">
        <v>1</v>
      </c>
      <c r="AD75" s="22">
        <v>1</v>
      </c>
      <c r="AE75" s="22">
        <v>1</v>
      </c>
      <c r="AF75" s="22">
        <f t="shared" si="135"/>
        <v>-0.10573411347504191</v>
      </c>
      <c r="AG75" s="22">
        <f t="shared" si="136"/>
        <v>0.97680415159684475</v>
      </c>
      <c r="AH75" s="22">
        <f t="shared" si="137"/>
        <v>0.97680415159684475</v>
      </c>
      <c r="AI75" s="22">
        <f t="shared" si="138"/>
        <v>2.0825382650718867</v>
      </c>
      <c r="AJ75" s="22">
        <f t="shared" si="139"/>
        <v>-2.6288582302280261</v>
      </c>
      <c r="AK75" s="22">
        <f t="shared" si="140"/>
        <v>1.3004365594014071</v>
      </c>
      <c r="AL75" s="22">
        <f t="shared" si="141"/>
        <v>-2.2252329562719502</v>
      </c>
      <c r="AM75" s="22">
        <f t="shared" si="142"/>
        <v>1.4036252739560759</v>
      </c>
      <c r="AN75" s="46">
        <v>1</v>
      </c>
      <c r="AO75" s="46">
        <v>1</v>
      </c>
      <c r="AP75" s="51">
        <v>1</v>
      </c>
      <c r="AQ75" s="21">
        <v>1</v>
      </c>
      <c r="AR75" s="17">
        <f t="shared" si="143"/>
        <v>18.809270836669928</v>
      </c>
      <c r="AS75" s="17">
        <f t="shared" si="144"/>
        <v>18.809270836669928</v>
      </c>
      <c r="AT75" s="17">
        <f t="shared" si="145"/>
        <v>3.8815458310381667</v>
      </c>
      <c r="AU75" s="17">
        <f t="shared" si="146"/>
        <v>18.809270836669928</v>
      </c>
      <c r="AV75" s="17">
        <f t="shared" si="147"/>
        <v>18.809270836669928</v>
      </c>
      <c r="AW75" s="17">
        <f t="shared" si="148"/>
        <v>3.8815458310381667</v>
      </c>
      <c r="AX75" s="14">
        <f t="shared" si="149"/>
        <v>2.4016486625170995E-2</v>
      </c>
      <c r="AY75" s="14">
        <f t="shared" si="150"/>
        <v>2.2101829237744893E-2</v>
      </c>
      <c r="AZ75" s="67">
        <f t="shared" si="151"/>
        <v>3.2609604860058379E-4</v>
      </c>
      <c r="BA75" s="21">
        <f t="shared" si="152"/>
        <v>0</v>
      </c>
      <c r="BB75" s="66">
        <v>5234</v>
      </c>
      <c r="BC75" s="15">
        <f t="shared" si="153"/>
        <v>2863.8219311318903</v>
      </c>
      <c r="BD75" s="19">
        <f t="shared" si="154"/>
        <v>-2370.1780688681097</v>
      </c>
      <c r="BE75" s="53">
        <f t="shared" si="155"/>
        <v>0</v>
      </c>
      <c r="BF75" s="61">
        <f t="shared" si="156"/>
        <v>0</v>
      </c>
      <c r="BG75" s="62">
        <f t="shared" si="157"/>
        <v>0</v>
      </c>
      <c r="BH75" s="63">
        <f t="shared" si="158"/>
        <v>135.94710127947167</v>
      </c>
      <c r="BI75" s="46">
        <f t="shared" si="159"/>
        <v>0</v>
      </c>
      <c r="BJ75" s="64">
        <f t="shared" si="160"/>
        <v>1.8276275990146238</v>
      </c>
      <c r="BK75" s="66">
        <v>1208</v>
      </c>
      <c r="BL75" s="66">
        <v>5905</v>
      </c>
      <c r="BM75" s="66">
        <v>0</v>
      </c>
      <c r="BN75" s="10">
        <f t="shared" si="161"/>
        <v>7113</v>
      </c>
      <c r="BO75" s="15">
        <f t="shared" si="162"/>
        <v>3921.1297287267971</v>
      </c>
      <c r="BP75" s="9">
        <f t="shared" si="163"/>
        <v>-3191.8702712732029</v>
      </c>
      <c r="BQ75" s="53">
        <f t="shared" si="164"/>
        <v>0</v>
      </c>
      <c r="BR75" s="7">
        <f t="shared" si="165"/>
        <v>0</v>
      </c>
      <c r="BS75" s="62">
        <f t="shared" si="166"/>
        <v>0</v>
      </c>
      <c r="BT75" s="48">
        <f t="shared" si="167"/>
        <v>135.94710127947167</v>
      </c>
      <c r="BU75" s="46">
        <f t="shared" si="168"/>
        <v>0</v>
      </c>
      <c r="BV75" s="64">
        <f t="shared" si="169"/>
        <v>1.8140180234000096</v>
      </c>
      <c r="BW75" s="16">
        <f t="shared" si="170"/>
        <v>12347</v>
      </c>
      <c r="BX75" s="69">
        <f t="shared" si="171"/>
        <v>6788.2269685708316</v>
      </c>
      <c r="BY75" s="66">
        <v>0</v>
      </c>
      <c r="BZ75" s="15">
        <f t="shared" si="172"/>
        <v>3.2753087121442634</v>
      </c>
      <c r="CA75" s="37">
        <f t="shared" si="173"/>
        <v>3.2753087121442634</v>
      </c>
      <c r="CB75" s="54">
        <f t="shared" si="174"/>
        <v>3.2753087121442634</v>
      </c>
      <c r="CC75" s="26">
        <f t="shared" si="175"/>
        <v>1.0203453931913605E-3</v>
      </c>
      <c r="CD75" s="47">
        <f t="shared" si="176"/>
        <v>3.275308712144263</v>
      </c>
      <c r="CE75" s="48">
        <f t="shared" si="177"/>
        <v>132.42383179470045</v>
      </c>
      <c r="CF75" s="65">
        <f t="shared" si="178"/>
        <v>2.473352921264237E-2</v>
      </c>
      <c r="CG75" t="s">
        <v>222</v>
      </c>
      <c r="CH75" s="66">
        <v>0</v>
      </c>
      <c r="CI75" s="15">
        <f t="shared" si="179"/>
        <v>3.0336715401312309</v>
      </c>
      <c r="CJ75" s="37">
        <f t="shared" si="180"/>
        <v>3.0336715401312309</v>
      </c>
      <c r="CK75" s="54">
        <f t="shared" si="181"/>
        <v>3.0336715401312309</v>
      </c>
      <c r="CL75" s="26">
        <f t="shared" si="182"/>
        <v>4.7201984442682914E-4</v>
      </c>
      <c r="CM75" s="47">
        <f t="shared" si="183"/>
        <v>3.0336715401312309</v>
      </c>
      <c r="CN75" s="48">
        <f t="shared" si="184"/>
        <v>132.42383179470045</v>
      </c>
      <c r="CO75" s="65">
        <f t="shared" si="185"/>
        <v>2.2908803491160097E-2</v>
      </c>
      <c r="CP75" s="70">
        <f t="shared" si="186"/>
        <v>0</v>
      </c>
      <c r="CQ75" s="1">
        <f t="shared" si="187"/>
        <v>12347</v>
      </c>
    </row>
    <row r="76" spans="1:95" x14ac:dyDescent="0.2">
      <c r="A76" s="29" t="s">
        <v>271</v>
      </c>
      <c r="B76">
        <v>0</v>
      </c>
      <c r="C76">
        <v>1</v>
      </c>
      <c r="D76">
        <v>0.80862964442668706</v>
      </c>
      <c r="E76">
        <v>0.191370355573312</v>
      </c>
      <c r="F76">
        <v>0.99841080651569303</v>
      </c>
      <c r="G76">
        <v>0.99841080651569303</v>
      </c>
      <c r="H76">
        <v>0.36397826995403199</v>
      </c>
      <c r="I76">
        <v>0.62933556205599595</v>
      </c>
      <c r="J76">
        <v>0.47860680009553802</v>
      </c>
      <c r="K76">
        <v>0.69126420512513198</v>
      </c>
      <c r="L76">
        <v>0.16626712657711901</v>
      </c>
      <c r="M76">
        <v>4.9939434307880698E-2</v>
      </c>
      <c r="N76" s="21">
        <v>-2</v>
      </c>
      <c r="O76">
        <v>1.01386117477072</v>
      </c>
      <c r="P76">
        <v>0.99194091745573498</v>
      </c>
      <c r="Q76">
        <v>1.0054419347666901</v>
      </c>
      <c r="R76">
        <v>0.99653785668084305</v>
      </c>
      <c r="S76">
        <v>11.579999923706</v>
      </c>
      <c r="T76" s="27">
        <f t="shared" si="126"/>
        <v>0.99194091745573498</v>
      </c>
      <c r="U76" s="27">
        <f t="shared" si="127"/>
        <v>1.0054419347666901</v>
      </c>
      <c r="V76" s="39">
        <f t="shared" si="128"/>
        <v>11.302277658363639</v>
      </c>
      <c r="W76" s="38">
        <f t="shared" si="129"/>
        <v>11.517323401070501</v>
      </c>
      <c r="X76" s="44">
        <f t="shared" si="130"/>
        <v>0.83381502890173453</v>
      </c>
      <c r="Y76" s="44">
        <f t="shared" si="131"/>
        <v>0.70980515638411024</v>
      </c>
      <c r="Z76" s="22">
        <f t="shared" si="132"/>
        <v>0.61805187828513908</v>
      </c>
      <c r="AA76" s="22">
        <f t="shared" si="133"/>
        <v>0.34597115430264341</v>
      </c>
      <c r="AB76" s="22">
        <f t="shared" si="134"/>
        <v>7.389043032014779E-2</v>
      </c>
      <c r="AC76" s="22">
        <v>1</v>
      </c>
      <c r="AD76" s="22">
        <v>1</v>
      </c>
      <c r="AE76" s="22">
        <v>1</v>
      </c>
      <c r="AF76" s="22">
        <f t="shared" si="135"/>
        <v>-0.10573411347504191</v>
      </c>
      <c r="AG76" s="22">
        <f t="shared" si="136"/>
        <v>0.97680415159684475</v>
      </c>
      <c r="AH76" s="22">
        <f t="shared" si="137"/>
        <v>0.16626712657711901</v>
      </c>
      <c r="AI76" s="22">
        <f t="shared" si="138"/>
        <v>1.272001240052161</v>
      </c>
      <c r="AJ76" s="22">
        <f t="shared" si="139"/>
        <v>-2.6288582302280261</v>
      </c>
      <c r="AK76" s="22">
        <f t="shared" si="140"/>
        <v>1.3004365594014071</v>
      </c>
      <c r="AL76" s="22">
        <f t="shared" si="141"/>
        <v>4.9939434307880698E-2</v>
      </c>
      <c r="AM76" s="22">
        <f t="shared" si="142"/>
        <v>3.6787976645359066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3"/>
        <v>0</v>
      </c>
      <c r="AS76" s="17">
        <f t="shared" si="144"/>
        <v>0</v>
      </c>
      <c r="AT76" s="17">
        <f t="shared" si="145"/>
        <v>31.683525699758686</v>
      </c>
      <c r="AU76" s="17">
        <f t="shared" si="146"/>
        <v>0</v>
      </c>
      <c r="AV76" s="17">
        <f t="shared" si="147"/>
        <v>0</v>
      </c>
      <c r="AW76" s="17">
        <f t="shared" si="148"/>
        <v>31.683525699758686</v>
      </c>
      <c r="AX76" s="14">
        <f t="shared" si="149"/>
        <v>0</v>
      </c>
      <c r="AY76" s="14">
        <f t="shared" si="150"/>
        <v>0</v>
      </c>
      <c r="AZ76" s="67">
        <f t="shared" si="151"/>
        <v>2.6617932612850201E-3</v>
      </c>
      <c r="BA76" s="21">
        <f t="shared" si="152"/>
        <v>-2</v>
      </c>
      <c r="BB76" s="66">
        <v>0</v>
      </c>
      <c r="BC76" s="15">
        <f t="shared" si="153"/>
        <v>0</v>
      </c>
      <c r="BD76" s="19">
        <f t="shared" si="154"/>
        <v>0</v>
      </c>
      <c r="BE76" s="53">
        <f t="shared" si="155"/>
        <v>0</v>
      </c>
      <c r="BF76" s="61">
        <f t="shared" si="156"/>
        <v>0</v>
      </c>
      <c r="BG76" s="62">
        <f t="shared" si="157"/>
        <v>0</v>
      </c>
      <c r="BH76" s="63">
        <f t="shared" si="158"/>
        <v>11.517323401070501</v>
      </c>
      <c r="BI76" s="46">
        <f t="shared" si="159"/>
        <v>0</v>
      </c>
      <c r="BJ76" s="64" t="e">
        <f t="shared" si="160"/>
        <v>#DIV/0!</v>
      </c>
      <c r="BK76" s="66">
        <v>0</v>
      </c>
      <c r="BL76" s="66">
        <v>0</v>
      </c>
      <c r="BM76" s="66">
        <v>0</v>
      </c>
      <c r="BN76" s="10">
        <f t="shared" si="161"/>
        <v>0</v>
      </c>
      <c r="BO76" s="15">
        <f t="shared" si="162"/>
        <v>0</v>
      </c>
      <c r="BP76" s="9">
        <f t="shared" si="163"/>
        <v>0</v>
      </c>
      <c r="BQ76" s="53">
        <f t="shared" si="164"/>
        <v>0</v>
      </c>
      <c r="BR76" s="7">
        <f t="shared" si="165"/>
        <v>0</v>
      </c>
      <c r="BS76" s="62">
        <f t="shared" si="166"/>
        <v>0</v>
      </c>
      <c r="BT76" s="48">
        <f t="shared" si="167"/>
        <v>11.517323401070501</v>
      </c>
      <c r="BU76" s="46">
        <f t="shared" si="168"/>
        <v>0</v>
      </c>
      <c r="BV76" s="64" t="e">
        <f t="shared" si="169"/>
        <v>#DIV/0!</v>
      </c>
      <c r="BW76" s="16">
        <f t="shared" si="170"/>
        <v>0</v>
      </c>
      <c r="BX76" s="69">
        <f t="shared" si="171"/>
        <v>26.73505151634674</v>
      </c>
      <c r="BY76" s="66">
        <v>0</v>
      </c>
      <c r="BZ76" s="15">
        <f t="shared" si="172"/>
        <v>26.73505151634674</v>
      </c>
      <c r="CA76" s="37">
        <f t="shared" si="173"/>
        <v>26.73505151634674</v>
      </c>
      <c r="CB76" s="54">
        <f t="shared" si="174"/>
        <v>26.73505151634674</v>
      </c>
      <c r="CC76" s="26">
        <f t="shared" si="175"/>
        <v>8.3286764848432317E-3</v>
      </c>
      <c r="CD76" s="47">
        <f t="shared" si="176"/>
        <v>26.73505151634674</v>
      </c>
      <c r="CE76" s="48">
        <f t="shared" si="177"/>
        <v>11.302277658363639</v>
      </c>
      <c r="CF76" s="65">
        <f t="shared" si="178"/>
        <v>2.3654569746446561</v>
      </c>
      <c r="CG76" t="s">
        <v>222</v>
      </c>
      <c r="CH76" s="66">
        <v>0</v>
      </c>
      <c r="CI76" s="15">
        <f t="shared" si="179"/>
        <v>24.762662709734542</v>
      </c>
      <c r="CJ76" s="37">
        <f t="shared" si="180"/>
        <v>24.762662709734542</v>
      </c>
      <c r="CK76" s="54">
        <f t="shared" si="181"/>
        <v>24.762662709734542</v>
      </c>
      <c r="CL76" s="26">
        <f t="shared" si="182"/>
        <v>3.8529115776776944E-3</v>
      </c>
      <c r="CM76" s="47">
        <f t="shared" si="183"/>
        <v>24.762662709734542</v>
      </c>
      <c r="CN76" s="48">
        <f t="shared" si="184"/>
        <v>11.302277658363639</v>
      </c>
      <c r="CO76" s="65">
        <f t="shared" si="185"/>
        <v>2.1909444678533689</v>
      </c>
      <c r="CP76" s="70">
        <f t="shared" si="186"/>
        <v>-2</v>
      </c>
      <c r="CQ76" s="1">
        <f t="shared" si="187"/>
        <v>0</v>
      </c>
    </row>
    <row r="77" spans="1:95" x14ac:dyDescent="0.2">
      <c r="A77" s="29" t="s">
        <v>272</v>
      </c>
      <c r="B77">
        <v>0</v>
      </c>
      <c r="C77">
        <v>1</v>
      </c>
      <c r="D77">
        <v>0.29804234918098199</v>
      </c>
      <c r="E77">
        <v>0.70195765081901695</v>
      </c>
      <c r="F77">
        <v>0.98410806515693205</v>
      </c>
      <c r="G77">
        <v>0.98410806515693205</v>
      </c>
      <c r="H77">
        <v>0.19598829920601701</v>
      </c>
      <c r="I77">
        <v>0.123694107814458</v>
      </c>
      <c r="J77">
        <v>0.15570034621786</v>
      </c>
      <c r="K77">
        <v>0.39144088501422902</v>
      </c>
      <c r="L77">
        <v>0.226915517075371</v>
      </c>
      <c r="M77">
        <v>-8.7188368217773704E-2</v>
      </c>
      <c r="N77" s="21">
        <v>0</v>
      </c>
      <c r="O77">
        <v>0.99785916807276098</v>
      </c>
      <c r="P77">
        <v>1.00049060686351</v>
      </c>
      <c r="Q77">
        <v>1.0007557214420399</v>
      </c>
      <c r="R77">
        <v>0.99912981279027602</v>
      </c>
      <c r="S77">
        <v>13.039999961853001</v>
      </c>
      <c r="T77" s="27">
        <f t="shared" si="126"/>
        <v>1.00049060686351</v>
      </c>
      <c r="U77" s="27">
        <f t="shared" si="127"/>
        <v>1.0007557214420399</v>
      </c>
      <c r="V77" s="39">
        <f t="shared" si="128"/>
        <v>13.046397475334455</v>
      </c>
      <c r="W77" s="38">
        <f t="shared" si="129"/>
        <v>13.049854569428373</v>
      </c>
      <c r="X77" s="44">
        <f t="shared" si="130"/>
        <v>1.0976465730800995</v>
      </c>
      <c r="Y77" s="44">
        <f t="shared" si="131"/>
        <v>0.44758315967820156</v>
      </c>
      <c r="Z77" s="22">
        <f t="shared" si="132"/>
        <v>1</v>
      </c>
      <c r="AA77" s="22">
        <f t="shared" si="133"/>
        <v>1</v>
      </c>
      <c r="AB77" s="22">
        <f t="shared" si="134"/>
        <v>1</v>
      </c>
      <c r="AC77" s="22">
        <v>1</v>
      </c>
      <c r="AD77" s="22">
        <v>1</v>
      </c>
      <c r="AE77" s="22">
        <v>1</v>
      </c>
      <c r="AF77" s="22">
        <f t="shared" si="135"/>
        <v>-0.10573411347504191</v>
      </c>
      <c r="AG77" s="22">
        <f t="shared" si="136"/>
        <v>0.97680415159684475</v>
      </c>
      <c r="AH77" s="22">
        <f t="shared" si="137"/>
        <v>0.226915517075371</v>
      </c>
      <c r="AI77" s="22">
        <f t="shared" si="138"/>
        <v>1.332649630550413</v>
      </c>
      <c r="AJ77" s="22">
        <f t="shared" si="139"/>
        <v>-2.6288582302280261</v>
      </c>
      <c r="AK77" s="22">
        <f t="shared" si="140"/>
        <v>1.3004365594014071</v>
      </c>
      <c r="AL77" s="22">
        <f t="shared" si="141"/>
        <v>-8.7188368217773704E-2</v>
      </c>
      <c r="AM77" s="22">
        <f t="shared" si="142"/>
        <v>3.5416698620102522</v>
      </c>
      <c r="AN77" s="46">
        <v>0</v>
      </c>
      <c r="AO77" s="49">
        <v>0</v>
      </c>
      <c r="AP77" s="51">
        <v>0.5</v>
      </c>
      <c r="AQ77" s="50">
        <v>1</v>
      </c>
      <c r="AR77" s="17">
        <f t="shared" si="143"/>
        <v>0</v>
      </c>
      <c r="AS77" s="17">
        <f t="shared" si="144"/>
        <v>0</v>
      </c>
      <c r="AT77" s="17">
        <f t="shared" si="145"/>
        <v>78.668760526577245</v>
      </c>
      <c r="AU77" s="17">
        <f t="shared" si="146"/>
        <v>0</v>
      </c>
      <c r="AV77" s="17">
        <f t="shared" si="147"/>
        <v>0</v>
      </c>
      <c r="AW77" s="17">
        <f t="shared" si="148"/>
        <v>78.668760526577245</v>
      </c>
      <c r="AX77" s="14">
        <f t="shared" si="149"/>
        <v>0</v>
      </c>
      <c r="AY77" s="14">
        <f t="shared" si="150"/>
        <v>0</v>
      </c>
      <c r="AZ77" s="67">
        <f t="shared" si="151"/>
        <v>6.60911221268797E-3</v>
      </c>
      <c r="BA77" s="21">
        <f t="shared" si="152"/>
        <v>0</v>
      </c>
      <c r="BB77" s="66">
        <v>0</v>
      </c>
      <c r="BC77" s="15">
        <f t="shared" si="153"/>
        <v>0</v>
      </c>
      <c r="BD77" s="19">
        <f t="shared" si="154"/>
        <v>0</v>
      </c>
      <c r="BE77" s="53">
        <f t="shared" si="155"/>
        <v>0</v>
      </c>
      <c r="BF77" s="61">
        <f t="shared" si="156"/>
        <v>0</v>
      </c>
      <c r="BG77" s="62">
        <f t="shared" si="157"/>
        <v>0</v>
      </c>
      <c r="BH77" s="63">
        <f t="shared" si="158"/>
        <v>13.049854569428373</v>
      </c>
      <c r="BI77" s="46">
        <f t="shared" si="159"/>
        <v>0</v>
      </c>
      <c r="BJ77" s="64" t="e">
        <f t="shared" si="160"/>
        <v>#DIV/0!</v>
      </c>
      <c r="BK77" s="66">
        <v>0</v>
      </c>
      <c r="BL77" s="66">
        <v>0</v>
      </c>
      <c r="BM77" s="66">
        <v>0</v>
      </c>
      <c r="BN77" s="10">
        <f t="shared" si="161"/>
        <v>0</v>
      </c>
      <c r="BO77" s="15">
        <f t="shared" si="162"/>
        <v>0</v>
      </c>
      <c r="BP77" s="9">
        <f t="shared" si="163"/>
        <v>0</v>
      </c>
      <c r="BQ77" s="53">
        <f t="shared" si="164"/>
        <v>0</v>
      </c>
      <c r="BR77" s="7">
        <f t="shared" si="165"/>
        <v>0</v>
      </c>
      <c r="BS77" s="62">
        <f t="shared" si="166"/>
        <v>0</v>
      </c>
      <c r="BT77" s="48">
        <f t="shared" si="167"/>
        <v>13.049854569428373</v>
      </c>
      <c r="BU77" s="46">
        <f t="shared" si="168"/>
        <v>0</v>
      </c>
      <c r="BV77" s="64" t="e">
        <f t="shared" si="169"/>
        <v>#DIV/0!</v>
      </c>
      <c r="BW77" s="16">
        <f t="shared" si="170"/>
        <v>0</v>
      </c>
      <c r="BX77" s="69">
        <f t="shared" si="171"/>
        <v>66.381923064237967</v>
      </c>
      <c r="BY77" s="66">
        <v>0</v>
      </c>
      <c r="BZ77" s="15">
        <f t="shared" si="172"/>
        <v>66.381923064237967</v>
      </c>
      <c r="CA77" s="37">
        <f t="shared" si="173"/>
        <v>66.381923064237967</v>
      </c>
      <c r="CB77" s="54">
        <f t="shared" si="174"/>
        <v>66.381923064237967</v>
      </c>
      <c r="CC77" s="26">
        <f t="shared" si="175"/>
        <v>2.0679726811289111E-2</v>
      </c>
      <c r="CD77" s="47">
        <f t="shared" si="176"/>
        <v>66.381923064237967</v>
      </c>
      <c r="CE77" s="48">
        <f t="shared" si="177"/>
        <v>13.046397475334455</v>
      </c>
      <c r="CF77" s="65">
        <f t="shared" si="178"/>
        <v>5.0881420092971839</v>
      </c>
      <c r="CG77" t="s">
        <v>222</v>
      </c>
      <c r="CH77" s="66">
        <v>0</v>
      </c>
      <c r="CI77" s="15">
        <f t="shared" si="179"/>
        <v>61.484570914636187</v>
      </c>
      <c r="CJ77" s="37">
        <f t="shared" si="180"/>
        <v>61.484570914636187</v>
      </c>
      <c r="CK77" s="54">
        <f t="shared" si="181"/>
        <v>61.484570914636187</v>
      </c>
      <c r="CL77" s="26">
        <f t="shared" si="182"/>
        <v>9.5666050901876756E-3</v>
      </c>
      <c r="CM77" s="47">
        <f t="shared" si="183"/>
        <v>61.484570914636194</v>
      </c>
      <c r="CN77" s="48">
        <f t="shared" si="184"/>
        <v>13.046397475334455</v>
      </c>
      <c r="CO77" s="65">
        <f t="shared" si="185"/>
        <v>4.7127623568789048</v>
      </c>
      <c r="CP77" s="70">
        <f t="shared" si="186"/>
        <v>0</v>
      </c>
      <c r="CQ77" s="1">
        <f t="shared" si="187"/>
        <v>0</v>
      </c>
    </row>
    <row r="78" spans="1:95" x14ac:dyDescent="0.2">
      <c r="A78" s="29" t="s">
        <v>225</v>
      </c>
      <c r="B78">
        <v>0</v>
      </c>
      <c r="C78">
        <v>0</v>
      </c>
      <c r="D78">
        <v>0.28685577307231303</v>
      </c>
      <c r="E78">
        <v>0.71314422692768598</v>
      </c>
      <c r="F78">
        <v>0.31187922129519202</v>
      </c>
      <c r="G78">
        <v>0.31187922129519202</v>
      </c>
      <c r="H78">
        <v>0.12996239030505599</v>
      </c>
      <c r="I78">
        <v>0.19598829920601701</v>
      </c>
      <c r="J78">
        <v>0.15959670371482099</v>
      </c>
      <c r="K78">
        <v>0.22310288137058701</v>
      </c>
      <c r="L78">
        <v>1.00681752808342</v>
      </c>
      <c r="M78">
        <v>-1.2611976433302301</v>
      </c>
      <c r="N78" s="21">
        <v>0</v>
      </c>
      <c r="O78">
        <v>1.0154569614022499</v>
      </c>
      <c r="P78">
        <v>0.995536577478775</v>
      </c>
      <c r="Q78">
        <v>1.0030338408655399</v>
      </c>
      <c r="R78">
        <v>0.98952427576131896</v>
      </c>
      <c r="S78">
        <v>263.02999877929602</v>
      </c>
      <c r="T78" s="27">
        <f t="shared" si="126"/>
        <v>0.98952427576131896</v>
      </c>
      <c r="U78" s="27">
        <f t="shared" si="127"/>
        <v>1.0030338408655399</v>
      </c>
      <c r="V78" s="39">
        <f t="shared" si="128"/>
        <v>260.27456904558352</v>
      </c>
      <c r="W78" s="38">
        <f t="shared" si="129"/>
        <v>263.82798993845557</v>
      </c>
      <c r="X78" s="44">
        <f t="shared" si="130"/>
        <v>1.1034269199009086</v>
      </c>
      <c r="Y78" s="44">
        <f t="shared" si="131"/>
        <v>0.23132349860845403</v>
      </c>
      <c r="Z78" s="22">
        <f t="shared" si="132"/>
        <v>1</v>
      </c>
      <c r="AA78" s="22">
        <f t="shared" si="133"/>
        <v>1</v>
      </c>
      <c r="AB78" s="22">
        <f t="shared" si="134"/>
        <v>1</v>
      </c>
      <c r="AC78" s="22">
        <v>1</v>
      </c>
      <c r="AD78" s="22">
        <v>1</v>
      </c>
      <c r="AE78" s="22">
        <v>1</v>
      </c>
      <c r="AF78" s="22">
        <f t="shared" si="135"/>
        <v>-0.10573411347504191</v>
      </c>
      <c r="AG78" s="22">
        <f t="shared" si="136"/>
        <v>0.97680415159684475</v>
      </c>
      <c r="AH78" s="22">
        <f t="shared" si="137"/>
        <v>0.97680415159684475</v>
      </c>
      <c r="AI78" s="22">
        <f t="shared" si="138"/>
        <v>2.0825382650718867</v>
      </c>
      <c r="AJ78" s="22">
        <f t="shared" si="139"/>
        <v>-2.6288582302280261</v>
      </c>
      <c r="AK78" s="22">
        <f t="shared" si="140"/>
        <v>1.3004365594014071</v>
      </c>
      <c r="AL78" s="22">
        <f t="shared" si="141"/>
        <v>-1.2611976433302301</v>
      </c>
      <c r="AM78" s="22">
        <f t="shared" si="142"/>
        <v>2.367660586897796</v>
      </c>
      <c r="AN78" s="46">
        <v>1</v>
      </c>
      <c r="AO78" s="46">
        <v>0</v>
      </c>
      <c r="AP78" s="51">
        <v>1</v>
      </c>
      <c r="AQ78" s="21">
        <v>1</v>
      </c>
      <c r="AR78" s="17">
        <f t="shared" si="143"/>
        <v>18.809270836669928</v>
      </c>
      <c r="AS78" s="17">
        <f t="shared" si="144"/>
        <v>0</v>
      </c>
      <c r="AT78" s="17">
        <f t="shared" si="145"/>
        <v>31.425180366663685</v>
      </c>
      <c r="AU78" s="17">
        <f t="shared" si="146"/>
        <v>18.809270836669928</v>
      </c>
      <c r="AV78" s="17">
        <f t="shared" si="147"/>
        <v>0</v>
      </c>
      <c r="AW78" s="17">
        <f t="shared" si="148"/>
        <v>31.425180366663685</v>
      </c>
      <c r="AX78" s="14">
        <f t="shared" si="149"/>
        <v>2.4016486625170995E-2</v>
      </c>
      <c r="AY78" s="14">
        <f t="shared" si="150"/>
        <v>0</v>
      </c>
      <c r="AZ78" s="67">
        <f t="shared" si="151"/>
        <v>2.6400891784366283E-3</v>
      </c>
      <c r="BA78" s="21">
        <f t="shared" si="152"/>
        <v>0</v>
      </c>
      <c r="BB78" s="66">
        <v>2630</v>
      </c>
      <c r="BC78" s="15">
        <f t="shared" si="153"/>
        <v>2863.8219311318903</v>
      </c>
      <c r="BD78" s="19">
        <f t="shared" si="154"/>
        <v>233.82193113189032</v>
      </c>
      <c r="BE78" s="53">
        <f t="shared" si="155"/>
        <v>233.82193113189032</v>
      </c>
      <c r="BF78" s="61">
        <f t="shared" si="156"/>
        <v>1.1614059014376512E-2</v>
      </c>
      <c r="BG78" s="62">
        <f t="shared" si="157"/>
        <v>15.737049964480063</v>
      </c>
      <c r="BH78" s="63">
        <f t="shared" si="158"/>
        <v>260.27456904558352</v>
      </c>
      <c r="BI78" s="46">
        <f t="shared" si="159"/>
        <v>6.0463263937722375E-2</v>
      </c>
      <c r="BJ78" s="64">
        <f t="shared" si="160"/>
        <v>0.91835318788850984</v>
      </c>
      <c r="BK78" s="66">
        <v>0</v>
      </c>
      <c r="BL78" s="66">
        <v>0</v>
      </c>
      <c r="BM78" s="66">
        <v>0</v>
      </c>
      <c r="BN78" s="10">
        <f t="shared" si="161"/>
        <v>0</v>
      </c>
      <c r="BO78" s="15">
        <f t="shared" si="162"/>
        <v>0</v>
      </c>
      <c r="BP78" s="9">
        <f t="shared" si="163"/>
        <v>0</v>
      </c>
      <c r="BQ78" s="53">
        <f t="shared" si="164"/>
        <v>0</v>
      </c>
      <c r="BR78" s="7">
        <f t="shared" si="165"/>
        <v>0</v>
      </c>
      <c r="BS78" s="62">
        <f t="shared" si="166"/>
        <v>0</v>
      </c>
      <c r="BT78" s="48">
        <f t="shared" si="167"/>
        <v>263.82798993845557</v>
      </c>
      <c r="BU78" s="46">
        <f t="shared" si="168"/>
        <v>0</v>
      </c>
      <c r="BV78" s="64" t="e">
        <f t="shared" si="169"/>
        <v>#DIV/0!</v>
      </c>
      <c r="BW78" s="16">
        <f t="shared" si="170"/>
        <v>2630</v>
      </c>
      <c r="BX78" s="69">
        <f t="shared" si="171"/>
        <v>2890.3389868401077</v>
      </c>
      <c r="BY78" s="66">
        <v>0</v>
      </c>
      <c r="BZ78" s="15">
        <f t="shared" si="172"/>
        <v>26.517055708217494</v>
      </c>
      <c r="CA78" s="37">
        <f t="shared" si="173"/>
        <v>26.517055708217494</v>
      </c>
      <c r="CB78" s="54">
        <f t="shared" si="174"/>
        <v>26.517055708217494</v>
      </c>
      <c r="CC78" s="26">
        <f t="shared" si="175"/>
        <v>8.2607650181363013E-3</v>
      </c>
      <c r="CD78" s="47">
        <f t="shared" si="176"/>
        <v>26.517055708217494</v>
      </c>
      <c r="CE78" s="48">
        <f t="shared" si="177"/>
        <v>260.27456904558352</v>
      </c>
      <c r="CF78" s="65">
        <f t="shared" si="178"/>
        <v>0.10188108582968548</v>
      </c>
      <c r="CG78" t="s">
        <v>222</v>
      </c>
      <c r="CH78" s="66">
        <v>0</v>
      </c>
      <c r="CI78" s="15">
        <f t="shared" si="179"/>
        <v>24.560749626995953</v>
      </c>
      <c r="CJ78" s="37">
        <f t="shared" si="180"/>
        <v>24.560749626995953</v>
      </c>
      <c r="CK78" s="54">
        <f t="shared" si="181"/>
        <v>24.560749626995953</v>
      </c>
      <c r="CL78" s="26">
        <f t="shared" si="182"/>
        <v>3.8214951963584805E-3</v>
      </c>
      <c r="CM78" s="47">
        <f t="shared" si="183"/>
        <v>24.560749626995953</v>
      </c>
      <c r="CN78" s="48">
        <f t="shared" si="184"/>
        <v>260.27456904558352</v>
      </c>
      <c r="CO78" s="65">
        <f t="shared" si="185"/>
        <v>9.4364769163039028E-2</v>
      </c>
      <c r="CP78" s="70">
        <f t="shared" si="186"/>
        <v>0</v>
      </c>
      <c r="CQ78" s="1">
        <f t="shared" si="187"/>
        <v>2630</v>
      </c>
    </row>
    <row r="79" spans="1:95" x14ac:dyDescent="0.2">
      <c r="A79" s="29" t="s">
        <v>165</v>
      </c>
      <c r="B79">
        <v>1</v>
      </c>
      <c r="C79">
        <v>1</v>
      </c>
      <c r="D79">
        <v>7.6204169662113505E-2</v>
      </c>
      <c r="E79">
        <v>0.92379583033788604</v>
      </c>
      <c r="F79">
        <v>7.2597864768683198E-2</v>
      </c>
      <c r="G79">
        <v>7.2597864768683198E-2</v>
      </c>
      <c r="H79">
        <v>7.10382513661202E-2</v>
      </c>
      <c r="I79">
        <v>4.9180327868852403E-2</v>
      </c>
      <c r="J79">
        <v>5.9107397958425997E-2</v>
      </c>
      <c r="K79">
        <v>6.55062659889461E-2</v>
      </c>
      <c r="L79">
        <v>0.527797233191311</v>
      </c>
      <c r="M79">
        <v>-1.8839551573948601</v>
      </c>
      <c r="N79" s="21">
        <v>0</v>
      </c>
      <c r="O79">
        <v>1.02248355662265</v>
      </c>
      <c r="P79">
        <v>0.98688927151801198</v>
      </c>
      <c r="Q79">
        <v>1.0049027521870699</v>
      </c>
      <c r="R79">
        <v>0.97223874122153298</v>
      </c>
      <c r="S79">
        <v>50.150001525878899</v>
      </c>
      <c r="T79" s="27">
        <f t="shared" si="126"/>
        <v>0.98688927151801198</v>
      </c>
      <c r="U79" s="27">
        <f t="shared" si="127"/>
        <v>1.0049027521870699</v>
      </c>
      <c r="V79" s="39">
        <f t="shared" si="128"/>
        <v>49.492498472501815</v>
      </c>
      <c r="W79" s="38">
        <f t="shared" si="129"/>
        <v>50.395874555541461</v>
      </c>
      <c r="X79" s="44">
        <f t="shared" si="130"/>
        <v>1.2122751782278551</v>
      </c>
      <c r="Y79" s="44">
        <f t="shared" si="131"/>
        <v>6.6604591768832086E-2</v>
      </c>
      <c r="Z79" s="22">
        <f t="shared" si="132"/>
        <v>1</v>
      </c>
      <c r="AA79" s="22">
        <f t="shared" si="133"/>
        <v>1</v>
      </c>
      <c r="AB79" s="22">
        <f t="shared" si="134"/>
        <v>1</v>
      </c>
      <c r="AC79" s="22">
        <v>1</v>
      </c>
      <c r="AD79" s="22">
        <v>1</v>
      </c>
      <c r="AE79" s="22">
        <v>1</v>
      </c>
      <c r="AF79" s="22">
        <f t="shared" si="135"/>
        <v>-0.10573411347504191</v>
      </c>
      <c r="AG79" s="22">
        <f t="shared" si="136"/>
        <v>0.97680415159684475</v>
      </c>
      <c r="AH79" s="22">
        <f t="shared" si="137"/>
        <v>0.527797233191311</v>
      </c>
      <c r="AI79" s="22">
        <f t="shared" si="138"/>
        <v>1.633531346666353</v>
      </c>
      <c r="AJ79" s="22">
        <f t="shared" si="139"/>
        <v>-2.6288582302280261</v>
      </c>
      <c r="AK79" s="22">
        <f t="shared" si="140"/>
        <v>1.3004365594014071</v>
      </c>
      <c r="AL79" s="22">
        <f t="shared" si="141"/>
        <v>-1.8839551573948601</v>
      </c>
      <c r="AM79" s="22">
        <f t="shared" si="142"/>
        <v>1.744903072833166</v>
      </c>
      <c r="AN79" s="46">
        <v>1</v>
      </c>
      <c r="AO79" s="46">
        <v>1</v>
      </c>
      <c r="AP79" s="51">
        <v>1</v>
      </c>
      <c r="AQ79" s="21">
        <v>1</v>
      </c>
      <c r="AR79" s="17">
        <f t="shared" si="143"/>
        <v>7.1204901689864935</v>
      </c>
      <c r="AS79" s="17">
        <f t="shared" si="144"/>
        <v>7.1204901689864935</v>
      </c>
      <c r="AT79" s="17">
        <f t="shared" si="145"/>
        <v>9.2701173056540362</v>
      </c>
      <c r="AU79" s="17">
        <f t="shared" si="146"/>
        <v>7.1204901689864935</v>
      </c>
      <c r="AV79" s="17">
        <f t="shared" si="147"/>
        <v>7.1204901689864935</v>
      </c>
      <c r="AW79" s="17">
        <f t="shared" si="148"/>
        <v>9.2701173056540362</v>
      </c>
      <c r="AX79" s="14">
        <f t="shared" si="149"/>
        <v>9.091748340118104E-3</v>
      </c>
      <c r="AY79" s="14">
        <f t="shared" si="150"/>
        <v>8.3669302850999435E-3</v>
      </c>
      <c r="AZ79" s="67">
        <f t="shared" si="151"/>
        <v>7.7880018812740575E-4</v>
      </c>
      <c r="BA79" s="21">
        <f t="shared" si="152"/>
        <v>0</v>
      </c>
      <c r="BB79" s="66">
        <v>1555</v>
      </c>
      <c r="BC79" s="15">
        <f t="shared" si="153"/>
        <v>1084.1364390690433</v>
      </c>
      <c r="BD79" s="19">
        <f t="shared" si="154"/>
        <v>-470.86356093095674</v>
      </c>
      <c r="BE79" s="53">
        <f t="shared" si="155"/>
        <v>0</v>
      </c>
      <c r="BF79" s="61">
        <f t="shared" si="156"/>
        <v>0</v>
      </c>
      <c r="BG79" s="62">
        <f t="shared" si="157"/>
        <v>0</v>
      </c>
      <c r="BH79" s="63">
        <f t="shared" si="158"/>
        <v>50.395874555541461</v>
      </c>
      <c r="BI79" s="46">
        <f t="shared" si="159"/>
        <v>0</v>
      </c>
      <c r="BJ79" s="64">
        <f t="shared" si="160"/>
        <v>1.4343213123020671</v>
      </c>
      <c r="BK79" s="66">
        <v>401</v>
      </c>
      <c r="BL79" s="66">
        <v>2608</v>
      </c>
      <c r="BM79" s="66">
        <v>0</v>
      </c>
      <c r="BN79" s="10">
        <f t="shared" si="161"/>
        <v>3009</v>
      </c>
      <c r="BO79" s="15">
        <f t="shared" si="162"/>
        <v>1484.3938357401512</v>
      </c>
      <c r="BP79" s="9">
        <f t="shared" si="163"/>
        <v>-1524.6061642598488</v>
      </c>
      <c r="BQ79" s="53">
        <f t="shared" si="164"/>
        <v>0</v>
      </c>
      <c r="BR79" s="7">
        <f t="shared" si="165"/>
        <v>0</v>
      </c>
      <c r="BS79" s="62">
        <f t="shared" si="166"/>
        <v>0</v>
      </c>
      <c r="BT79" s="48">
        <f t="shared" si="167"/>
        <v>50.395874555541461</v>
      </c>
      <c r="BU79" s="46">
        <f t="shared" si="168"/>
        <v>0</v>
      </c>
      <c r="BV79" s="64">
        <f t="shared" si="169"/>
        <v>2.0270900670371264</v>
      </c>
      <c r="BW79" s="16">
        <f t="shared" si="170"/>
        <v>4564</v>
      </c>
      <c r="BX79" s="69">
        <f t="shared" si="171"/>
        <v>2576.3525438987463</v>
      </c>
      <c r="BY79" s="66">
        <v>0</v>
      </c>
      <c r="BZ79" s="15">
        <f t="shared" si="172"/>
        <v>7.8222690895516633</v>
      </c>
      <c r="CA79" s="37">
        <f t="shared" si="173"/>
        <v>7.8222690895516633</v>
      </c>
      <c r="CB79" s="54">
        <f t="shared" si="174"/>
        <v>7.8222690895516633</v>
      </c>
      <c r="CC79" s="26">
        <f t="shared" si="175"/>
        <v>2.4368439531313622E-3</v>
      </c>
      <c r="CD79" s="47">
        <f t="shared" si="176"/>
        <v>7.8222690895516624</v>
      </c>
      <c r="CE79" s="48">
        <f t="shared" si="177"/>
        <v>49.492498472501815</v>
      </c>
      <c r="CF79" s="65">
        <f t="shared" si="178"/>
        <v>0.15804958995751123</v>
      </c>
      <c r="CG79" t="s">
        <v>222</v>
      </c>
      <c r="CH79" s="66">
        <v>110</v>
      </c>
      <c r="CI79" s="15">
        <f t="shared" si="179"/>
        <v>7.2451781501492558</v>
      </c>
      <c r="CJ79" s="37">
        <f t="shared" si="180"/>
        <v>-102.75482184985074</v>
      </c>
      <c r="CK79" s="54">
        <f t="shared" si="181"/>
        <v>-102.75482184985074</v>
      </c>
      <c r="CL79" s="26">
        <f t="shared" si="182"/>
        <v>-1.5987991574583901E-2</v>
      </c>
      <c r="CM79" s="47">
        <f t="shared" si="183"/>
        <v>-102.75482184985073</v>
      </c>
      <c r="CN79" s="48">
        <f t="shared" si="184"/>
        <v>49.492498472501815</v>
      </c>
      <c r="CO79" s="65">
        <f t="shared" si="185"/>
        <v>-2.0761696220881154</v>
      </c>
      <c r="CP79" s="70">
        <f t="shared" si="186"/>
        <v>0</v>
      </c>
      <c r="CQ79" s="1">
        <f t="shared" si="187"/>
        <v>4564</v>
      </c>
    </row>
    <row r="80" spans="1:95" x14ac:dyDescent="0.2">
      <c r="A80" s="29" t="s">
        <v>208</v>
      </c>
      <c r="B80">
        <v>1</v>
      </c>
      <c r="C80">
        <v>0</v>
      </c>
      <c r="D80">
        <v>0.12612244897959099</v>
      </c>
      <c r="E80">
        <v>0.87387755102040798</v>
      </c>
      <c r="F80">
        <v>0.333068362480127</v>
      </c>
      <c r="G80">
        <v>0.333068362480127</v>
      </c>
      <c r="H80">
        <v>0.45006268282490502</v>
      </c>
      <c r="I80">
        <v>0.15127455077308799</v>
      </c>
      <c r="J80">
        <v>0.26092725071189499</v>
      </c>
      <c r="K80">
        <v>0.29479927428854402</v>
      </c>
      <c r="L80">
        <v>0.57334236341289802</v>
      </c>
      <c r="M80">
        <v>1.3027661431848401</v>
      </c>
      <c r="N80" s="21">
        <v>0</v>
      </c>
      <c r="O80">
        <v>1.0068366991072699</v>
      </c>
      <c r="P80">
        <v>0.99114738302925698</v>
      </c>
      <c r="Q80">
        <v>1.00608107520334</v>
      </c>
      <c r="R80">
        <v>0.97309240095818705</v>
      </c>
      <c r="S80">
        <v>5.8200998306274396</v>
      </c>
      <c r="T80" s="27">
        <f t="shared" si="126"/>
        <v>0.97309240095818705</v>
      </c>
      <c r="U80" s="27">
        <f t="shared" si="127"/>
        <v>1.00608107520334</v>
      </c>
      <c r="V80" s="39">
        <f t="shared" si="128"/>
        <v>5.663494918001593</v>
      </c>
      <c r="W80" s="38">
        <f t="shared" si="129"/>
        <v>5.8554922953884319</v>
      </c>
      <c r="X80" s="44">
        <f t="shared" si="130"/>
        <v>1.186481319199852</v>
      </c>
      <c r="Y80" s="44">
        <f t="shared" si="131"/>
        <v>0.27847470464832524</v>
      </c>
      <c r="Z80" s="22">
        <f t="shared" si="132"/>
        <v>1</v>
      </c>
      <c r="AA80" s="22">
        <f t="shared" si="133"/>
        <v>1</v>
      </c>
      <c r="AB80" s="22">
        <f t="shared" si="134"/>
        <v>1</v>
      </c>
      <c r="AC80" s="22">
        <v>1</v>
      </c>
      <c r="AD80" s="22">
        <v>1</v>
      </c>
      <c r="AE80" s="22">
        <v>1</v>
      </c>
      <c r="AF80" s="22">
        <f t="shared" si="135"/>
        <v>-0.10573411347504191</v>
      </c>
      <c r="AG80" s="22">
        <f t="shared" si="136"/>
        <v>0.97680415159684475</v>
      </c>
      <c r="AH80" s="22">
        <f t="shared" si="137"/>
        <v>0.57334236341289802</v>
      </c>
      <c r="AI80" s="22">
        <f t="shared" si="138"/>
        <v>1.67907647688794</v>
      </c>
      <c r="AJ80" s="22">
        <f t="shared" si="139"/>
        <v>-2.6288582302280261</v>
      </c>
      <c r="AK80" s="22">
        <f t="shared" si="140"/>
        <v>1.3004365594014071</v>
      </c>
      <c r="AL80" s="22">
        <f t="shared" si="141"/>
        <v>1.3004365594014071</v>
      </c>
      <c r="AM80" s="22">
        <f t="shared" si="142"/>
        <v>4.9292947896294335</v>
      </c>
      <c r="AN80" s="46">
        <v>0</v>
      </c>
      <c r="AO80" s="49">
        <v>0</v>
      </c>
      <c r="AP80" s="51">
        <v>0.5</v>
      </c>
      <c r="AQ80" s="50">
        <v>1</v>
      </c>
      <c r="AR80" s="17">
        <f t="shared" si="143"/>
        <v>0</v>
      </c>
      <c r="AS80" s="17">
        <f t="shared" si="144"/>
        <v>0</v>
      </c>
      <c r="AT80" s="17">
        <f t="shared" si="145"/>
        <v>295.19511719770139</v>
      </c>
      <c r="AU80" s="17">
        <f t="shared" si="146"/>
        <v>0</v>
      </c>
      <c r="AV80" s="17">
        <f t="shared" si="147"/>
        <v>0</v>
      </c>
      <c r="AW80" s="17">
        <f t="shared" si="148"/>
        <v>295.19511719770139</v>
      </c>
      <c r="AX80" s="14">
        <f t="shared" si="149"/>
        <v>0</v>
      </c>
      <c r="AY80" s="14">
        <f t="shared" si="150"/>
        <v>0</v>
      </c>
      <c r="AZ80" s="67">
        <f t="shared" si="151"/>
        <v>2.4799903305176289E-2</v>
      </c>
      <c r="BA80" s="21">
        <f t="shared" si="152"/>
        <v>0</v>
      </c>
      <c r="BB80" s="66">
        <v>0</v>
      </c>
      <c r="BC80" s="15">
        <f t="shared" si="153"/>
        <v>0</v>
      </c>
      <c r="BD80" s="19">
        <f t="shared" si="154"/>
        <v>0</v>
      </c>
      <c r="BE80" s="53">
        <f t="shared" si="155"/>
        <v>0</v>
      </c>
      <c r="BF80" s="61">
        <f t="shared" si="156"/>
        <v>0</v>
      </c>
      <c r="BG80" s="62">
        <f t="shared" si="157"/>
        <v>0</v>
      </c>
      <c r="BH80" s="63">
        <f t="shared" si="158"/>
        <v>5.8554922953884319</v>
      </c>
      <c r="BI80" s="46">
        <f t="shared" si="159"/>
        <v>0</v>
      </c>
      <c r="BJ80" s="64" t="e">
        <f t="shared" si="160"/>
        <v>#DIV/0!</v>
      </c>
      <c r="BK80" s="66">
        <v>0</v>
      </c>
      <c r="BL80" s="66">
        <v>0</v>
      </c>
      <c r="BM80" s="66">
        <v>0</v>
      </c>
      <c r="BN80" s="10">
        <f t="shared" si="161"/>
        <v>0</v>
      </c>
      <c r="BO80" s="15">
        <f t="shared" si="162"/>
        <v>0</v>
      </c>
      <c r="BP80" s="9">
        <f t="shared" si="163"/>
        <v>0</v>
      </c>
      <c r="BQ80" s="53">
        <f t="shared" si="164"/>
        <v>0</v>
      </c>
      <c r="BR80" s="7">
        <f t="shared" si="165"/>
        <v>0</v>
      </c>
      <c r="BS80" s="62">
        <f t="shared" si="166"/>
        <v>0</v>
      </c>
      <c r="BT80" s="48">
        <f t="shared" si="167"/>
        <v>5.8554922953884319</v>
      </c>
      <c r="BU80" s="46">
        <f t="shared" si="168"/>
        <v>0</v>
      </c>
      <c r="BV80" s="64" t="e">
        <f t="shared" si="169"/>
        <v>#DIV/0!</v>
      </c>
      <c r="BW80" s="16">
        <f t="shared" si="170"/>
        <v>116</v>
      </c>
      <c r="BX80" s="69">
        <f t="shared" si="171"/>
        <v>249.09022879719063</v>
      </c>
      <c r="BY80" s="66">
        <v>116</v>
      </c>
      <c r="BZ80" s="15">
        <f t="shared" si="172"/>
        <v>249.09022879719063</v>
      </c>
      <c r="CA80" s="37">
        <f t="shared" si="173"/>
        <v>133.09022879719063</v>
      </c>
      <c r="CB80" s="54">
        <f t="shared" si="174"/>
        <v>133.09022879719063</v>
      </c>
      <c r="CC80" s="26">
        <f t="shared" si="175"/>
        <v>4.1461130466414579E-2</v>
      </c>
      <c r="CD80" s="47">
        <f t="shared" si="176"/>
        <v>133.09022879719063</v>
      </c>
      <c r="CE80" s="48">
        <f t="shared" si="177"/>
        <v>5.663494918001593</v>
      </c>
      <c r="CF80" s="65">
        <f t="shared" si="178"/>
        <v>23.499664204546072</v>
      </c>
      <c r="CG80" t="s">
        <v>222</v>
      </c>
      <c r="CH80" s="66">
        <v>0</v>
      </c>
      <c r="CI80" s="15">
        <f t="shared" si="179"/>
        <v>230.71350044805502</v>
      </c>
      <c r="CJ80" s="37">
        <f t="shared" si="180"/>
        <v>230.71350044805502</v>
      </c>
      <c r="CK80" s="54">
        <f t="shared" si="181"/>
        <v>230.71350044805502</v>
      </c>
      <c r="CL80" s="26">
        <f t="shared" si="182"/>
        <v>3.5897541690999693E-2</v>
      </c>
      <c r="CM80" s="47">
        <f t="shared" si="183"/>
        <v>230.71350044805502</v>
      </c>
      <c r="CN80" s="48">
        <f t="shared" si="184"/>
        <v>5.663494918001593</v>
      </c>
      <c r="CO80" s="65">
        <f t="shared" si="185"/>
        <v>40.736948437037533</v>
      </c>
      <c r="CP80" s="70">
        <f t="shared" si="186"/>
        <v>0</v>
      </c>
      <c r="CQ80" s="1">
        <f t="shared" si="187"/>
        <v>232</v>
      </c>
    </row>
    <row r="81" spans="1:95" x14ac:dyDescent="0.2">
      <c r="A81" s="30" t="s">
        <v>166</v>
      </c>
      <c r="B81">
        <v>0</v>
      </c>
      <c r="C81">
        <v>0</v>
      </c>
      <c r="D81">
        <v>0.1396933560477</v>
      </c>
      <c r="E81">
        <v>0.86030664395229905</v>
      </c>
      <c r="F81">
        <v>0.226289517470881</v>
      </c>
      <c r="G81">
        <v>0.226289517470881</v>
      </c>
      <c r="H81">
        <v>4.40251572327044E-2</v>
      </c>
      <c r="I81">
        <v>0.12788259958071199</v>
      </c>
      <c r="J81">
        <v>7.5033669468231701E-2</v>
      </c>
      <c r="K81">
        <v>0.13030476913005001</v>
      </c>
      <c r="L81">
        <v>-0.22204711244606701</v>
      </c>
      <c r="M81">
        <v>-2.3224203450408401</v>
      </c>
      <c r="N81" s="21">
        <v>0</v>
      </c>
      <c r="O81">
        <v>0.99046019232798599</v>
      </c>
      <c r="P81">
        <v>0.98991936452989104</v>
      </c>
      <c r="Q81">
        <v>1.0085886670184401</v>
      </c>
      <c r="R81">
        <v>0.97455051000137405</v>
      </c>
      <c r="S81">
        <v>2.3399999141693102</v>
      </c>
      <c r="T81" s="27">
        <f t="shared" si="126"/>
        <v>0.97455051000137405</v>
      </c>
      <c r="U81" s="27">
        <f t="shared" si="127"/>
        <v>1.0085886670184401</v>
      </c>
      <c r="V81" s="39">
        <f t="shared" si="128"/>
        <v>2.2804481097568727</v>
      </c>
      <c r="W81" s="38">
        <f t="shared" si="129"/>
        <v>2.360097394255289</v>
      </c>
      <c r="X81" s="44">
        <f t="shared" si="130"/>
        <v>1.1794689367903812</v>
      </c>
      <c r="Y81" s="44">
        <f t="shared" si="131"/>
        <v>0.13850265520016575</v>
      </c>
      <c r="Z81" s="22">
        <f t="shared" si="132"/>
        <v>1</v>
      </c>
      <c r="AA81" s="22">
        <f t="shared" si="133"/>
        <v>1</v>
      </c>
      <c r="AB81" s="22">
        <f t="shared" si="134"/>
        <v>1</v>
      </c>
      <c r="AC81" s="22">
        <v>1</v>
      </c>
      <c r="AD81" s="22">
        <v>1</v>
      </c>
      <c r="AE81" s="22">
        <v>1</v>
      </c>
      <c r="AF81" s="22">
        <f t="shared" si="135"/>
        <v>-0.10573411347504191</v>
      </c>
      <c r="AG81" s="22">
        <f t="shared" si="136"/>
        <v>0.97680415159684475</v>
      </c>
      <c r="AH81" s="22">
        <f t="shared" si="137"/>
        <v>-0.10573411347504191</v>
      </c>
      <c r="AI81" s="22">
        <f t="shared" si="138"/>
        <v>1</v>
      </c>
      <c r="AJ81" s="22">
        <f t="shared" si="139"/>
        <v>-2.6288582302280261</v>
      </c>
      <c r="AK81" s="22">
        <f t="shared" si="140"/>
        <v>1.3004365594014071</v>
      </c>
      <c r="AL81" s="22">
        <f t="shared" si="141"/>
        <v>-2.3224203450408401</v>
      </c>
      <c r="AM81" s="22">
        <f t="shared" si="142"/>
        <v>1.3064378851871861</v>
      </c>
      <c r="AN81" s="46">
        <v>1</v>
      </c>
      <c r="AO81" s="46">
        <v>1</v>
      </c>
      <c r="AP81" s="51">
        <v>1</v>
      </c>
      <c r="AQ81" s="21">
        <v>1</v>
      </c>
      <c r="AR81" s="17">
        <f t="shared" si="143"/>
        <v>1</v>
      </c>
      <c r="AS81" s="17">
        <f t="shared" si="144"/>
        <v>1</v>
      </c>
      <c r="AT81" s="17">
        <f t="shared" si="145"/>
        <v>2.9130977903909288</v>
      </c>
      <c r="AU81" s="17">
        <f t="shared" si="146"/>
        <v>1</v>
      </c>
      <c r="AV81" s="17">
        <f t="shared" si="147"/>
        <v>1</v>
      </c>
      <c r="AW81" s="17">
        <f t="shared" si="148"/>
        <v>2.9130977903909288</v>
      </c>
      <c r="AX81" s="14">
        <f t="shared" si="149"/>
        <v>1.2768430437159347E-3</v>
      </c>
      <c r="AY81" s="14">
        <f t="shared" si="150"/>
        <v>1.1750497629422138E-3</v>
      </c>
      <c r="AZ81" s="67">
        <f t="shared" si="151"/>
        <v>2.4473488655922889E-4</v>
      </c>
      <c r="BA81" s="21">
        <f t="shared" si="152"/>
        <v>0</v>
      </c>
      <c r="BB81" s="66">
        <v>157</v>
      </c>
      <c r="BC81" s="15">
        <f t="shared" si="153"/>
        <v>152.25587190486291</v>
      </c>
      <c r="BD81" s="19">
        <f t="shared" si="154"/>
        <v>-4.7441280951370857</v>
      </c>
      <c r="BE81" s="53">
        <f t="shared" si="155"/>
        <v>0</v>
      </c>
      <c r="BF81" s="61">
        <f t="shared" si="156"/>
        <v>0</v>
      </c>
      <c r="BG81" s="62">
        <f t="shared" si="157"/>
        <v>0</v>
      </c>
      <c r="BH81" s="63">
        <f t="shared" si="158"/>
        <v>2.360097394255289</v>
      </c>
      <c r="BI81" s="46">
        <f t="shared" si="159"/>
        <v>0</v>
      </c>
      <c r="BJ81" s="64">
        <f t="shared" si="160"/>
        <v>1.0311589171293272</v>
      </c>
      <c r="BK81" s="66">
        <v>147</v>
      </c>
      <c r="BL81" s="66">
        <v>176</v>
      </c>
      <c r="BM81" s="66">
        <v>2</v>
      </c>
      <c r="BN81" s="10">
        <f t="shared" si="161"/>
        <v>325</v>
      </c>
      <c r="BO81" s="15">
        <f t="shared" si="162"/>
        <v>208.46792854310402</v>
      </c>
      <c r="BP81" s="9">
        <f t="shared" si="163"/>
        <v>-116.53207145689598</v>
      </c>
      <c r="BQ81" s="53">
        <f t="shared" si="164"/>
        <v>0</v>
      </c>
      <c r="BR81" s="7">
        <f t="shared" si="165"/>
        <v>0</v>
      </c>
      <c r="BS81" s="62">
        <f t="shared" si="166"/>
        <v>0</v>
      </c>
      <c r="BT81" s="48">
        <f t="shared" si="167"/>
        <v>2.360097394255289</v>
      </c>
      <c r="BU81" s="46">
        <f t="shared" si="168"/>
        <v>0</v>
      </c>
      <c r="BV81" s="64">
        <f t="shared" si="169"/>
        <v>1.5589928017767065</v>
      </c>
      <c r="BW81" s="16">
        <f t="shared" si="170"/>
        <v>482</v>
      </c>
      <c r="BX81" s="69">
        <f t="shared" si="171"/>
        <v>363.18191764856783</v>
      </c>
      <c r="BY81" s="66">
        <v>0</v>
      </c>
      <c r="BZ81" s="15">
        <f t="shared" si="172"/>
        <v>2.4581172006008951</v>
      </c>
      <c r="CA81" s="37">
        <f t="shared" si="173"/>
        <v>2.4581172006008951</v>
      </c>
      <c r="CB81" s="54">
        <f t="shared" si="174"/>
        <v>2.4581172006008951</v>
      </c>
      <c r="CC81" s="26">
        <f t="shared" si="175"/>
        <v>7.6576859831803683E-4</v>
      </c>
      <c r="CD81" s="47">
        <f t="shared" si="176"/>
        <v>2.4581172006008951</v>
      </c>
      <c r="CE81" s="48">
        <f t="shared" si="177"/>
        <v>2.2804481097568727</v>
      </c>
      <c r="CF81" s="65">
        <f t="shared" si="178"/>
        <v>1.0779097275153366</v>
      </c>
      <c r="CG81" t="s">
        <v>222</v>
      </c>
      <c r="CH81" s="66">
        <v>0</v>
      </c>
      <c r="CI81" s="15">
        <f t="shared" si="179"/>
        <v>2.2767686496605064</v>
      </c>
      <c r="CJ81" s="37">
        <f t="shared" si="180"/>
        <v>2.2767686496605064</v>
      </c>
      <c r="CK81" s="54">
        <f t="shared" si="181"/>
        <v>2.2767686496605064</v>
      </c>
      <c r="CL81" s="26">
        <f t="shared" si="182"/>
        <v>3.5425060676217622E-4</v>
      </c>
      <c r="CM81" s="47">
        <f t="shared" si="183"/>
        <v>2.2767686496605064</v>
      </c>
      <c r="CN81" s="48">
        <f t="shared" si="184"/>
        <v>2.2804481097568727</v>
      </c>
      <c r="CO81" s="65">
        <f t="shared" si="185"/>
        <v>0.99838651882468898</v>
      </c>
      <c r="CP81" s="70">
        <f t="shared" si="186"/>
        <v>0</v>
      </c>
      <c r="CQ81" s="1">
        <f t="shared" si="187"/>
        <v>482</v>
      </c>
    </row>
    <row r="82" spans="1:95" x14ac:dyDescent="0.2">
      <c r="A82" s="30" t="s">
        <v>190</v>
      </c>
      <c r="B82">
        <v>1</v>
      </c>
      <c r="C82">
        <v>1</v>
      </c>
      <c r="D82">
        <v>0.71354374750299598</v>
      </c>
      <c r="E82">
        <v>0.28645625249700302</v>
      </c>
      <c r="F82">
        <v>0.97417560588001495</v>
      </c>
      <c r="G82">
        <v>0.97417560588001495</v>
      </c>
      <c r="H82">
        <v>0.72335979941495998</v>
      </c>
      <c r="I82">
        <v>0.44588382783117397</v>
      </c>
      <c r="J82">
        <v>0.56792115320908099</v>
      </c>
      <c r="K82">
        <v>0.74381108725235701</v>
      </c>
      <c r="L82">
        <v>0.61731959445298701</v>
      </c>
      <c r="M82">
        <v>-0.78996704639901705</v>
      </c>
      <c r="N82" s="21">
        <v>0</v>
      </c>
      <c r="O82">
        <v>0.99860517429508699</v>
      </c>
      <c r="P82">
        <v>0.99391201210248303</v>
      </c>
      <c r="Q82">
        <v>1.00998670064007</v>
      </c>
      <c r="R82">
        <v>0.99121176538877698</v>
      </c>
      <c r="S82">
        <v>153.49000549316401</v>
      </c>
      <c r="T82" s="27">
        <f t="shared" si="126"/>
        <v>0.99391201210248303</v>
      </c>
      <c r="U82" s="27">
        <f t="shared" si="127"/>
        <v>1.00998670064007</v>
      </c>
      <c r="V82" s="39">
        <f t="shared" si="128"/>
        <v>152.5555601973318</v>
      </c>
      <c r="W82" s="38">
        <f t="shared" si="129"/>
        <v>155.02286422926693</v>
      </c>
      <c r="X82" s="44">
        <f t="shared" si="130"/>
        <v>0.88294797687861293</v>
      </c>
      <c r="Y82" s="44">
        <f t="shared" si="131"/>
        <v>0.7346958324243712</v>
      </c>
      <c r="Z82" s="22">
        <f t="shared" si="132"/>
        <v>1</v>
      </c>
      <c r="AA82" s="22">
        <f t="shared" si="133"/>
        <v>1</v>
      </c>
      <c r="AB82" s="22">
        <f t="shared" si="134"/>
        <v>1</v>
      </c>
      <c r="AC82" s="22">
        <v>1</v>
      </c>
      <c r="AD82" s="22">
        <v>1</v>
      </c>
      <c r="AE82" s="22">
        <v>1</v>
      </c>
      <c r="AF82" s="22">
        <f t="shared" si="135"/>
        <v>-0.10573411347504191</v>
      </c>
      <c r="AG82" s="22">
        <f t="shared" si="136"/>
        <v>0.97680415159684475</v>
      </c>
      <c r="AH82" s="22">
        <f t="shared" si="137"/>
        <v>0.61731959445298701</v>
      </c>
      <c r="AI82" s="22">
        <f t="shared" si="138"/>
        <v>1.7230537079280288</v>
      </c>
      <c r="AJ82" s="22">
        <f t="shared" si="139"/>
        <v>-2.6288582302280261</v>
      </c>
      <c r="AK82" s="22">
        <f t="shared" si="140"/>
        <v>1.3004365594014071</v>
      </c>
      <c r="AL82" s="22">
        <f t="shared" si="141"/>
        <v>-0.78996704639901705</v>
      </c>
      <c r="AM82" s="22">
        <f t="shared" si="142"/>
        <v>2.8388911838290092</v>
      </c>
      <c r="AN82" s="46">
        <v>1</v>
      </c>
      <c r="AO82" s="46">
        <v>0</v>
      </c>
      <c r="AP82" s="51">
        <v>1</v>
      </c>
      <c r="AQ82" s="21">
        <v>1</v>
      </c>
      <c r="AR82" s="17">
        <f t="shared" si="143"/>
        <v>8.8144508168242677</v>
      </c>
      <c r="AS82" s="17">
        <f t="shared" si="144"/>
        <v>0</v>
      </c>
      <c r="AT82" s="17">
        <f t="shared" si="145"/>
        <v>64.952367321982692</v>
      </c>
      <c r="AU82" s="17">
        <f t="shared" si="146"/>
        <v>8.8144508168242677</v>
      </c>
      <c r="AV82" s="17">
        <f t="shared" si="147"/>
        <v>0</v>
      </c>
      <c r="AW82" s="17">
        <f t="shared" si="148"/>
        <v>64.952367321982692</v>
      </c>
      <c r="AX82" s="14">
        <f t="shared" si="149"/>
        <v>1.1254670209638305E-2</v>
      </c>
      <c r="AY82" s="14">
        <f t="shared" si="150"/>
        <v>0</v>
      </c>
      <c r="AZ82" s="67">
        <f t="shared" si="151"/>
        <v>5.4567719287465432E-3</v>
      </c>
      <c r="BA82" s="21">
        <f t="shared" si="152"/>
        <v>0</v>
      </c>
      <c r="BB82" s="66">
        <v>153</v>
      </c>
      <c r="BC82" s="15">
        <f t="shared" si="153"/>
        <v>1342.0518944781099</v>
      </c>
      <c r="BD82" s="19">
        <f t="shared" si="154"/>
        <v>1189.0518944781099</v>
      </c>
      <c r="BE82" s="53">
        <f t="shared" si="155"/>
        <v>1189.0518944781099</v>
      </c>
      <c r="BF82" s="61">
        <f t="shared" si="156"/>
        <v>5.9060836623727173E-2</v>
      </c>
      <c r="BG82" s="62">
        <f t="shared" si="157"/>
        <v>80.027433625149754</v>
      </c>
      <c r="BH82" s="63">
        <f t="shared" si="158"/>
        <v>152.5555601973318</v>
      </c>
      <c r="BI82" s="46">
        <f t="shared" si="159"/>
        <v>0.52457893715334691</v>
      </c>
      <c r="BJ82" s="64">
        <f t="shared" si="160"/>
        <v>0.11400453337871695</v>
      </c>
      <c r="BK82" s="66">
        <v>0</v>
      </c>
      <c r="BL82" s="66">
        <v>0</v>
      </c>
      <c r="BM82" s="66">
        <v>0</v>
      </c>
      <c r="BN82" s="10">
        <f t="shared" si="161"/>
        <v>0</v>
      </c>
      <c r="BO82" s="15">
        <f t="shared" si="162"/>
        <v>0</v>
      </c>
      <c r="BP82" s="9">
        <f t="shared" si="163"/>
        <v>0</v>
      </c>
      <c r="BQ82" s="53">
        <f t="shared" si="164"/>
        <v>0</v>
      </c>
      <c r="BR82" s="7">
        <f t="shared" si="165"/>
        <v>0</v>
      </c>
      <c r="BS82" s="62">
        <f t="shared" si="166"/>
        <v>0</v>
      </c>
      <c r="BT82" s="48">
        <f t="shared" si="167"/>
        <v>155.02286422926693</v>
      </c>
      <c r="BU82" s="46">
        <f t="shared" si="168"/>
        <v>0</v>
      </c>
      <c r="BV82" s="64" t="e">
        <f t="shared" si="169"/>
        <v>#DIV/0!</v>
      </c>
      <c r="BW82" s="16">
        <f t="shared" si="170"/>
        <v>306</v>
      </c>
      <c r="BX82" s="69">
        <f t="shared" si="171"/>
        <v>1396.8597117304403</v>
      </c>
      <c r="BY82" s="66">
        <v>153</v>
      </c>
      <c r="BZ82" s="15">
        <f t="shared" si="172"/>
        <v>54.807817252330281</v>
      </c>
      <c r="CA82" s="37">
        <f t="shared" si="173"/>
        <v>-98.192182747669719</v>
      </c>
      <c r="CB82" s="54">
        <f t="shared" si="174"/>
        <v>-98.192182747669719</v>
      </c>
      <c r="CC82" s="26">
        <f t="shared" si="175"/>
        <v>-3.0589465030426744E-2</v>
      </c>
      <c r="CD82" s="47">
        <f t="shared" si="176"/>
        <v>-98.192182747669719</v>
      </c>
      <c r="CE82" s="48">
        <f t="shared" si="177"/>
        <v>155.02286422926693</v>
      </c>
      <c r="CF82" s="65">
        <f t="shared" si="178"/>
        <v>-0.63340451897760719</v>
      </c>
      <c r="CG82" t="s">
        <v>222</v>
      </c>
      <c r="CH82" s="66">
        <v>0</v>
      </c>
      <c r="CI82" s="15">
        <f t="shared" si="179"/>
        <v>50.76434925312909</v>
      </c>
      <c r="CJ82" s="37">
        <f t="shared" si="180"/>
        <v>50.76434925312909</v>
      </c>
      <c r="CK82" s="54">
        <f t="shared" si="181"/>
        <v>50.76434925312909</v>
      </c>
      <c r="CL82" s="26">
        <f t="shared" si="182"/>
        <v>7.8986073211652543E-3</v>
      </c>
      <c r="CM82" s="47">
        <f t="shared" si="183"/>
        <v>50.76434925312909</v>
      </c>
      <c r="CN82" s="48">
        <f t="shared" si="184"/>
        <v>155.02286422926693</v>
      </c>
      <c r="CO82" s="65">
        <f t="shared" si="185"/>
        <v>0.32746362612712737</v>
      </c>
      <c r="CP82" s="70">
        <f t="shared" si="186"/>
        <v>0</v>
      </c>
      <c r="CQ82" s="1">
        <f t="shared" si="187"/>
        <v>459</v>
      </c>
    </row>
    <row r="83" spans="1:95" x14ac:dyDescent="0.2">
      <c r="A83" s="30" t="s">
        <v>170</v>
      </c>
      <c r="B83">
        <v>0</v>
      </c>
      <c r="C83">
        <v>0</v>
      </c>
      <c r="D83">
        <v>7.3911306432281207E-2</v>
      </c>
      <c r="E83">
        <v>0.92608869356771795</v>
      </c>
      <c r="F83">
        <v>4.4100119189511303E-2</v>
      </c>
      <c r="G83">
        <v>4.4100119189511303E-2</v>
      </c>
      <c r="H83">
        <v>0.150856665273715</v>
      </c>
      <c r="I83">
        <v>4.84747179272879E-2</v>
      </c>
      <c r="J83">
        <v>8.55145268161768E-2</v>
      </c>
      <c r="K83">
        <v>6.1410103607045401E-2</v>
      </c>
      <c r="L83">
        <v>0.73862925467420204</v>
      </c>
      <c r="M83">
        <v>-2.5683823085791602</v>
      </c>
      <c r="N83" s="21">
        <v>0</v>
      </c>
      <c r="O83">
        <v>1.00443593038269</v>
      </c>
      <c r="P83">
        <v>0.99031502215</v>
      </c>
      <c r="Q83">
        <v>1.0204712606503299</v>
      </c>
      <c r="R83">
        <v>0.98946005040713703</v>
      </c>
      <c r="S83">
        <v>149.69999694824199</v>
      </c>
      <c r="T83" s="27">
        <f t="shared" si="126"/>
        <v>0.98946005040713703</v>
      </c>
      <c r="U83" s="27">
        <f t="shared" si="127"/>
        <v>1.0204712606503299</v>
      </c>
      <c r="V83" s="39">
        <f t="shared" si="128"/>
        <v>148.12216652635578</v>
      </c>
      <c r="W83" s="38">
        <f t="shared" si="129"/>
        <v>152.76454460512304</v>
      </c>
      <c r="X83" s="44">
        <f t="shared" si="130"/>
        <v>1.2134599504541701</v>
      </c>
      <c r="Y83" s="44">
        <f t="shared" si="131"/>
        <v>7.2623936919361268E-2</v>
      </c>
      <c r="Z83" s="22">
        <f t="shared" si="132"/>
        <v>1</v>
      </c>
      <c r="AA83" s="22">
        <f t="shared" si="133"/>
        <v>1</v>
      </c>
      <c r="AB83" s="22">
        <f t="shared" si="134"/>
        <v>1</v>
      </c>
      <c r="AC83" s="22">
        <v>1</v>
      </c>
      <c r="AD83" s="22">
        <v>1</v>
      </c>
      <c r="AE83" s="22">
        <v>1</v>
      </c>
      <c r="AF83" s="22">
        <f t="shared" si="135"/>
        <v>-0.10573411347504191</v>
      </c>
      <c r="AG83" s="22">
        <f t="shared" si="136"/>
        <v>0.97680415159684475</v>
      </c>
      <c r="AH83" s="22">
        <f t="shared" si="137"/>
        <v>0.73862925467420204</v>
      </c>
      <c r="AI83" s="22">
        <f t="shared" si="138"/>
        <v>1.844363368149244</v>
      </c>
      <c r="AJ83" s="22">
        <f t="shared" si="139"/>
        <v>-2.6288582302280261</v>
      </c>
      <c r="AK83" s="22">
        <f t="shared" si="140"/>
        <v>1.3004365594014071</v>
      </c>
      <c r="AL83" s="22">
        <f t="shared" si="141"/>
        <v>-2.5683823085791602</v>
      </c>
      <c r="AM83" s="22">
        <f t="shared" si="142"/>
        <v>1.0604759216488659</v>
      </c>
      <c r="AN83" s="46">
        <v>1</v>
      </c>
      <c r="AO83" s="46">
        <v>1</v>
      </c>
      <c r="AP83" s="51">
        <v>1</v>
      </c>
      <c r="AQ83" s="21">
        <v>1</v>
      </c>
      <c r="AR83" s="17">
        <f t="shared" si="143"/>
        <v>11.571401199401256</v>
      </c>
      <c r="AS83" s="17">
        <f t="shared" si="144"/>
        <v>11.571401199401256</v>
      </c>
      <c r="AT83" s="17">
        <f t="shared" si="145"/>
        <v>1.2647458086332386</v>
      </c>
      <c r="AU83" s="17">
        <f t="shared" si="146"/>
        <v>11.571401199401256</v>
      </c>
      <c r="AV83" s="17">
        <f t="shared" si="147"/>
        <v>11.571401199401256</v>
      </c>
      <c r="AW83" s="17">
        <f t="shared" si="148"/>
        <v>1.2647458086332386</v>
      </c>
      <c r="AX83" s="14">
        <f t="shared" si="149"/>
        <v>1.4774863127501717E-2</v>
      </c>
      <c r="AY83" s="14">
        <f t="shared" si="150"/>
        <v>1.3596972236265695E-2</v>
      </c>
      <c r="AZ83" s="67">
        <f t="shared" si="151"/>
        <v>1.0625370113667837E-4</v>
      </c>
      <c r="BA83" s="21">
        <f t="shared" si="152"/>
        <v>0</v>
      </c>
      <c r="BB83" s="66">
        <v>1796</v>
      </c>
      <c r="BC83" s="15">
        <f t="shared" si="153"/>
        <v>1761.8137787758146</v>
      </c>
      <c r="BD83" s="19">
        <f t="shared" si="154"/>
        <v>-34.186221224185374</v>
      </c>
      <c r="BE83" s="53">
        <f t="shared" si="155"/>
        <v>0</v>
      </c>
      <c r="BF83" s="61">
        <f t="shared" si="156"/>
        <v>0</v>
      </c>
      <c r="BG83" s="62">
        <f t="shared" si="157"/>
        <v>0</v>
      </c>
      <c r="BH83" s="63">
        <f t="shared" si="158"/>
        <v>152.76454460512304</v>
      </c>
      <c r="BI83" s="46">
        <f t="shared" si="159"/>
        <v>0</v>
      </c>
      <c r="BJ83" s="64">
        <f t="shared" si="160"/>
        <v>1.0194039924287228</v>
      </c>
      <c r="BK83" s="66">
        <v>449</v>
      </c>
      <c r="BL83" s="66">
        <v>4042</v>
      </c>
      <c r="BM83" s="66">
        <v>0</v>
      </c>
      <c r="BN83" s="10">
        <f t="shared" si="161"/>
        <v>4491</v>
      </c>
      <c r="BO83" s="15">
        <f t="shared" si="162"/>
        <v>2412.2660383803695</v>
      </c>
      <c r="BP83" s="9">
        <f t="shared" si="163"/>
        <v>-2078.7339616196305</v>
      </c>
      <c r="BQ83" s="53">
        <f t="shared" si="164"/>
        <v>0</v>
      </c>
      <c r="BR83" s="7">
        <f t="shared" si="165"/>
        <v>0</v>
      </c>
      <c r="BS83" s="62">
        <f t="shared" si="166"/>
        <v>0</v>
      </c>
      <c r="BT83" s="48">
        <f t="shared" si="167"/>
        <v>152.76454460512304</v>
      </c>
      <c r="BU83" s="46">
        <f t="shared" si="168"/>
        <v>0</v>
      </c>
      <c r="BV83" s="64">
        <f t="shared" si="169"/>
        <v>1.8617349531709706</v>
      </c>
      <c r="BW83" s="16">
        <f t="shared" si="170"/>
        <v>6287</v>
      </c>
      <c r="BX83" s="69">
        <f t="shared" si="171"/>
        <v>4175.1470293304001</v>
      </c>
      <c r="BY83" s="66">
        <v>0</v>
      </c>
      <c r="BZ83" s="15">
        <f t="shared" si="172"/>
        <v>1.0672121742167975</v>
      </c>
      <c r="CA83" s="37">
        <f t="shared" si="173"/>
        <v>1.0672121742167975</v>
      </c>
      <c r="CB83" s="54">
        <f t="shared" si="174"/>
        <v>1.0672121742167975</v>
      </c>
      <c r="CC83" s="26">
        <f t="shared" si="175"/>
        <v>3.3246485178093423E-4</v>
      </c>
      <c r="CD83" s="47">
        <f t="shared" si="176"/>
        <v>1.0672121742167975</v>
      </c>
      <c r="CE83" s="48">
        <f t="shared" si="177"/>
        <v>148.12216652635578</v>
      </c>
      <c r="CF83" s="65">
        <f t="shared" si="178"/>
        <v>7.2049457501481085E-3</v>
      </c>
      <c r="CG83" t="s">
        <v>222</v>
      </c>
      <c r="CH83" s="66">
        <v>0</v>
      </c>
      <c r="CI83" s="15">
        <f t="shared" si="179"/>
        <v>0.98847818167451884</v>
      </c>
      <c r="CJ83" s="37">
        <f t="shared" si="180"/>
        <v>0.98847818167451884</v>
      </c>
      <c r="CK83" s="54">
        <f t="shared" si="181"/>
        <v>0.98847818167451884</v>
      </c>
      <c r="CL83" s="26">
        <f t="shared" si="182"/>
        <v>1.5380086847277405E-4</v>
      </c>
      <c r="CM83" s="47">
        <f t="shared" si="183"/>
        <v>0.98847818167451884</v>
      </c>
      <c r="CN83" s="48">
        <f t="shared" si="184"/>
        <v>148.12216652635578</v>
      </c>
      <c r="CO83" s="65">
        <f t="shared" si="185"/>
        <v>6.6733980798116144E-3</v>
      </c>
      <c r="CP83" s="70">
        <f t="shared" si="186"/>
        <v>0</v>
      </c>
      <c r="CQ83" s="1">
        <f t="shared" si="187"/>
        <v>6287</v>
      </c>
    </row>
    <row r="84" spans="1:95" x14ac:dyDescent="0.2">
      <c r="A84" s="30" t="s">
        <v>168</v>
      </c>
      <c r="B84">
        <v>0</v>
      </c>
      <c r="C84">
        <v>0</v>
      </c>
      <c r="D84">
        <v>0.29178338001867399</v>
      </c>
      <c r="E84">
        <v>0.70821661998132501</v>
      </c>
      <c r="F84">
        <v>0.28339517625231903</v>
      </c>
      <c r="G84">
        <v>0.28339517625231903</v>
      </c>
      <c r="H84">
        <v>0.22687007874015699</v>
      </c>
      <c r="I84">
        <v>0.26624015748031499</v>
      </c>
      <c r="J84">
        <v>0.24576803187426699</v>
      </c>
      <c r="K84">
        <v>0.26391186921052501</v>
      </c>
      <c r="L84">
        <v>1.0009262289083201</v>
      </c>
      <c r="M84">
        <v>-1.51259878996279</v>
      </c>
      <c r="N84" s="21">
        <v>0</v>
      </c>
      <c r="O84">
        <v>1.0021201817189</v>
      </c>
      <c r="P84">
        <v>0.98271286039564798</v>
      </c>
      <c r="Q84">
        <v>1.0201112053942101</v>
      </c>
      <c r="R84">
        <v>0.99317828775672601</v>
      </c>
      <c r="S84">
        <v>326.329986572265</v>
      </c>
      <c r="T84" s="27">
        <f t="shared" si="126"/>
        <v>0.99317828775672601</v>
      </c>
      <c r="U84" s="27">
        <f t="shared" si="127"/>
        <v>1.0201112053942101</v>
      </c>
      <c r="V84" s="39">
        <f t="shared" si="128"/>
        <v>324.10385730751756</v>
      </c>
      <c r="W84" s="38">
        <f t="shared" si="129"/>
        <v>332.89287595850965</v>
      </c>
      <c r="X84" s="44">
        <f t="shared" si="130"/>
        <v>1.1008807183759823</v>
      </c>
      <c r="Y84" s="44">
        <f t="shared" si="131"/>
        <v>0.26590912426122515</v>
      </c>
      <c r="Z84" s="22">
        <f t="shared" si="132"/>
        <v>1</v>
      </c>
      <c r="AA84" s="22">
        <f t="shared" si="133"/>
        <v>1</v>
      </c>
      <c r="AB84" s="22">
        <f t="shared" si="134"/>
        <v>1</v>
      </c>
      <c r="AC84" s="22">
        <v>1</v>
      </c>
      <c r="AD84" s="22">
        <v>1</v>
      </c>
      <c r="AE84" s="22">
        <v>1</v>
      </c>
      <c r="AF84" s="22">
        <f t="shared" si="135"/>
        <v>-0.10573411347504191</v>
      </c>
      <c r="AG84" s="22">
        <f t="shared" si="136"/>
        <v>0.97680415159684475</v>
      </c>
      <c r="AH84" s="22">
        <f t="shared" si="137"/>
        <v>0.97680415159684475</v>
      </c>
      <c r="AI84" s="22">
        <f t="shared" si="138"/>
        <v>2.0825382650718867</v>
      </c>
      <c r="AJ84" s="22">
        <f t="shared" si="139"/>
        <v>-2.6288582302280261</v>
      </c>
      <c r="AK84" s="22">
        <f t="shared" si="140"/>
        <v>1.3004365594014071</v>
      </c>
      <c r="AL84" s="22">
        <f t="shared" si="141"/>
        <v>-1.51259878996279</v>
      </c>
      <c r="AM84" s="22">
        <f t="shared" si="142"/>
        <v>2.1162594402652362</v>
      </c>
      <c r="AN84" s="46">
        <v>1</v>
      </c>
      <c r="AO84" s="46">
        <v>0</v>
      </c>
      <c r="AP84" s="51">
        <v>1</v>
      </c>
      <c r="AQ84" s="21">
        <v>1</v>
      </c>
      <c r="AR84" s="17">
        <f t="shared" si="143"/>
        <v>18.809270836669928</v>
      </c>
      <c r="AS84" s="17">
        <f t="shared" si="144"/>
        <v>0</v>
      </c>
      <c r="AT84" s="17">
        <f t="shared" si="145"/>
        <v>20.057446096727571</v>
      </c>
      <c r="AU84" s="17">
        <f t="shared" si="146"/>
        <v>18.809270836669928</v>
      </c>
      <c r="AV84" s="17">
        <f t="shared" si="147"/>
        <v>0</v>
      </c>
      <c r="AW84" s="17">
        <f t="shared" si="148"/>
        <v>20.057446096727571</v>
      </c>
      <c r="AX84" s="14">
        <f t="shared" si="149"/>
        <v>2.4016486625170995E-2</v>
      </c>
      <c r="AY84" s="14">
        <f t="shared" si="150"/>
        <v>0</v>
      </c>
      <c r="AZ84" s="67">
        <f t="shared" si="151"/>
        <v>1.6850641991293161E-3</v>
      </c>
      <c r="BA84" s="21">
        <f t="shared" si="152"/>
        <v>0</v>
      </c>
      <c r="BB84" s="66">
        <v>2284</v>
      </c>
      <c r="BC84" s="15">
        <f t="shared" si="153"/>
        <v>2863.8219311318903</v>
      </c>
      <c r="BD84" s="19">
        <f t="shared" si="154"/>
        <v>579.82193113189032</v>
      </c>
      <c r="BE84" s="53">
        <f t="shared" si="155"/>
        <v>579.82193113189032</v>
      </c>
      <c r="BF84" s="61">
        <f t="shared" si="156"/>
        <v>2.880006205319157E-2</v>
      </c>
      <c r="BG84" s="62">
        <f t="shared" si="157"/>
        <v>39.024084082074303</v>
      </c>
      <c r="BH84" s="63">
        <f t="shared" si="158"/>
        <v>324.10385730751756</v>
      </c>
      <c r="BI84" s="46">
        <f t="shared" si="159"/>
        <v>0.12040610811073227</v>
      </c>
      <c r="BJ84" s="64">
        <f t="shared" si="160"/>
        <v>0.79753562020431801</v>
      </c>
      <c r="BK84" s="66">
        <v>0</v>
      </c>
      <c r="BL84" s="66">
        <v>0</v>
      </c>
      <c r="BM84" s="66">
        <v>0</v>
      </c>
      <c r="BN84" s="10">
        <f t="shared" si="161"/>
        <v>0</v>
      </c>
      <c r="BO84" s="15">
        <f t="shared" si="162"/>
        <v>0</v>
      </c>
      <c r="BP84" s="9">
        <f t="shared" si="163"/>
        <v>0</v>
      </c>
      <c r="BQ84" s="53">
        <f t="shared" si="164"/>
        <v>0</v>
      </c>
      <c r="BR84" s="7">
        <f t="shared" si="165"/>
        <v>0</v>
      </c>
      <c r="BS84" s="62">
        <f t="shared" si="166"/>
        <v>0</v>
      </c>
      <c r="BT84" s="48">
        <f t="shared" si="167"/>
        <v>332.89287595850965</v>
      </c>
      <c r="BU84" s="46">
        <f t="shared" si="168"/>
        <v>0</v>
      </c>
      <c r="BV84" s="64" t="e">
        <f t="shared" si="169"/>
        <v>#DIV/0!</v>
      </c>
      <c r="BW84" s="16">
        <f t="shared" si="170"/>
        <v>2284</v>
      </c>
      <c r="BX84" s="69">
        <f t="shared" si="171"/>
        <v>2880.7467159479452</v>
      </c>
      <c r="BY84" s="66">
        <v>0</v>
      </c>
      <c r="BZ84" s="15">
        <f t="shared" si="172"/>
        <v>16.924784816054853</v>
      </c>
      <c r="CA84" s="37">
        <f t="shared" si="173"/>
        <v>16.924784816054853</v>
      </c>
      <c r="CB84" s="54">
        <f t="shared" si="174"/>
        <v>16.924784816054853</v>
      </c>
      <c r="CC84" s="26">
        <f t="shared" si="175"/>
        <v>5.2725186342850077E-3</v>
      </c>
      <c r="CD84" s="47">
        <f t="shared" si="176"/>
        <v>16.924784816054853</v>
      </c>
      <c r="CE84" s="48">
        <f t="shared" si="177"/>
        <v>324.10385730751756</v>
      </c>
      <c r="CF84" s="65">
        <f t="shared" si="178"/>
        <v>5.2220251115358399E-2</v>
      </c>
      <c r="CG84" t="s">
        <v>222</v>
      </c>
      <c r="CH84" s="66">
        <v>0</v>
      </c>
      <c r="CI84" s="15">
        <f t="shared" si="179"/>
        <v>15.676152244500027</v>
      </c>
      <c r="CJ84" s="37">
        <f t="shared" si="180"/>
        <v>15.676152244500027</v>
      </c>
      <c r="CK84" s="54">
        <f t="shared" si="181"/>
        <v>15.676152244500027</v>
      </c>
      <c r="CL84" s="26">
        <f t="shared" si="182"/>
        <v>2.4391087979617281E-3</v>
      </c>
      <c r="CM84" s="47">
        <f t="shared" si="183"/>
        <v>15.676152244500027</v>
      </c>
      <c r="CN84" s="48">
        <f t="shared" si="184"/>
        <v>324.10385730751756</v>
      </c>
      <c r="CO84" s="65">
        <f t="shared" si="185"/>
        <v>4.8367681812642283E-2</v>
      </c>
      <c r="CP84" s="70">
        <f t="shared" si="186"/>
        <v>0</v>
      </c>
      <c r="CQ84" s="1">
        <f t="shared" si="187"/>
        <v>2284</v>
      </c>
    </row>
    <row r="85" spans="1:95" x14ac:dyDescent="0.2">
      <c r="A85" s="30" t="s">
        <v>220</v>
      </c>
      <c r="B85">
        <v>0</v>
      </c>
      <c r="C85">
        <v>0</v>
      </c>
      <c r="D85">
        <v>0.116552399608227</v>
      </c>
      <c r="E85">
        <v>0.88344760039177195</v>
      </c>
      <c r="F85">
        <v>8.5116731517509703E-2</v>
      </c>
      <c r="G85">
        <v>8.5116731517509703E-2</v>
      </c>
      <c r="H85">
        <v>0.72748447204968902</v>
      </c>
      <c r="I85">
        <v>0.40346790890269102</v>
      </c>
      <c r="J85">
        <v>0.54177175885890005</v>
      </c>
      <c r="K85">
        <v>0.21474133589638</v>
      </c>
      <c r="L85">
        <v>0.73618524651595196</v>
      </c>
      <c r="M85">
        <v>0.68009649599670496</v>
      </c>
      <c r="N85" s="21">
        <v>0</v>
      </c>
      <c r="O85">
        <v>0.99784941318779696</v>
      </c>
      <c r="P85">
        <v>0.992000007629394</v>
      </c>
      <c r="Q85">
        <v>1.0376254224613699</v>
      </c>
      <c r="R85">
        <v>0.99881889874644303</v>
      </c>
      <c r="S85">
        <v>1.9900000095367401</v>
      </c>
      <c r="T85" s="27">
        <f t="shared" si="126"/>
        <v>0.99881889874644303</v>
      </c>
      <c r="U85" s="27">
        <f t="shared" si="127"/>
        <v>1.0376254224613699</v>
      </c>
      <c r="V85" s="39">
        <f t="shared" si="128"/>
        <v>1.9876496180308978</v>
      </c>
      <c r="W85" s="38">
        <f t="shared" si="129"/>
        <v>2.06487460059369</v>
      </c>
      <c r="X85" s="44">
        <f t="shared" si="130"/>
        <v>1.1914263715484328</v>
      </c>
      <c r="Y85" s="44">
        <f t="shared" si="131"/>
        <v>0.31060733405012947</v>
      </c>
      <c r="Z85" s="22">
        <f t="shared" si="132"/>
        <v>1</v>
      </c>
      <c r="AA85" s="22">
        <f t="shared" si="133"/>
        <v>1</v>
      </c>
      <c r="AB85" s="22">
        <f t="shared" si="134"/>
        <v>1</v>
      </c>
      <c r="AC85" s="22">
        <v>1</v>
      </c>
      <c r="AD85" s="22">
        <v>1</v>
      </c>
      <c r="AE85" s="22">
        <v>1</v>
      </c>
      <c r="AF85" s="22">
        <f t="shared" si="135"/>
        <v>-0.10573411347504191</v>
      </c>
      <c r="AG85" s="22">
        <f t="shared" si="136"/>
        <v>0.97680415159684475</v>
      </c>
      <c r="AH85" s="22">
        <f t="shared" si="137"/>
        <v>0.73618524651595196</v>
      </c>
      <c r="AI85" s="22">
        <f t="shared" si="138"/>
        <v>1.8419193599909938</v>
      </c>
      <c r="AJ85" s="22">
        <f t="shared" si="139"/>
        <v>-2.6288582302280261</v>
      </c>
      <c r="AK85" s="22">
        <f t="shared" si="140"/>
        <v>1.3004365594014071</v>
      </c>
      <c r="AL85" s="22">
        <f t="shared" si="141"/>
        <v>0.68009649599670496</v>
      </c>
      <c r="AM85" s="22">
        <f t="shared" si="142"/>
        <v>4.308954726224731</v>
      </c>
      <c r="AN85" s="46">
        <v>0</v>
      </c>
      <c r="AO85" s="49">
        <v>0</v>
      </c>
      <c r="AP85" s="51">
        <v>0.5</v>
      </c>
      <c r="AQ85" s="50">
        <v>1</v>
      </c>
      <c r="AR85" s="17">
        <f t="shared" si="143"/>
        <v>0</v>
      </c>
      <c r="AS85" s="17">
        <f t="shared" si="144"/>
        <v>0</v>
      </c>
      <c r="AT85" s="17">
        <f t="shared" si="145"/>
        <v>172.3684309940204</v>
      </c>
      <c r="AU85" s="17">
        <f t="shared" si="146"/>
        <v>0</v>
      </c>
      <c r="AV85" s="17">
        <f t="shared" si="147"/>
        <v>0</v>
      </c>
      <c r="AW85" s="17">
        <f t="shared" si="148"/>
        <v>172.3684309940204</v>
      </c>
      <c r="AX85" s="14">
        <f t="shared" si="149"/>
        <v>0</v>
      </c>
      <c r="AY85" s="14">
        <f t="shared" si="150"/>
        <v>0</v>
      </c>
      <c r="AZ85" s="67">
        <f t="shared" si="151"/>
        <v>1.4480999760757368E-2</v>
      </c>
      <c r="BA85" s="21">
        <f t="shared" si="152"/>
        <v>0</v>
      </c>
      <c r="BB85" s="66">
        <v>0</v>
      </c>
      <c r="BC85" s="15">
        <f t="shared" si="153"/>
        <v>0</v>
      </c>
      <c r="BD85" s="19">
        <f t="shared" si="154"/>
        <v>0</v>
      </c>
      <c r="BE85" s="53">
        <f t="shared" si="155"/>
        <v>0</v>
      </c>
      <c r="BF85" s="61">
        <f t="shared" si="156"/>
        <v>0</v>
      </c>
      <c r="BG85" s="62">
        <f t="shared" si="157"/>
        <v>0</v>
      </c>
      <c r="BH85" s="63">
        <f t="shared" si="158"/>
        <v>2.06487460059369</v>
      </c>
      <c r="BI85" s="46">
        <f t="shared" si="159"/>
        <v>0</v>
      </c>
      <c r="BJ85" s="64" t="e">
        <f t="shared" si="160"/>
        <v>#DIV/0!</v>
      </c>
      <c r="BK85" s="66">
        <v>0</v>
      </c>
      <c r="BL85" s="66">
        <v>0</v>
      </c>
      <c r="BM85" s="66">
        <v>0</v>
      </c>
      <c r="BN85" s="10">
        <f t="shared" si="161"/>
        <v>0</v>
      </c>
      <c r="BO85" s="15">
        <f t="shared" si="162"/>
        <v>0</v>
      </c>
      <c r="BP85" s="9">
        <f t="shared" si="163"/>
        <v>0</v>
      </c>
      <c r="BQ85" s="53">
        <f t="shared" si="164"/>
        <v>0</v>
      </c>
      <c r="BR85" s="7">
        <f t="shared" si="165"/>
        <v>0</v>
      </c>
      <c r="BS85" s="62">
        <f t="shared" si="166"/>
        <v>0</v>
      </c>
      <c r="BT85" s="48">
        <f t="shared" si="167"/>
        <v>2.06487460059369</v>
      </c>
      <c r="BU85" s="46">
        <f t="shared" si="168"/>
        <v>0</v>
      </c>
      <c r="BV85" s="64" t="e">
        <f t="shared" si="169"/>
        <v>#DIV/0!</v>
      </c>
      <c r="BW85" s="16">
        <f t="shared" si="170"/>
        <v>96</v>
      </c>
      <c r="BX85" s="69">
        <f t="shared" si="171"/>
        <v>145.447161597047</v>
      </c>
      <c r="BY85" s="66">
        <v>96</v>
      </c>
      <c r="BZ85" s="15">
        <f t="shared" si="172"/>
        <v>145.447161597047</v>
      </c>
      <c r="CA85" s="37">
        <f t="shared" si="173"/>
        <v>49.447161597047</v>
      </c>
      <c r="CB85" s="54">
        <f t="shared" si="174"/>
        <v>49.447161597047</v>
      </c>
      <c r="CC85" s="26">
        <f t="shared" si="175"/>
        <v>1.5404100185995969E-2</v>
      </c>
      <c r="CD85" s="47">
        <f t="shared" si="176"/>
        <v>49.447161597047</v>
      </c>
      <c r="CE85" s="48">
        <f t="shared" si="177"/>
        <v>1.9876496180308978</v>
      </c>
      <c r="CF85" s="65">
        <f t="shared" si="178"/>
        <v>24.877202273725061</v>
      </c>
      <c r="CG85" t="s">
        <v>222</v>
      </c>
      <c r="CH85" s="66">
        <v>0</v>
      </c>
      <c r="CI85" s="15">
        <f t="shared" si="179"/>
        <v>134.71674077432579</v>
      </c>
      <c r="CJ85" s="37">
        <f t="shared" si="180"/>
        <v>134.71674077432579</v>
      </c>
      <c r="CK85" s="54">
        <f t="shared" si="181"/>
        <v>134.71674077432579</v>
      </c>
      <c r="CL85" s="26">
        <f t="shared" si="182"/>
        <v>2.0961061268760819E-2</v>
      </c>
      <c r="CM85" s="47">
        <f t="shared" si="183"/>
        <v>134.71674077432579</v>
      </c>
      <c r="CN85" s="48">
        <f t="shared" si="184"/>
        <v>1.9876496180308978</v>
      </c>
      <c r="CO85" s="65">
        <f t="shared" si="185"/>
        <v>67.776905724352687</v>
      </c>
      <c r="CP85" s="70">
        <f t="shared" si="186"/>
        <v>0</v>
      </c>
      <c r="CQ85" s="1">
        <f t="shared" si="187"/>
        <v>192</v>
      </c>
    </row>
    <row r="86" spans="1:95" x14ac:dyDescent="0.2">
      <c r="A86" s="30" t="s">
        <v>169</v>
      </c>
      <c r="B86">
        <v>0</v>
      </c>
      <c r="C86">
        <v>0</v>
      </c>
      <c r="D86">
        <v>0.45289443813847902</v>
      </c>
      <c r="E86">
        <v>0.54710556186152104</v>
      </c>
      <c r="F86">
        <v>0.39217877094971998</v>
      </c>
      <c r="G86">
        <v>0.39217877094971998</v>
      </c>
      <c r="H86">
        <v>0.72892347600518803</v>
      </c>
      <c r="I86">
        <v>0.56160830090791103</v>
      </c>
      <c r="J86">
        <v>0.63981987688033104</v>
      </c>
      <c r="K86">
        <v>0.50092292116066095</v>
      </c>
      <c r="L86">
        <v>0.32839981338466001</v>
      </c>
      <c r="M86">
        <v>-0.45062024823330699</v>
      </c>
      <c r="N86" s="21">
        <v>0</v>
      </c>
      <c r="O86">
        <v>1.0078414635045301</v>
      </c>
      <c r="P86">
        <v>0.98577420886308897</v>
      </c>
      <c r="Q86">
        <v>1.03329431299287</v>
      </c>
      <c r="R86">
        <v>0.984578373265935</v>
      </c>
      <c r="S86">
        <v>22.780000686645501</v>
      </c>
      <c r="T86" s="27">
        <f t="shared" si="126"/>
        <v>0.984578373265935</v>
      </c>
      <c r="U86" s="27">
        <f t="shared" si="127"/>
        <v>1.03329431299287</v>
      </c>
      <c r="V86" s="39">
        <f t="shared" si="128"/>
        <v>22.428696019054311</v>
      </c>
      <c r="W86" s="38">
        <f t="shared" si="129"/>
        <v>23.538445159484471</v>
      </c>
      <c r="X86" s="44">
        <f t="shared" si="130"/>
        <v>1.0176311357017727</v>
      </c>
      <c r="Y86" s="44">
        <f t="shared" si="131"/>
        <v>0.52407522214171576</v>
      </c>
      <c r="Z86" s="22">
        <f t="shared" si="132"/>
        <v>1</v>
      </c>
      <c r="AA86" s="22">
        <f t="shared" si="133"/>
        <v>1</v>
      </c>
      <c r="AB86" s="22">
        <f t="shared" si="134"/>
        <v>1</v>
      </c>
      <c r="AC86" s="22">
        <v>1</v>
      </c>
      <c r="AD86" s="22">
        <v>1</v>
      </c>
      <c r="AE86" s="22">
        <v>1</v>
      </c>
      <c r="AF86" s="22">
        <f t="shared" si="135"/>
        <v>-0.10573411347504191</v>
      </c>
      <c r="AG86" s="22">
        <f t="shared" si="136"/>
        <v>0.97680415159684475</v>
      </c>
      <c r="AH86" s="22">
        <f t="shared" si="137"/>
        <v>0.32839981338466001</v>
      </c>
      <c r="AI86" s="22">
        <f t="shared" si="138"/>
        <v>1.434133926859702</v>
      </c>
      <c r="AJ86" s="22">
        <f t="shared" si="139"/>
        <v>-2.6288582302280261</v>
      </c>
      <c r="AK86" s="22">
        <f t="shared" si="140"/>
        <v>1.3004365594014071</v>
      </c>
      <c r="AL86" s="22">
        <f t="shared" si="141"/>
        <v>-0.45062024823330699</v>
      </c>
      <c r="AM86" s="22">
        <f t="shared" si="142"/>
        <v>3.1782379819947191</v>
      </c>
      <c r="AN86" s="46">
        <v>1</v>
      </c>
      <c r="AO86" s="46">
        <v>1</v>
      </c>
      <c r="AP86" s="51">
        <v>1</v>
      </c>
      <c r="AQ86" s="21">
        <v>1</v>
      </c>
      <c r="AR86" s="17">
        <f t="shared" si="143"/>
        <v>4.230179921917026</v>
      </c>
      <c r="AS86" s="17">
        <f t="shared" si="144"/>
        <v>4.230179921917026</v>
      </c>
      <c r="AT86" s="17">
        <f t="shared" si="145"/>
        <v>102.03417416993562</v>
      </c>
      <c r="AU86" s="17">
        <f t="shared" si="146"/>
        <v>4.230179921917026</v>
      </c>
      <c r="AV86" s="17">
        <f t="shared" si="147"/>
        <v>4.230179921917026</v>
      </c>
      <c r="AW86" s="17">
        <f t="shared" si="148"/>
        <v>102.03417416993562</v>
      </c>
      <c r="AX86" s="14">
        <f t="shared" si="149"/>
        <v>5.4012758069665705E-3</v>
      </c>
      <c r="AY86" s="14">
        <f t="shared" si="150"/>
        <v>4.9706719144515139E-3</v>
      </c>
      <c r="AZ86" s="67">
        <f t="shared" si="151"/>
        <v>8.5720850577050908E-3</v>
      </c>
      <c r="BA86" s="21">
        <f t="shared" si="152"/>
        <v>0</v>
      </c>
      <c r="BB86" s="66">
        <v>957</v>
      </c>
      <c r="BC86" s="15">
        <f t="shared" si="153"/>
        <v>644.06973232592168</v>
      </c>
      <c r="BD86" s="19">
        <f t="shared" si="154"/>
        <v>-312.93026767407832</v>
      </c>
      <c r="BE86" s="53">
        <f t="shared" si="155"/>
        <v>0</v>
      </c>
      <c r="BF86" s="61">
        <f t="shared" si="156"/>
        <v>0</v>
      </c>
      <c r="BG86" s="62">
        <f t="shared" si="157"/>
        <v>0</v>
      </c>
      <c r="BH86" s="63">
        <f t="shared" si="158"/>
        <v>23.538445159484471</v>
      </c>
      <c r="BI86" s="46">
        <f t="shared" si="159"/>
        <v>0</v>
      </c>
      <c r="BJ86" s="64">
        <f t="shared" si="160"/>
        <v>1.485863955357748</v>
      </c>
      <c r="BK86" s="66">
        <v>661</v>
      </c>
      <c r="BL86" s="66">
        <v>1093</v>
      </c>
      <c r="BM86" s="66">
        <v>0</v>
      </c>
      <c r="BN86" s="10">
        <f t="shared" si="161"/>
        <v>1754</v>
      </c>
      <c r="BO86" s="15">
        <f t="shared" si="162"/>
        <v>881.85684568667205</v>
      </c>
      <c r="BP86" s="9">
        <f t="shared" si="163"/>
        <v>-872.14315431332795</v>
      </c>
      <c r="BQ86" s="53">
        <f t="shared" si="164"/>
        <v>0</v>
      </c>
      <c r="BR86" s="7">
        <f t="shared" si="165"/>
        <v>0</v>
      </c>
      <c r="BS86" s="62">
        <f t="shared" si="166"/>
        <v>0</v>
      </c>
      <c r="BT86" s="48">
        <f t="shared" si="167"/>
        <v>23.538445159484471</v>
      </c>
      <c r="BU86" s="46">
        <f t="shared" si="168"/>
        <v>0</v>
      </c>
      <c r="BV86" s="64">
        <f t="shared" si="169"/>
        <v>1.9889849566617808</v>
      </c>
      <c r="BW86" s="16">
        <f t="shared" si="170"/>
        <v>2757</v>
      </c>
      <c r="BX86" s="69">
        <f t="shared" si="171"/>
        <v>1612.0246003321838</v>
      </c>
      <c r="BY86" s="66">
        <v>46</v>
      </c>
      <c r="BZ86" s="15">
        <f t="shared" si="172"/>
        <v>86.09802231958993</v>
      </c>
      <c r="CA86" s="37">
        <f t="shared" si="173"/>
        <v>40.09802231958993</v>
      </c>
      <c r="CB86" s="54">
        <f t="shared" si="174"/>
        <v>40.09802231958993</v>
      </c>
      <c r="CC86" s="26">
        <f t="shared" si="175"/>
        <v>1.2491595738190026E-2</v>
      </c>
      <c r="CD86" s="47">
        <f t="shared" si="176"/>
        <v>40.09802231958993</v>
      </c>
      <c r="CE86" s="48">
        <f t="shared" si="177"/>
        <v>22.428696019054311</v>
      </c>
      <c r="CF86" s="65">
        <f t="shared" si="178"/>
        <v>1.7877999811279548</v>
      </c>
      <c r="CG86" t="s">
        <v>222</v>
      </c>
      <c r="CH86" s="66">
        <v>0</v>
      </c>
      <c r="CI86" s="15">
        <f t="shared" si="179"/>
        <v>79.746107291830455</v>
      </c>
      <c r="CJ86" s="37">
        <f t="shared" si="180"/>
        <v>79.746107291830455</v>
      </c>
      <c r="CK86" s="54">
        <f t="shared" si="181"/>
        <v>79.746107291830455</v>
      </c>
      <c r="CL86" s="26">
        <f t="shared" si="182"/>
        <v>1.2407983085705688E-2</v>
      </c>
      <c r="CM86" s="47">
        <f t="shared" si="183"/>
        <v>79.746107291830455</v>
      </c>
      <c r="CN86" s="48">
        <f t="shared" si="184"/>
        <v>22.428696019054311</v>
      </c>
      <c r="CO86" s="65">
        <f t="shared" si="185"/>
        <v>3.555539172856153</v>
      </c>
      <c r="CP86" s="70">
        <f t="shared" si="186"/>
        <v>0</v>
      </c>
      <c r="CQ86" s="1">
        <f t="shared" si="187"/>
        <v>2803</v>
      </c>
    </row>
    <row r="87" spans="1:95" x14ac:dyDescent="0.2">
      <c r="A87" s="30" t="s">
        <v>209</v>
      </c>
      <c r="B87">
        <v>1</v>
      </c>
      <c r="C87">
        <v>1</v>
      </c>
      <c r="D87">
        <v>0.19469644103279801</v>
      </c>
      <c r="E87">
        <v>0.80530355896720096</v>
      </c>
      <c r="F87">
        <v>0.28403593642017899</v>
      </c>
      <c r="G87">
        <v>0.28403593642017899</v>
      </c>
      <c r="H87">
        <v>0.104308390022675</v>
      </c>
      <c r="I87">
        <v>0.117913832199546</v>
      </c>
      <c r="J87">
        <v>0.110902669030725</v>
      </c>
      <c r="K87">
        <v>0.17748336105009699</v>
      </c>
      <c r="L87">
        <v>0.49440563100387602</v>
      </c>
      <c r="M87">
        <v>0.82377710867109499</v>
      </c>
      <c r="N87" s="21">
        <v>0</v>
      </c>
      <c r="O87">
        <v>1</v>
      </c>
      <c r="P87">
        <v>0.98800659458732798</v>
      </c>
      <c r="Q87">
        <v>0.99817514077427405</v>
      </c>
      <c r="R87">
        <v>0.97958239064965402</v>
      </c>
      <c r="S87">
        <v>3.0199999809265101</v>
      </c>
      <c r="T87" s="27">
        <f t="shared" si="126"/>
        <v>0.98800659458732798</v>
      </c>
      <c r="U87" s="27">
        <f t="shared" si="127"/>
        <v>0.99817514077427405</v>
      </c>
      <c r="V87" s="39">
        <f t="shared" si="128"/>
        <v>2.9837798968089966</v>
      </c>
      <c r="W87" s="38">
        <f t="shared" si="129"/>
        <v>3.0144889060996243</v>
      </c>
      <c r="X87" s="44">
        <f t="shared" si="130"/>
        <v>1.1510476482442002</v>
      </c>
      <c r="Y87" s="44">
        <f t="shared" si="131"/>
        <v>0.1819109380251713</v>
      </c>
      <c r="Z87" s="22">
        <f t="shared" si="132"/>
        <v>1</v>
      </c>
      <c r="AA87" s="22">
        <f t="shared" si="133"/>
        <v>1</v>
      </c>
      <c r="AB87" s="22">
        <f t="shared" si="134"/>
        <v>1</v>
      </c>
      <c r="AC87" s="22">
        <v>1</v>
      </c>
      <c r="AD87" s="22">
        <v>1</v>
      </c>
      <c r="AE87" s="22">
        <v>1</v>
      </c>
      <c r="AF87" s="22">
        <f t="shared" si="135"/>
        <v>-0.10573411347504191</v>
      </c>
      <c r="AG87" s="22">
        <f t="shared" si="136"/>
        <v>0.97680415159684475</v>
      </c>
      <c r="AH87" s="22">
        <f t="shared" si="137"/>
        <v>0.49440563100387602</v>
      </c>
      <c r="AI87" s="22">
        <f t="shared" si="138"/>
        <v>1.600139744478918</v>
      </c>
      <c r="AJ87" s="22">
        <f t="shared" si="139"/>
        <v>-2.6288582302280261</v>
      </c>
      <c r="AK87" s="22">
        <f t="shared" si="140"/>
        <v>1.3004365594014071</v>
      </c>
      <c r="AL87" s="22">
        <f t="shared" si="141"/>
        <v>0.82377710867109499</v>
      </c>
      <c r="AM87" s="22">
        <f t="shared" si="142"/>
        <v>4.4526353388991211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3"/>
        <v>0</v>
      </c>
      <c r="AS87" s="17">
        <f t="shared" si="144"/>
        <v>0</v>
      </c>
      <c r="AT87" s="17">
        <f t="shared" si="145"/>
        <v>196.53437393075737</v>
      </c>
      <c r="AU87" s="17">
        <f t="shared" si="146"/>
        <v>0</v>
      </c>
      <c r="AV87" s="17">
        <f t="shared" si="147"/>
        <v>0</v>
      </c>
      <c r="AW87" s="17">
        <f t="shared" si="148"/>
        <v>196.53437393075737</v>
      </c>
      <c r="AX87" s="14">
        <f t="shared" si="149"/>
        <v>0</v>
      </c>
      <c r="AY87" s="14">
        <f t="shared" si="150"/>
        <v>0</v>
      </c>
      <c r="AZ87" s="67">
        <f t="shared" si="151"/>
        <v>1.6511226594448883E-2</v>
      </c>
      <c r="BA87" s="21">
        <f t="shared" si="152"/>
        <v>0</v>
      </c>
      <c r="BB87" s="66">
        <v>0</v>
      </c>
      <c r="BC87" s="15">
        <f t="shared" si="153"/>
        <v>0</v>
      </c>
      <c r="BD87" s="19">
        <f t="shared" si="154"/>
        <v>0</v>
      </c>
      <c r="BE87" s="53">
        <f t="shared" si="155"/>
        <v>0</v>
      </c>
      <c r="BF87" s="61">
        <f t="shared" si="156"/>
        <v>0</v>
      </c>
      <c r="BG87" s="62">
        <f t="shared" si="157"/>
        <v>0</v>
      </c>
      <c r="BH87" s="63">
        <f t="shared" si="158"/>
        <v>3.0144889060996243</v>
      </c>
      <c r="BI87" s="46">
        <f t="shared" si="159"/>
        <v>0</v>
      </c>
      <c r="BJ87" s="64" t="e">
        <f t="shared" si="160"/>
        <v>#DIV/0!</v>
      </c>
      <c r="BK87" s="66">
        <v>0</v>
      </c>
      <c r="BL87" s="66">
        <v>0</v>
      </c>
      <c r="BM87" s="66">
        <v>0</v>
      </c>
      <c r="BN87" s="10">
        <f t="shared" si="161"/>
        <v>0</v>
      </c>
      <c r="BO87" s="15">
        <f t="shared" si="162"/>
        <v>0</v>
      </c>
      <c r="BP87" s="9">
        <f t="shared" si="163"/>
        <v>0</v>
      </c>
      <c r="BQ87" s="53">
        <f t="shared" si="164"/>
        <v>0</v>
      </c>
      <c r="BR87" s="7">
        <f t="shared" si="165"/>
        <v>0</v>
      </c>
      <c r="BS87" s="62">
        <f t="shared" si="166"/>
        <v>0</v>
      </c>
      <c r="BT87" s="48">
        <f t="shared" si="167"/>
        <v>3.0144889060996243</v>
      </c>
      <c r="BU87" s="46">
        <f t="shared" si="168"/>
        <v>0</v>
      </c>
      <c r="BV87" s="64" t="e">
        <f t="shared" si="169"/>
        <v>#DIV/0!</v>
      </c>
      <c r="BW87" s="16">
        <f t="shared" si="170"/>
        <v>85</v>
      </c>
      <c r="BX87" s="69">
        <f t="shared" si="171"/>
        <v>165.83875991464458</v>
      </c>
      <c r="BY87" s="66">
        <v>85</v>
      </c>
      <c r="BZ87" s="15">
        <f t="shared" si="172"/>
        <v>165.83875991464458</v>
      </c>
      <c r="CA87" s="37">
        <f t="shared" si="173"/>
        <v>80.838759914644584</v>
      </c>
      <c r="CB87" s="54">
        <f t="shared" si="174"/>
        <v>80.838759914644584</v>
      </c>
      <c r="CC87" s="26">
        <f t="shared" si="175"/>
        <v>2.5183414303627628E-2</v>
      </c>
      <c r="CD87" s="47">
        <f t="shared" si="176"/>
        <v>80.838759914644584</v>
      </c>
      <c r="CE87" s="48">
        <f t="shared" si="177"/>
        <v>2.9837798968089966</v>
      </c>
      <c r="CF87" s="65">
        <f t="shared" si="178"/>
        <v>27.092735627415948</v>
      </c>
      <c r="CG87" t="s">
        <v>222</v>
      </c>
      <c r="CH87" s="66">
        <v>0</v>
      </c>
      <c r="CI87" s="15">
        <f t="shared" si="179"/>
        <v>153.60394100815796</v>
      </c>
      <c r="CJ87" s="37">
        <f t="shared" si="180"/>
        <v>153.60394100815796</v>
      </c>
      <c r="CK87" s="54">
        <f t="shared" si="181"/>
        <v>153.60394100815796</v>
      </c>
      <c r="CL87" s="26">
        <f t="shared" si="182"/>
        <v>2.3899788549581136E-2</v>
      </c>
      <c r="CM87" s="47">
        <f t="shared" si="183"/>
        <v>153.60394100815796</v>
      </c>
      <c r="CN87" s="48">
        <f t="shared" si="184"/>
        <v>2.9837798968089966</v>
      </c>
      <c r="CO87" s="65">
        <f t="shared" si="185"/>
        <v>51.479648740991152</v>
      </c>
      <c r="CP87" s="70">
        <f t="shared" si="186"/>
        <v>0</v>
      </c>
      <c r="CQ87" s="1">
        <f t="shared" si="187"/>
        <v>170</v>
      </c>
    </row>
    <row r="88" spans="1:95" x14ac:dyDescent="0.2">
      <c r="A88" s="30" t="s">
        <v>214</v>
      </c>
      <c r="B88">
        <v>1</v>
      </c>
      <c r="C88">
        <v>1</v>
      </c>
      <c r="D88">
        <v>0.86496204554534495</v>
      </c>
      <c r="E88">
        <v>0.135037954454654</v>
      </c>
      <c r="F88">
        <v>0.98371076678585601</v>
      </c>
      <c r="G88">
        <v>0.98371076678585601</v>
      </c>
      <c r="H88">
        <v>0.47388215628917602</v>
      </c>
      <c r="I88">
        <v>0.91809444212285796</v>
      </c>
      <c r="J88">
        <v>0.65959728161226405</v>
      </c>
      <c r="K88">
        <v>0.80551408905410604</v>
      </c>
      <c r="L88">
        <v>0.72063139749806804</v>
      </c>
      <c r="M88">
        <v>0.72549196329964305</v>
      </c>
      <c r="N88" s="21">
        <v>0</v>
      </c>
      <c r="O88">
        <v>1.0050275957314501</v>
      </c>
      <c r="P88">
        <v>0.99353163927541699</v>
      </c>
      <c r="Q88">
        <v>1.0079513999108001</v>
      </c>
      <c r="R88">
        <v>0.99758593757070702</v>
      </c>
      <c r="S88">
        <v>12.2200002670288</v>
      </c>
      <c r="T88" s="27">
        <f t="shared" si="126"/>
        <v>0.99353163927541699</v>
      </c>
      <c r="U88" s="27">
        <f t="shared" si="127"/>
        <v>1.0079513999108001</v>
      </c>
      <c r="V88" s="39">
        <f t="shared" si="128"/>
        <v>12.140956897247158</v>
      </c>
      <c r="W88" s="38">
        <f t="shared" si="129"/>
        <v>12.31716637606203</v>
      </c>
      <c r="X88" s="44">
        <f t="shared" si="130"/>
        <v>0.80470685383980212</v>
      </c>
      <c r="Y88" s="44">
        <f t="shared" si="131"/>
        <v>0.81278164974220868</v>
      </c>
      <c r="Z88" s="22">
        <f t="shared" si="132"/>
        <v>1</v>
      </c>
      <c r="AA88" s="22">
        <f t="shared" si="133"/>
        <v>1</v>
      </c>
      <c r="AB88" s="22">
        <f t="shared" si="134"/>
        <v>1</v>
      </c>
      <c r="AC88" s="22">
        <v>1</v>
      </c>
      <c r="AD88" s="22">
        <v>1</v>
      </c>
      <c r="AE88" s="22">
        <v>1</v>
      </c>
      <c r="AF88" s="22">
        <f t="shared" si="135"/>
        <v>-0.10573411347504191</v>
      </c>
      <c r="AG88" s="22">
        <f t="shared" si="136"/>
        <v>0.97680415159684475</v>
      </c>
      <c r="AH88" s="22">
        <f t="shared" si="137"/>
        <v>0.72063139749806804</v>
      </c>
      <c r="AI88" s="22">
        <f t="shared" si="138"/>
        <v>1.8263655109731101</v>
      </c>
      <c r="AJ88" s="22">
        <f t="shared" si="139"/>
        <v>-2.6288582302280261</v>
      </c>
      <c r="AK88" s="22">
        <f t="shared" si="140"/>
        <v>1.3004365594014071</v>
      </c>
      <c r="AL88" s="22">
        <f t="shared" si="141"/>
        <v>0.72549196329964305</v>
      </c>
      <c r="AM88" s="22">
        <f t="shared" si="142"/>
        <v>4.3543501935276687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3"/>
        <v>0</v>
      </c>
      <c r="AS88" s="17">
        <f t="shared" si="144"/>
        <v>0</v>
      </c>
      <c r="AT88" s="17">
        <f t="shared" si="145"/>
        <v>179.74773199213408</v>
      </c>
      <c r="AU88" s="17">
        <f t="shared" si="146"/>
        <v>0</v>
      </c>
      <c r="AV88" s="17">
        <f t="shared" si="147"/>
        <v>0</v>
      </c>
      <c r="AW88" s="17">
        <f t="shared" si="148"/>
        <v>179.74773199213408</v>
      </c>
      <c r="AX88" s="14">
        <f t="shared" si="149"/>
        <v>0</v>
      </c>
      <c r="AY88" s="14">
        <f t="shared" si="150"/>
        <v>0</v>
      </c>
      <c r="AZ88" s="67">
        <f t="shared" si="151"/>
        <v>1.5100948874246414E-2</v>
      </c>
      <c r="BA88" s="21">
        <f t="shared" si="152"/>
        <v>0</v>
      </c>
      <c r="BB88" s="66">
        <v>0</v>
      </c>
      <c r="BC88" s="15">
        <f t="shared" si="153"/>
        <v>0</v>
      </c>
      <c r="BD88" s="19">
        <f t="shared" si="154"/>
        <v>0</v>
      </c>
      <c r="BE88" s="53">
        <f t="shared" si="155"/>
        <v>0</v>
      </c>
      <c r="BF88" s="61">
        <f t="shared" si="156"/>
        <v>0</v>
      </c>
      <c r="BG88" s="62">
        <f t="shared" si="157"/>
        <v>0</v>
      </c>
      <c r="BH88" s="63">
        <f t="shared" si="158"/>
        <v>12.31716637606203</v>
      </c>
      <c r="BI88" s="46">
        <f t="shared" si="159"/>
        <v>0</v>
      </c>
      <c r="BJ88" s="64" t="e">
        <f t="shared" si="160"/>
        <v>#DIV/0!</v>
      </c>
      <c r="BK88" s="66">
        <v>0</v>
      </c>
      <c r="BL88" s="66">
        <v>0</v>
      </c>
      <c r="BM88" s="66">
        <v>0</v>
      </c>
      <c r="BN88" s="10">
        <f t="shared" si="161"/>
        <v>0</v>
      </c>
      <c r="BO88" s="15">
        <f t="shared" si="162"/>
        <v>0</v>
      </c>
      <c r="BP88" s="9">
        <f t="shared" si="163"/>
        <v>0</v>
      </c>
      <c r="BQ88" s="53">
        <f t="shared" si="164"/>
        <v>0</v>
      </c>
      <c r="BR88" s="7">
        <f t="shared" si="165"/>
        <v>0</v>
      </c>
      <c r="BS88" s="62">
        <f t="shared" si="166"/>
        <v>0</v>
      </c>
      <c r="BT88" s="48">
        <f t="shared" si="167"/>
        <v>12.31716637606203</v>
      </c>
      <c r="BU88" s="46">
        <f t="shared" si="168"/>
        <v>0</v>
      </c>
      <c r="BV88" s="64" t="e">
        <f t="shared" si="169"/>
        <v>#DIV/0!</v>
      </c>
      <c r="BW88" s="16">
        <f t="shared" si="170"/>
        <v>171</v>
      </c>
      <c r="BX88" s="69">
        <f t="shared" si="171"/>
        <v>151.67393049293099</v>
      </c>
      <c r="BY88" s="66">
        <v>171</v>
      </c>
      <c r="BZ88" s="15">
        <f t="shared" si="172"/>
        <v>151.67393049293099</v>
      </c>
      <c r="CA88" s="37">
        <f t="shared" si="173"/>
        <v>-19.326069507069008</v>
      </c>
      <c r="CB88" s="54">
        <f t="shared" si="174"/>
        <v>-19.326069507069008</v>
      </c>
      <c r="CC88" s="26">
        <f t="shared" si="175"/>
        <v>-6.0205824009560852E-3</v>
      </c>
      <c r="CD88" s="47">
        <f t="shared" si="176"/>
        <v>-19.326069507069008</v>
      </c>
      <c r="CE88" s="48">
        <f t="shared" si="177"/>
        <v>12.31716637606203</v>
      </c>
      <c r="CF88" s="65">
        <f t="shared" si="178"/>
        <v>-1.569035354156499</v>
      </c>
      <c r="CG88" t="s">
        <v>222</v>
      </c>
      <c r="CH88" s="66">
        <v>0</v>
      </c>
      <c r="CI88" s="15">
        <f t="shared" si="179"/>
        <v>140.48412737711439</v>
      </c>
      <c r="CJ88" s="37">
        <f t="shared" si="180"/>
        <v>140.48412737711439</v>
      </c>
      <c r="CK88" s="54">
        <f t="shared" si="181"/>
        <v>140.48412737711439</v>
      </c>
      <c r="CL88" s="26">
        <f t="shared" si="182"/>
        <v>2.1858429652577314E-2</v>
      </c>
      <c r="CM88" s="47">
        <f t="shared" si="183"/>
        <v>140.48412737711439</v>
      </c>
      <c r="CN88" s="48">
        <f t="shared" si="184"/>
        <v>12.31716637606203</v>
      </c>
      <c r="CO88" s="65">
        <f t="shared" si="185"/>
        <v>11.405555716949658</v>
      </c>
      <c r="CP88" s="70">
        <f t="shared" si="186"/>
        <v>0</v>
      </c>
      <c r="CQ88" s="1">
        <f t="shared" si="187"/>
        <v>342</v>
      </c>
    </row>
    <row r="89" spans="1:95" x14ac:dyDescent="0.2">
      <c r="A89" s="30" t="s">
        <v>245</v>
      </c>
      <c r="B89">
        <v>0</v>
      </c>
      <c r="C89">
        <v>1</v>
      </c>
      <c r="D89">
        <v>0.78961038961038899</v>
      </c>
      <c r="E89">
        <v>0.21038961038960999</v>
      </c>
      <c r="F89">
        <v>0.92474489795918302</v>
      </c>
      <c r="G89">
        <v>0.92474489795918302</v>
      </c>
      <c r="H89">
        <v>0.40151515151515099</v>
      </c>
      <c r="I89">
        <v>0.53030303030303005</v>
      </c>
      <c r="J89">
        <v>0.46143764644972901</v>
      </c>
      <c r="K89">
        <v>0.653232048571317</v>
      </c>
      <c r="L89">
        <v>5.4533706609612001E-2</v>
      </c>
      <c r="M89">
        <v>-0.21711218523978101</v>
      </c>
      <c r="N89" s="21">
        <v>0</v>
      </c>
      <c r="O89">
        <v>1.0010480727483999</v>
      </c>
      <c r="P89">
        <v>0.94710539308671404</v>
      </c>
      <c r="Q89">
        <v>1.0224975897487301</v>
      </c>
      <c r="R89">
        <v>0.99150817809716596</v>
      </c>
      <c r="S89">
        <v>9.3400001525878906</v>
      </c>
      <c r="T89" s="27">
        <f t="shared" si="126"/>
        <v>0.94710539308671404</v>
      </c>
      <c r="U89" s="27">
        <f t="shared" si="127"/>
        <v>1.0224975897487301</v>
      </c>
      <c r="V89" s="39">
        <f t="shared" si="128"/>
        <v>8.8459645159467239</v>
      </c>
      <c r="W89" s="38">
        <f t="shared" si="129"/>
        <v>9.5501276442738892</v>
      </c>
      <c r="X89" s="44">
        <f t="shared" si="130"/>
        <v>0.84364269091767052</v>
      </c>
      <c r="Y89" s="44">
        <f t="shared" si="131"/>
        <v>0.66936972319542598</v>
      </c>
      <c r="Z89" s="22">
        <f t="shared" si="132"/>
        <v>1</v>
      </c>
      <c r="AA89" s="22">
        <f t="shared" si="133"/>
        <v>1</v>
      </c>
      <c r="AB89" s="22">
        <f t="shared" si="134"/>
        <v>1</v>
      </c>
      <c r="AC89" s="22">
        <v>1</v>
      </c>
      <c r="AD89" s="22">
        <v>1</v>
      </c>
      <c r="AE89" s="22">
        <v>1</v>
      </c>
      <c r="AF89" s="22">
        <f t="shared" si="135"/>
        <v>-0.10573411347504191</v>
      </c>
      <c r="AG89" s="22">
        <f t="shared" si="136"/>
        <v>0.97680415159684475</v>
      </c>
      <c r="AH89" s="22">
        <f t="shared" si="137"/>
        <v>5.4533706609612001E-2</v>
      </c>
      <c r="AI89" s="22">
        <f t="shared" si="138"/>
        <v>1.1602678200846539</v>
      </c>
      <c r="AJ89" s="22">
        <f t="shared" si="139"/>
        <v>-2.6288582302280261</v>
      </c>
      <c r="AK89" s="22">
        <f t="shared" si="140"/>
        <v>1.3004365594014071</v>
      </c>
      <c r="AL89" s="22">
        <f t="shared" si="141"/>
        <v>-0.21711218523978101</v>
      </c>
      <c r="AM89" s="22">
        <f t="shared" si="142"/>
        <v>3.4117460449882451</v>
      </c>
      <c r="AN89" s="46">
        <v>0</v>
      </c>
      <c r="AO89" s="49">
        <v>0</v>
      </c>
      <c r="AP89" s="51">
        <v>0.5</v>
      </c>
      <c r="AQ89" s="50">
        <v>1</v>
      </c>
      <c r="AR89" s="17">
        <f t="shared" si="143"/>
        <v>0</v>
      </c>
      <c r="AS89" s="17">
        <f t="shared" si="144"/>
        <v>0</v>
      </c>
      <c r="AT89" s="17">
        <f t="shared" si="145"/>
        <v>67.744928918799062</v>
      </c>
      <c r="AU89" s="17">
        <f t="shared" si="146"/>
        <v>0</v>
      </c>
      <c r="AV89" s="17">
        <f t="shared" si="147"/>
        <v>0</v>
      </c>
      <c r="AW89" s="17">
        <f t="shared" si="148"/>
        <v>67.744928918799062</v>
      </c>
      <c r="AX89" s="14">
        <f t="shared" si="149"/>
        <v>0</v>
      </c>
      <c r="AY89" s="14">
        <f t="shared" si="150"/>
        <v>0</v>
      </c>
      <c r="AZ89" s="67">
        <f t="shared" si="151"/>
        <v>5.6913803404040168E-3</v>
      </c>
      <c r="BA89" s="21">
        <f t="shared" si="152"/>
        <v>0</v>
      </c>
      <c r="BB89" s="66">
        <v>0</v>
      </c>
      <c r="BC89" s="15">
        <f t="shared" si="153"/>
        <v>0</v>
      </c>
      <c r="BD89" s="19">
        <f t="shared" si="154"/>
        <v>0</v>
      </c>
      <c r="BE89" s="53">
        <f t="shared" si="155"/>
        <v>0</v>
      </c>
      <c r="BF89" s="61">
        <f t="shared" si="156"/>
        <v>0</v>
      </c>
      <c r="BG89" s="62">
        <f t="shared" si="157"/>
        <v>0</v>
      </c>
      <c r="BH89" s="63">
        <f t="shared" si="158"/>
        <v>9.5501276442738892</v>
      </c>
      <c r="BI89" s="46">
        <f t="shared" si="159"/>
        <v>0</v>
      </c>
      <c r="BJ89" s="64" t="e">
        <f t="shared" si="160"/>
        <v>#DIV/0!</v>
      </c>
      <c r="BK89" s="66">
        <v>0</v>
      </c>
      <c r="BL89" s="66">
        <v>0</v>
      </c>
      <c r="BM89" s="66">
        <v>0</v>
      </c>
      <c r="BN89" s="10">
        <f t="shared" si="161"/>
        <v>0</v>
      </c>
      <c r="BO89" s="15">
        <f t="shared" si="162"/>
        <v>0</v>
      </c>
      <c r="BP89" s="9">
        <f t="shared" si="163"/>
        <v>0</v>
      </c>
      <c r="BQ89" s="53">
        <f t="shared" si="164"/>
        <v>0</v>
      </c>
      <c r="BR89" s="7">
        <f t="shared" si="165"/>
        <v>0</v>
      </c>
      <c r="BS89" s="62">
        <f t="shared" si="166"/>
        <v>0</v>
      </c>
      <c r="BT89" s="48">
        <f t="shared" si="167"/>
        <v>9.5501276442738892</v>
      </c>
      <c r="BU89" s="46">
        <f t="shared" si="168"/>
        <v>0</v>
      </c>
      <c r="BV89" s="64" t="e">
        <f t="shared" si="169"/>
        <v>#DIV/0!</v>
      </c>
      <c r="BW89" s="16">
        <f t="shared" si="170"/>
        <v>0</v>
      </c>
      <c r="BX89" s="69">
        <f t="shared" si="171"/>
        <v>57.164224139017946</v>
      </c>
      <c r="BY89" s="66">
        <v>0</v>
      </c>
      <c r="BZ89" s="15">
        <f t="shared" si="172"/>
        <v>57.164224139017946</v>
      </c>
      <c r="CA89" s="37">
        <f t="shared" si="173"/>
        <v>57.164224139017946</v>
      </c>
      <c r="CB89" s="54">
        <f t="shared" si="174"/>
        <v>57.164224139017946</v>
      </c>
      <c r="CC89" s="26">
        <f t="shared" si="175"/>
        <v>1.7808169513712779E-2</v>
      </c>
      <c r="CD89" s="47">
        <f t="shared" si="176"/>
        <v>57.164224139017946</v>
      </c>
      <c r="CE89" s="48">
        <f t="shared" si="177"/>
        <v>8.8459645159467239</v>
      </c>
      <c r="CF89" s="65">
        <f t="shared" si="178"/>
        <v>6.462181035879957</v>
      </c>
      <c r="CG89" t="s">
        <v>222</v>
      </c>
      <c r="CH89" s="66">
        <v>107</v>
      </c>
      <c r="CI89" s="15">
        <f t="shared" si="179"/>
        <v>52.946911306778567</v>
      </c>
      <c r="CJ89" s="37">
        <f t="shared" si="180"/>
        <v>-54.053088693221433</v>
      </c>
      <c r="CK89" s="54">
        <f t="shared" si="181"/>
        <v>-54.053088693221433</v>
      </c>
      <c r="CL89" s="26">
        <f t="shared" si="182"/>
        <v>-8.410314095724512E-3</v>
      </c>
      <c r="CM89" s="47">
        <f t="shared" si="183"/>
        <v>-54.05308869322144</v>
      </c>
      <c r="CN89" s="48">
        <f t="shared" si="184"/>
        <v>8.8459645159467239</v>
      </c>
      <c r="CO89" s="65">
        <f t="shared" si="185"/>
        <v>-6.1104799364477786</v>
      </c>
      <c r="CP89" s="70">
        <f t="shared" si="186"/>
        <v>0</v>
      </c>
      <c r="CQ89" s="1">
        <f t="shared" si="187"/>
        <v>0</v>
      </c>
    </row>
    <row r="90" spans="1:95" x14ac:dyDescent="0.2">
      <c r="A90" s="30" t="s">
        <v>120</v>
      </c>
      <c r="B90">
        <v>0</v>
      </c>
      <c r="C90">
        <v>0</v>
      </c>
      <c r="D90">
        <v>5.6130790190735698E-2</v>
      </c>
      <c r="E90">
        <v>0.94386920980926403</v>
      </c>
      <c r="F90">
        <v>3.3531638723634398E-2</v>
      </c>
      <c r="G90">
        <v>3.3531638723634398E-2</v>
      </c>
      <c r="H90">
        <v>0.12</v>
      </c>
      <c r="I90">
        <v>0.17681159420289799</v>
      </c>
      <c r="J90">
        <v>0.14566190752680599</v>
      </c>
      <c r="K90">
        <v>6.9887641675651799E-2</v>
      </c>
      <c r="L90">
        <v>0.45413233925580299</v>
      </c>
      <c r="M90">
        <v>-1.56901125264271</v>
      </c>
      <c r="N90" s="21">
        <v>0</v>
      </c>
      <c r="O90">
        <v>0.997046127604448</v>
      </c>
      <c r="P90">
        <v>0.98381495961504795</v>
      </c>
      <c r="Q90">
        <v>1.02605989158738</v>
      </c>
      <c r="R90">
        <v>0.99096092996412299</v>
      </c>
      <c r="S90">
        <v>76.550003051757798</v>
      </c>
      <c r="T90" s="27">
        <f t="shared" si="126"/>
        <v>0.99096092996412299</v>
      </c>
      <c r="U90" s="27">
        <f t="shared" si="127"/>
        <v>1.02605989158738</v>
      </c>
      <c r="V90" s="39">
        <f t="shared" si="128"/>
        <v>75.858062212926356</v>
      </c>
      <c r="W90" s="38">
        <f t="shared" si="129"/>
        <v>78.544887832300219</v>
      </c>
      <c r="X90" s="44">
        <f t="shared" si="130"/>
        <v>1.2226475293461165</v>
      </c>
      <c r="Y90" s="44">
        <f t="shared" si="131"/>
        <v>9.0793601577622882E-2</v>
      </c>
      <c r="Z90" s="22">
        <f t="shared" si="132"/>
        <v>1</v>
      </c>
      <c r="AA90" s="22">
        <f t="shared" si="133"/>
        <v>1</v>
      </c>
      <c r="AB90" s="22">
        <f t="shared" si="134"/>
        <v>1</v>
      </c>
      <c r="AC90" s="22">
        <v>1</v>
      </c>
      <c r="AD90" s="22">
        <v>1</v>
      </c>
      <c r="AE90" s="22">
        <v>1</v>
      </c>
      <c r="AF90" s="22">
        <f t="shared" si="135"/>
        <v>-0.10573411347504191</v>
      </c>
      <c r="AG90" s="22">
        <f t="shared" si="136"/>
        <v>0.97680415159684475</v>
      </c>
      <c r="AH90" s="22">
        <f t="shared" si="137"/>
        <v>0.45413233925580299</v>
      </c>
      <c r="AI90" s="22">
        <f t="shared" si="138"/>
        <v>1.5598664527308448</v>
      </c>
      <c r="AJ90" s="22">
        <f t="shared" si="139"/>
        <v>-2.6288582302280261</v>
      </c>
      <c r="AK90" s="22">
        <f t="shared" si="140"/>
        <v>1.3004365594014071</v>
      </c>
      <c r="AL90" s="22">
        <f t="shared" si="141"/>
        <v>-1.56901125264271</v>
      </c>
      <c r="AM90" s="22">
        <f t="shared" si="142"/>
        <v>2.0598469775853161</v>
      </c>
      <c r="AN90" s="46">
        <v>1</v>
      </c>
      <c r="AO90" s="46">
        <v>0</v>
      </c>
      <c r="AP90" s="51">
        <v>1</v>
      </c>
      <c r="AQ90" s="21">
        <v>1</v>
      </c>
      <c r="AR90" s="17">
        <f t="shared" si="143"/>
        <v>5.9203812164453131</v>
      </c>
      <c r="AS90" s="17">
        <f t="shared" si="144"/>
        <v>0</v>
      </c>
      <c r="AT90" s="17">
        <f t="shared" si="145"/>
        <v>18.002790781003551</v>
      </c>
      <c r="AU90" s="17">
        <f t="shared" si="146"/>
        <v>5.9203812164453131</v>
      </c>
      <c r="AV90" s="17">
        <f t="shared" si="147"/>
        <v>0</v>
      </c>
      <c r="AW90" s="17">
        <f t="shared" si="148"/>
        <v>18.002790781003551</v>
      </c>
      <c r="AX90" s="14">
        <f t="shared" si="149"/>
        <v>7.5593975723646815E-3</v>
      </c>
      <c r="AY90" s="14">
        <f t="shared" si="150"/>
        <v>0</v>
      </c>
      <c r="AZ90" s="67">
        <f t="shared" si="151"/>
        <v>1.5124486977648548E-3</v>
      </c>
      <c r="BA90" s="21">
        <f t="shared" si="152"/>
        <v>0</v>
      </c>
      <c r="BB90" s="66">
        <v>842</v>
      </c>
      <c r="BC90" s="15">
        <f t="shared" si="153"/>
        <v>901.41280411905404</v>
      </c>
      <c r="BD90" s="19">
        <f t="shared" si="154"/>
        <v>59.412804119054044</v>
      </c>
      <c r="BE90" s="53">
        <f t="shared" si="155"/>
        <v>59.412804119054044</v>
      </c>
      <c r="BF90" s="61">
        <f t="shared" si="156"/>
        <v>2.9510654107936032E-3</v>
      </c>
      <c r="BG90" s="62">
        <f t="shared" si="157"/>
        <v>3.9986936316253043</v>
      </c>
      <c r="BH90" s="63">
        <f t="shared" si="158"/>
        <v>75.858062212926356</v>
      </c>
      <c r="BI90" s="46">
        <f t="shared" si="159"/>
        <v>5.271283651303077E-2</v>
      </c>
      <c r="BJ90" s="64">
        <f t="shared" si="160"/>
        <v>0.93408923875103167</v>
      </c>
      <c r="BK90" s="66">
        <v>0</v>
      </c>
      <c r="BL90" s="66">
        <v>0</v>
      </c>
      <c r="BM90" s="66">
        <v>0</v>
      </c>
      <c r="BN90" s="10">
        <f t="shared" si="161"/>
        <v>0</v>
      </c>
      <c r="BO90" s="15">
        <f t="shared" si="162"/>
        <v>0</v>
      </c>
      <c r="BP90" s="9">
        <f t="shared" si="163"/>
        <v>0</v>
      </c>
      <c r="BQ90" s="53">
        <f t="shared" si="164"/>
        <v>0</v>
      </c>
      <c r="BR90" s="7">
        <f t="shared" si="165"/>
        <v>0</v>
      </c>
      <c r="BS90" s="62">
        <f t="shared" si="166"/>
        <v>0</v>
      </c>
      <c r="BT90" s="48">
        <f t="shared" si="167"/>
        <v>78.544887832300219</v>
      </c>
      <c r="BU90" s="46">
        <f t="shared" si="168"/>
        <v>0</v>
      </c>
      <c r="BV90" s="64" t="e">
        <f t="shared" si="169"/>
        <v>#DIV/0!</v>
      </c>
      <c r="BW90" s="16">
        <f t="shared" si="170"/>
        <v>842</v>
      </c>
      <c r="BX90" s="69">
        <f t="shared" si="171"/>
        <v>916.60383883940426</v>
      </c>
      <c r="BY90" s="66">
        <v>0</v>
      </c>
      <c r="BZ90" s="15">
        <f t="shared" si="172"/>
        <v>15.191034720350201</v>
      </c>
      <c r="CA90" s="37">
        <f t="shared" si="173"/>
        <v>15.191034720350201</v>
      </c>
      <c r="CB90" s="54">
        <f t="shared" si="174"/>
        <v>15.191034720350201</v>
      </c>
      <c r="CC90" s="26">
        <f t="shared" si="175"/>
        <v>4.7324095702025604E-3</v>
      </c>
      <c r="CD90" s="47">
        <f t="shared" si="176"/>
        <v>15.191034720350199</v>
      </c>
      <c r="CE90" s="48">
        <f t="shared" si="177"/>
        <v>75.858062212926356</v>
      </c>
      <c r="CF90" s="65">
        <f t="shared" si="178"/>
        <v>0.20025603445696269</v>
      </c>
      <c r="CG90" t="s">
        <v>222</v>
      </c>
      <c r="CH90" s="66">
        <v>0</v>
      </c>
      <c r="CI90" s="15">
        <f t="shared" si="179"/>
        <v>14.070310235306444</v>
      </c>
      <c r="CJ90" s="37">
        <f t="shared" si="180"/>
        <v>14.070310235306444</v>
      </c>
      <c r="CK90" s="54">
        <f t="shared" si="181"/>
        <v>14.070310235306444</v>
      </c>
      <c r="CL90" s="26">
        <f t="shared" si="182"/>
        <v>2.1892500755105715E-3</v>
      </c>
      <c r="CM90" s="47">
        <f t="shared" si="183"/>
        <v>14.070310235306444</v>
      </c>
      <c r="CN90" s="48">
        <f t="shared" si="184"/>
        <v>75.858062212926356</v>
      </c>
      <c r="CO90" s="65">
        <f t="shared" si="185"/>
        <v>0.18548206775718082</v>
      </c>
      <c r="CP90" s="70">
        <f t="shared" si="186"/>
        <v>0</v>
      </c>
      <c r="CQ90" s="1">
        <f t="shared" si="187"/>
        <v>842</v>
      </c>
    </row>
    <row r="91" spans="1:95" x14ac:dyDescent="0.2">
      <c r="A91" s="30" t="s">
        <v>171</v>
      </c>
      <c r="B91">
        <v>1</v>
      </c>
      <c r="C91">
        <v>1</v>
      </c>
      <c r="D91">
        <v>0.77387135437474996</v>
      </c>
      <c r="E91">
        <v>0.22612864562524901</v>
      </c>
      <c r="F91">
        <v>0.88120778704807301</v>
      </c>
      <c r="G91">
        <v>0.88120778704807301</v>
      </c>
      <c r="H91">
        <v>0.35854575846218101</v>
      </c>
      <c r="I91">
        <v>0.56289176765566196</v>
      </c>
      <c r="J91">
        <v>0.44924654229745298</v>
      </c>
      <c r="K91">
        <v>0.629189598910326</v>
      </c>
      <c r="L91">
        <v>0.570859307386821</v>
      </c>
      <c r="M91">
        <v>-0.39155795037854602</v>
      </c>
      <c r="N91" s="21">
        <v>0</v>
      </c>
      <c r="O91">
        <v>1.00910251239904</v>
      </c>
      <c r="P91">
        <v>0.99475360459838602</v>
      </c>
      <c r="Q91">
        <v>1.0062406222354701</v>
      </c>
      <c r="R91">
        <v>0.98949679798853696</v>
      </c>
      <c r="S91">
        <v>87.519996643066406</v>
      </c>
      <c r="T91" s="27">
        <f t="shared" si="126"/>
        <v>0.99475360459838602</v>
      </c>
      <c r="U91" s="27">
        <f t="shared" si="127"/>
        <v>1.0062406222354701</v>
      </c>
      <c r="V91" s="39">
        <f t="shared" si="128"/>
        <v>87.060832135128948</v>
      </c>
      <c r="W91" s="38">
        <f t="shared" si="129"/>
        <v>88.066175880165389</v>
      </c>
      <c r="X91" s="44">
        <f t="shared" si="130"/>
        <v>0.85177539223782017</v>
      </c>
      <c r="Y91" s="44">
        <f t="shared" si="131"/>
        <v>0.64802294225664536</v>
      </c>
      <c r="Z91" s="22">
        <f t="shared" si="132"/>
        <v>1</v>
      </c>
      <c r="AA91" s="22">
        <f t="shared" si="133"/>
        <v>1</v>
      </c>
      <c r="AB91" s="22">
        <f t="shared" si="134"/>
        <v>1</v>
      </c>
      <c r="AC91" s="22">
        <v>1</v>
      </c>
      <c r="AD91" s="22">
        <v>1</v>
      </c>
      <c r="AE91" s="22">
        <v>1</v>
      </c>
      <c r="AF91" s="22">
        <f t="shared" si="135"/>
        <v>-0.10573411347504191</v>
      </c>
      <c r="AG91" s="22">
        <f t="shared" si="136"/>
        <v>0.97680415159684475</v>
      </c>
      <c r="AH91" s="22">
        <f t="shared" si="137"/>
        <v>0.570859307386821</v>
      </c>
      <c r="AI91" s="22">
        <f t="shared" si="138"/>
        <v>1.6765934208618629</v>
      </c>
      <c r="AJ91" s="22">
        <f t="shared" si="139"/>
        <v>-2.6288582302280261</v>
      </c>
      <c r="AK91" s="22">
        <f t="shared" si="140"/>
        <v>1.3004365594014071</v>
      </c>
      <c r="AL91" s="22">
        <f t="shared" si="141"/>
        <v>-0.39155795037854602</v>
      </c>
      <c r="AM91" s="22">
        <f t="shared" si="142"/>
        <v>3.2373002798494799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3"/>
        <v>7.9015270358784173</v>
      </c>
      <c r="AS91" s="17">
        <f t="shared" si="144"/>
        <v>7.9015270358784173</v>
      </c>
      <c r="AT91" s="17">
        <f t="shared" si="145"/>
        <v>109.83277062889944</v>
      </c>
      <c r="AU91" s="17">
        <f t="shared" si="146"/>
        <v>7.9015270358784173</v>
      </c>
      <c r="AV91" s="17">
        <f t="shared" si="147"/>
        <v>7.9015270358784173</v>
      </c>
      <c r="AW91" s="17">
        <f t="shared" si="148"/>
        <v>109.83277062889944</v>
      </c>
      <c r="AX91" s="14">
        <f t="shared" si="149"/>
        <v>1.0089009830494745E-2</v>
      </c>
      <c r="AY91" s="14">
        <f t="shared" si="150"/>
        <v>9.2846874703904278E-3</v>
      </c>
      <c r="AZ91" s="67">
        <f t="shared" si="151"/>
        <v>9.2272599804287085E-3</v>
      </c>
      <c r="BA91" s="21">
        <f t="shared" si="152"/>
        <v>0</v>
      </c>
      <c r="BB91" s="66">
        <v>1138</v>
      </c>
      <c r="BC91" s="15">
        <f t="shared" si="153"/>
        <v>1203.0538882275155</v>
      </c>
      <c r="BD91" s="19">
        <f t="shared" si="154"/>
        <v>65.053888227515472</v>
      </c>
      <c r="BE91" s="53">
        <f t="shared" si="155"/>
        <v>65.053888227515472</v>
      </c>
      <c r="BF91" s="61">
        <f t="shared" si="156"/>
        <v>3.2312610426728791E-3</v>
      </c>
      <c r="BG91" s="62">
        <f t="shared" si="157"/>
        <v>4.3783587128217203</v>
      </c>
      <c r="BH91" s="63">
        <f t="shared" si="158"/>
        <v>87.060832135128948</v>
      </c>
      <c r="BI91" s="46">
        <f t="shared" si="159"/>
        <v>5.029079788745848E-2</v>
      </c>
      <c r="BJ91" s="64">
        <f t="shared" si="160"/>
        <v>0.94592603966946087</v>
      </c>
      <c r="BK91" s="66">
        <v>525</v>
      </c>
      <c r="BL91" s="66">
        <v>2713</v>
      </c>
      <c r="BM91" s="66">
        <v>263</v>
      </c>
      <c r="BN91" s="10">
        <f t="shared" si="161"/>
        <v>3501</v>
      </c>
      <c r="BO91" s="15">
        <f t="shared" si="162"/>
        <v>1647.2149734969066</v>
      </c>
      <c r="BP91" s="9">
        <f t="shared" si="163"/>
        <v>-1853.7850265030934</v>
      </c>
      <c r="BQ91" s="53">
        <f t="shared" si="164"/>
        <v>0</v>
      </c>
      <c r="BR91" s="7">
        <f t="shared" si="165"/>
        <v>0</v>
      </c>
      <c r="BS91" s="62">
        <f t="shared" si="166"/>
        <v>0</v>
      </c>
      <c r="BT91" s="48">
        <f t="shared" si="167"/>
        <v>88.066175880165389</v>
      </c>
      <c r="BU91" s="46">
        <f t="shared" si="168"/>
        <v>0</v>
      </c>
      <c r="BV91" s="64">
        <f t="shared" si="169"/>
        <v>2.1254056430580248</v>
      </c>
      <c r="BW91" s="16">
        <f t="shared" si="170"/>
        <v>4639</v>
      </c>
      <c r="BX91" s="69">
        <f t="shared" si="171"/>
        <v>2942.9474609678482</v>
      </c>
      <c r="BY91" s="66">
        <v>0</v>
      </c>
      <c r="BZ91" s="15">
        <f t="shared" si="172"/>
        <v>92.67859924342595</v>
      </c>
      <c r="CA91" s="37">
        <f t="shared" si="173"/>
        <v>92.67859924342595</v>
      </c>
      <c r="CB91" s="54">
        <f t="shared" si="174"/>
        <v>92.67859924342595</v>
      </c>
      <c r="CC91" s="26">
        <f t="shared" si="175"/>
        <v>2.8871837770537714E-2</v>
      </c>
      <c r="CD91" s="47">
        <f t="shared" si="176"/>
        <v>92.67859924342595</v>
      </c>
      <c r="CE91" s="48">
        <f t="shared" si="177"/>
        <v>87.060832135128948</v>
      </c>
      <c r="CF91" s="65">
        <f t="shared" si="178"/>
        <v>1.064526917220106</v>
      </c>
      <c r="CG91" t="s">
        <v>222</v>
      </c>
      <c r="CH91" s="66">
        <v>0</v>
      </c>
      <c r="CI91" s="15">
        <f t="shared" si="179"/>
        <v>85.841199597928281</v>
      </c>
      <c r="CJ91" s="37">
        <f t="shared" si="180"/>
        <v>85.841199597928281</v>
      </c>
      <c r="CK91" s="54">
        <f t="shared" si="181"/>
        <v>85.841199597928281</v>
      </c>
      <c r="CL91" s="26">
        <f t="shared" si="182"/>
        <v>1.3356340376214141E-2</v>
      </c>
      <c r="CM91" s="47">
        <f t="shared" si="183"/>
        <v>85.841199597928281</v>
      </c>
      <c r="CN91" s="48">
        <f t="shared" si="184"/>
        <v>87.060832135128948</v>
      </c>
      <c r="CO91" s="65">
        <f t="shared" si="185"/>
        <v>0.9859910305554207</v>
      </c>
      <c r="CP91" s="70">
        <f t="shared" si="186"/>
        <v>0</v>
      </c>
      <c r="CQ91" s="1">
        <f t="shared" si="187"/>
        <v>4639</v>
      </c>
    </row>
    <row r="92" spans="1:95" x14ac:dyDescent="0.2">
      <c r="A92" s="30" t="s">
        <v>172</v>
      </c>
      <c r="B92">
        <v>0</v>
      </c>
      <c r="C92">
        <v>0</v>
      </c>
      <c r="D92">
        <v>0.71358024691358002</v>
      </c>
      <c r="E92">
        <v>0.28641975308641898</v>
      </c>
      <c r="F92">
        <v>0.70405727923627603</v>
      </c>
      <c r="G92">
        <v>0.70405727923627603</v>
      </c>
      <c r="H92">
        <v>0.87118644067796602</v>
      </c>
      <c r="I92">
        <v>0.908474576271186</v>
      </c>
      <c r="J92">
        <v>0.88963516822803101</v>
      </c>
      <c r="K92">
        <v>0.79142536985841905</v>
      </c>
      <c r="L92">
        <v>0.12747929751561199</v>
      </c>
      <c r="M92">
        <v>-0.26045815850257598</v>
      </c>
      <c r="N92" s="21">
        <v>0</v>
      </c>
      <c r="O92">
        <v>1.0291505979221001</v>
      </c>
      <c r="P92">
        <v>0.971137068292241</v>
      </c>
      <c r="Q92">
        <v>1.0070078601936301</v>
      </c>
      <c r="R92">
        <v>0.98855537663520598</v>
      </c>
      <c r="S92">
        <v>43.299999237060497</v>
      </c>
      <c r="T92" s="27">
        <f t="shared" si="126"/>
        <v>0.98855537663520598</v>
      </c>
      <c r="U92" s="27">
        <f t="shared" si="127"/>
        <v>1.0070078601936301</v>
      </c>
      <c r="V92" s="39">
        <f t="shared" si="128"/>
        <v>42.804447054096471</v>
      </c>
      <c r="W92" s="38">
        <f t="shared" si="129"/>
        <v>43.603439578098104</v>
      </c>
      <c r="X92" s="44">
        <f t="shared" si="130"/>
        <v>0.88292911684048492</v>
      </c>
      <c r="Y92" s="44">
        <f t="shared" si="131"/>
        <v>0.79748805148881907</v>
      </c>
      <c r="Z92" s="22">
        <f t="shared" si="132"/>
        <v>1</v>
      </c>
      <c r="AA92" s="22">
        <f t="shared" si="133"/>
        <v>1</v>
      </c>
      <c r="AB92" s="22">
        <f t="shared" si="134"/>
        <v>1</v>
      </c>
      <c r="AC92" s="22">
        <v>1</v>
      </c>
      <c r="AD92" s="22">
        <v>1</v>
      </c>
      <c r="AE92" s="22">
        <v>1</v>
      </c>
      <c r="AF92" s="22">
        <f t="shared" si="135"/>
        <v>-0.10573411347504191</v>
      </c>
      <c r="AG92" s="22">
        <f t="shared" si="136"/>
        <v>0.97680415159684475</v>
      </c>
      <c r="AH92" s="22">
        <f t="shared" si="137"/>
        <v>0.12747929751561199</v>
      </c>
      <c r="AI92" s="22">
        <f t="shared" si="138"/>
        <v>1.2332134109906538</v>
      </c>
      <c r="AJ92" s="22">
        <f t="shared" si="139"/>
        <v>-2.6288582302280261</v>
      </c>
      <c r="AK92" s="22">
        <f t="shared" si="140"/>
        <v>1.3004365594014071</v>
      </c>
      <c r="AL92" s="22">
        <f t="shared" si="141"/>
        <v>-0.26045815850257598</v>
      </c>
      <c r="AM92" s="22">
        <f t="shared" si="142"/>
        <v>3.3684000717254503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3"/>
        <v>2.3128792285653859</v>
      </c>
      <c r="AS92" s="17">
        <f t="shared" si="144"/>
        <v>2.3128792285653859</v>
      </c>
      <c r="AT92" s="17">
        <f t="shared" si="145"/>
        <v>128.73441734246612</v>
      </c>
      <c r="AU92" s="17">
        <f t="shared" si="146"/>
        <v>2.3128792285653859</v>
      </c>
      <c r="AV92" s="17">
        <f t="shared" si="147"/>
        <v>2.3128792285653859</v>
      </c>
      <c r="AW92" s="17">
        <f t="shared" si="148"/>
        <v>128.73441734246612</v>
      </c>
      <c r="AX92" s="14">
        <f t="shared" si="149"/>
        <v>2.95318375394879E-3</v>
      </c>
      <c r="AY92" s="14">
        <f t="shared" si="150"/>
        <v>2.7177481892397271E-3</v>
      </c>
      <c r="AZ92" s="67">
        <f t="shared" si="151"/>
        <v>1.0815223274859198E-2</v>
      </c>
      <c r="BA92" s="21">
        <f t="shared" si="152"/>
        <v>0</v>
      </c>
      <c r="BB92" s="66">
        <v>346</v>
      </c>
      <c r="BC92" s="15">
        <f t="shared" si="153"/>
        <v>352.14944355586954</v>
      </c>
      <c r="BD92" s="19">
        <f t="shared" si="154"/>
        <v>6.1494435558695386</v>
      </c>
      <c r="BE92" s="53">
        <f t="shared" si="155"/>
        <v>6.1494435558695386</v>
      </c>
      <c r="BF92" s="61">
        <f t="shared" si="156"/>
        <v>3.0544611456125888E-4</v>
      </c>
      <c r="BG92" s="62">
        <f t="shared" si="157"/>
        <v>0.41387948523050289</v>
      </c>
      <c r="BH92" s="63">
        <f t="shared" si="158"/>
        <v>42.804447054096471</v>
      </c>
      <c r="BI92" s="46">
        <f t="shared" si="159"/>
        <v>9.6690767832473094E-3</v>
      </c>
      <c r="BJ92" s="64">
        <f t="shared" si="160"/>
        <v>0.98253740374036991</v>
      </c>
      <c r="BK92" s="66">
        <v>87</v>
      </c>
      <c r="BL92" s="66">
        <v>433</v>
      </c>
      <c r="BM92" s="66">
        <v>87</v>
      </c>
      <c r="BN92" s="10">
        <f t="shared" si="161"/>
        <v>607</v>
      </c>
      <c r="BO92" s="15">
        <f t="shared" si="162"/>
        <v>482.16114174939844</v>
      </c>
      <c r="BP92" s="9">
        <f t="shared" si="163"/>
        <v>-124.83885825060156</v>
      </c>
      <c r="BQ92" s="53">
        <f t="shared" si="164"/>
        <v>0</v>
      </c>
      <c r="BR92" s="7">
        <f t="shared" si="165"/>
        <v>0</v>
      </c>
      <c r="BS92" s="62">
        <f t="shared" si="166"/>
        <v>0</v>
      </c>
      <c r="BT92" s="48">
        <f t="shared" si="167"/>
        <v>43.603439578098104</v>
      </c>
      <c r="BU92" s="46">
        <f t="shared" si="168"/>
        <v>0</v>
      </c>
      <c r="BV92" s="64">
        <f t="shared" si="169"/>
        <v>1.2589152203299827</v>
      </c>
      <c r="BW92" s="16">
        <f t="shared" si="170"/>
        <v>1040</v>
      </c>
      <c r="BX92" s="69">
        <f t="shared" si="171"/>
        <v>942.93868787795373</v>
      </c>
      <c r="BY92" s="66">
        <v>87</v>
      </c>
      <c r="BZ92" s="15">
        <f t="shared" si="172"/>
        <v>108.62810257268579</v>
      </c>
      <c r="CA92" s="37">
        <f t="shared" si="173"/>
        <v>21.628102572685791</v>
      </c>
      <c r="CB92" s="54">
        <f t="shared" si="174"/>
        <v>21.628102572685791</v>
      </c>
      <c r="CC92" s="26">
        <f t="shared" si="175"/>
        <v>6.7377266581575756E-3</v>
      </c>
      <c r="CD92" s="47">
        <f t="shared" si="176"/>
        <v>21.628102572685791</v>
      </c>
      <c r="CE92" s="48">
        <f t="shared" si="177"/>
        <v>42.804447054096471</v>
      </c>
      <c r="CF92" s="65">
        <f t="shared" si="178"/>
        <v>0.5052769994984887</v>
      </c>
      <c r="CG92" t="s">
        <v>222</v>
      </c>
      <c r="CH92" s="66">
        <v>0</v>
      </c>
      <c r="CI92" s="15">
        <f t="shared" si="179"/>
        <v>100.61402212601513</v>
      </c>
      <c r="CJ92" s="37">
        <f t="shared" si="180"/>
        <v>100.61402212601513</v>
      </c>
      <c r="CK92" s="54">
        <f t="shared" si="181"/>
        <v>100.61402212601513</v>
      </c>
      <c r="CL92" s="26">
        <f t="shared" si="182"/>
        <v>1.5654896861057279E-2</v>
      </c>
      <c r="CM92" s="47">
        <f t="shared" si="183"/>
        <v>100.61402212601513</v>
      </c>
      <c r="CN92" s="48">
        <f t="shared" si="184"/>
        <v>42.804447054096471</v>
      </c>
      <c r="CO92" s="65">
        <f t="shared" si="185"/>
        <v>2.3505506799061937</v>
      </c>
      <c r="CP92" s="70">
        <f t="shared" si="186"/>
        <v>0</v>
      </c>
      <c r="CQ92" s="1">
        <f t="shared" si="187"/>
        <v>1127</v>
      </c>
    </row>
    <row r="93" spans="1:95" x14ac:dyDescent="0.2">
      <c r="A93" s="30" t="s">
        <v>121</v>
      </c>
      <c r="B93">
        <v>0</v>
      </c>
      <c r="C93">
        <v>0</v>
      </c>
      <c r="D93">
        <v>0.162100456621004</v>
      </c>
      <c r="E93">
        <v>0.83789954337899497</v>
      </c>
      <c r="F93">
        <v>0.172439759036144</v>
      </c>
      <c r="G93">
        <v>0.172439759036144</v>
      </c>
      <c r="H93">
        <v>9.2607973421926906E-2</v>
      </c>
      <c r="I93">
        <v>0.22799003322259101</v>
      </c>
      <c r="J93">
        <v>0.14530552273448499</v>
      </c>
      <c r="K93">
        <v>0.15829229080077001</v>
      </c>
      <c r="L93">
        <v>-8.3033323897014802E-2</v>
      </c>
      <c r="M93">
        <v>-1.3841297028685</v>
      </c>
      <c r="N93" s="21">
        <v>0</v>
      </c>
      <c r="O93">
        <v>0.98337239539404298</v>
      </c>
      <c r="P93">
        <v>0.98795711043365697</v>
      </c>
      <c r="Q93">
        <v>1.00984035035331</v>
      </c>
      <c r="R93">
        <v>0.97547838020651501</v>
      </c>
      <c r="S93">
        <v>4.2899999618530202</v>
      </c>
      <c r="T93" s="27">
        <f t="shared" si="126"/>
        <v>0.97547838020651501</v>
      </c>
      <c r="U93" s="27">
        <f t="shared" si="127"/>
        <v>1.00984035035331</v>
      </c>
      <c r="V93" s="39">
        <f t="shared" si="128"/>
        <v>4.184802213874395</v>
      </c>
      <c r="W93" s="38">
        <f t="shared" si="129"/>
        <v>4.3322150644933402</v>
      </c>
      <c r="X93" s="44">
        <f t="shared" si="130"/>
        <v>1.1678907012959594</v>
      </c>
      <c r="Y93" s="44">
        <f t="shared" si="131"/>
        <v>0.16159654212472357</v>
      </c>
      <c r="Z93" s="22">
        <f t="shared" si="132"/>
        <v>1</v>
      </c>
      <c r="AA93" s="22">
        <f t="shared" si="133"/>
        <v>1</v>
      </c>
      <c r="AB93" s="22">
        <f t="shared" si="134"/>
        <v>1</v>
      </c>
      <c r="AC93" s="22">
        <v>1</v>
      </c>
      <c r="AD93" s="22">
        <v>1</v>
      </c>
      <c r="AE93" s="22">
        <v>1</v>
      </c>
      <c r="AF93" s="22">
        <f t="shared" si="135"/>
        <v>-0.10573411347504191</v>
      </c>
      <c r="AG93" s="22">
        <f t="shared" si="136"/>
        <v>0.97680415159684475</v>
      </c>
      <c r="AH93" s="22">
        <f t="shared" si="137"/>
        <v>-8.3033323897014802E-2</v>
      </c>
      <c r="AI93" s="22">
        <f t="shared" si="138"/>
        <v>1.0227007895780271</v>
      </c>
      <c r="AJ93" s="22">
        <f t="shared" si="139"/>
        <v>-2.6288582302280261</v>
      </c>
      <c r="AK93" s="22">
        <f t="shared" si="140"/>
        <v>1.3004365594014071</v>
      </c>
      <c r="AL93" s="22">
        <f t="shared" si="141"/>
        <v>-1.3841297028685</v>
      </c>
      <c r="AM93" s="22">
        <f t="shared" si="142"/>
        <v>2.2447285273595261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3"/>
        <v>1.0939421721721427</v>
      </c>
      <c r="AS93" s="17">
        <f t="shared" si="144"/>
        <v>1.0939421721721427</v>
      </c>
      <c r="AT93" s="17">
        <f t="shared" si="145"/>
        <v>25.389567533590263</v>
      </c>
      <c r="AU93" s="17">
        <f t="shared" si="146"/>
        <v>1.0939421721721427</v>
      </c>
      <c r="AV93" s="17">
        <f t="shared" si="147"/>
        <v>1.0939421721721427</v>
      </c>
      <c r="AW93" s="17">
        <f t="shared" si="148"/>
        <v>25.389567533590263</v>
      </c>
      <c r="AX93" s="14">
        <f t="shared" si="149"/>
        <v>1.3967924527654998E-3</v>
      </c>
      <c r="AY93" s="14">
        <f t="shared" si="150"/>
        <v>1.2854364900833667E-3</v>
      </c>
      <c r="AZ93" s="67">
        <f t="shared" si="151"/>
        <v>2.1330258636072883E-3</v>
      </c>
      <c r="BA93" s="21">
        <f t="shared" si="152"/>
        <v>0</v>
      </c>
      <c r="BB93" s="66">
        <v>214</v>
      </c>
      <c r="BC93" s="15">
        <f t="shared" si="153"/>
        <v>166.55911923756926</v>
      </c>
      <c r="BD93" s="19">
        <f t="shared" si="154"/>
        <v>-47.440880762430737</v>
      </c>
      <c r="BE93" s="53">
        <f t="shared" si="155"/>
        <v>0</v>
      </c>
      <c r="BF93" s="61">
        <f t="shared" si="156"/>
        <v>0</v>
      </c>
      <c r="BG93" s="62">
        <f t="shared" si="157"/>
        <v>0</v>
      </c>
      <c r="BH93" s="63">
        <f t="shared" si="158"/>
        <v>4.3322150644933402</v>
      </c>
      <c r="BI93" s="46">
        <f t="shared" si="159"/>
        <v>0</v>
      </c>
      <c r="BJ93" s="64">
        <f t="shared" si="160"/>
        <v>1.284829080386551</v>
      </c>
      <c r="BK93" s="66">
        <v>56</v>
      </c>
      <c r="BL93" s="66">
        <v>292</v>
      </c>
      <c r="BM93" s="66">
        <v>0</v>
      </c>
      <c r="BN93" s="10">
        <f t="shared" si="161"/>
        <v>348</v>
      </c>
      <c r="BO93" s="15">
        <f t="shared" si="162"/>
        <v>228.05185857867025</v>
      </c>
      <c r="BP93" s="9">
        <f t="shared" si="163"/>
        <v>-119.94814142132975</v>
      </c>
      <c r="BQ93" s="53">
        <f t="shared" si="164"/>
        <v>0</v>
      </c>
      <c r="BR93" s="7">
        <f t="shared" si="165"/>
        <v>0</v>
      </c>
      <c r="BS93" s="62">
        <f t="shared" si="166"/>
        <v>0</v>
      </c>
      <c r="BT93" s="48">
        <f t="shared" si="167"/>
        <v>4.3322150644933402</v>
      </c>
      <c r="BU93" s="46">
        <f t="shared" si="168"/>
        <v>0</v>
      </c>
      <c r="BV93" s="64">
        <f t="shared" si="169"/>
        <v>1.5259687080337987</v>
      </c>
      <c r="BW93" s="16">
        <f t="shared" si="170"/>
        <v>571</v>
      </c>
      <c r="BX93" s="69">
        <f t="shared" si="171"/>
        <v>416.03508959031109</v>
      </c>
      <c r="BY93" s="66">
        <v>9</v>
      </c>
      <c r="BZ93" s="15">
        <f t="shared" si="172"/>
        <v>21.424111774071605</v>
      </c>
      <c r="CA93" s="37">
        <f t="shared" si="173"/>
        <v>12.424111774071605</v>
      </c>
      <c r="CB93" s="54">
        <f t="shared" si="174"/>
        <v>12.424111774071605</v>
      </c>
      <c r="CC93" s="26">
        <f t="shared" si="175"/>
        <v>3.8704398050067356E-3</v>
      </c>
      <c r="CD93" s="47">
        <f t="shared" si="176"/>
        <v>12.424111774071605</v>
      </c>
      <c r="CE93" s="48">
        <f t="shared" si="177"/>
        <v>4.184802213874395</v>
      </c>
      <c r="CF93" s="65">
        <f t="shared" si="178"/>
        <v>2.9688647489433078</v>
      </c>
      <c r="CG93" t="s">
        <v>222</v>
      </c>
      <c r="CH93" s="66">
        <v>62</v>
      </c>
      <c r="CI93" s="15">
        <f t="shared" si="179"/>
        <v>19.843539609138602</v>
      </c>
      <c r="CJ93" s="37">
        <f t="shared" si="180"/>
        <v>-42.156460390861398</v>
      </c>
      <c r="CK93" s="54">
        <f t="shared" si="181"/>
        <v>-42.156460390861398</v>
      </c>
      <c r="CL93" s="26">
        <f t="shared" si="182"/>
        <v>-6.5592749946882523E-3</v>
      </c>
      <c r="CM93" s="47">
        <f t="shared" si="183"/>
        <v>-42.156460390861398</v>
      </c>
      <c r="CN93" s="48">
        <f t="shared" si="184"/>
        <v>4.184802213874395</v>
      </c>
      <c r="CO93" s="65">
        <f t="shared" si="185"/>
        <v>-10.073704379885587</v>
      </c>
      <c r="CP93" s="70">
        <f t="shared" si="186"/>
        <v>0</v>
      </c>
      <c r="CQ93" s="1">
        <f t="shared" si="187"/>
        <v>580</v>
      </c>
    </row>
    <row r="94" spans="1:95" x14ac:dyDescent="0.2">
      <c r="A94" s="30" t="s">
        <v>122</v>
      </c>
      <c r="B94">
        <v>0</v>
      </c>
      <c r="C94">
        <v>0</v>
      </c>
      <c r="D94">
        <v>0.114662405113863</v>
      </c>
      <c r="E94">
        <v>0.88533759488613595</v>
      </c>
      <c r="F94">
        <v>0.114421930870083</v>
      </c>
      <c r="G94">
        <v>0.114421930870083</v>
      </c>
      <c r="H94">
        <v>8.4412870873380605E-2</v>
      </c>
      <c r="I94">
        <v>0.28123694107814401</v>
      </c>
      <c r="J94">
        <v>0.15407795946225999</v>
      </c>
      <c r="K94">
        <v>0.13277762471965701</v>
      </c>
      <c r="L94">
        <v>0.995873830838236</v>
      </c>
      <c r="M94">
        <v>-1.4680679782088</v>
      </c>
      <c r="N94" s="21">
        <v>0</v>
      </c>
      <c r="O94">
        <v>0.98856837635300499</v>
      </c>
      <c r="P94">
        <v>0.96507861061004496</v>
      </c>
      <c r="Q94">
        <v>1.0073835248180101</v>
      </c>
      <c r="R94">
        <v>0.99476429184270598</v>
      </c>
      <c r="S94">
        <v>173.46000671386699</v>
      </c>
      <c r="T94" s="27">
        <f t="shared" si="126"/>
        <v>0.99476429184270598</v>
      </c>
      <c r="U94" s="27">
        <f t="shared" si="127"/>
        <v>1.0073835248180101</v>
      </c>
      <c r="V94" s="39">
        <f t="shared" si="128"/>
        <v>172.55182074175093</v>
      </c>
      <c r="W94" s="38">
        <f t="shared" si="129"/>
        <v>174.74075297837103</v>
      </c>
      <c r="X94" s="44">
        <f t="shared" si="130"/>
        <v>1.1924029727497938</v>
      </c>
      <c r="Y94" s="44">
        <f t="shared" si="131"/>
        <v>0.14228738042678152</v>
      </c>
      <c r="Z94" s="22">
        <f t="shared" si="132"/>
        <v>1</v>
      </c>
      <c r="AA94" s="22">
        <f t="shared" si="133"/>
        <v>1</v>
      </c>
      <c r="AB94" s="22">
        <f t="shared" si="134"/>
        <v>1</v>
      </c>
      <c r="AC94" s="22">
        <v>1</v>
      </c>
      <c r="AD94" s="22">
        <v>1</v>
      </c>
      <c r="AE94" s="22">
        <v>1</v>
      </c>
      <c r="AF94" s="22">
        <f t="shared" si="135"/>
        <v>-0.10573411347504191</v>
      </c>
      <c r="AG94" s="22">
        <f t="shared" si="136"/>
        <v>0.97680415159684475</v>
      </c>
      <c r="AH94" s="22">
        <f t="shared" si="137"/>
        <v>0.97680415159684475</v>
      </c>
      <c r="AI94" s="22">
        <f t="shared" si="138"/>
        <v>2.0825382650718867</v>
      </c>
      <c r="AJ94" s="22">
        <f t="shared" si="139"/>
        <v>-2.6288582302280261</v>
      </c>
      <c r="AK94" s="22">
        <f t="shared" si="140"/>
        <v>1.3004365594014071</v>
      </c>
      <c r="AL94" s="22">
        <f t="shared" si="141"/>
        <v>-1.4680679782088</v>
      </c>
      <c r="AM94" s="22">
        <f t="shared" si="142"/>
        <v>2.1607902520192264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3"/>
        <v>18.809270836669928</v>
      </c>
      <c r="AS94" s="17">
        <f t="shared" si="144"/>
        <v>18.809270836669928</v>
      </c>
      <c r="AT94" s="17">
        <f t="shared" si="145"/>
        <v>21.799696524671241</v>
      </c>
      <c r="AU94" s="17">
        <f t="shared" si="146"/>
        <v>18.809270836669928</v>
      </c>
      <c r="AV94" s="17">
        <f t="shared" si="147"/>
        <v>18.809270836669928</v>
      </c>
      <c r="AW94" s="17">
        <f t="shared" si="148"/>
        <v>21.799696524671241</v>
      </c>
      <c r="AX94" s="14">
        <f t="shared" si="149"/>
        <v>2.4016486625170995E-2</v>
      </c>
      <c r="AY94" s="14">
        <f t="shared" si="150"/>
        <v>2.2101829237744893E-2</v>
      </c>
      <c r="AZ94" s="67">
        <f t="shared" si="151"/>
        <v>1.8314339716261542E-3</v>
      </c>
      <c r="BA94" s="21">
        <f t="shared" si="152"/>
        <v>0</v>
      </c>
      <c r="BB94" s="66">
        <v>2775</v>
      </c>
      <c r="BC94" s="15">
        <f t="shared" si="153"/>
        <v>2863.8219311318903</v>
      </c>
      <c r="BD94" s="19">
        <f t="shared" si="154"/>
        <v>88.821931131890324</v>
      </c>
      <c r="BE94" s="53">
        <f t="shared" si="155"/>
        <v>88.821931131890324</v>
      </c>
      <c r="BF94" s="61">
        <f t="shared" si="156"/>
        <v>4.4118323073586386E-3</v>
      </c>
      <c r="BG94" s="62">
        <f t="shared" si="157"/>
        <v>5.9780327764709131</v>
      </c>
      <c r="BH94" s="63">
        <f t="shared" si="158"/>
        <v>172.55182074175093</v>
      </c>
      <c r="BI94" s="46">
        <f t="shared" si="159"/>
        <v>3.4644854808097994E-2</v>
      </c>
      <c r="BJ94" s="64">
        <f t="shared" si="160"/>
        <v>0.96898482752494863</v>
      </c>
      <c r="BK94" s="66">
        <v>867</v>
      </c>
      <c r="BL94" s="66">
        <v>5204</v>
      </c>
      <c r="BM94" s="66">
        <v>173</v>
      </c>
      <c r="BN94" s="10">
        <f t="shared" si="161"/>
        <v>6244</v>
      </c>
      <c r="BO94" s="15">
        <f t="shared" si="162"/>
        <v>3921.1297287267971</v>
      </c>
      <c r="BP94" s="9">
        <f t="shared" si="163"/>
        <v>-2322.8702712732029</v>
      </c>
      <c r="BQ94" s="53">
        <f t="shared" si="164"/>
        <v>0</v>
      </c>
      <c r="BR94" s="7">
        <f t="shared" si="165"/>
        <v>0</v>
      </c>
      <c r="BS94" s="62">
        <f t="shared" si="166"/>
        <v>0</v>
      </c>
      <c r="BT94" s="48">
        <f t="shared" si="167"/>
        <v>174.74075297837103</v>
      </c>
      <c r="BU94" s="46">
        <f t="shared" si="168"/>
        <v>0</v>
      </c>
      <c r="BV94" s="64">
        <f t="shared" si="169"/>
        <v>1.5923982198945115</v>
      </c>
      <c r="BW94" s="16">
        <f t="shared" si="170"/>
        <v>9019</v>
      </c>
      <c r="BX94" s="69">
        <f t="shared" si="171"/>
        <v>6803.3465826697002</v>
      </c>
      <c r="BY94" s="66">
        <v>0</v>
      </c>
      <c r="BZ94" s="15">
        <f t="shared" si="172"/>
        <v>18.394922811013092</v>
      </c>
      <c r="CA94" s="37">
        <f t="shared" si="173"/>
        <v>18.394922811013092</v>
      </c>
      <c r="CB94" s="54">
        <f t="shared" si="174"/>
        <v>18.394922811013092</v>
      </c>
      <c r="CC94" s="26">
        <f t="shared" si="175"/>
        <v>5.7305055486022169E-3</v>
      </c>
      <c r="CD94" s="47">
        <f t="shared" si="176"/>
        <v>18.394922811013092</v>
      </c>
      <c r="CE94" s="48">
        <f t="shared" si="177"/>
        <v>172.55182074175093</v>
      </c>
      <c r="CF94" s="65">
        <f t="shared" si="178"/>
        <v>0.10660520840602307</v>
      </c>
      <c r="CG94" t="s">
        <v>222</v>
      </c>
      <c r="CH94" s="66">
        <v>0</v>
      </c>
      <c r="CI94" s="15">
        <f t="shared" si="179"/>
        <v>17.037830238038111</v>
      </c>
      <c r="CJ94" s="37">
        <f t="shared" si="180"/>
        <v>17.037830238038111</v>
      </c>
      <c r="CK94" s="54">
        <f t="shared" si="181"/>
        <v>17.037830238038111</v>
      </c>
      <c r="CL94" s="26">
        <f t="shared" si="182"/>
        <v>2.6509771647795412E-3</v>
      </c>
      <c r="CM94" s="47">
        <f t="shared" si="183"/>
        <v>17.037830238038111</v>
      </c>
      <c r="CN94" s="48">
        <f t="shared" si="184"/>
        <v>172.55182074175093</v>
      </c>
      <c r="CO94" s="65">
        <f t="shared" si="185"/>
        <v>9.8740367761970593E-2</v>
      </c>
      <c r="CP94" s="70">
        <f t="shared" si="186"/>
        <v>0</v>
      </c>
      <c r="CQ94" s="1">
        <f t="shared" si="187"/>
        <v>9019</v>
      </c>
    </row>
    <row r="95" spans="1:95" x14ac:dyDescent="0.2">
      <c r="A95" s="30" t="s">
        <v>173</v>
      </c>
      <c r="B95">
        <v>0</v>
      </c>
      <c r="C95">
        <v>0</v>
      </c>
      <c r="D95">
        <v>0.57692307692307598</v>
      </c>
      <c r="E95">
        <v>0.42307692307692302</v>
      </c>
      <c r="F95">
        <v>0.58064516129032195</v>
      </c>
      <c r="G95">
        <v>0.58064516129032195</v>
      </c>
      <c r="H95">
        <v>0.90400000000000003</v>
      </c>
      <c r="I95">
        <v>0.54400000000000004</v>
      </c>
      <c r="J95">
        <v>0.70126742402595599</v>
      </c>
      <c r="K95">
        <v>0.63811247952943195</v>
      </c>
      <c r="L95">
        <v>-0.73052638173943096</v>
      </c>
      <c r="M95">
        <v>-1.07887810880327</v>
      </c>
      <c r="N95" s="21">
        <v>0</v>
      </c>
      <c r="O95">
        <v>0.99009780279749304</v>
      </c>
      <c r="P95">
        <v>0.98947240973281503</v>
      </c>
      <c r="Q95">
        <v>1.0248618572284101</v>
      </c>
      <c r="R95">
        <v>0.98824104452405703</v>
      </c>
      <c r="S95">
        <v>32.240001678466797</v>
      </c>
      <c r="T95" s="27">
        <f t="shared" si="126"/>
        <v>0.98824104452405703</v>
      </c>
      <c r="U95" s="27">
        <f t="shared" si="127"/>
        <v>1.0248618572284101</v>
      </c>
      <c r="V95" s="39">
        <f t="shared" si="128"/>
        <v>31.860892934185379</v>
      </c>
      <c r="W95" s="38">
        <f t="shared" si="129"/>
        <v>33.041547997240542</v>
      </c>
      <c r="X95" s="44">
        <f t="shared" si="130"/>
        <v>0.95354284443879866</v>
      </c>
      <c r="Y95" s="44">
        <f t="shared" si="131"/>
        <v>0.64651332900844394</v>
      </c>
      <c r="Z95" s="22">
        <f t="shared" si="132"/>
        <v>1</v>
      </c>
      <c r="AA95" s="22">
        <f t="shared" si="133"/>
        <v>1</v>
      </c>
      <c r="AB95" s="22">
        <f t="shared" si="134"/>
        <v>1</v>
      </c>
      <c r="AC95" s="22">
        <v>1</v>
      </c>
      <c r="AD95" s="22">
        <v>1</v>
      </c>
      <c r="AE95" s="22">
        <v>1</v>
      </c>
      <c r="AF95" s="22">
        <f t="shared" si="135"/>
        <v>-0.10573411347504191</v>
      </c>
      <c r="AG95" s="22">
        <f t="shared" si="136"/>
        <v>0.97680415159684475</v>
      </c>
      <c r="AH95" s="22">
        <f t="shared" si="137"/>
        <v>-0.10573411347504191</v>
      </c>
      <c r="AI95" s="22">
        <f t="shared" si="138"/>
        <v>1</v>
      </c>
      <c r="AJ95" s="22">
        <f t="shared" si="139"/>
        <v>-2.6288582302280261</v>
      </c>
      <c r="AK95" s="22">
        <f t="shared" si="140"/>
        <v>1.3004365594014071</v>
      </c>
      <c r="AL95" s="22">
        <f t="shared" si="141"/>
        <v>-1.07887810880327</v>
      </c>
      <c r="AM95" s="22">
        <f t="shared" si="142"/>
        <v>2.5499801214247562</v>
      </c>
      <c r="AN95" s="46">
        <v>1</v>
      </c>
      <c r="AO95" s="46">
        <v>1</v>
      </c>
      <c r="AP95" s="51">
        <v>1</v>
      </c>
      <c r="AQ95" s="21">
        <v>1</v>
      </c>
      <c r="AR95" s="17">
        <f t="shared" si="143"/>
        <v>1</v>
      </c>
      <c r="AS95" s="17">
        <f t="shared" si="144"/>
        <v>1</v>
      </c>
      <c r="AT95" s="17">
        <f t="shared" si="145"/>
        <v>42.281187808974664</v>
      </c>
      <c r="AU95" s="17">
        <f t="shared" si="146"/>
        <v>1</v>
      </c>
      <c r="AV95" s="17">
        <f t="shared" si="147"/>
        <v>1</v>
      </c>
      <c r="AW95" s="17">
        <f t="shared" si="148"/>
        <v>42.281187808974664</v>
      </c>
      <c r="AX95" s="14">
        <f t="shared" si="149"/>
        <v>1.2768430437159347E-3</v>
      </c>
      <c r="AY95" s="14">
        <f t="shared" si="150"/>
        <v>1.1750497629422138E-3</v>
      </c>
      <c r="AZ95" s="67">
        <f t="shared" si="151"/>
        <v>3.5521230135670246E-3</v>
      </c>
      <c r="BA95" s="21">
        <f t="shared" si="152"/>
        <v>0</v>
      </c>
      <c r="BB95" s="66">
        <v>129</v>
      </c>
      <c r="BC95" s="15">
        <f t="shared" si="153"/>
        <v>152.25587190486291</v>
      </c>
      <c r="BD95" s="19">
        <f t="shared" si="154"/>
        <v>23.255871904862914</v>
      </c>
      <c r="BE95" s="53">
        <f t="shared" si="155"/>
        <v>23.255871904862914</v>
      </c>
      <c r="BF95" s="61">
        <f t="shared" si="156"/>
        <v>1.1551314601944158E-3</v>
      </c>
      <c r="BG95" s="62">
        <f t="shared" si="157"/>
        <v>1.5652031285634223</v>
      </c>
      <c r="BH95" s="63">
        <f t="shared" si="158"/>
        <v>31.860892934185379</v>
      </c>
      <c r="BI95" s="46">
        <f t="shared" si="159"/>
        <v>4.9126153865073442E-2</v>
      </c>
      <c r="BJ95" s="64">
        <f t="shared" si="160"/>
        <v>0.84725796375594398</v>
      </c>
      <c r="BK95" s="66">
        <v>32</v>
      </c>
      <c r="BL95" s="66">
        <v>322</v>
      </c>
      <c r="BM95" s="66">
        <v>0</v>
      </c>
      <c r="BN95" s="10">
        <f t="shared" si="161"/>
        <v>354</v>
      </c>
      <c r="BO95" s="15">
        <f t="shared" si="162"/>
        <v>208.46792854310402</v>
      </c>
      <c r="BP95" s="9">
        <f t="shared" si="163"/>
        <v>-145.53207145689598</v>
      </c>
      <c r="BQ95" s="53">
        <f t="shared" si="164"/>
        <v>0</v>
      </c>
      <c r="BR95" s="7">
        <f t="shared" si="165"/>
        <v>0</v>
      </c>
      <c r="BS95" s="62">
        <f t="shared" si="166"/>
        <v>0</v>
      </c>
      <c r="BT95" s="48">
        <f t="shared" si="167"/>
        <v>33.041547997240542</v>
      </c>
      <c r="BU95" s="46">
        <f t="shared" si="168"/>
        <v>0</v>
      </c>
      <c r="BV95" s="64">
        <f t="shared" si="169"/>
        <v>1.6981029287044742</v>
      </c>
      <c r="BW95" s="16">
        <f t="shared" si="170"/>
        <v>483</v>
      </c>
      <c r="BX95" s="69">
        <f t="shared" si="171"/>
        <v>396.40132399623411</v>
      </c>
      <c r="BY95" s="66">
        <v>0</v>
      </c>
      <c r="BZ95" s="15">
        <f t="shared" si="172"/>
        <v>35.677523548267196</v>
      </c>
      <c r="CA95" s="37">
        <f t="shared" si="173"/>
        <v>35.677523548267196</v>
      </c>
      <c r="CB95" s="54">
        <f t="shared" si="174"/>
        <v>35.677523548267196</v>
      </c>
      <c r="CC95" s="26">
        <f t="shared" si="175"/>
        <v>1.1114493317217209E-2</v>
      </c>
      <c r="CD95" s="47">
        <f t="shared" si="176"/>
        <v>35.677523548267196</v>
      </c>
      <c r="CE95" s="48">
        <f t="shared" si="177"/>
        <v>31.860892934185379</v>
      </c>
      <c r="CF95" s="65">
        <f t="shared" si="178"/>
        <v>1.1197904472409415</v>
      </c>
      <c r="CG95" t="s">
        <v>222</v>
      </c>
      <c r="CH95" s="66">
        <v>0</v>
      </c>
      <c r="CI95" s="15">
        <f t="shared" si="179"/>
        <v>33.045400395214031</v>
      </c>
      <c r="CJ95" s="37">
        <f t="shared" si="180"/>
        <v>33.045400395214031</v>
      </c>
      <c r="CK95" s="54">
        <f t="shared" si="181"/>
        <v>33.045400395214031</v>
      </c>
      <c r="CL95" s="26">
        <f t="shared" si="182"/>
        <v>5.1416524654137284E-3</v>
      </c>
      <c r="CM95" s="47">
        <f t="shared" si="183"/>
        <v>33.045400395214031</v>
      </c>
      <c r="CN95" s="48">
        <f t="shared" si="184"/>
        <v>31.860892934185379</v>
      </c>
      <c r="CO95" s="65">
        <f t="shared" si="185"/>
        <v>1.0371774721906091</v>
      </c>
      <c r="CP95" s="70">
        <f t="shared" si="186"/>
        <v>0</v>
      </c>
      <c r="CQ95" s="1">
        <f t="shared" si="187"/>
        <v>483</v>
      </c>
    </row>
    <row r="96" spans="1:95" x14ac:dyDescent="0.2">
      <c r="A96" s="30" t="s">
        <v>255</v>
      </c>
      <c r="B96">
        <v>0</v>
      </c>
      <c r="C96">
        <v>0</v>
      </c>
      <c r="D96">
        <v>0.133839392728725</v>
      </c>
      <c r="E96">
        <v>0.86616060727127397</v>
      </c>
      <c r="F96">
        <v>0.36273341279300703</v>
      </c>
      <c r="G96">
        <v>0.36273341279300703</v>
      </c>
      <c r="H96">
        <v>0.19849561220225601</v>
      </c>
      <c r="I96">
        <v>0.16924362724613401</v>
      </c>
      <c r="J96">
        <v>0.18328698099306401</v>
      </c>
      <c r="K96">
        <v>0.25784551990705801</v>
      </c>
      <c r="L96">
        <v>0.752656811772767</v>
      </c>
      <c r="M96">
        <v>-1.2265897174975999</v>
      </c>
      <c r="N96" s="21">
        <v>0</v>
      </c>
      <c r="O96">
        <v>1.00038129194744</v>
      </c>
      <c r="P96">
        <v>0.99138563874809504</v>
      </c>
      <c r="Q96">
        <v>1.00392356493141</v>
      </c>
      <c r="R96">
        <v>0.99341094551821696</v>
      </c>
      <c r="S96">
        <v>208.94000244140599</v>
      </c>
      <c r="T96" s="27">
        <f t="shared" si="126"/>
        <v>0.99341094551821696</v>
      </c>
      <c r="U96" s="27">
        <f t="shared" si="127"/>
        <v>1.00392356493141</v>
      </c>
      <c r="V96" s="39">
        <f t="shared" si="128"/>
        <v>207.5632853818957</v>
      </c>
      <c r="W96" s="38">
        <f t="shared" si="129"/>
        <v>209.75979210775381</v>
      </c>
      <c r="X96" s="44">
        <f t="shared" si="130"/>
        <v>1.1824938067712636</v>
      </c>
      <c r="Y96" s="44">
        <f t="shared" si="131"/>
        <v>0.23831113695189302</v>
      </c>
      <c r="Z96" s="22">
        <f t="shared" si="132"/>
        <v>1</v>
      </c>
      <c r="AA96" s="22">
        <f t="shared" si="133"/>
        <v>1</v>
      </c>
      <c r="AB96" s="22">
        <f t="shared" si="134"/>
        <v>1</v>
      </c>
      <c r="AC96" s="22">
        <v>1</v>
      </c>
      <c r="AD96" s="22">
        <v>1</v>
      </c>
      <c r="AE96" s="22">
        <v>1</v>
      </c>
      <c r="AF96" s="22">
        <f t="shared" si="135"/>
        <v>-0.10573411347504191</v>
      </c>
      <c r="AG96" s="22">
        <f t="shared" si="136"/>
        <v>0.97680415159684475</v>
      </c>
      <c r="AH96" s="22">
        <f t="shared" si="137"/>
        <v>0.752656811772767</v>
      </c>
      <c r="AI96" s="22">
        <f t="shared" si="138"/>
        <v>1.858390925247809</v>
      </c>
      <c r="AJ96" s="22">
        <f t="shared" si="139"/>
        <v>-2.6288582302280261</v>
      </c>
      <c r="AK96" s="22">
        <f t="shared" si="140"/>
        <v>1.3004365594014071</v>
      </c>
      <c r="AL96" s="22">
        <f t="shared" si="141"/>
        <v>-1.2265897174975999</v>
      </c>
      <c r="AM96" s="22">
        <f t="shared" si="142"/>
        <v>2.4022685127304264</v>
      </c>
      <c r="AN96" s="46">
        <v>1</v>
      </c>
      <c r="AO96" s="46">
        <v>0</v>
      </c>
      <c r="AP96" s="51">
        <v>1</v>
      </c>
      <c r="AQ96" s="21">
        <v>2</v>
      </c>
      <c r="AR96" s="17">
        <f t="shared" si="143"/>
        <v>11.92746921566631</v>
      </c>
      <c r="AS96" s="17">
        <f t="shared" si="144"/>
        <v>0</v>
      </c>
      <c r="AT96" s="17">
        <f t="shared" si="145"/>
        <v>66.606435285967692</v>
      </c>
      <c r="AU96" s="17">
        <f t="shared" si="146"/>
        <v>11.92746921566631</v>
      </c>
      <c r="AV96" s="17">
        <f t="shared" si="147"/>
        <v>0</v>
      </c>
      <c r="AW96" s="17">
        <f t="shared" si="148"/>
        <v>66.606435285967692</v>
      </c>
      <c r="AX96" s="14">
        <f t="shared" si="149"/>
        <v>1.5229506097159482E-2</v>
      </c>
      <c r="AY96" s="14">
        <f t="shared" si="150"/>
        <v>0</v>
      </c>
      <c r="AZ96" s="67">
        <f t="shared" si="151"/>
        <v>5.5957333247087428E-3</v>
      </c>
      <c r="BA96" s="21">
        <f t="shared" si="152"/>
        <v>0</v>
      </c>
      <c r="BB96" s="66">
        <v>1672</v>
      </c>
      <c r="BC96" s="15">
        <f t="shared" si="153"/>
        <v>1816.0272250496853</v>
      </c>
      <c r="BD96" s="19">
        <f t="shared" si="154"/>
        <v>144.02722504968528</v>
      </c>
      <c r="BE96" s="53">
        <f t="shared" si="155"/>
        <v>144.02722504968528</v>
      </c>
      <c r="BF96" s="61">
        <f t="shared" si="156"/>
        <v>7.1539084606242536E-3</v>
      </c>
      <c r="BG96" s="62">
        <f t="shared" si="157"/>
        <v>9.6935459641457946</v>
      </c>
      <c r="BH96" s="63">
        <f t="shared" si="158"/>
        <v>207.5632853818957</v>
      </c>
      <c r="BI96" s="46">
        <f t="shared" si="159"/>
        <v>4.6701640640880393E-2</v>
      </c>
      <c r="BJ96" s="64">
        <f t="shared" si="160"/>
        <v>0.92069104302896954</v>
      </c>
      <c r="BK96" s="66">
        <v>0</v>
      </c>
      <c r="BL96" s="66">
        <v>0</v>
      </c>
      <c r="BM96" s="66">
        <v>0</v>
      </c>
      <c r="BN96" s="10">
        <f t="shared" si="161"/>
        <v>0</v>
      </c>
      <c r="BO96" s="15">
        <f t="shared" si="162"/>
        <v>0</v>
      </c>
      <c r="BP96" s="9">
        <f t="shared" si="163"/>
        <v>0</v>
      </c>
      <c r="BQ96" s="53">
        <f t="shared" si="164"/>
        <v>0</v>
      </c>
      <c r="BR96" s="7">
        <f t="shared" si="165"/>
        <v>0</v>
      </c>
      <c r="BS96" s="62">
        <f t="shared" si="166"/>
        <v>0</v>
      </c>
      <c r="BT96" s="48">
        <f t="shared" si="167"/>
        <v>209.75979210775381</v>
      </c>
      <c r="BU96" s="46">
        <f t="shared" si="168"/>
        <v>0</v>
      </c>
      <c r="BV96" s="64" t="e">
        <f t="shared" si="169"/>
        <v>#DIV/0!</v>
      </c>
      <c r="BW96" s="16">
        <f t="shared" si="170"/>
        <v>1881</v>
      </c>
      <c r="BX96" s="69">
        <f t="shared" si="171"/>
        <v>1872.2307705630599</v>
      </c>
      <c r="BY96" s="66">
        <v>209</v>
      </c>
      <c r="BZ96" s="15">
        <f t="shared" si="172"/>
        <v>56.203545513374614</v>
      </c>
      <c r="CA96" s="37">
        <f t="shared" si="173"/>
        <v>-152.79645448662538</v>
      </c>
      <c r="CB96" s="54">
        <f t="shared" si="174"/>
        <v>-152.79645448662538</v>
      </c>
      <c r="CC96" s="26">
        <f t="shared" si="175"/>
        <v>-4.760014158461856E-2</v>
      </c>
      <c r="CD96" s="47">
        <f t="shared" si="176"/>
        <v>-152.79645448662538</v>
      </c>
      <c r="CE96" s="48">
        <f t="shared" si="177"/>
        <v>209.75979210775381</v>
      </c>
      <c r="CF96" s="65">
        <f t="shared" si="178"/>
        <v>-0.72843538292664634</v>
      </c>
      <c r="CG96" t="s">
        <v>222</v>
      </c>
      <c r="CH96" s="66">
        <v>0</v>
      </c>
      <c r="CI96" s="15">
        <f t="shared" si="179"/>
        <v>52.057107119765433</v>
      </c>
      <c r="CJ96" s="37">
        <f t="shared" si="180"/>
        <v>52.057107119765433</v>
      </c>
      <c r="CK96" s="54">
        <f t="shared" si="181"/>
        <v>52.057107119765433</v>
      </c>
      <c r="CL96" s="26">
        <f t="shared" si="182"/>
        <v>8.0997521580465897E-3</v>
      </c>
      <c r="CM96" s="47">
        <f t="shared" si="183"/>
        <v>52.057107119765433</v>
      </c>
      <c r="CN96" s="48">
        <f t="shared" si="184"/>
        <v>209.75979210775381</v>
      </c>
      <c r="CO96" s="65">
        <f t="shared" si="185"/>
        <v>0.24817486038040906</v>
      </c>
      <c r="CP96" s="70">
        <f t="shared" si="186"/>
        <v>0</v>
      </c>
      <c r="CQ96" s="1">
        <f t="shared" si="187"/>
        <v>2090</v>
      </c>
    </row>
    <row r="97" spans="1:95" x14ac:dyDescent="0.2">
      <c r="A97" s="30" t="s">
        <v>191</v>
      </c>
      <c r="B97">
        <v>1</v>
      </c>
      <c r="C97">
        <v>0</v>
      </c>
      <c r="D97">
        <v>0.28560188827694699</v>
      </c>
      <c r="E97">
        <v>0.71439811172305201</v>
      </c>
      <c r="F97">
        <v>0.47159533073929899</v>
      </c>
      <c r="G97">
        <v>0.47159533073929899</v>
      </c>
      <c r="H97">
        <v>0.213608957795004</v>
      </c>
      <c r="I97">
        <v>9.9052540913005999E-2</v>
      </c>
      <c r="J97">
        <v>0.14545965087052201</v>
      </c>
      <c r="K97">
        <v>0.26191237496824499</v>
      </c>
      <c r="L97">
        <v>0.58541646882490805</v>
      </c>
      <c r="M97">
        <v>-1.5662556266776899</v>
      </c>
      <c r="N97" s="21">
        <v>0</v>
      </c>
      <c r="O97">
        <v>0.99691580669321</v>
      </c>
      <c r="P97">
        <v>0.972134106804042</v>
      </c>
      <c r="Q97">
        <v>1.0116643735513799</v>
      </c>
      <c r="R97">
        <v>0.98243866328542795</v>
      </c>
      <c r="S97">
        <v>51.840000152587798</v>
      </c>
      <c r="T97" s="27">
        <f t="shared" si="126"/>
        <v>0.98243866328542795</v>
      </c>
      <c r="U97" s="27">
        <f t="shared" si="127"/>
        <v>1.0116643735513799</v>
      </c>
      <c r="V97" s="39">
        <f t="shared" si="128"/>
        <v>50.92962045462474</v>
      </c>
      <c r="W97" s="38">
        <f t="shared" si="129"/>
        <v>52.444681279271173</v>
      </c>
      <c r="X97" s="44">
        <f t="shared" si="130"/>
        <v>1.1040748294060285</v>
      </c>
      <c r="Y97" s="44">
        <f t="shared" si="131"/>
        <v>0.27840372490033172</v>
      </c>
      <c r="Z97" s="22">
        <f t="shared" si="132"/>
        <v>1</v>
      </c>
      <c r="AA97" s="22">
        <f t="shared" si="133"/>
        <v>1</v>
      </c>
      <c r="AB97" s="22">
        <f t="shared" si="134"/>
        <v>1</v>
      </c>
      <c r="AC97" s="22">
        <v>1</v>
      </c>
      <c r="AD97" s="22">
        <v>1</v>
      </c>
      <c r="AE97" s="22">
        <v>1</v>
      </c>
      <c r="AF97" s="22">
        <f t="shared" si="135"/>
        <v>-0.10573411347504191</v>
      </c>
      <c r="AG97" s="22">
        <f t="shared" si="136"/>
        <v>0.97680415159684475</v>
      </c>
      <c r="AH97" s="22">
        <f t="shared" si="137"/>
        <v>0.58541646882490805</v>
      </c>
      <c r="AI97" s="22">
        <f t="shared" si="138"/>
        <v>1.69115058229995</v>
      </c>
      <c r="AJ97" s="22">
        <f t="shared" si="139"/>
        <v>-2.6288582302280261</v>
      </c>
      <c r="AK97" s="22">
        <f t="shared" si="140"/>
        <v>1.3004365594014071</v>
      </c>
      <c r="AL97" s="22">
        <f t="shared" si="141"/>
        <v>-1.5662556266776899</v>
      </c>
      <c r="AM97" s="22">
        <f t="shared" si="142"/>
        <v>2.062602603550336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3"/>
        <v>8.1795444704112352</v>
      </c>
      <c r="AS97" s="17">
        <f t="shared" si="144"/>
        <v>8.1795444704112352</v>
      </c>
      <c r="AT97" s="17">
        <f t="shared" si="145"/>
        <v>18.099319496039051</v>
      </c>
      <c r="AU97" s="17">
        <f t="shared" si="146"/>
        <v>8.1795444704112352</v>
      </c>
      <c r="AV97" s="17">
        <f t="shared" si="147"/>
        <v>8.1795444704112352</v>
      </c>
      <c r="AW97" s="17">
        <f t="shared" si="148"/>
        <v>18.099319496039051</v>
      </c>
      <c r="AX97" s="14">
        <f t="shared" si="149"/>
        <v>1.0443994457809724E-2</v>
      </c>
      <c r="AY97" s="14">
        <f t="shared" si="150"/>
        <v>9.6113717909320183E-3</v>
      </c>
      <c r="AZ97" s="67">
        <f t="shared" si="151"/>
        <v>1.5205582587283922E-3</v>
      </c>
      <c r="BA97" s="21">
        <f t="shared" si="152"/>
        <v>0</v>
      </c>
      <c r="BB97" s="66">
        <v>1452</v>
      </c>
      <c r="BC97" s="15">
        <f t="shared" si="153"/>
        <v>1245.3836751270628</v>
      </c>
      <c r="BD97" s="19">
        <f t="shared" si="154"/>
        <v>-206.61632487293718</v>
      </c>
      <c r="BE97" s="53">
        <f t="shared" si="155"/>
        <v>0</v>
      </c>
      <c r="BF97" s="61">
        <f t="shared" si="156"/>
        <v>0</v>
      </c>
      <c r="BG97" s="62">
        <f t="shared" si="157"/>
        <v>0</v>
      </c>
      <c r="BH97" s="63">
        <f t="shared" si="158"/>
        <v>52.444681279271173</v>
      </c>
      <c r="BI97" s="46">
        <f t="shared" si="159"/>
        <v>0</v>
      </c>
      <c r="BJ97" s="64">
        <f t="shared" si="160"/>
        <v>1.1659057598067974</v>
      </c>
      <c r="BK97" s="66">
        <v>156</v>
      </c>
      <c r="BL97" s="66">
        <v>2022</v>
      </c>
      <c r="BM97" s="66">
        <v>52</v>
      </c>
      <c r="BN97" s="10">
        <f t="shared" si="161"/>
        <v>2230</v>
      </c>
      <c r="BO97" s="15">
        <f t="shared" si="162"/>
        <v>1705.1726921728311</v>
      </c>
      <c r="BP97" s="9">
        <f t="shared" si="163"/>
        <v>-524.82730782716885</v>
      </c>
      <c r="BQ97" s="53">
        <f t="shared" si="164"/>
        <v>0</v>
      </c>
      <c r="BR97" s="7">
        <f t="shared" si="165"/>
        <v>0</v>
      </c>
      <c r="BS97" s="62">
        <f t="shared" si="166"/>
        <v>0</v>
      </c>
      <c r="BT97" s="48">
        <f t="shared" si="167"/>
        <v>52.444681279271173</v>
      </c>
      <c r="BU97" s="46">
        <f t="shared" si="168"/>
        <v>0</v>
      </c>
      <c r="BV97" s="64">
        <f t="shared" si="169"/>
        <v>1.3077854285587949</v>
      </c>
      <c r="BW97" s="16">
        <f t="shared" si="170"/>
        <v>3682</v>
      </c>
      <c r="BX97" s="69">
        <f t="shared" si="171"/>
        <v>2965.8288544505622</v>
      </c>
      <c r="BY97" s="66">
        <v>0</v>
      </c>
      <c r="BZ97" s="15">
        <f t="shared" si="172"/>
        <v>15.27248715066797</v>
      </c>
      <c r="CA97" s="37">
        <f t="shared" si="173"/>
        <v>15.27248715066797</v>
      </c>
      <c r="CB97" s="54">
        <f t="shared" si="174"/>
        <v>15.27248715066797</v>
      </c>
      <c r="CC97" s="26">
        <f t="shared" si="175"/>
        <v>4.7577841590866008E-3</v>
      </c>
      <c r="CD97" s="47">
        <f t="shared" si="176"/>
        <v>15.272487150667969</v>
      </c>
      <c r="CE97" s="48">
        <f t="shared" si="177"/>
        <v>50.92962045462474</v>
      </c>
      <c r="CF97" s="65">
        <f t="shared" si="178"/>
        <v>0.2998743563045958</v>
      </c>
      <c r="CG97" t="s">
        <v>222</v>
      </c>
      <c r="CH97" s="66">
        <v>0</v>
      </c>
      <c r="CI97" s="15">
        <f t="shared" si="179"/>
        <v>14.145753480950233</v>
      </c>
      <c r="CJ97" s="37">
        <f t="shared" si="180"/>
        <v>14.145753480950233</v>
      </c>
      <c r="CK97" s="54">
        <f t="shared" si="181"/>
        <v>14.145753480950233</v>
      </c>
      <c r="CL97" s="26">
        <f t="shared" si="182"/>
        <v>2.2009885609071468E-3</v>
      </c>
      <c r="CM97" s="47">
        <f t="shared" si="183"/>
        <v>14.145753480950232</v>
      </c>
      <c r="CN97" s="48">
        <f t="shared" si="184"/>
        <v>50.92962045462474</v>
      </c>
      <c r="CO97" s="65">
        <f t="shared" si="185"/>
        <v>0.27775100922955542</v>
      </c>
      <c r="CP97" s="70">
        <f t="shared" si="186"/>
        <v>0</v>
      </c>
      <c r="CQ97" s="1">
        <f t="shared" si="187"/>
        <v>3682</v>
      </c>
    </row>
    <row r="98" spans="1:95" x14ac:dyDescent="0.2">
      <c r="A98" s="30" t="s">
        <v>192</v>
      </c>
      <c r="B98">
        <v>1</v>
      </c>
      <c r="C98">
        <v>1</v>
      </c>
      <c r="D98">
        <v>0.46753246753246702</v>
      </c>
      <c r="E98">
        <v>0.53246753246753198</v>
      </c>
      <c r="F98">
        <v>0.46341463414634099</v>
      </c>
      <c r="G98">
        <v>0.46341463414634099</v>
      </c>
      <c r="H98">
        <v>0.46811397557666201</v>
      </c>
      <c r="I98">
        <v>0.17774762550881901</v>
      </c>
      <c r="J98">
        <v>0.28845475836991302</v>
      </c>
      <c r="K98">
        <v>0.36561476490667699</v>
      </c>
      <c r="L98">
        <v>0.222876377250741</v>
      </c>
      <c r="M98">
        <v>-0.95321252531436296</v>
      </c>
      <c r="N98" s="21">
        <v>0</v>
      </c>
      <c r="O98">
        <v>1.0136982614708001</v>
      </c>
      <c r="P98">
        <v>0.97642595428943002</v>
      </c>
      <c r="Q98">
        <v>1.0091498474010001</v>
      </c>
      <c r="R98">
        <v>0.98277351643426702</v>
      </c>
      <c r="S98">
        <v>23.0100002288818</v>
      </c>
      <c r="T98" s="27">
        <f t="shared" si="126"/>
        <v>0.97642595428943002</v>
      </c>
      <c r="U98" s="27">
        <f t="shared" si="127"/>
        <v>1.0091498474010001</v>
      </c>
      <c r="V98" s="39">
        <f t="shared" si="128"/>
        <v>22.467561431685915</v>
      </c>
      <c r="W98" s="38">
        <f t="shared" si="129"/>
        <v>23.220538219673045</v>
      </c>
      <c r="X98" s="44">
        <f t="shared" si="130"/>
        <v>1.0100673480111964</v>
      </c>
      <c r="Y98" s="44">
        <f t="shared" si="131"/>
        <v>0.38489898002674572</v>
      </c>
      <c r="Z98" s="22">
        <f t="shared" si="132"/>
        <v>1</v>
      </c>
      <c r="AA98" s="22">
        <f t="shared" si="133"/>
        <v>1</v>
      </c>
      <c r="AB98" s="22">
        <f t="shared" si="134"/>
        <v>1</v>
      </c>
      <c r="AC98" s="22">
        <v>1</v>
      </c>
      <c r="AD98" s="22">
        <v>1</v>
      </c>
      <c r="AE98" s="22">
        <v>1</v>
      </c>
      <c r="AF98" s="22">
        <f t="shared" si="135"/>
        <v>-0.10573411347504191</v>
      </c>
      <c r="AG98" s="22">
        <f t="shared" si="136"/>
        <v>0.97680415159684475</v>
      </c>
      <c r="AH98" s="22">
        <f t="shared" si="137"/>
        <v>0.222876377250741</v>
      </c>
      <c r="AI98" s="22">
        <f t="shared" si="138"/>
        <v>1.328610490725783</v>
      </c>
      <c r="AJ98" s="22">
        <f t="shared" si="139"/>
        <v>-2.6288582302280261</v>
      </c>
      <c r="AK98" s="22">
        <f t="shared" si="140"/>
        <v>1.3004365594014071</v>
      </c>
      <c r="AL98" s="22">
        <f t="shared" si="141"/>
        <v>-0.95321252531436296</v>
      </c>
      <c r="AM98" s="22">
        <f t="shared" si="142"/>
        <v>2.6756457049136633</v>
      </c>
      <c r="AN98" s="46">
        <v>1</v>
      </c>
      <c r="AO98" s="46">
        <v>1</v>
      </c>
      <c r="AP98" s="51">
        <v>1</v>
      </c>
      <c r="AQ98" s="21">
        <v>1</v>
      </c>
      <c r="AR98" s="17">
        <f t="shared" si="143"/>
        <v>3.115951643683605</v>
      </c>
      <c r="AS98" s="17">
        <f t="shared" si="144"/>
        <v>3.115951643683605</v>
      </c>
      <c r="AT98" s="17">
        <f t="shared" si="145"/>
        <v>51.25242556186609</v>
      </c>
      <c r="AU98" s="17">
        <f t="shared" si="146"/>
        <v>3.115951643683605</v>
      </c>
      <c r="AV98" s="17">
        <f t="shared" si="147"/>
        <v>3.115951643683605</v>
      </c>
      <c r="AW98" s="17">
        <f t="shared" si="148"/>
        <v>51.25242556186609</v>
      </c>
      <c r="AX98" s="14">
        <f t="shared" si="149"/>
        <v>3.978581180792644E-3</v>
      </c>
      <c r="AY98" s="14">
        <f t="shared" si="150"/>
        <v>3.6613982402498215E-3</v>
      </c>
      <c r="AZ98" s="67">
        <f t="shared" si="151"/>
        <v>4.3058137619490467E-3</v>
      </c>
      <c r="BA98" s="21">
        <f t="shared" si="152"/>
        <v>0</v>
      </c>
      <c r="BB98" s="66">
        <v>460</v>
      </c>
      <c r="BC98" s="15">
        <f t="shared" si="153"/>
        <v>474.42193432243806</v>
      </c>
      <c r="BD98" s="19">
        <f t="shared" si="154"/>
        <v>14.421934322438062</v>
      </c>
      <c r="BE98" s="53">
        <f t="shared" si="155"/>
        <v>14.421934322438062</v>
      </c>
      <c r="BF98" s="61">
        <f t="shared" si="156"/>
        <v>7.1634510719945598E-4</v>
      </c>
      <c r="BG98" s="62">
        <f t="shared" si="157"/>
        <v>0.97064762025525597</v>
      </c>
      <c r="BH98" s="63">
        <f t="shared" si="158"/>
        <v>22.467561431685915</v>
      </c>
      <c r="BI98" s="46">
        <f t="shared" si="159"/>
        <v>4.3202179426840487E-2</v>
      </c>
      <c r="BJ98" s="64">
        <f t="shared" si="160"/>
        <v>0.96960103806533471</v>
      </c>
      <c r="BK98" s="66">
        <v>0</v>
      </c>
      <c r="BL98" s="66">
        <v>1150</v>
      </c>
      <c r="BM98" s="66">
        <v>0</v>
      </c>
      <c r="BN98" s="10">
        <f t="shared" si="161"/>
        <v>1150</v>
      </c>
      <c r="BO98" s="15">
        <f t="shared" si="162"/>
        <v>649.57598459920132</v>
      </c>
      <c r="BP98" s="9">
        <f t="shared" si="163"/>
        <v>-500.42401540079868</v>
      </c>
      <c r="BQ98" s="53">
        <f t="shared" si="164"/>
        <v>0</v>
      </c>
      <c r="BR98" s="7">
        <f t="shared" si="165"/>
        <v>0</v>
      </c>
      <c r="BS98" s="62">
        <f t="shared" si="166"/>
        <v>0</v>
      </c>
      <c r="BT98" s="48">
        <f t="shared" si="167"/>
        <v>23.220538219673045</v>
      </c>
      <c r="BU98" s="46">
        <f t="shared" si="168"/>
        <v>0</v>
      </c>
      <c r="BV98" s="64">
        <f t="shared" si="169"/>
        <v>1.7703856473535859</v>
      </c>
      <c r="BW98" s="16">
        <f t="shared" si="170"/>
        <v>1610</v>
      </c>
      <c r="BX98" s="69">
        <f t="shared" si="171"/>
        <v>1167.2455123466557</v>
      </c>
      <c r="BY98" s="66">
        <v>0</v>
      </c>
      <c r="BZ98" s="15">
        <f t="shared" si="172"/>
        <v>43.247593425016227</v>
      </c>
      <c r="CA98" s="37">
        <f t="shared" si="173"/>
        <v>43.247593425016227</v>
      </c>
      <c r="CB98" s="54">
        <f t="shared" si="174"/>
        <v>43.247593425016227</v>
      </c>
      <c r="CC98" s="26">
        <f t="shared" si="175"/>
        <v>1.347277053738825E-2</v>
      </c>
      <c r="CD98" s="47">
        <f t="shared" si="176"/>
        <v>43.247593425016227</v>
      </c>
      <c r="CE98" s="48">
        <f t="shared" si="177"/>
        <v>22.467561431685915</v>
      </c>
      <c r="CF98" s="65">
        <f t="shared" si="178"/>
        <v>1.9248904050630218</v>
      </c>
      <c r="CG98" t="s">
        <v>222</v>
      </c>
      <c r="CH98" s="66">
        <v>0</v>
      </c>
      <c r="CI98" s="15">
        <f t="shared" si="179"/>
        <v>40.056985427411981</v>
      </c>
      <c r="CJ98" s="37">
        <f t="shared" si="180"/>
        <v>40.056985427411981</v>
      </c>
      <c r="CK98" s="54">
        <f t="shared" si="181"/>
        <v>40.056985427411981</v>
      </c>
      <c r="CL98" s="26">
        <f t="shared" si="182"/>
        <v>6.2326101489671671E-3</v>
      </c>
      <c r="CM98" s="47">
        <f t="shared" si="183"/>
        <v>40.056985427411981</v>
      </c>
      <c r="CN98" s="48">
        <f t="shared" si="184"/>
        <v>22.467561431685915</v>
      </c>
      <c r="CO98" s="65">
        <f t="shared" si="185"/>
        <v>1.7828808680108812</v>
      </c>
      <c r="CP98" s="70">
        <f t="shared" si="186"/>
        <v>0</v>
      </c>
      <c r="CQ98" s="1">
        <f t="shared" si="187"/>
        <v>1610</v>
      </c>
    </row>
    <row r="99" spans="1:95" x14ac:dyDescent="0.2">
      <c r="A99" s="30" t="s">
        <v>210</v>
      </c>
      <c r="B99">
        <v>1</v>
      </c>
      <c r="C99">
        <v>1</v>
      </c>
      <c r="D99">
        <v>0.56092688773471799</v>
      </c>
      <c r="E99">
        <v>0.43907311226528101</v>
      </c>
      <c r="F99">
        <v>0.63567739372268495</v>
      </c>
      <c r="G99">
        <v>0.63567739372268495</v>
      </c>
      <c r="H99">
        <v>0.15336397826995399</v>
      </c>
      <c r="I99">
        <v>0.470956957793564</v>
      </c>
      <c r="J99">
        <v>0.26875236304288702</v>
      </c>
      <c r="K99">
        <v>0.41332771706711802</v>
      </c>
      <c r="L99">
        <v>0.49650167913971099</v>
      </c>
      <c r="M99">
        <v>0.71353634191523596</v>
      </c>
      <c r="N99" s="21">
        <v>0</v>
      </c>
      <c r="O99">
        <v>1.00350466938307</v>
      </c>
      <c r="P99">
        <v>0.99657534582124097</v>
      </c>
      <c r="Q99">
        <v>1.00118343078398</v>
      </c>
      <c r="R99">
        <v>0.99380155254271596</v>
      </c>
      <c r="S99">
        <v>2.3499999046325599</v>
      </c>
      <c r="T99" s="27">
        <f t="shared" si="126"/>
        <v>0.99657534582124097</v>
      </c>
      <c r="U99" s="27">
        <f t="shared" si="127"/>
        <v>1.00118343078398</v>
      </c>
      <c r="V99" s="39">
        <f t="shared" si="128"/>
        <v>2.3419519676390768</v>
      </c>
      <c r="W99" s="38">
        <f t="shared" si="129"/>
        <v>2.3527809668620523</v>
      </c>
      <c r="X99" s="44">
        <f t="shared" si="130"/>
        <v>0.96180842279108192</v>
      </c>
      <c r="Y99" s="44">
        <f t="shared" si="131"/>
        <v>0.44838324162194443</v>
      </c>
      <c r="Z99" s="22">
        <f t="shared" si="132"/>
        <v>1</v>
      </c>
      <c r="AA99" s="22">
        <f t="shared" si="133"/>
        <v>1</v>
      </c>
      <c r="AB99" s="22">
        <f t="shared" si="134"/>
        <v>1</v>
      </c>
      <c r="AC99" s="22">
        <v>1</v>
      </c>
      <c r="AD99" s="22">
        <v>1</v>
      </c>
      <c r="AE99" s="22">
        <v>1</v>
      </c>
      <c r="AF99" s="22">
        <f t="shared" si="135"/>
        <v>-0.10573411347504191</v>
      </c>
      <c r="AG99" s="22">
        <f t="shared" si="136"/>
        <v>0.97680415159684475</v>
      </c>
      <c r="AH99" s="22">
        <f t="shared" si="137"/>
        <v>0.49650167913971099</v>
      </c>
      <c r="AI99" s="22">
        <f t="shared" si="138"/>
        <v>1.6022357926147528</v>
      </c>
      <c r="AJ99" s="22">
        <f t="shared" si="139"/>
        <v>-2.6288582302280261</v>
      </c>
      <c r="AK99" s="22">
        <f t="shared" si="140"/>
        <v>1.3004365594014071</v>
      </c>
      <c r="AL99" s="22">
        <f t="shared" si="141"/>
        <v>0.71353634191523596</v>
      </c>
      <c r="AM99" s="22">
        <f t="shared" si="142"/>
        <v>4.3423945721432622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143"/>
        <v>0</v>
      </c>
      <c r="AS99" s="17">
        <f t="shared" si="144"/>
        <v>0</v>
      </c>
      <c r="AT99" s="17">
        <f t="shared" si="145"/>
        <v>177.78173361039228</v>
      </c>
      <c r="AU99" s="17">
        <f t="shared" si="146"/>
        <v>0</v>
      </c>
      <c r="AV99" s="17">
        <f t="shared" si="147"/>
        <v>0</v>
      </c>
      <c r="AW99" s="17">
        <f t="shared" si="148"/>
        <v>177.78173361039228</v>
      </c>
      <c r="AX99" s="14">
        <f t="shared" si="149"/>
        <v>0</v>
      </c>
      <c r="AY99" s="14">
        <f t="shared" si="150"/>
        <v>0</v>
      </c>
      <c r="AZ99" s="67">
        <f t="shared" si="151"/>
        <v>1.493578161054579E-2</v>
      </c>
      <c r="BA99" s="21">
        <f t="shared" si="152"/>
        <v>0</v>
      </c>
      <c r="BB99" s="66">
        <v>0</v>
      </c>
      <c r="BC99" s="15">
        <f t="shared" si="153"/>
        <v>0</v>
      </c>
      <c r="BD99" s="19">
        <f t="shared" si="154"/>
        <v>0</v>
      </c>
      <c r="BE99" s="53">
        <f t="shared" si="155"/>
        <v>0</v>
      </c>
      <c r="BF99" s="61">
        <f t="shared" si="156"/>
        <v>0</v>
      </c>
      <c r="BG99" s="62">
        <f t="shared" si="157"/>
        <v>0</v>
      </c>
      <c r="BH99" s="63">
        <f t="shared" si="158"/>
        <v>2.3527809668620523</v>
      </c>
      <c r="BI99" s="46">
        <f t="shared" si="159"/>
        <v>0</v>
      </c>
      <c r="BJ99" s="64" t="e">
        <f t="shared" si="160"/>
        <v>#DIV/0!</v>
      </c>
      <c r="BK99" s="66">
        <v>0</v>
      </c>
      <c r="BL99" s="66">
        <v>0</v>
      </c>
      <c r="BM99" s="66">
        <v>0</v>
      </c>
      <c r="BN99" s="10">
        <f t="shared" si="161"/>
        <v>0</v>
      </c>
      <c r="BO99" s="15">
        <f t="shared" si="162"/>
        <v>0</v>
      </c>
      <c r="BP99" s="9">
        <f t="shared" si="163"/>
        <v>0</v>
      </c>
      <c r="BQ99" s="53">
        <f t="shared" si="164"/>
        <v>0</v>
      </c>
      <c r="BR99" s="7">
        <f t="shared" si="165"/>
        <v>0</v>
      </c>
      <c r="BS99" s="62">
        <f t="shared" si="166"/>
        <v>0</v>
      </c>
      <c r="BT99" s="48">
        <f t="shared" si="167"/>
        <v>2.3527809668620523</v>
      </c>
      <c r="BU99" s="46">
        <f t="shared" si="168"/>
        <v>0</v>
      </c>
      <c r="BV99" s="64" t="e">
        <f t="shared" si="169"/>
        <v>#DIV/0!</v>
      </c>
      <c r="BW99" s="16">
        <f t="shared" si="170"/>
        <v>162</v>
      </c>
      <c r="BX99" s="69">
        <f t="shared" si="171"/>
        <v>150.0149904963219</v>
      </c>
      <c r="BY99" s="66">
        <v>162</v>
      </c>
      <c r="BZ99" s="15">
        <f t="shared" si="172"/>
        <v>150.0149904963219</v>
      </c>
      <c r="CA99" s="37">
        <f t="shared" si="173"/>
        <v>-11.9850095036781</v>
      </c>
      <c r="CB99" s="54">
        <f t="shared" si="174"/>
        <v>-11.9850095036781</v>
      </c>
      <c r="CC99" s="26">
        <f t="shared" si="175"/>
        <v>-3.7336478204604722E-3</v>
      </c>
      <c r="CD99" s="47">
        <f t="shared" si="176"/>
        <v>-11.9850095036781</v>
      </c>
      <c r="CE99" s="48">
        <f t="shared" si="177"/>
        <v>2.3527809668620523</v>
      </c>
      <c r="CF99" s="65">
        <f t="shared" si="178"/>
        <v>-5.0939758832131021</v>
      </c>
      <c r="CG99" t="s">
        <v>222</v>
      </c>
      <c r="CH99" s="66">
        <v>0</v>
      </c>
      <c r="CI99" s="15">
        <f t="shared" si="179"/>
        <v>138.94757632290748</v>
      </c>
      <c r="CJ99" s="37">
        <f t="shared" si="180"/>
        <v>138.94757632290748</v>
      </c>
      <c r="CK99" s="54">
        <f t="shared" si="181"/>
        <v>138.94757632290748</v>
      </c>
      <c r="CL99" s="26">
        <f t="shared" si="182"/>
        <v>2.1619352158535471E-2</v>
      </c>
      <c r="CM99" s="47">
        <f t="shared" si="183"/>
        <v>138.94757632290748</v>
      </c>
      <c r="CN99" s="48">
        <f t="shared" si="184"/>
        <v>2.3527809668620523</v>
      </c>
      <c r="CO99" s="65">
        <f t="shared" si="185"/>
        <v>59.056741056616268</v>
      </c>
      <c r="CP99" s="70">
        <f t="shared" si="186"/>
        <v>0</v>
      </c>
      <c r="CQ99" s="1">
        <f t="shared" si="187"/>
        <v>324</v>
      </c>
    </row>
    <row r="100" spans="1:95" x14ac:dyDescent="0.2">
      <c r="A100" s="30" t="s">
        <v>261</v>
      </c>
      <c r="B100">
        <v>0</v>
      </c>
      <c r="C100">
        <v>0</v>
      </c>
      <c r="D100">
        <v>0.42651296829971103</v>
      </c>
      <c r="E100">
        <v>0.57348703170028803</v>
      </c>
      <c r="F100">
        <v>0.20314389359129301</v>
      </c>
      <c r="G100">
        <v>0.20314389359129301</v>
      </c>
      <c r="H100">
        <v>0.107814458838278</v>
      </c>
      <c r="I100">
        <v>0.26493940660259002</v>
      </c>
      <c r="J100">
        <v>0.16900975932706599</v>
      </c>
      <c r="K100">
        <v>0.18529247303824201</v>
      </c>
      <c r="L100">
        <v>1.1999990847978399</v>
      </c>
      <c r="M100">
        <v>0.930428994384633</v>
      </c>
      <c r="N100" s="21">
        <v>0</v>
      </c>
      <c r="O100">
        <v>1.0283464582450199</v>
      </c>
      <c r="P100">
        <v>0.95911076425901498</v>
      </c>
      <c r="Q100">
        <v>1.0107265420874001</v>
      </c>
      <c r="R100">
        <v>0.99267242057038496</v>
      </c>
      <c r="S100">
        <v>0.94029998779296797</v>
      </c>
      <c r="T100" s="27">
        <f t="shared" si="126"/>
        <v>0.99267242057038496</v>
      </c>
      <c r="U100" s="27">
        <f t="shared" si="127"/>
        <v>1.0107265420874001</v>
      </c>
      <c r="V100" s="39">
        <f t="shared" si="128"/>
        <v>0.93340986494474898</v>
      </c>
      <c r="W100" s="38">
        <f t="shared" si="129"/>
        <v>0.95038615518681102</v>
      </c>
      <c r="X100" s="44">
        <f t="shared" si="130"/>
        <v>1.0312630141093773</v>
      </c>
      <c r="Y100" s="44">
        <f t="shared" si="131"/>
        <v>0.22283669332692474</v>
      </c>
      <c r="Z100" s="22">
        <f t="shared" si="132"/>
        <v>1</v>
      </c>
      <c r="AA100" s="22">
        <f t="shared" si="133"/>
        <v>1</v>
      </c>
      <c r="AB100" s="22">
        <f t="shared" si="134"/>
        <v>1</v>
      </c>
      <c r="AC100" s="22">
        <v>1</v>
      </c>
      <c r="AD100" s="22">
        <v>1</v>
      </c>
      <c r="AE100" s="22">
        <v>1</v>
      </c>
      <c r="AF100" s="22">
        <f t="shared" si="135"/>
        <v>-0.10573411347504191</v>
      </c>
      <c r="AG100" s="22">
        <f t="shared" si="136"/>
        <v>0.97680415159684475</v>
      </c>
      <c r="AH100" s="22">
        <f t="shared" si="137"/>
        <v>0.97680415159684475</v>
      </c>
      <c r="AI100" s="22">
        <f t="shared" si="138"/>
        <v>2.0825382650718867</v>
      </c>
      <c r="AJ100" s="22">
        <f t="shared" si="139"/>
        <v>-2.6288582302280261</v>
      </c>
      <c r="AK100" s="22">
        <f t="shared" si="140"/>
        <v>1.3004365594014071</v>
      </c>
      <c r="AL100" s="22">
        <f t="shared" si="141"/>
        <v>0.930428994384633</v>
      </c>
      <c r="AM100" s="22">
        <f t="shared" si="142"/>
        <v>4.5592872246126586</v>
      </c>
      <c r="AN100" s="46">
        <v>0</v>
      </c>
      <c r="AO100" s="49">
        <v>0</v>
      </c>
      <c r="AP100" s="51">
        <v>0.5</v>
      </c>
      <c r="AQ100" s="50">
        <v>1</v>
      </c>
      <c r="AR100" s="17">
        <f t="shared" si="143"/>
        <v>0</v>
      </c>
      <c r="AS100" s="17">
        <f t="shared" si="144"/>
        <v>0</v>
      </c>
      <c r="AT100" s="17">
        <f t="shared" si="145"/>
        <v>216.05176313258193</v>
      </c>
      <c r="AU100" s="17">
        <f t="shared" si="146"/>
        <v>0</v>
      </c>
      <c r="AV100" s="17">
        <f t="shared" si="147"/>
        <v>0</v>
      </c>
      <c r="AW100" s="17">
        <f t="shared" si="148"/>
        <v>216.05176313258193</v>
      </c>
      <c r="AX100" s="14">
        <f t="shared" si="149"/>
        <v>0</v>
      </c>
      <c r="AY100" s="14">
        <f t="shared" si="150"/>
        <v>0</v>
      </c>
      <c r="AZ100" s="67">
        <f t="shared" si="151"/>
        <v>1.8150919586560847E-2</v>
      </c>
      <c r="BA100" s="21">
        <f t="shared" si="152"/>
        <v>0</v>
      </c>
      <c r="BB100" s="66">
        <v>0</v>
      </c>
      <c r="BC100" s="15">
        <f t="shared" si="153"/>
        <v>0</v>
      </c>
      <c r="BD100" s="19">
        <f t="shared" si="154"/>
        <v>0</v>
      </c>
      <c r="BE100" s="53">
        <f t="shared" si="155"/>
        <v>0</v>
      </c>
      <c r="BF100" s="61">
        <f t="shared" si="156"/>
        <v>0</v>
      </c>
      <c r="BG100" s="62">
        <f t="shared" si="157"/>
        <v>0</v>
      </c>
      <c r="BH100" s="63">
        <f t="shared" si="158"/>
        <v>0.95038615518681102</v>
      </c>
      <c r="BI100" s="46">
        <f t="shared" si="159"/>
        <v>0</v>
      </c>
      <c r="BJ100" s="64" t="e">
        <f t="shared" si="160"/>
        <v>#DIV/0!</v>
      </c>
      <c r="BK100" s="66">
        <v>0</v>
      </c>
      <c r="BL100" s="66">
        <v>0</v>
      </c>
      <c r="BM100" s="66">
        <v>0</v>
      </c>
      <c r="BN100" s="10">
        <f t="shared" si="161"/>
        <v>0</v>
      </c>
      <c r="BO100" s="15">
        <f t="shared" si="162"/>
        <v>0</v>
      </c>
      <c r="BP100" s="9">
        <f t="shared" si="163"/>
        <v>0</v>
      </c>
      <c r="BQ100" s="53">
        <f t="shared" si="164"/>
        <v>0</v>
      </c>
      <c r="BR100" s="7">
        <f t="shared" si="165"/>
        <v>0</v>
      </c>
      <c r="BS100" s="62">
        <f t="shared" si="166"/>
        <v>0</v>
      </c>
      <c r="BT100" s="48">
        <f t="shared" si="167"/>
        <v>0.95038615518681102</v>
      </c>
      <c r="BU100" s="46">
        <f t="shared" si="168"/>
        <v>0</v>
      </c>
      <c r="BV100" s="64" t="e">
        <f t="shared" si="169"/>
        <v>#DIV/0!</v>
      </c>
      <c r="BW100" s="16">
        <f t="shared" si="170"/>
        <v>89</v>
      </c>
      <c r="BX100" s="69">
        <f t="shared" si="171"/>
        <v>182.30783632741714</v>
      </c>
      <c r="BY100" s="66">
        <v>89</v>
      </c>
      <c r="BZ100" s="15">
        <f t="shared" si="172"/>
        <v>182.30783632741714</v>
      </c>
      <c r="CA100" s="37">
        <f t="shared" si="173"/>
        <v>93.307836327417135</v>
      </c>
      <c r="CB100" s="54">
        <f t="shared" si="174"/>
        <v>93.307836327417135</v>
      </c>
      <c r="CC100" s="26">
        <f t="shared" si="175"/>
        <v>2.9067861784242137E-2</v>
      </c>
      <c r="CD100" s="47">
        <f t="shared" si="176"/>
        <v>93.307836327417135</v>
      </c>
      <c r="CE100" s="48">
        <f t="shared" si="177"/>
        <v>0.93340986494474898</v>
      </c>
      <c r="CF100" s="65">
        <f t="shared" si="178"/>
        <v>99.964484876041325</v>
      </c>
      <c r="CG100" t="s">
        <v>222</v>
      </c>
      <c r="CH100" s="66">
        <v>0</v>
      </c>
      <c r="CI100" s="15">
        <f t="shared" si="179"/>
        <v>168.85800491377555</v>
      </c>
      <c r="CJ100" s="37">
        <f t="shared" si="180"/>
        <v>168.85800491377555</v>
      </c>
      <c r="CK100" s="54">
        <f t="shared" si="181"/>
        <v>168.85800491377555</v>
      </c>
      <c r="CL100" s="26">
        <f t="shared" si="182"/>
        <v>2.6273223107791434E-2</v>
      </c>
      <c r="CM100" s="47">
        <f t="shared" si="183"/>
        <v>168.85800491377555</v>
      </c>
      <c r="CN100" s="48">
        <f t="shared" si="184"/>
        <v>0.93340986494474898</v>
      </c>
      <c r="CO100" s="65">
        <f t="shared" si="185"/>
        <v>180.90445714731192</v>
      </c>
      <c r="CP100" s="70">
        <f t="shared" si="186"/>
        <v>0</v>
      </c>
      <c r="CQ100" s="1">
        <f t="shared" si="187"/>
        <v>178</v>
      </c>
    </row>
    <row r="101" spans="1:95" x14ac:dyDescent="0.2">
      <c r="A101" s="24" t="s">
        <v>193</v>
      </c>
      <c r="B101">
        <v>0</v>
      </c>
      <c r="C101">
        <v>0</v>
      </c>
      <c r="D101">
        <v>5.6573705179282799E-2</v>
      </c>
      <c r="E101">
        <v>0.94342629482071705</v>
      </c>
      <c r="F101">
        <v>8.5106382978723402E-2</v>
      </c>
      <c r="G101">
        <v>8.5106382978723402E-2</v>
      </c>
      <c r="H101">
        <v>0.15895196506550199</v>
      </c>
      <c r="I101">
        <v>2.40174672489082E-2</v>
      </c>
      <c r="J101">
        <v>6.1786921068380699E-2</v>
      </c>
      <c r="K101">
        <v>7.2515249206782401E-2</v>
      </c>
      <c r="L101">
        <v>0.63666293565999799</v>
      </c>
      <c r="M101">
        <v>-1.1308706922768199</v>
      </c>
      <c r="N101" s="21">
        <v>0</v>
      </c>
      <c r="O101">
        <v>1.00198431676664</v>
      </c>
      <c r="P101">
        <v>0.966164624977224</v>
      </c>
      <c r="Q101">
        <v>1.0161675272997599</v>
      </c>
      <c r="R101">
        <v>0.976712803807258</v>
      </c>
      <c r="S101">
        <v>45.840000152587798</v>
      </c>
      <c r="T101" s="27">
        <f t="shared" si="126"/>
        <v>0.976712803807258</v>
      </c>
      <c r="U101" s="27">
        <f t="shared" si="127"/>
        <v>1.0161675272997599</v>
      </c>
      <c r="V101" s="39">
        <f t="shared" si="128"/>
        <v>44.772515075559163</v>
      </c>
      <c r="W101" s="38">
        <f t="shared" si="129"/>
        <v>46.58111960647576</v>
      </c>
      <c r="X101" s="44">
        <f t="shared" si="130"/>
        <v>1.2224186655524887</v>
      </c>
      <c r="Y101" s="44">
        <f t="shared" si="131"/>
        <v>7.7722581960900414E-2</v>
      </c>
      <c r="Z101" s="22">
        <f t="shared" si="132"/>
        <v>1</v>
      </c>
      <c r="AA101" s="22">
        <f t="shared" si="133"/>
        <v>1</v>
      </c>
      <c r="AB101" s="22">
        <f t="shared" si="134"/>
        <v>1</v>
      </c>
      <c r="AC101" s="22">
        <v>1</v>
      </c>
      <c r="AD101" s="22">
        <v>1</v>
      </c>
      <c r="AE101" s="22">
        <v>1</v>
      </c>
      <c r="AF101" s="22">
        <f t="shared" si="135"/>
        <v>-0.10573411347504191</v>
      </c>
      <c r="AG101" s="22">
        <f t="shared" si="136"/>
        <v>0.97680415159684475</v>
      </c>
      <c r="AH101" s="22">
        <f t="shared" si="137"/>
        <v>0.63666293565999799</v>
      </c>
      <c r="AI101" s="22">
        <f t="shared" si="138"/>
        <v>1.74239704913504</v>
      </c>
      <c r="AJ101" s="22">
        <f t="shared" si="139"/>
        <v>-2.6288582302280261</v>
      </c>
      <c r="AK101" s="22">
        <f t="shared" si="140"/>
        <v>1.3004365594014071</v>
      </c>
      <c r="AL101" s="22">
        <f t="shared" si="141"/>
        <v>-1.1308706922768199</v>
      </c>
      <c r="AM101" s="22">
        <f t="shared" si="142"/>
        <v>2.4979875379512064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143"/>
        <v>9.2169770820977384</v>
      </c>
      <c r="AS101" s="17">
        <f t="shared" si="144"/>
        <v>9.2169770820977384</v>
      </c>
      <c r="AT101" s="17">
        <f t="shared" si="145"/>
        <v>38.936872915593192</v>
      </c>
      <c r="AU101" s="17">
        <f t="shared" si="146"/>
        <v>9.2169770820977384</v>
      </c>
      <c r="AV101" s="17">
        <f t="shared" si="147"/>
        <v>9.2169770820977384</v>
      </c>
      <c r="AW101" s="17">
        <f t="shared" si="148"/>
        <v>38.936872915593192</v>
      </c>
      <c r="AX101" s="14">
        <f t="shared" si="149"/>
        <v>1.176863307136569E-2</v>
      </c>
      <c r="AY101" s="14">
        <f t="shared" si="150"/>
        <v>1.0830406735362764E-2</v>
      </c>
      <c r="AZ101" s="67">
        <f t="shared" si="151"/>
        <v>3.2711607579400969E-3</v>
      </c>
      <c r="BA101" s="21">
        <f t="shared" si="152"/>
        <v>0</v>
      </c>
      <c r="BB101" s="66">
        <v>1375</v>
      </c>
      <c r="BC101" s="15">
        <f t="shared" si="153"/>
        <v>1403.3388819619304</v>
      </c>
      <c r="BD101" s="19">
        <f t="shared" si="154"/>
        <v>28.338881961930383</v>
      </c>
      <c r="BE101" s="53">
        <f t="shared" si="155"/>
        <v>28.338881961930383</v>
      </c>
      <c r="BF101" s="61">
        <f t="shared" si="156"/>
        <v>1.407607258712014E-3</v>
      </c>
      <c r="BG101" s="62">
        <f t="shared" si="157"/>
        <v>1.9073078355547655</v>
      </c>
      <c r="BH101" s="63">
        <f t="shared" si="158"/>
        <v>44.772515075559163</v>
      </c>
      <c r="BI101" s="46">
        <f t="shared" si="159"/>
        <v>4.2599970815486853E-2</v>
      </c>
      <c r="BJ101" s="64">
        <f t="shared" si="160"/>
        <v>0.97980610219941222</v>
      </c>
      <c r="BK101" s="66">
        <v>1100</v>
      </c>
      <c r="BL101" s="66">
        <v>2246</v>
      </c>
      <c r="BM101" s="66">
        <v>0</v>
      </c>
      <c r="BN101" s="10">
        <f t="shared" si="161"/>
        <v>3346</v>
      </c>
      <c r="BO101" s="15">
        <f t="shared" si="162"/>
        <v>1921.4441197341787</v>
      </c>
      <c r="BP101" s="9">
        <f t="shared" si="163"/>
        <v>-1424.5558802658213</v>
      </c>
      <c r="BQ101" s="53">
        <f t="shared" si="164"/>
        <v>0</v>
      </c>
      <c r="BR101" s="7">
        <f t="shared" si="165"/>
        <v>0</v>
      </c>
      <c r="BS101" s="62">
        <f t="shared" si="166"/>
        <v>0</v>
      </c>
      <c r="BT101" s="48">
        <f t="shared" si="167"/>
        <v>46.58111960647576</v>
      </c>
      <c r="BU101" s="46">
        <f t="shared" si="168"/>
        <v>0</v>
      </c>
      <c r="BV101" s="64">
        <f t="shared" si="169"/>
        <v>1.7413985479124425</v>
      </c>
      <c r="BW101" s="16">
        <f t="shared" si="170"/>
        <v>4721</v>
      </c>
      <c r="BX101" s="69">
        <f t="shared" si="171"/>
        <v>3357.6385403488594</v>
      </c>
      <c r="BY101" s="66">
        <v>0</v>
      </c>
      <c r="BZ101" s="15">
        <f t="shared" si="172"/>
        <v>32.855538652750333</v>
      </c>
      <c r="CA101" s="37">
        <f t="shared" si="173"/>
        <v>32.855538652750333</v>
      </c>
      <c r="CB101" s="54">
        <f t="shared" si="174"/>
        <v>32.855538652750333</v>
      </c>
      <c r="CC101" s="26">
        <f t="shared" si="175"/>
        <v>1.023537029680697E-2</v>
      </c>
      <c r="CD101" s="47">
        <f t="shared" si="176"/>
        <v>32.855538652750333</v>
      </c>
      <c r="CE101" s="48">
        <f t="shared" si="177"/>
        <v>44.772515075559163</v>
      </c>
      <c r="CF101" s="65">
        <f t="shared" si="178"/>
        <v>0.73383276765449834</v>
      </c>
      <c r="CG101" t="s">
        <v>222</v>
      </c>
      <c r="CH101" s="66">
        <v>0</v>
      </c>
      <c r="CI101" s="15">
        <f t="shared" si="179"/>
        <v>30.431608531116723</v>
      </c>
      <c r="CJ101" s="37">
        <f t="shared" si="180"/>
        <v>30.431608531116723</v>
      </c>
      <c r="CK101" s="54">
        <f t="shared" si="181"/>
        <v>30.431608531116723</v>
      </c>
      <c r="CL101" s="26">
        <f t="shared" si="182"/>
        <v>4.7349632069576351E-3</v>
      </c>
      <c r="CM101" s="47">
        <f t="shared" si="183"/>
        <v>30.431608531116719</v>
      </c>
      <c r="CN101" s="48">
        <f t="shared" si="184"/>
        <v>44.772515075559163</v>
      </c>
      <c r="CO101" s="65">
        <f t="shared" si="185"/>
        <v>0.67969397027974887</v>
      </c>
      <c r="CP101" s="70">
        <f t="shared" si="186"/>
        <v>0</v>
      </c>
      <c r="CQ101" s="1">
        <f t="shared" si="187"/>
        <v>4721</v>
      </c>
    </row>
    <row r="102" spans="1:95" x14ac:dyDescent="0.2">
      <c r="A102" s="24" t="s">
        <v>176</v>
      </c>
      <c r="B102">
        <v>1</v>
      </c>
      <c r="C102">
        <v>1</v>
      </c>
      <c r="D102">
        <v>0.65005359056806</v>
      </c>
      <c r="E102">
        <v>0.34994640943194</v>
      </c>
      <c r="F102">
        <v>0.75572112825971205</v>
      </c>
      <c r="G102">
        <v>0.75572112825971205</v>
      </c>
      <c r="H102">
        <v>0.29043280182232301</v>
      </c>
      <c r="I102">
        <v>0.34111617312072801</v>
      </c>
      <c r="J102">
        <v>0.31475597834888203</v>
      </c>
      <c r="K102">
        <v>0.48771686774634598</v>
      </c>
      <c r="L102">
        <v>0.94822953730905202</v>
      </c>
      <c r="M102">
        <v>-1.69054202857743</v>
      </c>
      <c r="N102" s="21">
        <v>0</v>
      </c>
      <c r="O102">
        <v>1.0202222224279101</v>
      </c>
      <c r="P102">
        <v>0.96992669641765505</v>
      </c>
      <c r="Q102">
        <v>1.01777012047002</v>
      </c>
      <c r="R102">
        <v>0.98802939519649602</v>
      </c>
      <c r="S102">
        <v>33.740001678466797</v>
      </c>
      <c r="T102" s="27">
        <f t="shared" ref="T102:T126" si="188">IF(C102,P102,R102)</f>
        <v>0.96992669641765505</v>
      </c>
      <c r="U102" s="27">
        <f t="shared" ref="U102:U126" si="189">IF(D102 = 0,O102,Q102)</f>
        <v>1.01777012047002</v>
      </c>
      <c r="V102" s="39">
        <f t="shared" ref="V102:V126" si="190">S102*T102^(1-N102)</f>
        <v>32.725328365121435</v>
      </c>
      <c r="W102" s="38">
        <f t="shared" ref="W102:W126" si="191">S102*U102^(N102+1)</f>
        <v>34.339565572951827</v>
      </c>
      <c r="X102" s="44">
        <f t="shared" ref="X102:X126" si="192">0.5 * (D102-MAX($D$3:$D$126))/(MIN($D$3:$D$126)-MAX($D$3:$D$126)) + 0.75</f>
        <v>0.91575471982001355</v>
      </c>
      <c r="Y102" s="44">
        <f t="shared" ref="Y102:Y126" si="193">AVERAGE(D102, F102, G102, H102, I102, J102, K102)</f>
        <v>0.51364538116082337</v>
      </c>
      <c r="Z102" s="22">
        <f t="shared" ref="Z102:Z126" si="194">AI102^N102</f>
        <v>1</v>
      </c>
      <c r="AA102" s="22">
        <f t="shared" ref="AA102:AA126" si="195">(Z102+AB102)/2</f>
        <v>1</v>
      </c>
      <c r="AB102" s="22">
        <f t="shared" ref="AB102:AB126" si="196">AM102^N102</f>
        <v>1</v>
      </c>
      <c r="AC102" s="22">
        <v>1</v>
      </c>
      <c r="AD102" s="22">
        <v>1</v>
      </c>
      <c r="AE102" s="22">
        <v>1</v>
      </c>
      <c r="AF102" s="22">
        <f t="shared" ref="AF102:AF126" si="197">PERCENTILE($L$2:$L$126, 0.05)</f>
        <v>-0.10573411347504191</v>
      </c>
      <c r="AG102" s="22">
        <f t="shared" ref="AG102:AG126" si="198">PERCENTILE($L$2:$L$126, 0.95)</f>
        <v>0.97680415159684475</v>
      </c>
      <c r="AH102" s="22">
        <f t="shared" ref="AH102:AH126" si="199">MIN(MAX(L102,AF102), AG102)</f>
        <v>0.94822953730905202</v>
      </c>
      <c r="AI102" s="22">
        <f t="shared" ref="AI102:AI126" si="200">AH102-$AH$127+1</f>
        <v>2.0539636507840937</v>
      </c>
      <c r="AJ102" s="22">
        <f t="shared" ref="AJ102:AJ126" si="201">PERCENTILE($M$2:$M$126, 0.02)</f>
        <v>-2.6288582302280261</v>
      </c>
      <c r="AK102" s="22">
        <f t="shared" ref="AK102:AK126" si="202">PERCENTILE($M$2:$M$126, 0.98)</f>
        <v>1.3004365594014071</v>
      </c>
      <c r="AL102" s="22">
        <f t="shared" ref="AL102:AL126" si="203">MIN(MAX(M102,AJ102), AK102)</f>
        <v>-1.69054202857743</v>
      </c>
      <c r="AM102" s="22">
        <f t="shared" ref="AM102:AM126" si="204">AL102-$AL$127 + 1</f>
        <v>1.9383162016505961</v>
      </c>
      <c r="AN102" s="46">
        <v>1</v>
      </c>
      <c r="AO102" s="46">
        <v>1</v>
      </c>
      <c r="AP102" s="51">
        <v>1</v>
      </c>
      <c r="AQ102" s="21">
        <v>1</v>
      </c>
      <c r="AR102" s="17">
        <f t="shared" ref="AR102:AR126" si="205">(AI102^4)*AB102*AE102*AN102</f>
        <v>17.797992289666524</v>
      </c>
      <c r="AS102" s="17">
        <f t="shared" ref="AS102:AS126" si="206">(AI102^4) *Z102*AC102*AO102</f>
        <v>17.797992289666524</v>
      </c>
      <c r="AT102" s="17">
        <f t="shared" ref="AT102:AT126" si="207">(AM102^4)*AA102*AP102*AQ102</f>
        <v>14.115572712482848</v>
      </c>
      <c r="AU102" s="17">
        <f t="shared" ref="AU102:AU126" si="208">MIN(AR102, 0.05*AR$127)</f>
        <v>17.797992289666524</v>
      </c>
      <c r="AV102" s="17">
        <f t="shared" ref="AV102:AV126" si="209">MIN(AS102, 0.05*AS$127)</f>
        <v>17.797992289666524</v>
      </c>
      <c r="AW102" s="17">
        <f t="shared" ref="AW102:AW126" si="210">MIN(AT102, 0.05*AT$127)</f>
        <v>14.115572712482848</v>
      </c>
      <c r="AX102" s="14">
        <f t="shared" ref="AX102:AX126" si="211">AU102/$AU$127</f>
        <v>2.2725242647170543E-2</v>
      </c>
      <c r="AY102" s="14">
        <f t="shared" ref="AY102:AY126" si="212">AV102/$AV$127</f>
        <v>2.0913526620819998E-2</v>
      </c>
      <c r="AZ102" s="67">
        <f t="shared" ref="AZ102:AZ126" si="213">AW102/$AW$127</f>
        <v>1.1858761137038395E-3</v>
      </c>
      <c r="BA102" s="21">
        <f t="shared" ref="BA102:BA126" si="214">N102</f>
        <v>0</v>
      </c>
      <c r="BB102" s="66">
        <v>3037</v>
      </c>
      <c r="BC102" s="15">
        <f t="shared" ref="BC102:BC126" si="215">$D$133*AX102</f>
        <v>2709.848834219204</v>
      </c>
      <c r="BD102" s="19">
        <f t="shared" ref="BD102:BD126" si="216">BC102-BB102</f>
        <v>-327.15116578079596</v>
      </c>
      <c r="BE102" s="53">
        <f t="shared" ref="BE102:BE126" si="217">BD102*IF($BD$127 &gt; 0, (BD102&gt;0), (BD102&lt;0))</f>
        <v>0</v>
      </c>
      <c r="BF102" s="61">
        <f t="shared" ref="BF102:BF126" si="218">BE102/$BE$127</f>
        <v>0</v>
      </c>
      <c r="BG102" s="62">
        <f t="shared" ref="BG102:BG126" si="219">BF102*$BD$127</f>
        <v>0</v>
      </c>
      <c r="BH102" s="63">
        <f t="shared" ref="BH102:BH126" si="220">(IF(BG102 &gt; 0, V102, W102))</f>
        <v>34.339565572951827</v>
      </c>
      <c r="BI102" s="46">
        <f t="shared" ref="BI102:BI126" si="221">BG102/BH102</f>
        <v>0</v>
      </c>
      <c r="BJ102" s="64">
        <f t="shared" ref="BJ102:BJ126" si="222">BB102/BC102</f>
        <v>1.1207267215977599</v>
      </c>
      <c r="BK102" s="66">
        <v>844</v>
      </c>
      <c r="BL102" s="66">
        <v>5061</v>
      </c>
      <c r="BM102" s="66">
        <v>34</v>
      </c>
      <c r="BN102" s="10">
        <f t="shared" ref="BN102:BN126" si="223">SUM(BK102:BM102)</f>
        <v>5939</v>
      </c>
      <c r="BO102" s="15">
        <f t="shared" ref="BO102:BO126" si="224">AY102*$D$132</f>
        <v>3710.3105848529176</v>
      </c>
      <c r="BP102" s="9">
        <f t="shared" ref="BP102:BP126" si="225">BO102-BN102</f>
        <v>-2228.6894151470824</v>
      </c>
      <c r="BQ102" s="53">
        <f t="shared" ref="BQ102:BQ126" si="226">BP102*IF($BP$127 &gt; 0, (BP102&gt;0), (BP102&lt;0))</f>
        <v>0</v>
      </c>
      <c r="BR102" s="7">
        <f t="shared" ref="BR102:BR126" si="227">BQ102/$BQ$127</f>
        <v>0</v>
      </c>
      <c r="BS102" s="62">
        <f t="shared" ref="BS102:BS126" si="228">BR102*$BP$127</f>
        <v>0</v>
      </c>
      <c r="BT102" s="48">
        <f t="shared" ref="BT102:BT126" si="229">IF(BS102&gt;0,V102,W102)</f>
        <v>34.339565572951827</v>
      </c>
      <c r="BU102" s="46">
        <f t="shared" ref="BU102:BU126" si="230">BS102/BT102</f>
        <v>0</v>
      </c>
      <c r="BV102" s="64">
        <f t="shared" ref="BV102:BV126" si="231">BN102/BO102</f>
        <v>1.6006746239103407</v>
      </c>
      <c r="BW102" s="16">
        <f t="shared" ref="BW102:BW126" si="232">BB102+BN102+BY102</f>
        <v>8976</v>
      </c>
      <c r="BX102" s="69">
        <f t="shared" ref="BX102:BX126" si="233">BC102+BO102+BZ102</f>
        <v>6432.0703587581629</v>
      </c>
      <c r="BY102" s="66">
        <v>0</v>
      </c>
      <c r="BZ102" s="15">
        <f t="shared" ref="BZ102:BZ126" si="234">AZ102*$D$135</f>
        <v>11.910939686041365</v>
      </c>
      <c r="CA102" s="37">
        <f t="shared" ref="CA102:CA126" si="235">BZ102-BY102</f>
        <v>11.910939686041365</v>
      </c>
      <c r="CB102" s="54">
        <f t="shared" ref="CB102:CB126" si="236">CA102*(CA102&lt;&gt;0)</f>
        <v>11.910939686041365</v>
      </c>
      <c r="CC102" s="26">
        <f t="shared" ref="CC102:CC126" si="237">CB102/$CB$127</f>
        <v>3.7105731109163178E-3</v>
      </c>
      <c r="CD102" s="47">
        <f t="shared" ref="CD102:CD126" si="238">CC102 * $CA$127</f>
        <v>11.910939686041365</v>
      </c>
      <c r="CE102" s="48">
        <f t="shared" ref="CE102:CE126" si="239">IF(CD102&gt;0, V102, W102)</f>
        <v>32.725328365121435</v>
      </c>
      <c r="CF102" s="65">
        <f t="shared" ref="CF102:CF126" si="240">CD102/CE102</f>
        <v>0.36396700296324641</v>
      </c>
      <c r="CG102" t="s">
        <v>222</v>
      </c>
      <c r="CH102" s="66">
        <v>0</v>
      </c>
      <c r="CI102" s="15">
        <f t="shared" ref="CI102:CI126" si="241">AZ102*$CH$130</f>
        <v>11.032205485786818</v>
      </c>
      <c r="CJ102" s="37">
        <f t="shared" ref="CJ102:CJ126" si="242">CI102-CH102</f>
        <v>11.032205485786818</v>
      </c>
      <c r="CK102" s="54">
        <f t="shared" ref="CK102:CK126" si="243">CJ102*(CJ102&lt;&gt;0)</f>
        <v>11.032205485786818</v>
      </c>
      <c r="CL102" s="26">
        <f t="shared" ref="CL102:CL126" si="244">CK102/$CK$127</f>
        <v>1.7165404521218015E-3</v>
      </c>
      <c r="CM102" s="47">
        <f t="shared" ref="CM102:CM126" si="245">CL102 * $CJ$127</f>
        <v>11.032205485786818</v>
      </c>
      <c r="CN102" s="48">
        <f t="shared" ref="CN102:CN126" si="246">IF(CD102&gt;0,V102,W102)</f>
        <v>32.725328365121435</v>
      </c>
      <c r="CO102" s="65">
        <f t="shared" ref="CO102:CO126" si="247">CM102/CN102</f>
        <v>0.33711519599433304</v>
      </c>
      <c r="CP102" s="70">
        <f t="shared" ref="CP102:CP126" si="248">N102</f>
        <v>0</v>
      </c>
      <c r="CQ102" s="1">
        <f t="shared" ref="CQ102:CQ126" si="249">BW102+BY102</f>
        <v>8976</v>
      </c>
    </row>
    <row r="103" spans="1:95" x14ac:dyDescent="0.2">
      <c r="A103" s="24" t="s">
        <v>174</v>
      </c>
      <c r="B103">
        <v>0</v>
      </c>
      <c r="C103">
        <v>0</v>
      </c>
      <c r="D103">
        <v>0.16952380952380899</v>
      </c>
      <c r="E103">
        <v>0.83047619047619003</v>
      </c>
      <c r="F103">
        <v>0.14285714285714199</v>
      </c>
      <c r="G103">
        <v>0.14285714285714199</v>
      </c>
      <c r="H103">
        <v>0.60722891566265003</v>
      </c>
      <c r="I103">
        <v>0.49156626506024098</v>
      </c>
      <c r="J103">
        <v>0.54634535790914196</v>
      </c>
      <c r="K103">
        <v>0.279373114032405</v>
      </c>
      <c r="L103">
        <v>-1.3420280854879001E-2</v>
      </c>
      <c r="M103">
        <v>-1.7709994580505599</v>
      </c>
      <c r="N103" s="21">
        <v>0</v>
      </c>
      <c r="O103">
        <v>1.0062791898858201</v>
      </c>
      <c r="P103">
        <v>0.97627077530835404</v>
      </c>
      <c r="Q103">
        <v>1.0297931635636599</v>
      </c>
      <c r="R103">
        <v>0.98969536155334703</v>
      </c>
      <c r="S103">
        <v>150.47000122070301</v>
      </c>
      <c r="T103" s="27">
        <f t="shared" si="188"/>
        <v>0.98969536155334703</v>
      </c>
      <c r="U103" s="27">
        <f t="shared" si="189"/>
        <v>1.0297931635636599</v>
      </c>
      <c r="V103" s="39">
        <f t="shared" si="190"/>
        <v>148.91946226105622</v>
      </c>
      <c r="W103" s="38">
        <f t="shared" si="191"/>
        <v>154.95297857849553</v>
      </c>
      <c r="X103" s="44">
        <f t="shared" si="192"/>
        <v>1.1640548936337543</v>
      </c>
      <c r="Y103" s="44">
        <f t="shared" si="193"/>
        <v>0.33996453541464733</v>
      </c>
      <c r="Z103" s="22">
        <f t="shared" si="194"/>
        <v>1</v>
      </c>
      <c r="AA103" s="22">
        <f t="shared" si="195"/>
        <v>1</v>
      </c>
      <c r="AB103" s="22">
        <f t="shared" si="196"/>
        <v>1</v>
      </c>
      <c r="AC103" s="22">
        <v>1</v>
      </c>
      <c r="AD103" s="22">
        <v>1</v>
      </c>
      <c r="AE103" s="22">
        <v>1</v>
      </c>
      <c r="AF103" s="22">
        <f t="shared" si="197"/>
        <v>-0.10573411347504191</v>
      </c>
      <c r="AG103" s="22">
        <f t="shared" si="198"/>
        <v>0.97680415159684475</v>
      </c>
      <c r="AH103" s="22">
        <f t="shared" si="199"/>
        <v>-1.3420280854879001E-2</v>
      </c>
      <c r="AI103" s="22">
        <f t="shared" si="200"/>
        <v>1.0923138326201629</v>
      </c>
      <c r="AJ103" s="22">
        <f t="shared" si="201"/>
        <v>-2.6288582302280261</v>
      </c>
      <c r="AK103" s="22">
        <f t="shared" si="202"/>
        <v>1.3004365594014071</v>
      </c>
      <c r="AL103" s="22">
        <f t="shared" si="203"/>
        <v>-1.7709994580505599</v>
      </c>
      <c r="AM103" s="22">
        <f t="shared" si="204"/>
        <v>1.8578587721774662</v>
      </c>
      <c r="AN103" s="46">
        <v>1</v>
      </c>
      <c r="AO103" s="46">
        <v>1</v>
      </c>
      <c r="AP103" s="51">
        <v>1</v>
      </c>
      <c r="AQ103" s="21">
        <v>2</v>
      </c>
      <c r="AR103" s="17">
        <f t="shared" si="205"/>
        <v>1.4236057506678925</v>
      </c>
      <c r="AS103" s="17">
        <f t="shared" si="206"/>
        <v>1.4236057506678925</v>
      </c>
      <c r="AT103" s="17">
        <f t="shared" si="207"/>
        <v>23.8276265735904</v>
      </c>
      <c r="AU103" s="17">
        <f t="shared" si="208"/>
        <v>1.4236057506678925</v>
      </c>
      <c r="AV103" s="17">
        <f t="shared" si="209"/>
        <v>1.4236057506678925</v>
      </c>
      <c r="AW103" s="17">
        <f t="shared" si="210"/>
        <v>23.8276265735904</v>
      </c>
      <c r="AX103" s="14">
        <f t="shared" si="211"/>
        <v>1.8177210997342998E-3</v>
      </c>
      <c r="AY103" s="14">
        <f t="shared" si="212"/>
        <v>1.6728075998454794E-3</v>
      </c>
      <c r="AZ103" s="67">
        <f t="shared" si="213"/>
        <v>2.0018042324905102E-3</v>
      </c>
      <c r="BA103" s="21">
        <f t="shared" si="214"/>
        <v>0</v>
      </c>
      <c r="BB103" s="66">
        <v>301</v>
      </c>
      <c r="BC103" s="15">
        <f t="shared" si="215"/>
        <v>216.75233481671685</v>
      </c>
      <c r="BD103" s="19">
        <f t="shared" si="216"/>
        <v>-84.247665183283146</v>
      </c>
      <c r="BE103" s="53">
        <f t="shared" si="217"/>
        <v>0</v>
      </c>
      <c r="BF103" s="61">
        <f t="shared" si="218"/>
        <v>0</v>
      </c>
      <c r="BG103" s="62">
        <f t="shared" si="219"/>
        <v>0</v>
      </c>
      <c r="BH103" s="63">
        <f t="shared" si="220"/>
        <v>154.95297857849553</v>
      </c>
      <c r="BI103" s="46">
        <f t="shared" si="221"/>
        <v>0</v>
      </c>
      <c r="BJ103" s="64">
        <f t="shared" si="222"/>
        <v>1.388681696344918</v>
      </c>
      <c r="BK103" s="66">
        <v>0</v>
      </c>
      <c r="BL103" s="66">
        <v>602</v>
      </c>
      <c r="BM103" s="66">
        <v>0</v>
      </c>
      <c r="BN103" s="10">
        <f t="shared" si="223"/>
        <v>602</v>
      </c>
      <c r="BO103" s="15">
        <f t="shared" si="224"/>
        <v>296.7761419037862</v>
      </c>
      <c r="BP103" s="9">
        <f t="shared" si="225"/>
        <v>-305.2238580962138</v>
      </c>
      <c r="BQ103" s="53">
        <f t="shared" si="226"/>
        <v>0</v>
      </c>
      <c r="BR103" s="7">
        <f t="shared" si="227"/>
        <v>0</v>
      </c>
      <c r="BS103" s="62">
        <f t="shared" si="228"/>
        <v>0</v>
      </c>
      <c r="BT103" s="48">
        <f t="shared" si="229"/>
        <v>154.95297857849553</v>
      </c>
      <c r="BU103" s="46">
        <f t="shared" si="230"/>
        <v>0</v>
      </c>
      <c r="BV103" s="64">
        <f t="shared" si="231"/>
        <v>2.0284649437728937</v>
      </c>
      <c r="BW103" s="16">
        <f t="shared" si="232"/>
        <v>903</v>
      </c>
      <c r="BX103" s="69">
        <f t="shared" si="233"/>
        <v>533.63459843163776</v>
      </c>
      <c r="BY103" s="66">
        <v>0</v>
      </c>
      <c r="BZ103" s="15">
        <f t="shared" si="234"/>
        <v>20.106121711134683</v>
      </c>
      <c r="CA103" s="37">
        <f t="shared" si="235"/>
        <v>20.106121711134683</v>
      </c>
      <c r="CB103" s="54">
        <f t="shared" si="236"/>
        <v>20.106121711134683</v>
      </c>
      <c r="CC103" s="26">
        <f t="shared" si="237"/>
        <v>6.2635893181105014E-3</v>
      </c>
      <c r="CD103" s="47">
        <f t="shared" si="238"/>
        <v>20.106121711134683</v>
      </c>
      <c r="CE103" s="48">
        <f t="shared" si="239"/>
        <v>148.91946226105622</v>
      </c>
      <c r="CF103" s="65">
        <f t="shared" si="240"/>
        <v>0.13501339184188429</v>
      </c>
      <c r="CG103" t="s">
        <v>222</v>
      </c>
      <c r="CH103" s="66">
        <v>0</v>
      </c>
      <c r="CI103" s="15">
        <f t="shared" si="241"/>
        <v>18.622784774859216</v>
      </c>
      <c r="CJ103" s="37">
        <f t="shared" si="242"/>
        <v>18.622784774859216</v>
      </c>
      <c r="CK103" s="54">
        <f t="shared" si="243"/>
        <v>18.622784774859216</v>
      </c>
      <c r="CL103" s="26">
        <f t="shared" si="244"/>
        <v>2.8975859304277603E-3</v>
      </c>
      <c r="CM103" s="47">
        <f t="shared" si="245"/>
        <v>18.622784774859216</v>
      </c>
      <c r="CN103" s="48">
        <f t="shared" si="246"/>
        <v>148.91946226105622</v>
      </c>
      <c r="CO103" s="65">
        <f t="shared" si="247"/>
        <v>0.12505272643419449</v>
      </c>
      <c r="CP103" s="70">
        <f t="shared" si="248"/>
        <v>0</v>
      </c>
      <c r="CQ103" s="1">
        <f t="shared" si="249"/>
        <v>903</v>
      </c>
    </row>
    <row r="104" spans="1:95" x14ac:dyDescent="0.2">
      <c r="A104" s="24" t="s">
        <v>227</v>
      </c>
      <c r="B104">
        <v>0</v>
      </c>
      <c r="C104">
        <v>0</v>
      </c>
      <c r="D104">
        <v>0.43907311226528101</v>
      </c>
      <c r="E104">
        <v>0.56092688773471799</v>
      </c>
      <c r="F104">
        <v>0.26441351888667902</v>
      </c>
      <c r="G104">
        <v>0.26441351888667902</v>
      </c>
      <c r="H104">
        <v>0.56122022565816898</v>
      </c>
      <c r="I104">
        <v>0.79732553280401097</v>
      </c>
      <c r="J104">
        <v>0.66893588290903305</v>
      </c>
      <c r="K104">
        <v>0.42056591719913</v>
      </c>
      <c r="L104">
        <v>0.68570656831042698</v>
      </c>
      <c r="M104">
        <v>0.97194993616440595</v>
      </c>
      <c r="N104" s="21">
        <v>0</v>
      </c>
      <c r="O104">
        <v>1.0995692490919799</v>
      </c>
      <c r="P104">
        <v>0.98279549131969302</v>
      </c>
      <c r="Q104">
        <v>1.0050925875335499</v>
      </c>
      <c r="R104">
        <v>1</v>
      </c>
      <c r="S104">
        <v>2.45000004768371</v>
      </c>
      <c r="T104" s="27">
        <f t="shared" si="188"/>
        <v>1</v>
      </c>
      <c r="U104" s="27">
        <f t="shared" si="189"/>
        <v>1.0050925875335499</v>
      </c>
      <c r="V104" s="39">
        <f t="shared" si="190"/>
        <v>2.45000004768371</v>
      </c>
      <c r="W104" s="38">
        <f t="shared" si="191"/>
        <v>2.4624768873837408</v>
      </c>
      <c r="X104" s="44">
        <f t="shared" si="192"/>
        <v>1.0247729149463256</v>
      </c>
      <c r="Y104" s="44">
        <f t="shared" si="193"/>
        <v>0.48799252980128316</v>
      </c>
      <c r="Z104" s="22">
        <f t="shared" si="194"/>
        <v>1</v>
      </c>
      <c r="AA104" s="22">
        <f t="shared" si="195"/>
        <v>1</v>
      </c>
      <c r="AB104" s="22">
        <f t="shared" si="196"/>
        <v>1</v>
      </c>
      <c r="AC104" s="22">
        <v>1</v>
      </c>
      <c r="AD104" s="22">
        <v>1</v>
      </c>
      <c r="AE104" s="22">
        <v>1</v>
      </c>
      <c r="AF104" s="22">
        <f t="shared" si="197"/>
        <v>-0.10573411347504191</v>
      </c>
      <c r="AG104" s="22">
        <f t="shared" si="198"/>
        <v>0.97680415159684475</v>
      </c>
      <c r="AH104" s="22">
        <f t="shared" si="199"/>
        <v>0.68570656831042698</v>
      </c>
      <c r="AI104" s="22">
        <f t="shared" si="200"/>
        <v>1.7914406817854689</v>
      </c>
      <c r="AJ104" s="22">
        <f t="shared" si="201"/>
        <v>-2.6288582302280261</v>
      </c>
      <c r="AK104" s="22">
        <f t="shared" si="202"/>
        <v>1.3004365594014071</v>
      </c>
      <c r="AL104" s="22">
        <f t="shared" si="203"/>
        <v>0.97194993616440595</v>
      </c>
      <c r="AM104" s="22">
        <f t="shared" si="204"/>
        <v>4.6008081663924321</v>
      </c>
      <c r="AN104" s="46">
        <v>0</v>
      </c>
      <c r="AO104" s="49">
        <v>0</v>
      </c>
      <c r="AP104" s="51">
        <v>0.5</v>
      </c>
      <c r="AQ104" s="50">
        <v>1</v>
      </c>
      <c r="AR104" s="17">
        <f t="shared" si="205"/>
        <v>0</v>
      </c>
      <c r="AS104" s="17">
        <f t="shared" si="206"/>
        <v>0</v>
      </c>
      <c r="AT104" s="17">
        <f t="shared" si="207"/>
        <v>224.03016883368153</v>
      </c>
      <c r="AU104" s="17">
        <f t="shared" si="208"/>
        <v>0</v>
      </c>
      <c r="AV104" s="17">
        <f t="shared" si="209"/>
        <v>0</v>
      </c>
      <c r="AW104" s="17">
        <f t="shared" si="210"/>
        <v>224.03016883368153</v>
      </c>
      <c r="AX104" s="14">
        <f t="shared" si="211"/>
        <v>0</v>
      </c>
      <c r="AY104" s="14">
        <f t="shared" si="212"/>
        <v>0</v>
      </c>
      <c r="AZ104" s="67">
        <f t="shared" si="213"/>
        <v>1.8821200625742881E-2</v>
      </c>
      <c r="BA104" s="21">
        <f t="shared" si="214"/>
        <v>0</v>
      </c>
      <c r="BB104" s="66">
        <v>0</v>
      </c>
      <c r="BC104" s="15">
        <f t="shared" si="215"/>
        <v>0</v>
      </c>
      <c r="BD104" s="19">
        <f t="shared" si="216"/>
        <v>0</v>
      </c>
      <c r="BE104" s="53">
        <f t="shared" si="217"/>
        <v>0</v>
      </c>
      <c r="BF104" s="61">
        <f t="shared" si="218"/>
        <v>0</v>
      </c>
      <c r="BG104" s="62">
        <f t="shared" si="219"/>
        <v>0</v>
      </c>
      <c r="BH104" s="63">
        <f t="shared" si="220"/>
        <v>2.4624768873837408</v>
      </c>
      <c r="BI104" s="46">
        <f t="shared" si="221"/>
        <v>0</v>
      </c>
      <c r="BJ104" s="64" t="e">
        <f t="shared" si="222"/>
        <v>#DIV/0!</v>
      </c>
      <c r="BK104" s="66">
        <v>0</v>
      </c>
      <c r="BL104" s="66">
        <v>0</v>
      </c>
      <c r="BM104" s="66">
        <v>0</v>
      </c>
      <c r="BN104" s="10">
        <f t="shared" si="223"/>
        <v>0</v>
      </c>
      <c r="BO104" s="15">
        <f t="shared" si="224"/>
        <v>0</v>
      </c>
      <c r="BP104" s="9">
        <f t="shared" si="225"/>
        <v>0</v>
      </c>
      <c r="BQ104" s="53">
        <f t="shared" si="226"/>
        <v>0</v>
      </c>
      <c r="BR104" s="7">
        <f t="shared" si="227"/>
        <v>0</v>
      </c>
      <c r="BS104" s="62">
        <f t="shared" si="228"/>
        <v>0</v>
      </c>
      <c r="BT104" s="48">
        <f t="shared" si="229"/>
        <v>2.4624768873837408</v>
      </c>
      <c r="BU104" s="46">
        <f t="shared" si="230"/>
        <v>0</v>
      </c>
      <c r="BV104" s="64" t="e">
        <f t="shared" si="231"/>
        <v>#DIV/0!</v>
      </c>
      <c r="BW104" s="16">
        <f t="shared" si="232"/>
        <v>157</v>
      </c>
      <c r="BX104" s="69">
        <f t="shared" si="233"/>
        <v>189.04013908496148</v>
      </c>
      <c r="BY104" s="66">
        <v>157</v>
      </c>
      <c r="BZ104" s="15">
        <f t="shared" si="234"/>
        <v>189.04013908496148</v>
      </c>
      <c r="CA104" s="37">
        <f t="shared" si="235"/>
        <v>32.040139084961481</v>
      </c>
      <c r="CB104" s="54">
        <f t="shared" si="236"/>
        <v>32.040139084961481</v>
      </c>
      <c r="CC104" s="26">
        <f t="shared" si="237"/>
        <v>9.9813517398634026E-3</v>
      </c>
      <c r="CD104" s="47">
        <f t="shared" si="238"/>
        <v>32.040139084961481</v>
      </c>
      <c r="CE104" s="48">
        <f t="shared" si="239"/>
        <v>2.45000004768371</v>
      </c>
      <c r="CF104" s="65">
        <f t="shared" si="240"/>
        <v>13.077607535254137</v>
      </c>
      <c r="CG104" t="s">
        <v>222</v>
      </c>
      <c r="CH104" s="66">
        <v>0</v>
      </c>
      <c r="CI104" s="15">
        <f t="shared" si="241"/>
        <v>175.09362942128601</v>
      </c>
      <c r="CJ104" s="37">
        <f t="shared" si="242"/>
        <v>175.09362942128601</v>
      </c>
      <c r="CK104" s="54">
        <f t="shared" si="243"/>
        <v>175.09362942128601</v>
      </c>
      <c r="CL104" s="26">
        <f t="shared" si="244"/>
        <v>2.7243446307964214E-2</v>
      </c>
      <c r="CM104" s="47">
        <f t="shared" si="245"/>
        <v>175.09362942128601</v>
      </c>
      <c r="CN104" s="48">
        <f t="shared" si="246"/>
        <v>2.45000004768371</v>
      </c>
      <c r="CO104" s="65">
        <f t="shared" si="247"/>
        <v>71.466786127952858</v>
      </c>
      <c r="CP104" s="70">
        <f t="shared" si="248"/>
        <v>0</v>
      </c>
      <c r="CQ104" s="1">
        <f t="shared" si="249"/>
        <v>314</v>
      </c>
    </row>
    <row r="105" spans="1:95" x14ac:dyDescent="0.2">
      <c r="A105" s="24" t="s">
        <v>175</v>
      </c>
      <c r="B105">
        <v>0</v>
      </c>
      <c r="C105">
        <v>0</v>
      </c>
      <c r="D105">
        <v>0.34117647058823503</v>
      </c>
      <c r="E105">
        <v>0.65882352941176403</v>
      </c>
      <c r="F105">
        <v>0.24011299435028199</v>
      </c>
      <c r="G105">
        <v>0.24011299435028199</v>
      </c>
      <c r="H105">
        <v>0.95652173913043403</v>
      </c>
      <c r="I105">
        <v>0.53913043478260803</v>
      </c>
      <c r="J105">
        <v>0.71811557641956703</v>
      </c>
      <c r="K105">
        <v>0.41524556751840402</v>
      </c>
      <c r="L105">
        <v>-3.46286832961296E-2</v>
      </c>
      <c r="M105">
        <v>-1.64564149005168</v>
      </c>
      <c r="N105" s="21">
        <v>0</v>
      </c>
      <c r="O105">
        <v>1.0014811035289499</v>
      </c>
      <c r="P105">
        <v>0.993038510945498</v>
      </c>
      <c r="Q105">
        <v>1.0052358827298999</v>
      </c>
      <c r="R105">
        <v>0.98846850745173598</v>
      </c>
      <c r="S105">
        <v>17.2399997711181</v>
      </c>
      <c r="T105" s="27">
        <f t="shared" si="188"/>
        <v>0.98846850745173598</v>
      </c>
      <c r="U105" s="27">
        <f t="shared" si="189"/>
        <v>1.0052358827298999</v>
      </c>
      <c r="V105" s="39">
        <f t="shared" si="190"/>
        <v>17.041196842225379</v>
      </c>
      <c r="W105" s="38">
        <f t="shared" si="191"/>
        <v>17.330266388183176</v>
      </c>
      <c r="X105" s="44">
        <f t="shared" si="192"/>
        <v>1.0753582357798612</v>
      </c>
      <c r="Y105" s="44">
        <f t="shared" si="193"/>
        <v>0.49291653959140175</v>
      </c>
      <c r="Z105" s="22">
        <f t="shared" si="194"/>
        <v>1</v>
      </c>
      <c r="AA105" s="22">
        <f t="shared" si="195"/>
        <v>1</v>
      </c>
      <c r="AB105" s="22">
        <f t="shared" si="196"/>
        <v>1</v>
      </c>
      <c r="AC105" s="22">
        <v>1</v>
      </c>
      <c r="AD105" s="22">
        <v>1</v>
      </c>
      <c r="AE105" s="22">
        <v>1</v>
      </c>
      <c r="AF105" s="22">
        <f t="shared" si="197"/>
        <v>-0.10573411347504191</v>
      </c>
      <c r="AG105" s="22">
        <f t="shared" si="198"/>
        <v>0.97680415159684475</v>
      </c>
      <c r="AH105" s="22">
        <f t="shared" si="199"/>
        <v>-3.46286832961296E-2</v>
      </c>
      <c r="AI105" s="22">
        <f t="shared" si="200"/>
        <v>1.0711054301789122</v>
      </c>
      <c r="AJ105" s="22">
        <f t="shared" si="201"/>
        <v>-2.6288582302280261</v>
      </c>
      <c r="AK105" s="22">
        <f t="shared" si="202"/>
        <v>1.3004365594014071</v>
      </c>
      <c r="AL105" s="22">
        <f t="shared" si="203"/>
        <v>-1.64564149005168</v>
      </c>
      <c r="AM105" s="22">
        <f t="shared" si="204"/>
        <v>1.9832167401763461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5"/>
        <v>1.3162212080347298</v>
      </c>
      <c r="AS105" s="17">
        <f t="shared" si="206"/>
        <v>1.3162212080347298</v>
      </c>
      <c r="AT105" s="17">
        <f t="shared" si="207"/>
        <v>15.469658212657844</v>
      </c>
      <c r="AU105" s="17">
        <f t="shared" si="208"/>
        <v>1.3162212080347298</v>
      </c>
      <c r="AV105" s="17">
        <f t="shared" si="209"/>
        <v>1.3162212080347298</v>
      </c>
      <c r="AW105" s="17">
        <f t="shared" si="210"/>
        <v>15.469658212657844</v>
      </c>
      <c r="AX105" s="14">
        <f t="shared" si="211"/>
        <v>1.6806078934705287E-3</v>
      </c>
      <c r="AY105" s="14">
        <f t="shared" si="212"/>
        <v>1.5466254184807234E-3</v>
      </c>
      <c r="AZ105" s="67">
        <f t="shared" si="213"/>
        <v>1.2996354122656473E-3</v>
      </c>
      <c r="BA105" s="21">
        <f t="shared" si="214"/>
        <v>0</v>
      </c>
      <c r="BB105" s="66">
        <v>259</v>
      </c>
      <c r="BC105" s="15">
        <f t="shared" si="215"/>
        <v>200.40240764899971</v>
      </c>
      <c r="BD105" s="19">
        <f t="shared" si="216"/>
        <v>-58.597592351000287</v>
      </c>
      <c r="BE105" s="53">
        <f t="shared" si="217"/>
        <v>0</v>
      </c>
      <c r="BF105" s="61">
        <f t="shared" si="218"/>
        <v>0</v>
      </c>
      <c r="BG105" s="62">
        <f t="shared" si="219"/>
        <v>0</v>
      </c>
      <c r="BH105" s="63">
        <f t="shared" si="220"/>
        <v>17.330266388183176</v>
      </c>
      <c r="BI105" s="46">
        <f t="shared" si="221"/>
        <v>0</v>
      </c>
      <c r="BJ105" s="64">
        <f t="shared" si="222"/>
        <v>1.2923996424914848</v>
      </c>
      <c r="BK105" s="66">
        <v>17</v>
      </c>
      <c r="BL105" s="66">
        <v>465</v>
      </c>
      <c r="BM105" s="66">
        <v>69</v>
      </c>
      <c r="BN105" s="10">
        <f t="shared" si="223"/>
        <v>551</v>
      </c>
      <c r="BO105" s="15">
        <f t="shared" si="224"/>
        <v>274.38990874350208</v>
      </c>
      <c r="BP105" s="9">
        <f t="shared" si="225"/>
        <v>-276.61009125649792</v>
      </c>
      <c r="BQ105" s="53">
        <f t="shared" si="226"/>
        <v>0</v>
      </c>
      <c r="BR105" s="7">
        <f t="shared" si="227"/>
        <v>0</v>
      </c>
      <c r="BS105" s="62">
        <f t="shared" si="228"/>
        <v>0</v>
      </c>
      <c r="BT105" s="48">
        <f t="shared" si="229"/>
        <v>17.330266388183176</v>
      </c>
      <c r="BU105" s="46">
        <f t="shared" si="230"/>
        <v>0</v>
      </c>
      <c r="BV105" s="64">
        <f t="shared" si="231"/>
        <v>2.0080913417084565</v>
      </c>
      <c r="BW105" s="16">
        <f t="shared" si="232"/>
        <v>810</v>
      </c>
      <c r="BX105" s="69">
        <f t="shared" si="233"/>
        <v>487.84585447329795</v>
      </c>
      <c r="BY105" s="66">
        <v>0</v>
      </c>
      <c r="BZ105" s="15">
        <f t="shared" si="234"/>
        <v>13.053538080796162</v>
      </c>
      <c r="CA105" s="37">
        <f t="shared" si="235"/>
        <v>13.053538080796162</v>
      </c>
      <c r="CB105" s="54">
        <f t="shared" si="236"/>
        <v>13.053538080796162</v>
      </c>
      <c r="CC105" s="26">
        <f t="shared" si="237"/>
        <v>4.0665227666031711E-3</v>
      </c>
      <c r="CD105" s="47">
        <f t="shared" si="238"/>
        <v>13.053538080796162</v>
      </c>
      <c r="CE105" s="48">
        <f t="shared" si="239"/>
        <v>17.041196842225379</v>
      </c>
      <c r="CF105" s="65">
        <f t="shared" si="240"/>
        <v>0.76599890263878467</v>
      </c>
      <c r="CG105" t="s">
        <v>222</v>
      </c>
      <c r="CH105" s="66">
        <v>0</v>
      </c>
      <c r="CI105" s="15">
        <f t="shared" si="241"/>
        <v>12.090508240307317</v>
      </c>
      <c r="CJ105" s="37">
        <f t="shared" si="242"/>
        <v>12.090508240307317</v>
      </c>
      <c r="CK105" s="54">
        <f t="shared" si="243"/>
        <v>12.090508240307317</v>
      </c>
      <c r="CL105" s="26">
        <f t="shared" si="244"/>
        <v>1.8812055765220657E-3</v>
      </c>
      <c r="CM105" s="47">
        <f t="shared" si="245"/>
        <v>12.090508240307317</v>
      </c>
      <c r="CN105" s="48">
        <f t="shared" si="246"/>
        <v>17.041196842225379</v>
      </c>
      <c r="CO105" s="65">
        <f t="shared" si="247"/>
        <v>0.70948703616573205</v>
      </c>
      <c r="CP105" s="70">
        <f t="shared" si="248"/>
        <v>0</v>
      </c>
      <c r="CQ105" s="1">
        <f t="shared" si="249"/>
        <v>810</v>
      </c>
    </row>
    <row r="106" spans="1:95" x14ac:dyDescent="0.2">
      <c r="A106" s="24" t="s">
        <v>177</v>
      </c>
      <c r="B106">
        <v>1</v>
      </c>
      <c r="C106">
        <v>1</v>
      </c>
      <c r="D106">
        <v>0.51360174102284994</v>
      </c>
      <c r="E106">
        <v>0.486398258977149</v>
      </c>
      <c r="F106">
        <v>0.50513236088600699</v>
      </c>
      <c r="G106">
        <v>0.50513236088600699</v>
      </c>
      <c r="H106">
        <v>0.28125</v>
      </c>
      <c r="I106">
        <v>0.30555555555555503</v>
      </c>
      <c r="J106">
        <v>0.29315098498896403</v>
      </c>
      <c r="K106">
        <v>0.38481170608952903</v>
      </c>
      <c r="L106">
        <v>0.40420267096552598</v>
      </c>
      <c r="M106">
        <v>-1.7120869592305501</v>
      </c>
      <c r="N106" s="21">
        <v>0</v>
      </c>
      <c r="O106">
        <v>1.01695672333785</v>
      </c>
      <c r="P106">
        <v>0.96967290745285994</v>
      </c>
      <c r="Q106">
        <v>1.01003852252959</v>
      </c>
      <c r="R106">
        <v>0.98056428580593202</v>
      </c>
      <c r="S106">
        <v>27.7199993133544</v>
      </c>
      <c r="T106" s="27">
        <f t="shared" si="188"/>
        <v>0.96967290745285994</v>
      </c>
      <c r="U106" s="27">
        <f t="shared" si="189"/>
        <v>1.01003852252959</v>
      </c>
      <c r="V106" s="39">
        <f t="shared" si="190"/>
        <v>26.879332328771643</v>
      </c>
      <c r="W106" s="38">
        <f t="shared" si="191"/>
        <v>27.998267150981729</v>
      </c>
      <c r="X106" s="44">
        <f t="shared" si="192"/>
        <v>0.98626235388517891</v>
      </c>
      <c r="Y106" s="44">
        <f t="shared" si="193"/>
        <v>0.39837638706127315</v>
      </c>
      <c r="Z106" s="22">
        <f t="shared" si="194"/>
        <v>1</v>
      </c>
      <c r="AA106" s="22">
        <f t="shared" si="195"/>
        <v>1</v>
      </c>
      <c r="AB106" s="22">
        <f t="shared" si="196"/>
        <v>1</v>
      </c>
      <c r="AC106" s="22">
        <v>1</v>
      </c>
      <c r="AD106" s="22">
        <v>1</v>
      </c>
      <c r="AE106" s="22">
        <v>1</v>
      </c>
      <c r="AF106" s="22">
        <f t="shared" si="197"/>
        <v>-0.10573411347504191</v>
      </c>
      <c r="AG106" s="22">
        <f t="shared" si="198"/>
        <v>0.97680415159684475</v>
      </c>
      <c r="AH106" s="22">
        <f t="shared" si="199"/>
        <v>0.40420267096552598</v>
      </c>
      <c r="AI106" s="22">
        <f t="shared" si="200"/>
        <v>1.5099367844405678</v>
      </c>
      <c r="AJ106" s="22">
        <f t="shared" si="201"/>
        <v>-2.6288582302280261</v>
      </c>
      <c r="AK106" s="22">
        <f t="shared" si="202"/>
        <v>1.3004365594014071</v>
      </c>
      <c r="AL106" s="22">
        <f t="shared" si="203"/>
        <v>-1.7120869592305501</v>
      </c>
      <c r="AM106" s="22">
        <f t="shared" si="204"/>
        <v>1.916771270997476</v>
      </c>
      <c r="AN106" s="46">
        <v>1</v>
      </c>
      <c r="AO106" s="46">
        <v>1</v>
      </c>
      <c r="AP106" s="51">
        <v>1</v>
      </c>
      <c r="AQ106" s="21">
        <v>1</v>
      </c>
      <c r="AR106" s="17">
        <f t="shared" si="205"/>
        <v>5.1979854723747332</v>
      </c>
      <c r="AS106" s="17">
        <f t="shared" si="206"/>
        <v>5.1979854723747332</v>
      </c>
      <c r="AT106" s="17">
        <f t="shared" si="207"/>
        <v>13.4983649500473</v>
      </c>
      <c r="AU106" s="17">
        <f t="shared" si="208"/>
        <v>5.1979854723747332</v>
      </c>
      <c r="AV106" s="17">
        <f t="shared" si="209"/>
        <v>5.1979854723747332</v>
      </c>
      <c r="AW106" s="17">
        <f t="shared" si="210"/>
        <v>13.4983649500473</v>
      </c>
      <c r="AX106" s="14">
        <f t="shared" si="211"/>
        <v>6.6370115917381645E-3</v>
      </c>
      <c r="AY106" s="14">
        <f t="shared" si="212"/>
        <v>6.1078915970910015E-3</v>
      </c>
      <c r="AZ106" s="67">
        <f t="shared" si="213"/>
        <v>1.1340233155515097E-3</v>
      </c>
      <c r="BA106" s="21">
        <f t="shared" si="214"/>
        <v>0</v>
      </c>
      <c r="BB106" s="66">
        <v>499</v>
      </c>
      <c r="BC106" s="15">
        <f t="shared" si="215"/>
        <v>791.4238102452257</v>
      </c>
      <c r="BD106" s="19">
        <f t="shared" si="216"/>
        <v>292.4238102452257</v>
      </c>
      <c r="BE106" s="53">
        <f t="shared" si="217"/>
        <v>292.4238102452257</v>
      </c>
      <c r="BF106" s="61">
        <f t="shared" si="218"/>
        <v>1.4524845351145454E-2</v>
      </c>
      <c r="BG106" s="62">
        <f t="shared" si="219"/>
        <v>19.681165450801952</v>
      </c>
      <c r="BH106" s="63">
        <f t="shared" si="220"/>
        <v>26.879332328771643</v>
      </c>
      <c r="BI106" s="46">
        <f t="shared" si="221"/>
        <v>0.73220440188297498</v>
      </c>
      <c r="BJ106" s="64">
        <f t="shared" si="222"/>
        <v>0.63050920826526935</v>
      </c>
      <c r="BK106" s="66">
        <v>444</v>
      </c>
      <c r="BL106" s="66">
        <v>1164</v>
      </c>
      <c r="BM106" s="66">
        <v>28</v>
      </c>
      <c r="BN106" s="10">
        <f t="shared" si="223"/>
        <v>1636</v>
      </c>
      <c r="BO106" s="15">
        <f t="shared" si="224"/>
        <v>1083.6132640231087</v>
      </c>
      <c r="BP106" s="9">
        <f t="shared" si="225"/>
        <v>-552.38673597689126</v>
      </c>
      <c r="BQ106" s="53">
        <f t="shared" si="226"/>
        <v>0</v>
      </c>
      <c r="BR106" s="7">
        <f t="shared" si="227"/>
        <v>0</v>
      </c>
      <c r="BS106" s="62">
        <f t="shared" si="228"/>
        <v>0</v>
      </c>
      <c r="BT106" s="48">
        <f t="shared" si="229"/>
        <v>27.998267150981729</v>
      </c>
      <c r="BU106" s="46">
        <f t="shared" si="230"/>
        <v>0</v>
      </c>
      <c r="BV106" s="64">
        <f t="shared" si="231"/>
        <v>1.5097637268909541</v>
      </c>
      <c r="BW106" s="16">
        <f t="shared" si="232"/>
        <v>2135</v>
      </c>
      <c r="BX106" s="69">
        <f t="shared" si="233"/>
        <v>1886.4272044497338</v>
      </c>
      <c r="BY106" s="66">
        <v>0</v>
      </c>
      <c r="BZ106" s="15">
        <f t="shared" si="234"/>
        <v>11.390130181399364</v>
      </c>
      <c r="CA106" s="37">
        <f t="shared" si="235"/>
        <v>11.390130181399364</v>
      </c>
      <c r="CB106" s="54">
        <f t="shared" si="236"/>
        <v>11.390130181399364</v>
      </c>
      <c r="CC106" s="26">
        <f t="shared" si="237"/>
        <v>3.5483271593144483E-3</v>
      </c>
      <c r="CD106" s="47">
        <f t="shared" si="238"/>
        <v>11.390130181399364</v>
      </c>
      <c r="CE106" s="48">
        <f t="shared" si="239"/>
        <v>26.879332328771643</v>
      </c>
      <c r="CF106" s="65">
        <f t="shared" si="240"/>
        <v>0.42375048762678402</v>
      </c>
      <c r="CG106" t="s">
        <v>222</v>
      </c>
      <c r="CH106" s="66">
        <v>0</v>
      </c>
      <c r="CI106" s="15">
        <f t="shared" si="241"/>
        <v>10.549818904575694</v>
      </c>
      <c r="CJ106" s="37">
        <f t="shared" si="242"/>
        <v>10.549818904575694</v>
      </c>
      <c r="CK106" s="54">
        <f t="shared" si="243"/>
        <v>10.549818904575694</v>
      </c>
      <c r="CL106" s="26">
        <f t="shared" si="244"/>
        <v>1.641484192403251E-3</v>
      </c>
      <c r="CM106" s="47">
        <f t="shared" si="245"/>
        <v>10.549818904575694</v>
      </c>
      <c r="CN106" s="48">
        <f t="shared" si="246"/>
        <v>26.879332328771643</v>
      </c>
      <c r="CO106" s="65">
        <f t="shared" si="247"/>
        <v>0.39248813086339823</v>
      </c>
      <c r="CP106" s="70">
        <f t="shared" si="248"/>
        <v>0</v>
      </c>
      <c r="CQ106" s="1">
        <f t="shared" si="249"/>
        <v>2135</v>
      </c>
    </row>
    <row r="107" spans="1:95" x14ac:dyDescent="0.2">
      <c r="A107" s="24" t="s">
        <v>194</v>
      </c>
      <c r="B107">
        <v>0</v>
      </c>
      <c r="C107">
        <v>0</v>
      </c>
      <c r="D107">
        <v>3.8840579710144901E-2</v>
      </c>
      <c r="E107">
        <v>0.96115942028985502</v>
      </c>
      <c r="F107">
        <v>2.1288837744533901E-2</v>
      </c>
      <c r="G107">
        <v>2.1288837744533901E-2</v>
      </c>
      <c r="H107">
        <v>4.89164086687306E-2</v>
      </c>
      <c r="I107">
        <v>4.2724458204334299E-2</v>
      </c>
      <c r="J107">
        <v>4.5715720027943503E-2</v>
      </c>
      <c r="K107">
        <v>3.1196707294992299E-2</v>
      </c>
      <c r="L107">
        <v>0.86144228646848997</v>
      </c>
      <c r="M107">
        <v>-1.6586231148371999</v>
      </c>
      <c r="N107" s="21">
        <v>0</v>
      </c>
      <c r="O107">
        <v>0.99463134300788703</v>
      </c>
      <c r="P107">
        <v>0.97261753808454998</v>
      </c>
      <c r="Q107">
        <v>1.02024302082935</v>
      </c>
      <c r="R107">
        <v>0.98260610040845697</v>
      </c>
      <c r="S107">
        <v>174.169998168945</v>
      </c>
      <c r="T107" s="27">
        <f t="shared" si="188"/>
        <v>0.98260610040845697</v>
      </c>
      <c r="U107" s="27">
        <f t="shared" si="189"/>
        <v>1.02024302082935</v>
      </c>
      <c r="V107" s="39">
        <f t="shared" si="190"/>
        <v>171.14050270893514</v>
      </c>
      <c r="W107" s="38">
        <f t="shared" si="191"/>
        <v>177.69572506972682</v>
      </c>
      <c r="X107" s="44">
        <f t="shared" si="192"/>
        <v>1.2315817566031189</v>
      </c>
      <c r="Y107" s="44">
        <f t="shared" si="193"/>
        <v>3.5710221342173339E-2</v>
      </c>
      <c r="Z107" s="22">
        <f t="shared" si="194"/>
        <v>1</v>
      </c>
      <c r="AA107" s="22">
        <f t="shared" si="195"/>
        <v>1</v>
      </c>
      <c r="AB107" s="22">
        <f t="shared" si="196"/>
        <v>1</v>
      </c>
      <c r="AC107" s="22">
        <v>1</v>
      </c>
      <c r="AD107" s="22">
        <v>1</v>
      </c>
      <c r="AE107" s="22">
        <v>1</v>
      </c>
      <c r="AF107" s="22">
        <f t="shared" si="197"/>
        <v>-0.10573411347504191</v>
      </c>
      <c r="AG107" s="22">
        <f t="shared" si="198"/>
        <v>0.97680415159684475</v>
      </c>
      <c r="AH107" s="22">
        <f t="shared" si="199"/>
        <v>0.86144228646848997</v>
      </c>
      <c r="AI107" s="22">
        <f t="shared" si="200"/>
        <v>1.9671763999435319</v>
      </c>
      <c r="AJ107" s="22">
        <f t="shared" si="201"/>
        <v>-2.6288582302280261</v>
      </c>
      <c r="AK107" s="22">
        <f t="shared" si="202"/>
        <v>1.3004365594014071</v>
      </c>
      <c r="AL107" s="22">
        <f t="shared" si="203"/>
        <v>-1.6586231148371999</v>
      </c>
      <c r="AM107" s="22">
        <f t="shared" si="204"/>
        <v>1.9702351153908262</v>
      </c>
      <c r="AN107" s="46">
        <v>1</v>
      </c>
      <c r="AO107" s="46">
        <v>1</v>
      </c>
      <c r="AP107" s="51">
        <v>1</v>
      </c>
      <c r="AQ107" s="21">
        <v>2</v>
      </c>
      <c r="AR107" s="17">
        <f t="shared" si="205"/>
        <v>14.975220378043701</v>
      </c>
      <c r="AS107" s="17">
        <f t="shared" si="206"/>
        <v>14.975220378043701</v>
      </c>
      <c r="AT107" s="17">
        <f t="shared" si="207"/>
        <v>30.137152553490846</v>
      </c>
      <c r="AU107" s="17">
        <f t="shared" si="208"/>
        <v>14.975220378043701</v>
      </c>
      <c r="AV107" s="17">
        <f t="shared" si="209"/>
        <v>14.975220378043701</v>
      </c>
      <c r="AW107" s="17">
        <f t="shared" si="210"/>
        <v>30.137152553490846</v>
      </c>
      <c r="AX107" s="14">
        <f t="shared" si="211"/>
        <v>1.9121005967818207E-2</v>
      </c>
      <c r="AY107" s="14">
        <f t="shared" si="212"/>
        <v>1.759662915522766E-2</v>
      </c>
      <c r="AZ107" s="67">
        <f t="shared" si="213"/>
        <v>2.5318795118123975E-3</v>
      </c>
      <c r="BA107" s="21">
        <f t="shared" si="214"/>
        <v>0</v>
      </c>
      <c r="BB107" s="66">
        <v>4006</v>
      </c>
      <c r="BC107" s="15">
        <f t="shared" si="215"/>
        <v>2280.0652356265145</v>
      </c>
      <c r="BD107" s="19">
        <f t="shared" si="216"/>
        <v>-1725.9347643734855</v>
      </c>
      <c r="BE107" s="53">
        <f t="shared" si="217"/>
        <v>0</v>
      </c>
      <c r="BF107" s="61">
        <f t="shared" si="218"/>
        <v>0</v>
      </c>
      <c r="BG107" s="62">
        <f t="shared" si="219"/>
        <v>0</v>
      </c>
      <c r="BH107" s="63">
        <f t="shared" si="220"/>
        <v>177.69572506972682</v>
      </c>
      <c r="BI107" s="46">
        <f t="shared" si="221"/>
        <v>0</v>
      </c>
      <c r="BJ107" s="64">
        <f t="shared" si="222"/>
        <v>1.7569672733066493</v>
      </c>
      <c r="BK107" s="66">
        <v>174</v>
      </c>
      <c r="BL107" s="66">
        <v>5051</v>
      </c>
      <c r="BM107" s="66">
        <v>0</v>
      </c>
      <c r="BN107" s="10">
        <f t="shared" si="223"/>
        <v>5225</v>
      </c>
      <c r="BO107" s="15">
        <f t="shared" si="224"/>
        <v>3121.8531716872494</v>
      </c>
      <c r="BP107" s="9">
        <f t="shared" si="225"/>
        <v>-2103.1468283127506</v>
      </c>
      <c r="BQ107" s="53">
        <f t="shared" si="226"/>
        <v>0</v>
      </c>
      <c r="BR107" s="7">
        <f t="shared" si="227"/>
        <v>0</v>
      </c>
      <c r="BS107" s="62">
        <f t="shared" si="228"/>
        <v>0</v>
      </c>
      <c r="BT107" s="48">
        <f t="shared" si="229"/>
        <v>177.69572506972682</v>
      </c>
      <c r="BU107" s="46">
        <f t="shared" si="230"/>
        <v>0</v>
      </c>
      <c r="BV107" s="64">
        <f t="shared" si="231"/>
        <v>1.6736853761690769</v>
      </c>
      <c r="BW107" s="16">
        <f t="shared" si="232"/>
        <v>9369</v>
      </c>
      <c r="BX107" s="69">
        <f t="shared" si="233"/>
        <v>5427.348605130408</v>
      </c>
      <c r="BY107" s="66">
        <v>138</v>
      </c>
      <c r="BZ107" s="15">
        <f t="shared" si="234"/>
        <v>25.430197816643719</v>
      </c>
      <c r="CA107" s="37">
        <f t="shared" si="235"/>
        <v>-112.56980218335627</v>
      </c>
      <c r="CB107" s="54">
        <f t="shared" si="236"/>
        <v>-112.56980218335627</v>
      </c>
      <c r="CC107" s="26">
        <f t="shared" si="237"/>
        <v>-3.5068474200422563E-2</v>
      </c>
      <c r="CD107" s="47">
        <f t="shared" si="238"/>
        <v>-112.56980218335629</v>
      </c>
      <c r="CE107" s="48">
        <f t="shared" si="239"/>
        <v>177.69572506972682</v>
      </c>
      <c r="CF107" s="65">
        <f t="shared" si="240"/>
        <v>-0.63349752583628294</v>
      </c>
      <c r="CG107" t="s">
        <v>222</v>
      </c>
      <c r="CH107" s="66">
        <v>0</v>
      </c>
      <c r="CI107" s="15">
        <f t="shared" si="241"/>
        <v>23.554075098390733</v>
      </c>
      <c r="CJ107" s="37">
        <f t="shared" si="242"/>
        <v>23.554075098390733</v>
      </c>
      <c r="CK107" s="54">
        <f t="shared" si="243"/>
        <v>23.554075098390733</v>
      </c>
      <c r="CL107" s="26">
        <f t="shared" si="244"/>
        <v>3.6648630929501684E-3</v>
      </c>
      <c r="CM107" s="47">
        <f t="shared" si="245"/>
        <v>23.554075098390733</v>
      </c>
      <c r="CN107" s="48">
        <f t="shared" si="246"/>
        <v>177.69572506972682</v>
      </c>
      <c r="CO107" s="65">
        <f t="shared" si="247"/>
        <v>0.13255285173094764</v>
      </c>
      <c r="CP107" s="70">
        <f t="shared" si="248"/>
        <v>0</v>
      </c>
      <c r="CQ107" s="1">
        <f t="shared" si="249"/>
        <v>9507</v>
      </c>
    </row>
    <row r="108" spans="1:95" x14ac:dyDescent="0.2">
      <c r="A108" s="24" t="s">
        <v>123</v>
      </c>
      <c r="B108">
        <v>0</v>
      </c>
      <c r="C108">
        <v>0</v>
      </c>
      <c r="D108">
        <v>8.3499800239712305E-2</v>
      </c>
      <c r="E108">
        <v>0.91650019976028696</v>
      </c>
      <c r="F108">
        <v>1.3508144616607E-2</v>
      </c>
      <c r="G108">
        <v>1.3508144616607E-2</v>
      </c>
      <c r="H108">
        <v>5.3907229419139099E-2</v>
      </c>
      <c r="I108">
        <v>1.48349352277475E-2</v>
      </c>
      <c r="J108">
        <v>2.82791487980147E-2</v>
      </c>
      <c r="K108">
        <v>1.95447903953491E-2</v>
      </c>
      <c r="L108">
        <v>0.68246589691286197</v>
      </c>
      <c r="M108">
        <v>-1.5009392366326899</v>
      </c>
      <c r="N108" s="21">
        <v>0</v>
      </c>
      <c r="O108">
        <v>1.00951612918044</v>
      </c>
      <c r="P108">
        <v>0.98012397982189703</v>
      </c>
      <c r="Q108">
        <v>1.0048115121624199</v>
      </c>
      <c r="R108">
        <v>0.99182114371211205</v>
      </c>
      <c r="S108">
        <v>39.9799995422363</v>
      </c>
      <c r="T108" s="27">
        <f t="shared" si="188"/>
        <v>0.99182114371211205</v>
      </c>
      <c r="U108" s="27">
        <f t="shared" si="189"/>
        <v>1.0048115121624199</v>
      </c>
      <c r="V108" s="39">
        <f t="shared" si="190"/>
        <v>39.653008871590522</v>
      </c>
      <c r="W108" s="38">
        <f t="shared" si="191"/>
        <v>40.172363796287314</v>
      </c>
      <c r="X108" s="44">
        <f t="shared" si="192"/>
        <v>1.2085053674649051</v>
      </c>
      <c r="Y108" s="44">
        <f t="shared" si="193"/>
        <v>3.2440313330453815E-2</v>
      </c>
      <c r="Z108" s="22">
        <f t="shared" si="194"/>
        <v>1</v>
      </c>
      <c r="AA108" s="22">
        <f t="shared" si="195"/>
        <v>1</v>
      </c>
      <c r="AB108" s="22">
        <f t="shared" si="196"/>
        <v>1</v>
      </c>
      <c r="AC108" s="22">
        <v>1</v>
      </c>
      <c r="AD108" s="22">
        <v>1</v>
      </c>
      <c r="AE108" s="22">
        <v>1</v>
      </c>
      <c r="AF108" s="22">
        <f t="shared" si="197"/>
        <v>-0.10573411347504191</v>
      </c>
      <c r="AG108" s="22">
        <f t="shared" si="198"/>
        <v>0.97680415159684475</v>
      </c>
      <c r="AH108" s="22">
        <f t="shared" si="199"/>
        <v>0.68246589691286197</v>
      </c>
      <c r="AI108" s="22">
        <f t="shared" si="200"/>
        <v>1.7882000103879039</v>
      </c>
      <c r="AJ108" s="22">
        <f t="shared" si="201"/>
        <v>-2.6288582302280261</v>
      </c>
      <c r="AK108" s="22">
        <f t="shared" si="202"/>
        <v>1.3004365594014071</v>
      </c>
      <c r="AL108" s="22">
        <f t="shared" si="203"/>
        <v>-1.5009392366326899</v>
      </c>
      <c r="AM108" s="22">
        <f t="shared" si="204"/>
        <v>2.127918993595336</v>
      </c>
      <c r="AN108" s="46">
        <v>1</v>
      </c>
      <c r="AO108" s="46">
        <v>1</v>
      </c>
      <c r="AP108" s="51">
        <v>1</v>
      </c>
      <c r="AQ108" s="21">
        <v>1</v>
      </c>
      <c r="AR108" s="17">
        <f t="shared" si="205"/>
        <v>10.225024852751771</v>
      </c>
      <c r="AS108" s="17">
        <f t="shared" si="206"/>
        <v>10.225024852751771</v>
      </c>
      <c r="AT108" s="17">
        <f t="shared" si="207"/>
        <v>20.503139388899136</v>
      </c>
      <c r="AU108" s="17">
        <f t="shared" si="208"/>
        <v>10.225024852751771</v>
      </c>
      <c r="AV108" s="17">
        <f t="shared" si="209"/>
        <v>10.225024852751771</v>
      </c>
      <c r="AW108" s="17">
        <f t="shared" si="210"/>
        <v>20.503139388899136</v>
      </c>
      <c r="AX108" s="14">
        <f t="shared" si="211"/>
        <v>1.3055751855058648E-2</v>
      </c>
      <c r="AY108" s="14">
        <f t="shared" si="212"/>
        <v>1.2014913029304212E-2</v>
      </c>
      <c r="AZ108" s="67">
        <f t="shared" si="213"/>
        <v>1.7225077403861921E-3</v>
      </c>
      <c r="BA108" s="21">
        <f t="shared" si="214"/>
        <v>0</v>
      </c>
      <c r="BB108" s="66">
        <v>1879</v>
      </c>
      <c r="BC108" s="15">
        <f t="shared" si="215"/>
        <v>1556.8200742046133</v>
      </c>
      <c r="BD108" s="19">
        <f t="shared" si="216"/>
        <v>-322.17992579538668</v>
      </c>
      <c r="BE108" s="53">
        <f t="shared" si="217"/>
        <v>0</v>
      </c>
      <c r="BF108" s="61">
        <f t="shared" si="218"/>
        <v>0</v>
      </c>
      <c r="BG108" s="62">
        <f t="shared" si="219"/>
        <v>0</v>
      </c>
      <c r="BH108" s="63">
        <f t="shared" si="220"/>
        <v>40.172363796287314</v>
      </c>
      <c r="BI108" s="46">
        <f t="shared" si="221"/>
        <v>0</v>
      </c>
      <c r="BJ108" s="64">
        <f t="shared" si="222"/>
        <v>1.2069474380075615</v>
      </c>
      <c r="BK108" s="66">
        <v>320</v>
      </c>
      <c r="BL108" s="66">
        <v>3118</v>
      </c>
      <c r="BM108" s="66">
        <v>0</v>
      </c>
      <c r="BN108" s="10">
        <f t="shared" si="223"/>
        <v>3438</v>
      </c>
      <c r="BO108" s="15">
        <f t="shared" si="224"/>
        <v>2131.589750354919</v>
      </c>
      <c r="BP108" s="9">
        <f t="shared" si="225"/>
        <v>-1306.410249645081</v>
      </c>
      <c r="BQ108" s="53">
        <f t="shared" si="226"/>
        <v>0</v>
      </c>
      <c r="BR108" s="7">
        <f t="shared" si="227"/>
        <v>0</v>
      </c>
      <c r="BS108" s="62">
        <f t="shared" si="228"/>
        <v>0</v>
      </c>
      <c r="BT108" s="48">
        <f t="shared" si="229"/>
        <v>40.172363796287314</v>
      </c>
      <c r="BU108" s="46">
        <f t="shared" si="230"/>
        <v>0</v>
      </c>
      <c r="BV108" s="64">
        <f t="shared" si="231"/>
        <v>1.6128807147001707</v>
      </c>
      <c r="BW108" s="16">
        <f t="shared" si="232"/>
        <v>5317</v>
      </c>
      <c r="BX108" s="69">
        <f t="shared" si="233"/>
        <v>3705.7106923039714</v>
      </c>
      <c r="BY108" s="66">
        <v>0</v>
      </c>
      <c r="BZ108" s="15">
        <f t="shared" si="234"/>
        <v>17.300867744438914</v>
      </c>
      <c r="CA108" s="37">
        <f t="shared" si="235"/>
        <v>17.300867744438914</v>
      </c>
      <c r="CB108" s="54">
        <f t="shared" si="236"/>
        <v>17.300867744438914</v>
      </c>
      <c r="CC108" s="26">
        <f t="shared" si="237"/>
        <v>5.3896784250588589E-3</v>
      </c>
      <c r="CD108" s="47">
        <f t="shared" si="238"/>
        <v>17.300867744438914</v>
      </c>
      <c r="CE108" s="48">
        <f t="shared" si="239"/>
        <v>39.653008871590522</v>
      </c>
      <c r="CF108" s="65">
        <f t="shared" si="240"/>
        <v>0.43630655621783487</v>
      </c>
      <c r="CG108" t="s">
        <v>222</v>
      </c>
      <c r="CH108" s="66">
        <v>0</v>
      </c>
      <c r="CI108" s="15">
        <f t="shared" si="241"/>
        <v>16.024489508812746</v>
      </c>
      <c r="CJ108" s="37">
        <f t="shared" si="242"/>
        <v>16.024489508812746</v>
      </c>
      <c r="CK108" s="54">
        <f t="shared" si="243"/>
        <v>16.024489508812746</v>
      </c>
      <c r="CL108" s="26">
        <f t="shared" si="244"/>
        <v>2.4933078432881196E-3</v>
      </c>
      <c r="CM108" s="47">
        <f t="shared" si="245"/>
        <v>16.024489508812746</v>
      </c>
      <c r="CN108" s="48">
        <f t="shared" si="246"/>
        <v>39.653008871590522</v>
      </c>
      <c r="CO108" s="65">
        <f t="shared" si="247"/>
        <v>0.40411787061872934</v>
      </c>
      <c r="CP108" s="70">
        <f t="shared" si="248"/>
        <v>0</v>
      </c>
      <c r="CQ108" s="1">
        <f t="shared" si="249"/>
        <v>5317</v>
      </c>
    </row>
    <row r="109" spans="1:95" x14ac:dyDescent="0.2">
      <c r="A109" s="24" t="s">
        <v>263</v>
      </c>
      <c r="B109">
        <v>1</v>
      </c>
      <c r="C109">
        <v>1</v>
      </c>
      <c r="D109">
        <v>0.55333599680383505</v>
      </c>
      <c r="E109">
        <v>0.44666400319616401</v>
      </c>
      <c r="F109">
        <v>0.88994835121175997</v>
      </c>
      <c r="G109">
        <v>0.88994835121175997</v>
      </c>
      <c r="H109">
        <v>0.54701211867948096</v>
      </c>
      <c r="I109">
        <v>0.61345591307981595</v>
      </c>
      <c r="J109">
        <v>0.579282158132154</v>
      </c>
      <c r="K109">
        <v>0.71800501496584301</v>
      </c>
      <c r="L109">
        <v>0.71445092692721301</v>
      </c>
      <c r="M109">
        <v>-1.1837393633426501</v>
      </c>
      <c r="N109" s="21">
        <v>0</v>
      </c>
      <c r="O109">
        <v>1.0061890095304999</v>
      </c>
      <c r="P109">
        <v>0.994015801263056</v>
      </c>
      <c r="Q109">
        <v>1.0025174844076501</v>
      </c>
      <c r="R109">
        <v>0.99730925075894905</v>
      </c>
      <c r="S109">
        <v>211.30999755859301</v>
      </c>
      <c r="T109" s="27">
        <f t="shared" si="188"/>
        <v>0.994015801263056</v>
      </c>
      <c r="U109" s="27">
        <f t="shared" si="189"/>
        <v>1.0025174844076501</v>
      </c>
      <c r="V109" s="39">
        <f t="shared" si="190"/>
        <v>210.04547653809925</v>
      </c>
      <c r="W109" s="38">
        <f t="shared" si="191"/>
        <v>211.84196718262734</v>
      </c>
      <c r="X109" s="44">
        <f t="shared" si="192"/>
        <v>0.96573080099091679</v>
      </c>
      <c r="Y109" s="44">
        <f t="shared" si="193"/>
        <v>0.68442684344066407</v>
      </c>
      <c r="Z109" s="22">
        <f t="shared" si="194"/>
        <v>1</v>
      </c>
      <c r="AA109" s="22">
        <f t="shared" si="195"/>
        <v>1</v>
      </c>
      <c r="AB109" s="22">
        <f t="shared" si="196"/>
        <v>1</v>
      </c>
      <c r="AC109" s="22">
        <v>1</v>
      </c>
      <c r="AD109" s="22">
        <v>1</v>
      </c>
      <c r="AE109" s="22">
        <v>1</v>
      </c>
      <c r="AF109" s="22">
        <f t="shared" si="197"/>
        <v>-0.10573411347504191</v>
      </c>
      <c r="AG109" s="22">
        <f t="shared" si="198"/>
        <v>0.97680415159684475</v>
      </c>
      <c r="AH109" s="22">
        <f t="shared" si="199"/>
        <v>0.71445092692721301</v>
      </c>
      <c r="AI109" s="22">
        <f t="shared" si="200"/>
        <v>1.8201850404022548</v>
      </c>
      <c r="AJ109" s="22">
        <f t="shared" si="201"/>
        <v>-2.6288582302280261</v>
      </c>
      <c r="AK109" s="22">
        <f t="shared" si="202"/>
        <v>1.3004365594014071</v>
      </c>
      <c r="AL109" s="22">
        <f t="shared" si="203"/>
        <v>-1.1837393633426501</v>
      </c>
      <c r="AM109" s="22">
        <f t="shared" si="204"/>
        <v>2.4451188668853758</v>
      </c>
      <c r="AN109" s="46">
        <v>1</v>
      </c>
      <c r="AO109" s="46">
        <v>1</v>
      </c>
      <c r="AP109" s="51">
        <v>1</v>
      </c>
      <c r="AQ109" s="21">
        <v>2</v>
      </c>
      <c r="AR109" s="17">
        <f t="shared" si="205"/>
        <v>10.976456555135558</v>
      </c>
      <c r="AS109" s="17">
        <f t="shared" si="206"/>
        <v>10.976456555135558</v>
      </c>
      <c r="AT109" s="17">
        <f t="shared" si="207"/>
        <v>71.487465939864677</v>
      </c>
      <c r="AU109" s="17">
        <f t="shared" si="208"/>
        <v>10.976456555135558</v>
      </c>
      <c r="AV109" s="17">
        <f t="shared" si="209"/>
        <v>10.976456555135558</v>
      </c>
      <c r="AW109" s="17">
        <f t="shared" si="210"/>
        <v>71.487465939864677</v>
      </c>
      <c r="AX109" s="14">
        <f t="shared" si="211"/>
        <v>1.4015212197075008E-2</v>
      </c>
      <c r="AY109" s="14">
        <f t="shared" si="212"/>
        <v>1.2897882673057547E-2</v>
      </c>
      <c r="AZ109" s="67">
        <f t="shared" si="213"/>
        <v>6.005797994461313E-3</v>
      </c>
      <c r="BA109" s="21">
        <f t="shared" si="214"/>
        <v>0</v>
      </c>
      <c r="BB109" s="66">
        <v>0</v>
      </c>
      <c r="BC109" s="15">
        <f t="shared" si="215"/>
        <v>1671.2299632280124</v>
      </c>
      <c r="BD109" s="19">
        <f t="shared" si="216"/>
        <v>1671.2299632280124</v>
      </c>
      <c r="BE109" s="53">
        <f t="shared" si="217"/>
        <v>1671.2299632280124</v>
      </c>
      <c r="BF109" s="61">
        <f t="shared" si="218"/>
        <v>8.3010876377443352E-2</v>
      </c>
      <c r="BG109" s="62">
        <f t="shared" si="219"/>
        <v>112.47973749143495</v>
      </c>
      <c r="BH109" s="63">
        <f t="shared" si="220"/>
        <v>210.04547653809925</v>
      </c>
      <c r="BI109" s="46">
        <f t="shared" si="221"/>
        <v>0.53550183200937784</v>
      </c>
      <c r="BJ109" s="64">
        <f t="shared" si="222"/>
        <v>0</v>
      </c>
      <c r="BK109" s="66">
        <v>0</v>
      </c>
      <c r="BL109" s="66">
        <v>0</v>
      </c>
      <c r="BM109" s="66">
        <v>0</v>
      </c>
      <c r="BN109" s="10">
        <f t="shared" si="223"/>
        <v>0</v>
      </c>
      <c r="BO109" s="15">
        <f t="shared" si="224"/>
        <v>2288.2391607924856</v>
      </c>
      <c r="BP109" s="9">
        <f t="shared" si="225"/>
        <v>2288.2391607924856</v>
      </c>
      <c r="BQ109" s="53">
        <f t="shared" si="226"/>
        <v>2288.2391607924856</v>
      </c>
      <c r="BR109" s="7">
        <f t="shared" si="227"/>
        <v>3.6048226642973441E-2</v>
      </c>
      <c r="BS109" s="62">
        <f t="shared" si="228"/>
        <v>174.36527227206238</v>
      </c>
      <c r="BT109" s="48">
        <f t="shared" si="229"/>
        <v>210.04547653809925</v>
      </c>
      <c r="BU109" s="46">
        <f t="shared" si="230"/>
        <v>0.83013105136037058</v>
      </c>
      <c r="BV109" s="64">
        <f t="shared" si="231"/>
        <v>0</v>
      </c>
      <c r="BW109" s="16">
        <f t="shared" si="232"/>
        <v>211</v>
      </c>
      <c r="BX109" s="69">
        <f t="shared" si="233"/>
        <v>4019.7913590768671</v>
      </c>
      <c r="BY109" s="66">
        <v>211</v>
      </c>
      <c r="BZ109" s="15">
        <f t="shared" si="234"/>
        <v>60.322235056369429</v>
      </c>
      <c r="CA109" s="37">
        <f t="shared" si="235"/>
        <v>-150.67776494363056</v>
      </c>
      <c r="CB109" s="54">
        <f t="shared" si="236"/>
        <v>-150.67776494363056</v>
      </c>
      <c r="CC109" s="26">
        <f t="shared" si="237"/>
        <v>-4.6940113689604594E-2</v>
      </c>
      <c r="CD109" s="47">
        <f t="shared" si="238"/>
        <v>-150.67776494363056</v>
      </c>
      <c r="CE109" s="48">
        <f t="shared" si="239"/>
        <v>211.84196718262734</v>
      </c>
      <c r="CF109" s="65">
        <f t="shared" si="240"/>
        <v>-0.7112743850878821</v>
      </c>
      <c r="CG109" t="s">
        <v>222</v>
      </c>
      <c r="CH109" s="66">
        <v>0</v>
      </c>
      <c r="CI109" s="15">
        <f t="shared" si="241"/>
        <v>55.871938742473596</v>
      </c>
      <c r="CJ109" s="37">
        <f t="shared" si="242"/>
        <v>55.871938742473596</v>
      </c>
      <c r="CK109" s="54">
        <f t="shared" si="243"/>
        <v>55.871938742473596</v>
      </c>
      <c r="CL109" s="26">
        <f t="shared" si="244"/>
        <v>8.6933155037301375E-3</v>
      </c>
      <c r="CM109" s="47">
        <f t="shared" si="245"/>
        <v>55.871938742473596</v>
      </c>
      <c r="CN109" s="48">
        <f t="shared" si="246"/>
        <v>211.84196718262734</v>
      </c>
      <c r="CO109" s="65">
        <f t="shared" si="247"/>
        <v>0.26374348522881125</v>
      </c>
      <c r="CP109" s="70">
        <f t="shared" si="248"/>
        <v>0</v>
      </c>
      <c r="CQ109" s="1">
        <f t="shared" si="249"/>
        <v>422</v>
      </c>
    </row>
    <row r="110" spans="1:95" x14ac:dyDescent="0.2">
      <c r="A110" s="24" t="s">
        <v>233</v>
      </c>
      <c r="B110">
        <v>0</v>
      </c>
      <c r="C110">
        <v>0</v>
      </c>
      <c r="D110">
        <v>0.119456652017578</v>
      </c>
      <c r="E110">
        <v>0.88054334798242095</v>
      </c>
      <c r="F110">
        <v>0.17004370282081799</v>
      </c>
      <c r="G110">
        <v>0.17004370282081799</v>
      </c>
      <c r="H110">
        <v>0.10154617634768</v>
      </c>
      <c r="I110">
        <v>9.3606351859590403E-2</v>
      </c>
      <c r="J110">
        <v>9.74954722702394E-2</v>
      </c>
      <c r="K110">
        <v>0.128757489541758</v>
      </c>
      <c r="L110">
        <v>1.10369717492243</v>
      </c>
      <c r="M110">
        <v>-1.7035939339816699</v>
      </c>
      <c r="N110" s="21">
        <v>0</v>
      </c>
      <c r="O110">
        <v>1.00391978704847</v>
      </c>
      <c r="P110">
        <v>0.985922720393</v>
      </c>
      <c r="Q110">
        <v>0.99979979037130695</v>
      </c>
      <c r="R110">
        <v>0.98219436965462903</v>
      </c>
      <c r="S110">
        <v>215.30999755859301</v>
      </c>
      <c r="T110" s="27">
        <f t="shared" si="188"/>
        <v>0.98219436965462903</v>
      </c>
      <c r="U110" s="27">
        <f t="shared" si="189"/>
        <v>0.99979979037130695</v>
      </c>
      <c r="V110" s="39">
        <f t="shared" si="190"/>
        <v>211.47626733240199</v>
      </c>
      <c r="W110" s="38">
        <f t="shared" si="191"/>
        <v>215.26689042392789</v>
      </c>
      <c r="X110" s="44">
        <f t="shared" si="192"/>
        <v>1.1899256812551615</v>
      </c>
      <c r="Y110" s="44">
        <f t="shared" si="193"/>
        <v>0.12584993538264025</v>
      </c>
      <c r="Z110" s="22">
        <f t="shared" si="194"/>
        <v>1</v>
      </c>
      <c r="AA110" s="22">
        <f t="shared" si="195"/>
        <v>1</v>
      </c>
      <c r="AB110" s="22">
        <f t="shared" si="196"/>
        <v>1</v>
      </c>
      <c r="AC110" s="22">
        <v>1</v>
      </c>
      <c r="AD110" s="22">
        <v>1</v>
      </c>
      <c r="AE110" s="22">
        <v>1</v>
      </c>
      <c r="AF110" s="22">
        <f t="shared" si="197"/>
        <v>-0.10573411347504191</v>
      </c>
      <c r="AG110" s="22">
        <f t="shared" si="198"/>
        <v>0.97680415159684475</v>
      </c>
      <c r="AH110" s="22">
        <f t="shared" si="199"/>
        <v>0.97680415159684475</v>
      </c>
      <c r="AI110" s="22">
        <f t="shared" si="200"/>
        <v>2.0825382650718867</v>
      </c>
      <c r="AJ110" s="22">
        <f t="shared" si="201"/>
        <v>-2.6288582302280261</v>
      </c>
      <c r="AK110" s="22">
        <f t="shared" si="202"/>
        <v>1.3004365594014071</v>
      </c>
      <c r="AL110" s="22">
        <f t="shared" si="203"/>
        <v>-1.7035939339816699</v>
      </c>
      <c r="AM110" s="22">
        <f t="shared" si="204"/>
        <v>1.9252642962463562</v>
      </c>
      <c r="AN110" s="46">
        <v>1</v>
      </c>
      <c r="AO110" s="49">
        <v>0</v>
      </c>
      <c r="AP110" s="51">
        <v>0.5</v>
      </c>
      <c r="AQ110" s="21">
        <v>2</v>
      </c>
      <c r="AR110" s="17">
        <f t="shared" si="205"/>
        <v>18.809270836669928</v>
      </c>
      <c r="AS110" s="17">
        <f t="shared" si="206"/>
        <v>0</v>
      </c>
      <c r="AT110" s="17">
        <f t="shared" si="207"/>
        <v>13.739199441240171</v>
      </c>
      <c r="AU110" s="17">
        <f t="shared" si="208"/>
        <v>18.809270836669928</v>
      </c>
      <c r="AV110" s="17">
        <f t="shared" si="209"/>
        <v>0</v>
      </c>
      <c r="AW110" s="17">
        <f t="shared" si="210"/>
        <v>13.739199441240171</v>
      </c>
      <c r="AX110" s="14">
        <f t="shared" si="211"/>
        <v>2.4016486625170995E-2</v>
      </c>
      <c r="AY110" s="14">
        <f t="shared" si="212"/>
        <v>0</v>
      </c>
      <c r="AZ110" s="67">
        <f t="shared" si="213"/>
        <v>1.1542562792632178E-3</v>
      </c>
      <c r="BA110" s="21">
        <f t="shared" si="214"/>
        <v>0</v>
      </c>
      <c r="BB110" s="66">
        <v>2799</v>
      </c>
      <c r="BC110" s="15">
        <f t="shared" si="215"/>
        <v>2863.8219311318903</v>
      </c>
      <c r="BD110" s="19">
        <f t="shared" si="216"/>
        <v>64.821931131890324</v>
      </c>
      <c r="BE110" s="53">
        <f t="shared" si="217"/>
        <v>64.821931131890324</v>
      </c>
      <c r="BF110" s="61">
        <f t="shared" si="218"/>
        <v>3.2197396110246464E-3</v>
      </c>
      <c r="BG110" s="62">
        <f t="shared" si="219"/>
        <v>4.3627471729383647</v>
      </c>
      <c r="BH110" s="63">
        <f t="shared" si="220"/>
        <v>211.47626733240199</v>
      </c>
      <c r="BI110" s="46">
        <f t="shared" si="221"/>
        <v>2.0629961120322428E-2</v>
      </c>
      <c r="BJ110" s="64">
        <f t="shared" si="222"/>
        <v>0.97736523684408327</v>
      </c>
      <c r="BK110" s="66">
        <v>0</v>
      </c>
      <c r="BL110" s="66">
        <v>0</v>
      </c>
      <c r="BM110" s="66">
        <v>0</v>
      </c>
      <c r="BN110" s="10">
        <f t="shared" si="223"/>
        <v>0</v>
      </c>
      <c r="BO110" s="15">
        <f t="shared" si="224"/>
        <v>0</v>
      </c>
      <c r="BP110" s="9">
        <f t="shared" si="225"/>
        <v>0</v>
      </c>
      <c r="BQ110" s="53">
        <f t="shared" si="226"/>
        <v>0</v>
      </c>
      <c r="BR110" s="7">
        <f t="shared" si="227"/>
        <v>0</v>
      </c>
      <c r="BS110" s="62">
        <f t="shared" si="228"/>
        <v>0</v>
      </c>
      <c r="BT110" s="48">
        <f t="shared" si="229"/>
        <v>215.26689042392789</v>
      </c>
      <c r="BU110" s="46">
        <f t="shared" si="230"/>
        <v>0</v>
      </c>
      <c r="BV110" s="64" t="e">
        <f t="shared" si="231"/>
        <v>#DIV/0!</v>
      </c>
      <c r="BW110" s="16">
        <f t="shared" si="232"/>
        <v>2799</v>
      </c>
      <c r="BX110" s="69">
        <f t="shared" si="233"/>
        <v>2875.4152812008101</v>
      </c>
      <c r="BY110" s="66">
        <v>0</v>
      </c>
      <c r="BZ110" s="15">
        <f t="shared" si="234"/>
        <v>11.59335006891976</v>
      </c>
      <c r="CA110" s="37">
        <f t="shared" si="235"/>
        <v>11.59335006891976</v>
      </c>
      <c r="CB110" s="54">
        <f t="shared" si="236"/>
        <v>11.59335006891976</v>
      </c>
      <c r="CC110" s="26">
        <f t="shared" si="237"/>
        <v>3.6116355354890261E-3</v>
      </c>
      <c r="CD110" s="47">
        <f t="shared" si="238"/>
        <v>11.59335006891976</v>
      </c>
      <c r="CE110" s="48">
        <f t="shared" si="239"/>
        <v>211.47626733240199</v>
      </c>
      <c r="CF110" s="65">
        <f t="shared" si="240"/>
        <v>5.4821045477869791E-2</v>
      </c>
      <c r="CG110" t="s">
        <v>222</v>
      </c>
      <c r="CH110" s="66">
        <v>0</v>
      </c>
      <c r="CI110" s="15">
        <f t="shared" si="241"/>
        <v>10.738046165985715</v>
      </c>
      <c r="CJ110" s="37">
        <f t="shared" si="242"/>
        <v>10.738046165985715</v>
      </c>
      <c r="CK110" s="54">
        <f t="shared" si="243"/>
        <v>10.738046165985715</v>
      </c>
      <c r="CL110" s="26">
        <f t="shared" si="244"/>
        <v>1.6707711476560939E-3</v>
      </c>
      <c r="CM110" s="47">
        <f t="shared" si="245"/>
        <v>10.738046165985715</v>
      </c>
      <c r="CN110" s="48">
        <f t="shared" si="246"/>
        <v>211.47626733240199</v>
      </c>
      <c r="CO110" s="65">
        <f t="shared" si="247"/>
        <v>5.077660156119302E-2</v>
      </c>
      <c r="CP110" s="70">
        <f t="shared" si="248"/>
        <v>0</v>
      </c>
      <c r="CQ110" s="1">
        <f t="shared" si="249"/>
        <v>2799</v>
      </c>
    </row>
    <row r="111" spans="1:95" x14ac:dyDescent="0.2">
      <c r="A111" s="31" t="s">
        <v>124</v>
      </c>
      <c r="B111">
        <v>0</v>
      </c>
      <c r="C111">
        <v>0</v>
      </c>
      <c r="D111">
        <v>4.97382198952879E-2</v>
      </c>
      <c r="E111">
        <v>0.95026178010471196</v>
      </c>
      <c r="F111">
        <v>5.6420233463034999E-2</v>
      </c>
      <c r="G111">
        <v>5.6420233463034999E-2</v>
      </c>
      <c r="H111">
        <v>0.12200282087447099</v>
      </c>
      <c r="I111">
        <v>0.16925246826516199</v>
      </c>
      <c r="J111">
        <v>0.14369856842820899</v>
      </c>
      <c r="K111">
        <v>9.0041694669877603E-2</v>
      </c>
      <c r="L111">
        <v>0.97870587211734505</v>
      </c>
      <c r="M111">
        <v>-1.79743592096886</v>
      </c>
      <c r="N111" s="21">
        <v>0</v>
      </c>
      <c r="O111">
        <v>1.0159644305322599</v>
      </c>
      <c r="P111">
        <v>0.97029218959577201</v>
      </c>
      <c r="Q111">
        <v>1.01009488747858</v>
      </c>
      <c r="R111">
        <v>0.98920951953125102</v>
      </c>
      <c r="S111">
        <v>49.169998168945298</v>
      </c>
      <c r="T111" s="27">
        <f t="shared" si="188"/>
        <v>0.98920951953125102</v>
      </c>
      <c r="U111" s="27">
        <f t="shared" si="189"/>
        <v>1.01009488747858</v>
      </c>
      <c r="V111" s="39">
        <f t="shared" si="190"/>
        <v>48.639430264054873</v>
      </c>
      <c r="W111" s="38">
        <f t="shared" si="191"/>
        <v>49.666363767782784</v>
      </c>
      <c r="X111" s="44">
        <f t="shared" si="192"/>
        <v>1.2259507092489872</v>
      </c>
      <c r="Y111" s="44">
        <f t="shared" si="193"/>
        <v>9.8224891294153932E-2</v>
      </c>
      <c r="Z111" s="22">
        <f t="shared" si="194"/>
        <v>1</v>
      </c>
      <c r="AA111" s="22">
        <f t="shared" si="195"/>
        <v>1</v>
      </c>
      <c r="AB111" s="22">
        <f t="shared" si="196"/>
        <v>1</v>
      </c>
      <c r="AC111" s="22">
        <v>1</v>
      </c>
      <c r="AD111" s="22">
        <v>1</v>
      </c>
      <c r="AE111" s="22">
        <v>1</v>
      </c>
      <c r="AF111" s="22">
        <f t="shared" si="197"/>
        <v>-0.10573411347504191</v>
      </c>
      <c r="AG111" s="22">
        <f t="shared" si="198"/>
        <v>0.97680415159684475</v>
      </c>
      <c r="AH111" s="22">
        <f t="shared" si="199"/>
        <v>0.97680415159684475</v>
      </c>
      <c r="AI111" s="22">
        <f t="shared" si="200"/>
        <v>2.0825382650718867</v>
      </c>
      <c r="AJ111" s="22">
        <f t="shared" si="201"/>
        <v>-2.6288582302280261</v>
      </c>
      <c r="AK111" s="22">
        <f t="shared" si="202"/>
        <v>1.3004365594014071</v>
      </c>
      <c r="AL111" s="22">
        <f t="shared" si="203"/>
        <v>-1.79743592096886</v>
      </c>
      <c r="AM111" s="22">
        <f t="shared" si="204"/>
        <v>1.8314223092591662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5"/>
        <v>18.809270836669928</v>
      </c>
      <c r="AS111" s="17">
        <f t="shared" si="206"/>
        <v>18.809270836669928</v>
      </c>
      <c r="AT111" s="17">
        <f t="shared" si="207"/>
        <v>11.250038294502275</v>
      </c>
      <c r="AU111" s="17">
        <f t="shared" si="208"/>
        <v>18.809270836669928</v>
      </c>
      <c r="AV111" s="17">
        <f t="shared" si="209"/>
        <v>18.809270836669928</v>
      </c>
      <c r="AW111" s="17">
        <f t="shared" si="210"/>
        <v>11.250038294502275</v>
      </c>
      <c r="AX111" s="14">
        <f t="shared" si="211"/>
        <v>2.4016486625170995E-2</v>
      </c>
      <c r="AY111" s="14">
        <f t="shared" si="212"/>
        <v>2.2101829237744893E-2</v>
      </c>
      <c r="AZ111" s="67">
        <f t="shared" si="213"/>
        <v>9.4513711653411881E-4</v>
      </c>
      <c r="BA111" s="21">
        <f t="shared" si="214"/>
        <v>0</v>
      </c>
      <c r="BB111" s="66">
        <v>3049</v>
      </c>
      <c r="BC111" s="15">
        <f t="shared" si="215"/>
        <v>2863.8219311318903</v>
      </c>
      <c r="BD111" s="19">
        <f t="shared" si="216"/>
        <v>-185.17806886810968</v>
      </c>
      <c r="BE111" s="53">
        <f t="shared" si="217"/>
        <v>0</v>
      </c>
      <c r="BF111" s="61">
        <f t="shared" si="218"/>
        <v>0</v>
      </c>
      <c r="BG111" s="62">
        <f t="shared" si="219"/>
        <v>0</v>
      </c>
      <c r="BH111" s="63">
        <f t="shared" si="220"/>
        <v>49.666363767782784</v>
      </c>
      <c r="BI111" s="46">
        <f t="shared" si="221"/>
        <v>0</v>
      </c>
      <c r="BJ111" s="64">
        <f t="shared" si="222"/>
        <v>1.0646611672517363</v>
      </c>
      <c r="BK111" s="66">
        <v>98</v>
      </c>
      <c r="BL111" s="66">
        <v>5409</v>
      </c>
      <c r="BM111" s="66">
        <v>0</v>
      </c>
      <c r="BN111" s="10">
        <f t="shared" si="223"/>
        <v>5507</v>
      </c>
      <c r="BO111" s="15">
        <f t="shared" si="224"/>
        <v>3921.1297287267971</v>
      </c>
      <c r="BP111" s="9">
        <f t="shared" si="225"/>
        <v>-1585.8702712732029</v>
      </c>
      <c r="BQ111" s="53">
        <f t="shared" si="226"/>
        <v>0</v>
      </c>
      <c r="BR111" s="7">
        <f t="shared" si="227"/>
        <v>0</v>
      </c>
      <c r="BS111" s="62">
        <f t="shared" si="228"/>
        <v>0</v>
      </c>
      <c r="BT111" s="48">
        <f t="shared" si="229"/>
        <v>49.666363767782784</v>
      </c>
      <c r="BU111" s="46">
        <f t="shared" si="230"/>
        <v>0</v>
      </c>
      <c r="BV111" s="64">
        <f t="shared" si="231"/>
        <v>1.4044421840101016</v>
      </c>
      <c r="BW111" s="16">
        <f t="shared" si="232"/>
        <v>8556</v>
      </c>
      <c r="BX111" s="69">
        <f t="shared" si="233"/>
        <v>6794.4446170571555</v>
      </c>
      <c r="BY111" s="66">
        <v>0</v>
      </c>
      <c r="BZ111" s="15">
        <f t="shared" si="234"/>
        <v>9.4929571984686891</v>
      </c>
      <c r="CA111" s="37">
        <f t="shared" si="235"/>
        <v>9.4929571984686891</v>
      </c>
      <c r="CB111" s="54">
        <f t="shared" si="236"/>
        <v>9.4929571984686891</v>
      </c>
      <c r="CC111" s="26">
        <f t="shared" si="237"/>
        <v>2.9573075384637698E-3</v>
      </c>
      <c r="CD111" s="47">
        <f t="shared" si="238"/>
        <v>9.4929571984686891</v>
      </c>
      <c r="CE111" s="48">
        <f t="shared" si="239"/>
        <v>48.639430264054873</v>
      </c>
      <c r="CF111" s="65">
        <f t="shared" si="240"/>
        <v>0.19516999164943138</v>
      </c>
      <c r="CG111" t="s">
        <v>222</v>
      </c>
      <c r="CH111" s="66">
        <v>0</v>
      </c>
      <c r="CI111" s="15">
        <f t="shared" si="241"/>
        <v>8.7926105951169067</v>
      </c>
      <c r="CJ111" s="37">
        <f t="shared" si="242"/>
        <v>8.7926105951169067</v>
      </c>
      <c r="CK111" s="54">
        <f t="shared" si="243"/>
        <v>8.7926105951169067</v>
      </c>
      <c r="CL111" s="26">
        <f t="shared" si="244"/>
        <v>1.3680738439578197E-3</v>
      </c>
      <c r="CM111" s="47">
        <f t="shared" si="245"/>
        <v>8.7926105951169067</v>
      </c>
      <c r="CN111" s="48">
        <f t="shared" si="246"/>
        <v>48.639430264054873</v>
      </c>
      <c r="CO111" s="65">
        <f t="shared" si="247"/>
        <v>0.18077124973264236</v>
      </c>
      <c r="CP111" s="70">
        <f t="shared" si="248"/>
        <v>0</v>
      </c>
      <c r="CQ111" s="1">
        <f t="shared" si="249"/>
        <v>8556</v>
      </c>
    </row>
    <row r="112" spans="1:95" x14ac:dyDescent="0.2">
      <c r="A112" s="31" t="s">
        <v>195</v>
      </c>
      <c r="B112">
        <v>0</v>
      </c>
      <c r="C112">
        <v>0</v>
      </c>
      <c r="D112">
        <v>6.5521374350778996E-2</v>
      </c>
      <c r="E112">
        <v>0.93447862564922002</v>
      </c>
      <c r="F112">
        <v>3.6948748510131101E-2</v>
      </c>
      <c r="G112">
        <v>3.6948748510131101E-2</v>
      </c>
      <c r="H112">
        <v>0.16464688675302899</v>
      </c>
      <c r="I112">
        <v>0.116172168825741</v>
      </c>
      <c r="J112">
        <v>0.13830179291862299</v>
      </c>
      <c r="K112">
        <v>7.1484810729625897E-2</v>
      </c>
      <c r="L112">
        <v>0.82864151429541699</v>
      </c>
      <c r="M112">
        <v>-2.1347721447778101</v>
      </c>
      <c r="N112" s="21">
        <v>0</v>
      </c>
      <c r="O112">
        <v>1.0081680817004599</v>
      </c>
      <c r="P112">
        <v>0.99359884430154299</v>
      </c>
      <c r="Q112">
        <v>1.0126144509462101</v>
      </c>
      <c r="R112">
        <v>0.99169066438852405</v>
      </c>
      <c r="S112">
        <v>111.300003051757</v>
      </c>
      <c r="T112" s="27">
        <f t="shared" si="188"/>
        <v>0.99169066438852405</v>
      </c>
      <c r="U112" s="27">
        <f t="shared" si="189"/>
        <v>1.0126144509462101</v>
      </c>
      <c r="V112" s="39">
        <f t="shared" si="190"/>
        <v>110.37517397284165</v>
      </c>
      <c r="W112" s="38">
        <f t="shared" si="191"/>
        <v>112.70399148056642</v>
      </c>
      <c r="X112" s="44">
        <f t="shared" si="192"/>
        <v>1.2177952105697771</v>
      </c>
      <c r="Y112" s="44">
        <f t="shared" si="193"/>
        <v>9.0003504371151441E-2</v>
      </c>
      <c r="Z112" s="22">
        <f t="shared" si="194"/>
        <v>1</v>
      </c>
      <c r="AA112" s="22">
        <f t="shared" si="195"/>
        <v>1</v>
      </c>
      <c r="AB112" s="22">
        <f t="shared" si="196"/>
        <v>1</v>
      </c>
      <c r="AC112" s="22">
        <v>1</v>
      </c>
      <c r="AD112" s="22">
        <v>1</v>
      </c>
      <c r="AE112" s="22">
        <v>1</v>
      </c>
      <c r="AF112" s="22">
        <f t="shared" si="197"/>
        <v>-0.10573411347504191</v>
      </c>
      <c r="AG112" s="22">
        <f t="shared" si="198"/>
        <v>0.97680415159684475</v>
      </c>
      <c r="AH112" s="22">
        <f t="shared" si="199"/>
        <v>0.82864151429541699</v>
      </c>
      <c r="AI112" s="22">
        <f t="shared" si="200"/>
        <v>1.9343756277704589</v>
      </c>
      <c r="AJ112" s="22">
        <f t="shared" si="201"/>
        <v>-2.6288582302280261</v>
      </c>
      <c r="AK112" s="22">
        <f t="shared" si="202"/>
        <v>1.3004365594014071</v>
      </c>
      <c r="AL112" s="22">
        <f t="shared" si="203"/>
        <v>-2.1347721447778101</v>
      </c>
      <c r="AM112" s="22">
        <f t="shared" si="204"/>
        <v>1.494086085450216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5"/>
        <v>14.001135111188209</v>
      </c>
      <c r="AS112" s="17">
        <f t="shared" si="206"/>
        <v>14.001135111188209</v>
      </c>
      <c r="AT112" s="17">
        <f t="shared" si="207"/>
        <v>4.983133067989546</v>
      </c>
      <c r="AU112" s="17">
        <f t="shared" si="208"/>
        <v>14.001135111188209</v>
      </c>
      <c r="AV112" s="17">
        <f t="shared" si="209"/>
        <v>14.001135111188209</v>
      </c>
      <c r="AW112" s="17">
        <f t="shared" si="210"/>
        <v>4.983133067989546</v>
      </c>
      <c r="AX112" s="14">
        <f t="shared" si="211"/>
        <v>1.7877251970847594E-2</v>
      </c>
      <c r="AY112" s="14">
        <f t="shared" si="212"/>
        <v>1.6452030493323611E-2</v>
      </c>
      <c r="AZ112" s="67">
        <f t="shared" si="213"/>
        <v>4.1864248777597835E-4</v>
      </c>
      <c r="BA112" s="21">
        <f t="shared" si="214"/>
        <v>0</v>
      </c>
      <c r="BB112" s="66">
        <v>1892</v>
      </c>
      <c r="BC112" s="15">
        <f t="shared" si="215"/>
        <v>2131.7550340117505</v>
      </c>
      <c r="BD112" s="19">
        <f t="shared" si="216"/>
        <v>239.75503401175047</v>
      </c>
      <c r="BE112" s="53">
        <f t="shared" si="217"/>
        <v>239.75503401175047</v>
      </c>
      <c r="BF112" s="61">
        <f t="shared" si="218"/>
        <v>1.1908759373113155E-2</v>
      </c>
      <c r="BG112" s="62">
        <f t="shared" si="219"/>
        <v>16.136368950568212</v>
      </c>
      <c r="BH112" s="63">
        <f t="shared" si="220"/>
        <v>110.37517397284165</v>
      </c>
      <c r="BI112" s="46">
        <f t="shared" si="221"/>
        <v>0.14619563774856331</v>
      </c>
      <c r="BJ112" s="64">
        <f t="shared" si="222"/>
        <v>0.88753162057248414</v>
      </c>
      <c r="BK112" s="66">
        <v>1447</v>
      </c>
      <c r="BL112" s="66">
        <v>3005</v>
      </c>
      <c r="BM112" s="66">
        <v>111</v>
      </c>
      <c r="BN112" s="10">
        <f t="shared" si="223"/>
        <v>4563</v>
      </c>
      <c r="BO112" s="15">
        <f t="shared" si="224"/>
        <v>2918.7876338815286</v>
      </c>
      <c r="BP112" s="9">
        <f t="shared" si="225"/>
        <v>-1644.2123661184714</v>
      </c>
      <c r="BQ112" s="53">
        <f t="shared" si="226"/>
        <v>0</v>
      </c>
      <c r="BR112" s="7">
        <f t="shared" si="227"/>
        <v>0</v>
      </c>
      <c r="BS112" s="62">
        <f t="shared" si="228"/>
        <v>0</v>
      </c>
      <c r="BT112" s="48">
        <f t="shared" si="229"/>
        <v>112.70399148056642</v>
      </c>
      <c r="BU112" s="46">
        <f t="shared" si="230"/>
        <v>0</v>
      </c>
      <c r="BV112" s="64">
        <f t="shared" si="231"/>
        <v>1.5633203138975642</v>
      </c>
      <c r="BW112" s="16">
        <f t="shared" si="232"/>
        <v>6455</v>
      </c>
      <c r="BX112" s="69">
        <f t="shared" si="233"/>
        <v>5054.747513040501</v>
      </c>
      <c r="BY112" s="66">
        <v>0</v>
      </c>
      <c r="BZ112" s="15">
        <f t="shared" si="234"/>
        <v>4.2048451472219268</v>
      </c>
      <c r="CA112" s="37">
        <f t="shared" si="235"/>
        <v>4.2048451472219268</v>
      </c>
      <c r="CB112" s="54">
        <f t="shared" si="236"/>
        <v>4.2048451472219268</v>
      </c>
      <c r="CC112" s="26">
        <f t="shared" si="237"/>
        <v>1.3099206066111938E-3</v>
      </c>
      <c r="CD112" s="47">
        <f t="shared" si="238"/>
        <v>4.2048451472219268</v>
      </c>
      <c r="CE112" s="48">
        <f t="shared" si="239"/>
        <v>110.37517397284165</v>
      </c>
      <c r="CF112" s="65">
        <f t="shared" si="240"/>
        <v>3.8095932227083504E-2</v>
      </c>
      <c r="CG112" t="s">
        <v>222</v>
      </c>
      <c r="CH112" s="66">
        <v>116</v>
      </c>
      <c r="CI112" s="15">
        <f t="shared" si="241"/>
        <v>3.8946310637799266</v>
      </c>
      <c r="CJ112" s="37">
        <f t="shared" si="242"/>
        <v>-112.10536893622007</v>
      </c>
      <c r="CK112" s="54">
        <f t="shared" si="243"/>
        <v>-112.10536893622007</v>
      </c>
      <c r="CL112" s="26">
        <f t="shared" si="244"/>
        <v>-1.7442876759953332E-2</v>
      </c>
      <c r="CM112" s="47">
        <f t="shared" si="245"/>
        <v>-112.10536893622007</v>
      </c>
      <c r="CN112" s="48">
        <f t="shared" si="246"/>
        <v>110.37517397284165</v>
      </c>
      <c r="CO112" s="65">
        <f t="shared" si="247"/>
        <v>-1.0156755808494051</v>
      </c>
      <c r="CP112" s="70">
        <f t="shared" si="248"/>
        <v>0</v>
      </c>
      <c r="CQ112" s="1">
        <f t="shared" si="249"/>
        <v>6455</v>
      </c>
    </row>
    <row r="113" spans="1:95" x14ac:dyDescent="0.2">
      <c r="A113" s="31" t="s">
        <v>125</v>
      </c>
      <c r="B113">
        <v>0</v>
      </c>
      <c r="C113">
        <v>0</v>
      </c>
      <c r="D113">
        <v>0.20440251572327001</v>
      </c>
      <c r="E113">
        <v>0.79559748427672905</v>
      </c>
      <c r="F113">
        <v>0.105985037406483</v>
      </c>
      <c r="G113">
        <v>0.105985037406483</v>
      </c>
      <c r="H113">
        <v>0.19054054054054001</v>
      </c>
      <c r="I113">
        <v>9.5945945945945896E-2</v>
      </c>
      <c r="J113">
        <v>0.13520943903150401</v>
      </c>
      <c r="K113">
        <v>0.119708719204006</v>
      </c>
      <c r="L113">
        <v>0.51319759746802696</v>
      </c>
      <c r="M113">
        <v>-0.83840807015763696</v>
      </c>
      <c r="N113" s="21">
        <v>0</v>
      </c>
      <c r="O113">
        <v>1.0019930320178001</v>
      </c>
      <c r="P113">
        <v>0.97857082798684603</v>
      </c>
      <c r="Q113">
        <v>1.0251264417205901</v>
      </c>
      <c r="R113">
        <v>0.991794131396881</v>
      </c>
      <c r="S113">
        <v>65.360000610351506</v>
      </c>
      <c r="T113" s="27">
        <f t="shared" si="188"/>
        <v>0.991794131396881</v>
      </c>
      <c r="U113" s="27">
        <f t="shared" si="189"/>
        <v>1.0251264417205901</v>
      </c>
      <c r="V113" s="39">
        <f t="shared" si="190"/>
        <v>64.823665033443177</v>
      </c>
      <c r="W113" s="38">
        <f t="shared" si="191"/>
        <v>67.002264856545239</v>
      </c>
      <c r="X113" s="44">
        <f t="shared" si="192"/>
        <v>1.1460323086590949</v>
      </c>
      <c r="Y113" s="44">
        <f t="shared" si="193"/>
        <v>0.13682531932260455</v>
      </c>
      <c r="Z113" s="22">
        <f t="shared" si="194"/>
        <v>1</v>
      </c>
      <c r="AA113" s="22">
        <f t="shared" si="195"/>
        <v>1</v>
      </c>
      <c r="AB113" s="22">
        <f t="shared" si="196"/>
        <v>1</v>
      </c>
      <c r="AC113" s="22">
        <v>1</v>
      </c>
      <c r="AD113" s="22">
        <v>1</v>
      </c>
      <c r="AE113" s="22">
        <v>1</v>
      </c>
      <c r="AF113" s="22">
        <f t="shared" si="197"/>
        <v>-0.10573411347504191</v>
      </c>
      <c r="AG113" s="22">
        <f t="shared" si="198"/>
        <v>0.97680415159684475</v>
      </c>
      <c r="AH113" s="22">
        <f t="shared" si="199"/>
        <v>0.51319759746802696</v>
      </c>
      <c r="AI113" s="22">
        <f t="shared" si="200"/>
        <v>1.6189317109430688</v>
      </c>
      <c r="AJ113" s="22">
        <f t="shared" si="201"/>
        <v>-2.6288582302280261</v>
      </c>
      <c r="AK113" s="22">
        <f t="shared" si="202"/>
        <v>1.3004365594014071</v>
      </c>
      <c r="AL113" s="22">
        <f t="shared" si="203"/>
        <v>-0.83840807015763696</v>
      </c>
      <c r="AM113" s="22">
        <f t="shared" si="204"/>
        <v>2.7904501600703893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5"/>
        <v>6.8693258791957961</v>
      </c>
      <c r="AS113" s="17">
        <f t="shared" si="206"/>
        <v>6.8693258791957961</v>
      </c>
      <c r="AT113" s="17">
        <f t="shared" si="207"/>
        <v>60.631327931032914</v>
      </c>
      <c r="AU113" s="17">
        <f t="shared" si="208"/>
        <v>6.8693258791957961</v>
      </c>
      <c r="AV113" s="17">
        <f t="shared" si="209"/>
        <v>6.8693258791957961</v>
      </c>
      <c r="AW113" s="17">
        <f t="shared" si="210"/>
        <v>60.631327931032914</v>
      </c>
      <c r="AX113" s="14">
        <f t="shared" si="211"/>
        <v>8.7710509638689992E-3</v>
      </c>
      <c r="AY113" s="14">
        <f t="shared" si="212"/>
        <v>8.071799745921834E-3</v>
      </c>
      <c r="AZ113" s="67">
        <f t="shared" si="213"/>
        <v>5.0937531901891469E-3</v>
      </c>
      <c r="BA113" s="21">
        <f t="shared" si="214"/>
        <v>0</v>
      </c>
      <c r="BB113" s="66">
        <v>1307</v>
      </c>
      <c r="BC113" s="15">
        <f t="shared" si="215"/>
        <v>1045.895201135595</v>
      </c>
      <c r="BD113" s="19">
        <f t="shared" si="216"/>
        <v>-261.10479886440498</v>
      </c>
      <c r="BE113" s="53">
        <f t="shared" si="217"/>
        <v>0</v>
      </c>
      <c r="BF113" s="61">
        <f t="shared" si="218"/>
        <v>0</v>
      </c>
      <c r="BG113" s="62">
        <f t="shared" si="219"/>
        <v>0</v>
      </c>
      <c r="BH113" s="63">
        <f t="shared" si="220"/>
        <v>67.002264856545239</v>
      </c>
      <c r="BI113" s="46">
        <f t="shared" si="221"/>
        <v>0</v>
      </c>
      <c r="BJ113" s="64">
        <f t="shared" si="222"/>
        <v>1.2496471908283993</v>
      </c>
      <c r="BK113" s="66">
        <v>0</v>
      </c>
      <c r="BL113" s="66">
        <v>2288</v>
      </c>
      <c r="BM113" s="66">
        <v>65</v>
      </c>
      <c r="BN113" s="10">
        <f t="shared" si="223"/>
        <v>2353</v>
      </c>
      <c r="BO113" s="15">
        <f t="shared" si="224"/>
        <v>1432.0341365234844</v>
      </c>
      <c r="BP113" s="9">
        <f t="shared" si="225"/>
        <v>-920.96586347651555</v>
      </c>
      <c r="BQ113" s="53">
        <f t="shared" si="226"/>
        <v>0</v>
      </c>
      <c r="BR113" s="7">
        <f t="shared" si="227"/>
        <v>0</v>
      </c>
      <c r="BS113" s="62">
        <f t="shared" si="228"/>
        <v>0</v>
      </c>
      <c r="BT113" s="48">
        <f t="shared" si="229"/>
        <v>67.002264856545239</v>
      </c>
      <c r="BU113" s="46">
        <f t="shared" si="230"/>
        <v>0</v>
      </c>
      <c r="BV113" s="64">
        <f t="shared" si="231"/>
        <v>1.6431172553695701</v>
      </c>
      <c r="BW113" s="16">
        <f t="shared" si="232"/>
        <v>3660</v>
      </c>
      <c r="BX113" s="69">
        <f t="shared" si="233"/>
        <v>2529.0909947013392</v>
      </c>
      <c r="BY113" s="66">
        <v>0</v>
      </c>
      <c r="BZ113" s="15">
        <f t="shared" si="234"/>
        <v>51.16165704225979</v>
      </c>
      <c r="CA113" s="37">
        <f t="shared" si="235"/>
        <v>51.16165704225979</v>
      </c>
      <c r="CB113" s="54">
        <f t="shared" si="236"/>
        <v>51.16165704225979</v>
      </c>
      <c r="CC113" s="26">
        <f t="shared" si="237"/>
        <v>1.5938210916591856E-2</v>
      </c>
      <c r="CD113" s="47">
        <f t="shared" si="238"/>
        <v>51.16165704225979</v>
      </c>
      <c r="CE113" s="48">
        <f t="shared" si="239"/>
        <v>64.823665033443177</v>
      </c>
      <c r="CF113" s="65">
        <f t="shared" si="240"/>
        <v>0.78924351185427388</v>
      </c>
      <c r="CG113" t="s">
        <v>222</v>
      </c>
      <c r="CH113" s="66">
        <v>0</v>
      </c>
      <c r="CI113" s="15">
        <f t="shared" si="241"/>
        <v>47.387185928329636</v>
      </c>
      <c r="CJ113" s="37">
        <f t="shared" si="242"/>
        <v>47.387185928329636</v>
      </c>
      <c r="CK113" s="54">
        <f t="shared" si="243"/>
        <v>47.387185928329636</v>
      </c>
      <c r="CL113" s="26">
        <f t="shared" si="244"/>
        <v>7.373142356982984E-3</v>
      </c>
      <c r="CM113" s="47">
        <f t="shared" si="245"/>
        <v>47.387185928329636</v>
      </c>
      <c r="CN113" s="48">
        <f t="shared" si="246"/>
        <v>64.823665033443177</v>
      </c>
      <c r="CO113" s="65">
        <f t="shared" si="247"/>
        <v>0.73101676531066417</v>
      </c>
      <c r="CP113" s="70">
        <f t="shared" si="248"/>
        <v>0</v>
      </c>
      <c r="CQ113" s="1">
        <f t="shared" si="249"/>
        <v>3660</v>
      </c>
    </row>
    <row r="114" spans="1:95" x14ac:dyDescent="0.2">
      <c r="A114" s="31" t="s">
        <v>126</v>
      </c>
      <c r="B114">
        <v>1</v>
      </c>
      <c r="C114">
        <v>1</v>
      </c>
      <c r="D114">
        <v>0.92044444444444395</v>
      </c>
      <c r="E114">
        <v>7.9555555555555602E-2</v>
      </c>
      <c r="F114">
        <v>0.56272084805653699</v>
      </c>
      <c r="G114">
        <v>0.56272084805653699</v>
      </c>
      <c r="H114">
        <v>0.97757009345794299</v>
      </c>
      <c r="I114">
        <v>0.87219626168224296</v>
      </c>
      <c r="J114">
        <v>0.923381276096921</v>
      </c>
      <c r="K114">
        <v>0.72083694048292701</v>
      </c>
      <c r="L114">
        <v>0.30891391796588302</v>
      </c>
      <c r="M114">
        <v>-1.4060303837174</v>
      </c>
      <c r="N114" s="21">
        <v>0</v>
      </c>
      <c r="O114">
        <v>1.00684059039054</v>
      </c>
      <c r="P114">
        <v>0.99589010142922796</v>
      </c>
      <c r="Q114">
        <v>1.0048859787591</v>
      </c>
      <c r="R114">
        <v>0.98728539883848698</v>
      </c>
      <c r="S114">
        <v>53.7</v>
      </c>
      <c r="T114" s="27">
        <f t="shared" si="188"/>
        <v>0.99589010142922796</v>
      </c>
      <c r="U114" s="27">
        <f t="shared" si="189"/>
        <v>1.0048859787591</v>
      </c>
      <c r="V114" s="39">
        <f t="shared" si="190"/>
        <v>53.479298446749546</v>
      </c>
      <c r="W114" s="38">
        <f t="shared" si="191"/>
        <v>53.962377059363675</v>
      </c>
      <c r="X114" s="44">
        <f t="shared" si="192"/>
        <v>0.77603789338471441</v>
      </c>
      <c r="Y114" s="44">
        <f t="shared" si="193"/>
        <v>0.791410101753936</v>
      </c>
      <c r="Z114" s="22">
        <f t="shared" si="194"/>
        <v>1</v>
      </c>
      <c r="AA114" s="22">
        <f t="shared" si="195"/>
        <v>1</v>
      </c>
      <c r="AB114" s="22">
        <f t="shared" si="196"/>
        <v>1</v>
      </c>
      <c r="AC114" s="22">
        <v>1</v>
      </c>
      <c r="AD114" s="22">
        <v>1</v>
      </c>
      <c r="AE114" s="22">
        <v>1</v>
      </c>
      <c r="AF114" s="22">
        <f t="shared" si="197"/>
        <v>-0.10573411347504191</v>
      </c>
      <c r="AG114" s="22">
        <f t="shared" si="198"/>
        <v>0.97680415159684475</v>
      </c>
      <c r="AH114" s="22">
        <f t="shared" si="199"/>
        <v>0.30891391796588302</v>
      </c>
      <c r="AI114" s="22">
        <f t="shared" si="200"/>
        <v>1.4146480314409249</v>
      </c>
      <c r="AJ114" s="22">
        <f t="shared" si="201"/>
        <v>-2.6288582302280261</v>
      </c>
      <c r="AK114" s="22">
        <f t="shared" si="202"/>
        <v>1.3004365594014071</v>
      </c>
      <c r="AL114" s="22">
        <f t="shared" si="203"/>
        <v>-1.4060303837174</v>
      </c>
      <c r="AM114" s="22">
        <f t="shared" si="204"/>
        <v>2.2228278465106261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5"/>
        <v>4.0049177220096688</v>
      </c>
      <c r="AS114" s="17">
        <f t="shared" si="206"/>
        <v>4.0049177220096688</v>
      </c>
      <c r="AT114" s="17">
        <f t="shared" si="207"/>
        <v>24.413121644596753</v>
      </c>
      <c r="AU114" s="17">
        <f t="shared" si="208"/>
        <v>4.0049177220096688</v>
      </c>
      <c r="AV114" s="17">
        <f t="shared" si="209"/>
        <v>4.0049177220096688</v>
      </c>
      <c r="AW114" s="17">
        <f t="shared" si="210"/>
        <v>24.413121644596753</v>
      </c>
      <c r="AX114" s="14">
        <f t="shared" si="211"/>
        <v>5.1136513340027129E-3</v>
      </c>
      <c r="AY114" s="14">
        <f t="shared" si="212"/>
        <v>4.7059776198505321E-3</v>
      </c>
      <c r="AZ114" s="67">
        <f t="shared" si="213"/>
        <v>2.0509927871131474E-3</v>
      </c>
      <c r="BA114" s="21">
        <f t="shared" si="214"/>
        <v>0</v>
      </c>
      <c r="BB114" s="66">
        <v>618</v>
      </c>
      <c r="BC114" s="15">
        <f t="shared" si="215"/>
        <v>609.77223967181953</v>
      </c>
      <c r="BD114" s="19">
        <f t="shared" si="216"/>
        <v>-8.2277603281804659</v>
      </c>
      <c r="BE114" s="53">
        <f t="shared" si="217"/>
        <v>0</v>
      </c>
      <c r="BF114" s="61">
        <f t="shared" si="218"/>
        <v>0</v>
      </c>
      <c r="BG114" s="62">
        <f t="shared" si="219"/>
        <v>0</v>
      </c>
      <c r="BH114" s="63">
        <f t="shared" si="220"/>
        <v>53.962377059363675</v>
      </c>
      <c r="BI114" s="46">
        <f t="shared" si="221"/>
        <v>0</v>
      </c>
      <c r="BJ114" s="64">
        <f t="shared" si="222"/>
        <v>1.0134931697326999</v>
      </c>
      <c r="BK114" s="66">
        <v>0</v>
      </c>
      <c r="BL114" s="66">
        <v>1046</v>
      </c>
      <c r="BM114" s="66">
        <v>0</v>
      </c>
      <c r="BN114" s="10">
        <f t="shared" si="223"/>
        <v>1046</v>
      </c>
      <c r="BO114" s="15">
        <f t="shared" si="224"/>
        <v>834.89690149292255</v>
      </c>
      <c r="BP114" s="9">
        <f t="shared" si="225"/>
        <v>-211.10309850707745</v>
      </c>
      <c r="BQ114" s="53">
        <f t="shared" si="226"/>
        <v>0</v>
      </c>
      <c r="BR114" s="7">
        <f t="shared" si="227"/>
        <v>0</v>
      </c>
      <c r="BS114" s="62">
        <f t="shared" si="228"/>
        <v>0</v>
      </c>
      <c r="BT114" s="48">
        <f t="shared" si="229"/>
        <v>53.962377059363675</v>
      </c>
      <c r="BU114" s="46">
        <f t="shared" si="230"/>
        <v>0</v>
      </c>
      <c r="BV114" s="64">
        <f t="shared" si="231"/>
        <v>1.2528493016677784</v>
      </c>
      <c r="BW114" s="16">
        <f t="shared" si="232"/>
        <v>1664</v>
      </c>
      <c r="BX114" s="69">
        <f t="shared" si="233"/>
        <v>1465.2693127185066</v>
      </c>
      <c r="BY114" s="66">
        <v>0</v>
      </c>
      <c r="BZ114" s="15">
        <f t="shared" si="234"/>
        <v>20.600171553764454</v>
      </c>
      <c r="CA114" s="37">
        <f t="shared" si="235"/>
        <v>20.600171553764454</v>
      </c>
      <c r="CB114" s="54">
        <f t="shared" si="236"/>
        <v>20.600171553764454</v>
      </c>
      <c r="CC114" s="26">
        <f t="shared" si="237"/>
        <v>6.4174989264063802E-3</v>
      </c>
      <c r="CD114" s="47">
        <f t="shared" si="238"/>
        <v>20.600171553764454</v>
      </c>
      <c r="CE114" s="48">
        <f t="shared" si="239"/>
        <v>53.479298446749546</v>
      </c>
      <c r="CF114" s="65">
        <f t="shared" si="240"/>
        <v>0.38519898637556876</v>
      </c>
      <c r="CG114" t="s">
        <v>222</v>
      </c>
      <c r="CH114" s="66">
        <v>0</v>
      </c>
      <c r="CI114" s="15">
        <f t="shared" si="241"/>
        <v>19.080385898513612</v>
      </c>
      <c r="CJ114" s="37">
        <f t="shared" si="242"/>
        <v>19.080385898513612</v>
      </c>
      <c r="CK114" s="54">
        <f t="shared" si="243"/>
        <v>19.080385898513612</v>
      </c>
      <c r="CL114" s="26">
        <f t="shared" si="244"/>
        <v>2.9687857318365664E-3</v>
      </c>
      <c r="CM114" s="47">
        <f t="shared" si="245"/>
        <v>19.080385898513612</v>
      </c>
      <c r="CN114" s="48">
        <f t="shared" si="246"/>
        <v>53.479298446749546</v>
      </c>
      <c r="CO114" s="65">
        <f t="shared" si="247"/>
        <v>0.35678078158621229</v>
      </c>
      <c r="CP114" s="70">
        <f t="shared" si="248"/>
        <v>0</v>
      </c>
      <c r="CQ114" s="1">
        <f t="shared" si="249"/>
        <v>1664</v>
      </c>
    </row>
    <row r="115" spans="1:95" x14ac:dyDescent="0.2">
      <c r="A115" s="31" t="s">
        <v>196</v>
      </c>
      <c r="B115">
        <v>0</v>
      </c>
      <c r="C115">
        <v>0</v>
      </c>
      <c r="D115">
        <v>4.3947263284059099E-3</v>
      </c>
      <c r="E115">
        <v>0.99560527367159402</v>
      </c>
      <c r="F115">
        <v>4.7675804529201402E-3</v>
      </c>
      <c r="G115">
        <v>4.7675804529201402E-3</v>
      </c>
      <c r="H115">
        <v>3.3848725449226902E-2</v>
      </c>
      <c r="I115">
        <v>9.8203092352695306E-3</v>
      </c>
      <c r="J115">
        <v>1.8231976062159198E-2</v>
      </c>
      <c r="K115">
        <v>9.3232190091222297E-3</v>
      </c>
      <c r="L115">
        <v>0.76666677726668497</v>
      </c>
      <c r="M115">
        <v>-2.5163662272896001</v>
      </c>
      <c r="N115" s="21">
        <v>5</v>
      </c>
      <c r="O115">
        <v>0.99845555624983195</v>
      </c>
      <c r="P115">
        <v>0.98637995713987703</v>
      </c>
      <c r="Q115">
        <v>1.0179266295223801</v>
      </c>
      <c r="R115">
        <v>0.99275522422046303</v>
      </c>
      <c r="S115">
        <v>292.63000488281199</v>
      </c>
      <c r="T115" s="27">
        <f t="shared" si="188"/>
        <v>0.99275522422046303</v>
      </c>
      <c r="U115" s="27">
        <f t="shared" si="189"/>
        <v>1.0179266295223801</v>
      </c>
      <c r="V115" s="39">
        <f t="shared" si="190"/>
        <v>301.26600605131944</v>
      </c>
      <c r="W115" s="38">
        <f t="shared" si="191"/>
        <v>325.55000768445143</v>
      </c>
      <c r="X115" s="44">
        <f t="shared" si="192"/>
        <v>1.249380677126342</v>
      </c>
      <c r="Y115" s="44">
        <f t="shared" si="193"/>
        <v>1.2164873855717722E-2</v>
      </c>
      <c r="Z115" s="22">
        <f t="shared" si="194"/>
        <v>23.014110569340993</v>
      </c>
      <c r="AA115" s="22">
        <f t="shared" si="195"/>
        <v>12.359084512951073</v>
      </c>
      <c r="AB115" s="22">
        <f t="shared" si="196"/>
        <v>1.7040584565611521</v>
      </c>
      <c r="AC115" s="22">
        <v>1</v>
      </c>
      <c r="AD115" s="22">
        <v>1</v>
      </c>
      <c r="AE115" s="22">
        <v>1</v>
      </c>
      <c r="AF115" s="22">
        <f t="shared" si="197"/>
        <v>-0.10573411347504191</v>
      </c>
      <c r="AG115" s="22">
        <f t="shared" si="198"/>
        <v>0.97680415159684475</v>
      </c>
      <c r="AH115" s="22">
        <f t="shared" si="199"/>
        <v>0.76666677726668497</v>
      </c>
      <c r="AI115" s="22">
        <f t="shared" si="200"/>
        <v>1.8724008907417269</v>
      </c>
      <c r="AJ115" s="22">
        <f t="shared" si="201"/>
        <v>-2.6288582302280261</v>
      </c>
      <c r="AK115" s="22">
        <f t="shared" si="202"/>
        <v>1.3004365594014071</v>
      </c>
      <c r="AL115" s="22">
        <f t="shared" si="203"/>
        <v>-2.5163662272896001</v>
      </c>
      <c r="AM115" s="22">
        <f t="shared" si="204"/>
        <v>1.112492002938426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5"/>
        <v>20.944974940907798</v>
      </c>
      <c r="AS115" s="17">
        <f t="shared" si="206"/>
        <v>282.87173324727445</v>
      </c>
      <c r="AT115" s="17">
        <f t="shared" si="207"/>
        <v>18.93101471652907</v>
      </c>
      <c r="AU115" s="17">
        <f t="shared" si="208"/>
        <v>20.944974940907798</v>
      </c>
      <c r="AV115" s="17">
        <f t="shared" si="209"/>
        <v>93.800069070126071</v>
      </c>
      <c r="AW115" s="17">
        <f t="shared" si="210"/>
        <v>18.93101471652907</v>
      </c>
      <c r="AX115" s="14">
        <f t="shared" si="211"/>
        <v>2.6743445554102692E-2</v>
      </c>
      <c r="AY115" s="14">
        <f t="shared" si="212"/>
        <v>0.11021974892481493</v>
      </c>
      <c r="AZ115" s="67">
        <f t="shared" si="213"/>
        <v>1.5904305562221067E-3</v>
      </c>
      <c r="BA115" s="21">
        <f t="shared" si="214"/>
        <v>5</v>
      </c>
      <c r="BB115" s="66">
        <v>1756</v>
      </c>
      <c r="BC115" s="15">
        <f t="shared" si="215"/>
        <v>3188.9954216534215</v>
      </c>
      <c r="BD115" s="19">
        <f t="shared" si="216"/>
        <v>1432.9954216534215</v>
      </c>
      <c r="BE115" s="53">
        <f t="shared" si="217"/>
        <v>1432.9954216534215</v>
      </c>
      <c r="BF115" s="61">
        <f t="shared" si="218"/>
        <v>7.1177640668045578E-2</v>
      </c>
      <c r="BG115" s="62">
        <f t="shared" si="219"/>
        <v>96.445703105201076</v>
      </c>
      <c r="BH115" s="63">
        <f t="shared" si="220"/>
        <v>301.26600605131944</v>
      </c>
      <c r="BI115" s="46">
        <f t="shared" si="221"/>
        <v>0.32013470211694561</v>
      </c>
      <c r="BJ115" s="64">
        <f t="shared" si="222"/>
        <v>0.55064362528609523</v>
      </c>
      <c r="BK115" s="66">
        <v>878</v>
      </c>
      <c r="BL115" s="66">
        <v>2341</v>
      </c>
      <c r="BM115" s="66">
        <v>0</v>
      </c>
      <c r="BN115" s="10">
        <f t="shared" si="223"/>
        <v>3219</v>
      </c>
      <c r="BO115" s="15">
        <f t="shared" si="224"/>
        <v>19554.306096249267</v>
      </c>
      <c r="BP115" s="9">
        <f t="shared" si="225"/>
        <v>16335.306096249267</v>
      </c>
      <c r="BQ115" s="53">
        <f t="shared" si="226"/>
        <v>16335.306096249267</v>
      </c>
      <c r="BR115" s="7">
        <f t="shared" si="227"/>
        <v>0.25734146435812238</v>
      </c>
      <c r="BS115" s="62">
        <f t="shared" si="228"/>
        <v>1244.7606631002368</v>
      </c>
      <c r="BT115" s="48">
        <f t="shared" si="229"/>
        <v>301.26600605131944</v>
      </c>
      <c r="BU115" s="46">
        <f t="shared" si="230"/>
        <v>4.1317660741590503</v>
      </c>
      <c r="BV115" s="64">
        <f t="shared" si="231"/>
        <v>0.16461847248148784</v>
      </c>
      <c r="BW115" s="16">
        <f t="shared" si="232"/>
        <v>5268</v>
      </c>
      <c r="BX115" s="69">
        <f t="shared" si="233"/>
        <v>22759.275802409382</v>
      </c>
      <c r="BY115" s="66">
        <v>293</v>
      </c>
      <c r="BZ115" s="15">
        <f t="shared" si="234"/>
        <v>15.97428450669484</v>
      </c>
      <c r="CA115" s="37">
        <f t="shared" si="235"/>
        <v>-277.02571549330514</v>
      </c>
      <c r="CB115" s="54">
        <f t="shared" si="236"/>
        <v>-277.02571549330514</v>
      </c>
      <c r="CC115" s="26">
        <f t="shared" si="237"/>
        <v>-8.6300845948070248E-2</v>
      </c>
      <c r="CD115" s="47">
        <f t="shared" si="238"/>
        <v>-277.02571549330514</v>
      </c>
      <c r="CE115" s="48">
        <f t="shared" si="239"/>
        <v>325.55000768445143</v>
      </c>
      <c r="CF115" s="65">
        <f t="shared" si="240"/>
        <v>-0.85094673308016067</v>
      </c>
      <c r="CG115" t="s">
        <v>222</v>
      </c>
      <c r="CH115" s="66">
        <v>0</v>
      </c>
      <c r="CI115" s="15">
        <f t="shared" si="241"/>
        <v>14.795775464534259</v>
      </c>
      <c r="CJ115" s="37">
        <f t="shared" si="242"/>
        <v>14.795775464534259</v>
      </c>
      <c r="CK115" s="54">
        <f t="shared" si="243"/>
        <v>14.795775464534259</v>
      </c>
      <c r="CL115" s="26">
        <f t="shared" si="244"/>
        <v>2.3021278146155687E-3</v>
      </c>
      <c r="CM115" s="47">
        <f t="shared" si="245"/>
        <v>14.795775464534261</v>
      </c>
      <c r="CN115" s="48">
        <f t="shared" si="246"/>
        <v>325.55000768445143</v>
      </c>
      <c r="CO115" s="65">
        <f t="shared" si="247"/>
        <v>4.5448548964174759E-2</v>
      </c>
      <c r="CP115" s="70">
        <f t="shared" si="248"/>
        <v>5</v>
      </c>
      <c r="CQ115" s="1">
        <f t="shared" si="249"/>
        <v>5561</v>
      </c>
    </row>
    <row r="116" spans="1:95" x14ac:dyDescent="0.2">
      <c r="A116" s="31" t="s">
        <v>181</v>
      </c>
      <c r="B116">
        <v>0</v>
      </c>
      <c r="C116">
        <v>0</v>
      </c>
      <c r="D116">
        <v>0.22125813449023801</v>
      </c>
      <c r="E116">
        <v>0.77874186550976099</v>
      </c>
      <c r="F116">
        <v>0.27157894736842098</v>
      </c>
      <c r="G116">
        <v>0.27157894736842098</v>
      </c>
      <c r="H116">
        <v>0.43019943019943002</v>
      </c>
      <c r="I116">
        <v>3.9886039886039802E-2</v>
      </c>
      <c r="J116">
        <v>0.130992181567779</v>
      </c>
      <c r="K116">
        <v>0.18861261565354101</v>
      </c>
      <c r="L116">
        <v>0.52774597566116199</v>
      </c>
      <c r="M116">
        <v>-1.7307375074561899</v>
      </c>
      <c r="N116" s="21">
        <v>0</v>
      </c>
      <c r="O116">
        <v>0.99945229832759597</v>
      </c>
      <c r="P116">
        <v>0.97116154350038497</v>
      </c>
      <c r="Q116">
        <v>1.0166267829596001</v>
      </c>
      <c r="R116">
        <v>0.98402823424466801</v>
      </c>
      <c r="S116">
        <v>19.770000457763601</v>
      </c>
      <c r="T116" s="27">
        <f t="shared" si="188"/>
        <v>0.98402823424466801</v>
      </c>
      <c r="U116" s="27">
        <f t="shared" si="189"/>
        <v>1.0166267829596001</v>
      </c>
      <c r="V116" s="39">
        <f t="shared" si="190"/>
        <v>19.454238641469395</v>
      </c>
      <c r="W116" s="38">
        <f t="shared" si="191"/>
        <v>20.098711964486029</v>
      </c>
      <c r="X116" s="44">
        <f t="shared" si="192"/>
        <v>1.1373226443788056</v>
      </c>
      <c r="Y116" s="44">
        <f t="shared" si="193"/>
        <v>0.22201518521912428</v>
      </c>
      <c r="Z116" s="22">
        <f t="shared" si="194"/>
        <v>1</v>
      </c>
      <c r="AA116" s="22">
        <f t="shared" si="195"/>
        <v>1</v>
      </c>
      <c r="AB116" s="22">
        <f t="shared" si="196"/>
        <v>1</v>
      </c>
      <c r="AC116" s="22">
        <v>1</v>
      </c>
      <c r="AD116" s="22">
        <v>1</v>
      </c>
      <c r="AE116" s="22">
        <v>1</v>
      </c>
      <c r="AF116" s="22">
        <f t="shared" si="197"/>
        <v>-0.10573411347504191</v>
      </c>
      <c r="AG116" s="22">
        <f t="shared" si="198"/>
        <v>0.97680415159684475</v>
      </c>
      <c r="AH116" s="22">
        <f t="shared" si="199"/>
        <v>0.52774597566116199</v>
      </c>
      <c r="AI116" s="22">
        <f t="shared" si="200"/>
        <v>1.6334800891362038</v>
      </c>
      <c r="AJ116" s="22">
        <f t="shared" si="201"/>
        <v>-2.6288582302280261</v>
      </c>
      <c r="AK116" s="22">
        <f t="shared" si="202"/>
        <v>1.3004365594014071</v>
      </c>
      <c r="AL116" s="22">
        <f t="shared" si="203"/>
        <v>-1.7307375074561899</v>
      </c>
      <c r="AM116" s="22">
        <f t="shared" si="204"/>
        <v>1.8981207227718362</v>
      </c>
      <c r="AN116" s="46">
        <v>1</v>
      </c>
      <c r="AO116" s="46">
        <v>1</v>
      </c>
      <c r="AP116" s="51">
        <v>1</v>
      </c>
      <c r="AQ116" s="21">
        <v>1</v>
      </c>
      <c r="AR116" s="17">
        <f t="shared" si="205"/>
        <v>7.1195964939138525</v>
      </c>
      <c r="AS116" s="17">
        <f t="shared" si="206"/>
        <v>7.1195964939138525</v>
      </c>
      <c r="AT116" s="17">
        <f t="shared" si="207"/>
        <v>12.980616595790906</v>
      </c>
      <c r="AU116" s="17">
        <f t="shared" si="208"/>
        <v>7.1195964939138525</v>
      </c>
      <c r="AV116" s="17">
        <f t="shared" si="209"/>
        <v>7.1195964939138525</v>
      </c>
      <c r="AW116" s="17">
        <f t="shared" si="210"/>
        <v>12.980616595790906</v>
      </c>
      <c r="AX116" s="14">
        <f t="shared" si="211"/>
        <v>9.0906072573182593E-3</v>
      </c>
      <c r="AY116" s="14">
        <f t="shared" si="212"/>
        <v>8.3658801724176887E-3</v>
      </c>
      <c r="AZ116" s="67">
        <f t="shared" si="213"/>
        <v>1.090526291468373E-3</v>
      </c>
      <c r="BA116" s="21">
        <f t="shared" si="214"/>
        <v>0</v>
      </c>
      <c r="BB116" s="66">
        <v>1404</v>
      </c>
      <c r="BC116" s="15">
        <f t="shared" si="215"/>
        <v>1084.0003717916586</v>
      </c>
      <c r="BD116" s="19">
        <f t="shared" si="216"/>
        <v>-319.99962820834139</v>
      </c>
      <c r="BE116" s="53">
        <f t="shared" si="217"/>
        <v>0</v>
      </c>
      <c r="BF116" s="61">
        <f t="shared" si="218"/>
        <v>0</v>
      </c>
      <c r="BG116" s="62">
        <f t="shared" si="219"/>
        <v>0</v>
      </c>
      <c r="BH116" s="63">
        <f t="shared" si="220"/>
        <v>20.098711964486029</v>
      </c>
      <c r="BI116" s="46">
        <f t="shared" si="221"/>
        <v>0</v>
      </c>
      <c r="BJ116" s="64">
        <f t="shared" si="222"/>
        <v>1.2952025077993647</v>
      </c>
      <c r="BK116" s="66">
        <v>474</v>
      </c>
      <c r="BL116" s="66">
        <v>2610</v>
      </c>
      <c r="BM116" s="66">
        <v>0</v>
      </c>
      <c r="BN116" s="10">
        <f t="shared" si="223"/>
        <v>3084</v>
      </c>
      <c r="BO116" s="15">
        <f t="shared" si="224"/>
        <v>1484.2075331489671</v>
      </c>
      <c r="BP116" s="9">
        <f t="shared" si="225"/>
        <v>-1599.7924668510329</v>
      </c>
      <c r="BQ116" s="53">
        <f t="shared" si="226"/>
        <v>0</v>
      </c>
      <c r="BR116" s="7">
        <f t="shared" si="227"/>
        <v>0</v>
      </c>
      <c r="BS116" s="62">
        <f t="shared" si="228"/>
        <v>0</v>
      </c>
      <c r="BT116" s="48">
        <f t="shared" si="229"/>
        <v>20.098711964486029</v>
      </c>
      <c r="BU116" s="46">
        <f t="shared" si="230"/>
        <v>0</v>
      </c>
      <c r="BV116" s="64">
        <f t="shared" si="231"/>
        <v>2.0778765308223677</v>
      </c>
      <c r="BW116" s="16">
        <f t="shared" si="232"/>
        <v>4488</v>
      </c>
      <c r="BX116" s="69">
        <f t="shared" si="233"/>
        <v>2579.1611510121338</v>
      </c>
      <c r="BY116" s="66">
        <v>0</v>
      </c>
      <c r="BZ116" s="15">
        <f t="shared" si="234"/>
        <v>10.953246071508339</v>
      </c>
      <c r="CA116" s="37">
        <f t="shared" si="235"/>
        <v>10.953246071508339</v>
      </c>
      <c r="CB116" s="54">
        <f t="shared" si="236"/>
        <v>10.953246071508339</v>
      </c>
      <c r="CC116" s="26">
        <f t="shared" si="237"/>
        <v>3.4122261905010446E-3</v>
      </c>
      <c r="CD116" s="47">
        <f t="shared" si="238"/>
        <v>10.953246071508339</v>
      </c>
      <c r="CE116" s="48">
        <f t="shared" si="239"/>
        <v>19.454238641469395</v>
      </c>
      <c r="CF116" s="65">
        <f t="shared" si="240"/>
        <v>0.56302620078690635</v>
      </c>
      <c r="CG116" t="s">
        <v>222</v>
      </c>
      <c r="CH116" s="66">
        <v>0</v>
      </c>
      <c r="CI116" s="15">
        <f t="shared" si="241"/>
        <v>10.145166089530274</v>
      </c>
      <c r="CJ116" s="37">
        <f t="shared" si="242"/>
        <v>10.145166089530274</v>
      </c>
      <c r="CK116" s="54">
        <f t="shared" si="243"/>
        <v>10.145166089530274</v>
      </c>
      <c r="CL116" s="26">
        <f t="shared" si="244"/>
        <v>1.5785228083912051E-3</v>
      </c>
      <c r="CM116" s="47">
        <f t="shared" si="245"/>
        <v>10.145166089530274</v>
      </c>
      <c r="CN116" s="48">
        <f t="shared" si="246"/>
        <v>19.454238641469395</v>
      </c>
      <c r="CO116" s="65">
        <f t="shared" si="247"/>
        <v>0.52148872420555448</v>
      </c>
      <c r="CP116" s="70">
        <f t="shared" si="248"/>
        <v>0</v>
      </c>
      <c r="CQ116" s="1">
        <f t="shared" si="249"/>
        <v>4488</v>
      </c>
    </row>
    <row r="117" spans="1:95" x14ac:dyDescent="0.2">
      <c r="A117" s="31" t="s">
        <v>178</v>
      </c>
      <c r="B117">
        <v>0</v>
      </c>
      <c r="C117">
        <v>1</v>
      </c>
      <c r="D117">
        <v>0.44880847308031702</v>
      </c>
      <c r="E117">
        <v>0.55119152691968198</v>
      </c>
      <c r="F117">
        <v>0.58114035087719296</v>
      </c>
      <c r="G117">
        <v>0.58114035087719296</v>
      </c>
      <c r="H117">
        <v>0.112708719851576</v>
      </c>
      <c r="I117">
        <v>0.21150278293135399</v>
      </c>
      <c r="J117">
        <v>0.154396269091059</v>
      </c>
      <c r="K117">
        <v>0.29954282163608498</v>
      </c>
      <c r="L117">
        <v>0.60848206405976002</v>
      </c>
      <c r="M117">
        <v>-1.8288468937559299</v>
      </c>
      <c r="N117" s="21">
        <v>0</v>
      </c>
      <c r="O117">
        <v>1.00711685519947</v>
      </c>
      <c r="P117">
        <v>0.98837141864966005</v>
      </c>
      <c r="Q117">
        <v>1.0057354303228501</v>
      </c>
      <c r="R117">
        <v>0.98313637344676397</v>
      </c>
      <c r="S117">
        <v>167.14999389648401</v>
      </c>
      <c r="T117" s="27">
        <f t="shared" si="188"/>
        <v>0.98837141864966005</v>
      </c>
      <c r="U117" s="27">
        <f t="shared" si="189"/>
        <v>1.0057354303228501</v>
      </c>
      <c r="V117" s="39">
        <f t="shared" si="190"/>
        <v>165.20627659474991</v>
      </c>
      <c r="W117" s="38">
        <f t="shared" si="191"/>
        <v>168.1086710399421</v>
      </c>
      <c r="X117" s="44">
        <f t="shared" si="192"/>
        <v>1.0197424425846338</v>
      </c>
      <c r="Y117" s="44">
        <f t="shared" si="193"/>
        <v>0.34131996690639671</v>
      </c>
      <c r="Z117" s="22">
        <f t="shared" si="194"/>
        <v>1</v>
      </c>
      <c r="AA117" s="22">
        <f t="shared" si="195"/>
        <v>1</v>
      </c>
      <c r="AB117" s="22">
        <f t="shared" si="196"/>
        <v>1</v>
      </c>
      <c r="AC117" s="22">
        <v>1</v>
      </c>
      <c r="AD117" s="22">
        <v>1</v>
      </c>
      <c r="AE117" s="22">
        <v>1</v>
      </c>
      <c r="AF117" s="22">
        <f t="shared" si="197"/>
        <v>-0.10573411347504191</v>
      </c>
      <c r="AG117" s="22">
        <f t="shared" si="198"/>
        <v>0.97680415159684475</v>
      </c>
      <c r="AH117" s="22">
        <f t="shared" si="199"/>
        <v>0.60848206405976002</v>
      </c>
      <c r="AI117" s="22">
        <f t="shared" si="200"/>
        <v>1.7142161775348019</v>
      </c>
      <c r="AJ117" s="22">
        <f t="shared" si="201"/>
        <v>-2.6288582302280261</v>
      </c>
      <c r="AK117" s="22">
        <f t="shared" si="202"/>
        <v>1.3004365594014071</v>
      </c>
      <c r="AL117" s="22">
        <f t="shared" si="203"/>
        <v>-1.8288468937559299</v>
      </c>
      <c r="AM117" s="22">
        <f t="shared" si="204"/>
        <v>1.8000113364720962</v>
      </c>
      <c r="AN117" s="46">
        <v>1</v>
      </c>
      <c r="AO117" s="46">
        <v>1</v>
      </c>
      <c r="AP117" s="51">
        <v>1</v>
      </c>
      <c r="AQ117" s="21">
        <v>2</v>
      </c>
      <c r="AR117" s="17">
        <f t="shared" si="205"/>
        <v>8.6350003076002118</v>
      </c>
      <c r="AS117" s="17">
        <f t="shared" si="206"/>
        <v>8.6350003076002118</v>
      </c>
      <c r="AT117" s="17">
        <f t="shared" si="207"/>
        <v>20.995728919438829</v>
      </c>
      <c r="AU117" s="17">
        <f t="shared" si="208"/>
        <v>8.6350003076002118</v>
      </c>
      <c r="AV117" s="17">
        <f t="shared" si="209"/>
        <v>8.6350003076002118</v>
      </c>
      <c r="AW117" s="17">
        <f t="shared" si="210"/>
        <v>20.995728919438829</v>
      </c>
      <c r="AX117" s="14">
        <f t="shared" si="211"/>
        <v>1.1025540075244287E-2</v>
      </c>
      <c r="AY117" s="14">
        <f t="shared" si="212"/>
        <v>1.0146555064451572E-2</v>
      </c>
      <c r="AZ117" s="67">
        <f t="shared" si="213"/>
        <v>1.7638911238326907E-3</v>
      </c>
      <c r="BA117" s="21">
        <f t="shared" si="214"/>
        <v>0</v>
      </c>
      <c r="BB117" s="66">
        <v>1504</v>
      </c>
      <c r="BC117" s="15">
        <f t="shared" si="215"/>
        <v>1314.7295007324296</v>
      </c>
      <c r="BD117" s="19">
        <f t="shared" si="216"/>
        <v>-189.27049926757036</v>
      </c>
      <c r="BE117" s="53">
        <f t="shared" si="217"/>
        <v>0</v>
      </c>
      <c r="BF117" s="61">
        <f t="shared" si="218"/>
        <v>0</v>
      </c>
      <c r="BG117" s="62">
        <f t="shared" si="219"/>
        <v>0</v>
      </c>
      <c r="BH117" s="63">
        <f t="shared" si="220"/>
        <v>168.1086710399421</v>
      </c>
      <c r="BI117" s="46">
        <f t="shared" si="221"/>
        <v>0</v>
      </c>
      <c r="BJ117" s="64">
        <f t="shared" si="222"/>
        <v>1.1439615519102055</v>
      </c>
      <c r="BK117" s="66">
        <v>0</v>
      </c>
      <c r="BL117" s="66">
        <v>3510</v>
      </c>
      <c r="BM117" s="66">
        <v>0</v>
      </c>
      <c r="BN117" s="10">
        <f t="shared" si="223"/>
        <v>3510</v>
      </c>
      <c r="BO117" s="15">
        <f t="shared" si="224"/>
        <v>1800.1206270944824</v>
      </c>
      <c r="BP117" s="9">
        <f t="shared" si="225"/>
        <v>-1709.8793729055176</v>
      </c>
      <c r="BQ117" s="53">
        <f t="shared" si="226"/>
        <v>0</v>
      </c>
      <c r="BR117" s="7">
        <f t="shared" si="227"/>
        <v>0</v>
      </c>
      <c r="BS117" s="62">
        <f t="shared" si="228"/>
        <v>0</v>
      </c>
      <c r="BT117" s="48">
        <f t="shared" si="229"/>
        <v>168.1086710399421</v>
      </c>
      <c r="BU117" s="46">
        <f t="shared" si="230"/>
        <v>0</v>
      </c>
      <c r="BV117" s="64">
        <f t="shared" si="231"/>
        <v>1.9498693294045408</v>
      </c>
      <c r="BW117" s="16">
        <f t="shared" si="232"/>
        <v>5014</v>
      </c>
      <c r="BX117" s="69">
        <f t="shared" si="233"/>
        <v>3132.5666502746876</v>
      </c>
      <c r="BY117" s="66">
        <v>0</v>
      </c>
      <c r="BZ117" s="15">
        <f t="shared" si="234"/>
        <v>17.716522447775546</v>
      </c>
      <c r="CA117" s="37">
        <f t="shared" si="235"/>
        <v>17.716522447775546</v>
      </c>
      <c r="CB117" s="54">
        <f t="shared" si="236"/>
        <v>17.716522447775546</v>
      </c>
      <c r="CC117" s="26">
        <f t="shared" si="237"/>
        <v>5.5191658715811739E-3</v>
      </c>
      <c r="CD117" s="47">
        <f t="shared" si="238"/>
        <v>17.716522447775546</v>
      </c>
      <c r="CE117" s="48">
        <f t="shared" si="239"/>
        <v>165.20627659474991</v>
      </c>
      <c r="CF117" s="65">
        <f t="shared" si="240"/>
        <v>0.10723879753814729</v>
      </c>
      <c r="CG117" t="s">
        <v>222</v>
      </c>
      <c r="CH117" s="66">
        <v>0</v>
      </c>
      <c r="CI117" s="15">
        <f t="shared" si="241"/>
        <v>16.409479125015523</v>
      </c>
      <c r="CJ117" s="37">
        <f t="shared" si="242"/>
        <v>16.409479125015523</v>
      </c>
      <c r="CK117" s="54">
        <f t="shared" si="243"/>
        <v>16.409479125015523</v>
      </c>
      <c r="CL117" s="26">
        <f t="shared" si="244"/>
        <v>2.5532097596103194E-3</v>
      </c>
      <c r="CM117" s="47">
        <f t="shared" si="245"/>
        <v>16.409479125015523</v>
      </c>
      <c r="CN117" s="48">
        <f t="shared" si="246"/>
        <v>165.20627659474991</v>
      </c>
      <c r="CO117" s="65">
        <f t="shared" si="247"/>
        <v>9.9327213609855053E-2</v>
      </c>
      <c r="CP117" s="70">
        <f t="shared" si="248"/>
        <v>0</v>
      </c>
      <c r="CQ117" s="1">
        <f t="shared" si="249"/>
        <v>5014</v>
      </c>
    </row>
    <row r="118" spans="1:95" x14ac:dyDescent="0.2">
      <c r="A118" s="31" t="s">
        <v>211</v>
      </c>
      <c r="B118">
        <v>1</v>
      </c>
      <c r="C118">
        <v>1</v>
      </c>
      <c r="D118">
        <v>0.62962962962962898</v>
      </c>
      <c r="E118">
        <v>0.37037037037037002</v>
      </c>
      <c r="F118">
        <v>0.95483193277310896</v>
      </c>
      <c r="G118">
        <v>0.95483193277310896</v>
      </c>
      <c r="H118">
        <v>0.46741573033707801</v>
      </c>
      <c r="I118">
        <v>0.30505617977527999</v>
      </c>
      <c r="J118">
        <v>0.37760833818058298</v>
      </c>
      <c r="K118">
        <v>0.60046023962974304</v>
      </c>
      <c r="L118">
        <v>0.30347098429408698</v>
      </c>
      <c r="M118">
        <v>0.87575923881066597</v>
      </c>
      <c r="N118" s="21">
        <v>0</v>
      </c>
      <c r="O118">
        <v>0.99984640027403104</v>
      </c>
      <c r="P118">
        <v>0.99865237011454699</v>
      </c>
      <c r="Q118">
        <v>1.00876082175438</v>
      </c>
      <c r="R118">
        <v>0.99450853837168396</v>
      </c>
      <c r="S118">
        <v>22.5</v>
      </c>
      <c r="T118" s="27">
        <f t="shared" si="188"/>
        <v>0.99865237011454699</v>
      </c>
      <c r="U118" s="27">
        <f t="shared" si="189"/>
        <v>1.00876082175438</v>
      </c>
      <c r="V118" s="39">
        <f t="shared" si="190"/>
        <v>22.469678327577306</v>
      </c>
      <c r="W118" s="38">
        <f t="shared" si="191"/>
        <v>22.697118489473549</v>
      </c>
      <c r="X118" s="44">
        <f t="shared" si="192"/>
        <v>0.92630822399608559</v>
      </c>
      <c r="Y118" s="44">
        <f t="shared" si="193"/>
        <v>0.61283342615693293</v>
      </c>
      <c r="Z118" s="22">
        <f t="shared" si="194"/>
        <v>1</v>
      </c>
      <c r="AA118" s="22">
        <f t="shared" si="195"/>
        <v>1</v>
      </c>
      <c r="AB118" s="22">
        <f t="shared" si="196"/>
        <v>1</v>
      </c>
      <c r="AC118" s="22">
        <v>1</v>
      </c>
      <c r="AD118" s="22">
        <v>1</v>
      </c>
      <c r="AE118" s="22">
        <v>1</v>
      </c>
      <c r="AF118" s="22">
        <f t="shared" si="197"/>
        <v>-0.10573411347504191</v>
      </c>
      <c r="AG118" s="22">
        <f t="shared" si="198"/>
        <v>0.97680415159684475</v>
      </c>
      <c r="AH118" s="22">
        <f t="shared" si="199"/>
        <v>0.30347098429408698</v>
      </c>
      <c r="AI118" s="22">
        <f t="shared" si="200"/>
        <v>1.4092050977691288</v>
      </c>
      <c r="AJ118" s="22">
        <f t="shared" si="201"/>
        <v>-2.6288582302280261</v>
      </c>
      <c r="AK118" s="22">
        <f t="shared" si="202"/>
        <v>1.3004365594014071</v>
      </c>
      <c r="AL118" s="22">
        <f t="shared" si="203"/>
        <v>0.87575923881066597</v>
      </c>
      <c r="AM118" s="22">
        <f t="shared" si="204"/>
        <v>4.504617469038692</v>
      </c>
      <c r="AN118" s="46">
        <v>0</v>
      </c>
      <c r="AO118" s="49">
        <v>0</v>
      </c>
      <c r="AP118" s="51">
        <v>0.5</v>
      </c>
      <c r="AQ118" s="50">
        <v>1</v>
      </c>
      <c r="AR118" s="17">
        <f t="shared" si="205"/>
        <v>0</v>
      </c>
      <c r="AS118" s="17">
        <f t="shared" si="206"/>
        <v>0</v>
      </c>
      <c r="AT118" s="17">
        <f t="shared" si="207"/>
        <v>205.8740798705559</v>
      </c>
      <c r="AU118" s="17">
        <f t="shared" si="208"/>
        <v>0</v>
      </c>
      <c r="AV118" s="17">
        <f t="shared" si="209"/>
        <v>0</v>
      </c>
      <c r="AW118" s="17">
        <f t="shared" si="210"/>
        <v>205.8740798705559</v>
      </c>
      <c r="AX118" s="14">
        <f t="shared" si="211"/>
        <v>0</v>
      </c>
      <c r="AY118" s="14">
        <f t="shared" si="212"/>
        <v>0</v>
      </c>
      <c r="AZ118" s="67">
        <f t="shared" si="213"/>
        <v>1.7295873056099732E-2</v>
      </c>
      <c r="BA118" s="21">
        <f t="shared" si="214"/>
        <v>0</v>
      </c>
      <c r="BB118" s="66">
        <v>0</v>
      </c>
      <c r="BC118" s="15">
        <f t="shared" si="215"/>
        <v>0</v>
      </c>
      <c r="BD118" s="19">
        <f t="shared" si="216"/>
        <v>0</v>
      </c>
      <c r="BE118" s="53">
        <f t="shared" si="217"/>
        <v>0</v>
      </c>
      <c r="BF118" s="61">
        <f t="shared" si="218"/>
        <v>0</v>
      </c>
      <c r="BG118" s="62">
        <f t="shared" si="219"/>
        <v>0</v>
      </c>
      <c r="BH118" s="63">
        <f t="shared" si="220"/>
        <v>22.697118489473549</v>
      </c>
      <c r="BI118" s="46">
        <f t="shared" si="221"/>
        <v>0</v>
      </c>
      <c r="BJ118" s="64" t="e">
        <f t="shared" si="222"/>
        <v>#DIV/0!</v>
      </c>
      <c r="BK118" s="66">
        <v>0</v>
      </c>
      <c r="BL118" s="66">
        <v>0</v>
      </c>
      <c r="BM118" s="66">
        <v>0</v>
      </c>
      <c r="BN118" s="10">
        <f t="shared" si="223"/>
        <v>0</v>
      </c>
      <c r="BO118" s="15">
        <f t="shared" si="224"/>
        <v>0</v>
      </c>
      <c r="BP118" s="9">
        <f t="shared" si="225"/>
        <v>0</v>
      </c>
      <c r="BQ118" s="53">
        <f t="shared" si="226"/>
        <v>0</v>
      </c>
      <c r="BR118" s="7">
        <f t="shared" si="227"/>
        <v>0</v>
      </c>
      <c r="BS118" s="62">
        <f t="shared" si="228"/>
        <v>0</v>
      </c>
      <c r="BT118" s="48">
        <f t="shared" si="229"/>
        <v>22.697118489473549</v>
      </c>
      <c r="BU118" s="46">
        <f t="shared" si="230"/>
        <v>0</v>
      </c>
      <c r="BV118" s="64" t="e">
        <f t="shared" si="231"/>
        <v>#DIV/0!</v>
      </c>
      <c r="BW118" s="16">
        <f t="shared" si="232"/>
        <v>90</v>
      </c>
      <c r="BX118" s="69">
        <f t="shared" si="233"/>
        <v>173.71974897546571</v>
      </c>
      <c r="BY118" s="66">
        <v>90</v>
      </c>
      <c r="BZ118" s="15">
        <f t="shared" si="234"/>
        <v>173.71974897546571</v>
      </c>
      <c r="CA118" s="37">
        <f t="shared" si="235"/>
        <v>83.719748975465706</v>
      </c>
      <c r="CB118" s="54">
        <f t="shared" si="236"/>
        <v>83.719748975465706</v>
      </c>
      <c r="CC118" s="26">
        <f t="shared" si="237"/>
        <v>2.6080918683945735E-2</v>
      </c>
      <c r="CD118" s="47">
        <f t="shared" si="238"/>
        <v>83.719748975465706</v>
      </c>
      <c r="CE118" s="48">
        <f t="shared" si="239"/>
        <v>22.469678327577306</v>
      </c>
      <c r="CF118" s="65">
        <f t="shared" si="240"/>
        <v>3.7258988649034399</v>
      </c>
      <c r="CG118" t="s">
        <v>222</v>
      </c>
      <c r="CH118" s="66">
        <v>0</v>
      </c>
      <c r="CI118" s="15">
        <f t="shared" si="241"/>
        <v>160.90350704089582</v>
      </c>
      <c r="CJ118" s="37">
        <f t="shared" si="242"/>
        <v>160.90350704089582</v>
      </c>
      <c r="CK118" s="54">
        <f t="shared" si="243"/>
        <v>160.90350704089582</v>
      </c>
      <c r="CL118" s="26">
        <f t="shared" si="244"/>
        <v>2.5035554230729083E-2</v>
      </c>
      <c r="CM118" s="47">
        <f t="shared" si="245"/>
        <v>160.90350704089582</v>
      </c>
      <c r="CN118" s="48">
        <f t="shared" si="246"/>
        <v>22.469678327577306</v>
      </c>
      <c r="CO118" s="65">
        <f t="shared" si="247"/>
        <v>7.1609172456829082</v>
      </c>
      <c r="CP118" s="70">
        <f t="shared" si="248"/>
        <v>0</v>
      </c>
      <c r="CQ118" s="1">
        <f t="shared" si="249"/>
        <v>180</v>
      </c>
    </row>
    <row r="119" spans="1:95" x14ac:dyDescent="0.2">
      <c r="A119" s="31" t="s">
        <v>128</v>
      </c>
      <c r="B119">
        <v>0</v>
      </c>
      <c r="C119">
        <v>0</v>
      </c>
      <c r="D119">
        <v>0.49770642201834803</v>
      </c>
      <c r="E119">
        <v>0.50229357798165097</v>
      </c>
      <c r="F119">
        <v>0.37555555555555498</v>
      </c>
      <c r="G119">
        <v>0.37555555555555498</v>
      </c>
      <c r="H119">
        <v>0.63190184049079701</v>
      </c>
      <c r="I119">
        <v>0.84049079754601197</v>
      </c>
      <c r="J119">
        <v>0.72877135089471201</v>
      </c>
      <c r="K119">
        <v>0.52315784382749697</v>
      </c>
      <c r="L119">
        <v>-0.31158120365966602</v>
      </c>
      <c r="M119">
        <v>-3.1215038726172502</v>
      </c>
      <c r="N119" s="21">
        <v>0</v>
      </c>
      <c r="O119">
        <v>0.99091001903684595</v>
      </c>
      <c r="P119">
        <v>0.97631231867873203</v>
      </c>
      <c r="Q119">
        <v>1.0229685332429901</v>
      </c>
      <c r="R119">
        <v>0.99547324565874595</v>
      </c>
      <c r="S119">
        <v>3.70000004768371</v>
      </c>
      <c r="T119" s="27">
        <f t="shared" si="188"/>
        <v>0.99547324565874595</v>
      </c>
      <c r="U119" s="27">
        <f t="shared" si="189"/>
        <v>1.0229685332429901</v>
      </c>
      <c r="V119" s="39">
        <f t="shared" si="190"/>
        <v>3.6832510564052177</v>
      </c>
      <c r="W119" s="38">
        <f t="shared" si="191"/>
        <v>3.7849836217779984</v>
      </c>
      <c r="X119" s="44">
        <f t="shared" si="192"/>
        <v>0.99447581042280653</v>
      </c>
      <c r="Y119" s="44">
        <f t="shared" si="193"/>
        <v>0.56759133798406802</v>
      </c>
      <c r="Z119" s="22">
        <f t="shared" si="194"/>
        <v>1</v>
      </c>
      <c r="AA119" s="22">
        <f t="shared" si="195"/>
        <v>1</v>
      </c>
      <c r="AB119" s="22">
        <f t="shared" si="196"/>
        <v>1</v>
      </c>
      <c r="AC119" s="22">
        <v>1</v>
      </c>
      <c r="AD119" s="22">
        <v>1</v>
      </c>
      <c r="AE119" s="22">
        <v>1</v>
      </c>
      <c r="AF119" s="22">
        <f t="shared" si="197"/>
        <v>-0.10573411347504191</v>
      </c>
      <c r="AG119" s="22">
        <f t="shared" si="198"/>
        <v>0.97680415159684475</v>
      </c>
      <c r="AH119" s="22">
        <f t="shared" si="199"/>
        <v>-0.10573411347504191</v>
      </c>
      <c r="AI119" s="22">
        <f t="shared" si="200"/>
        <v>1</v>
      </c>
      <c r="AJ119" s="22">
        <f t="shared" si="201"/>
        <v>-2.6288582302280261</v>
      </c>
      <c r="AK119" s="22">
        <f t="shared" si="202"/>
        <v>1.3004365594014071</v>
      </c>
      <c r="AL119" s="22">
        <f t="shared" si="203"/>
        <v>-2.6288582302280261</v>
      </c>
      <c r="AM119" s="22">
        <f t="shared" si="204"/>
        <v>1</v>
      </c>
      <c r="AN119" s="46">
        <v>1</v>
      </c>
      <c r="AO119" s="46">
        <v>1</v>
      </c>
      <c r="AP119" s="51">
        <v>1</v>
      </c>
      <c r="AQ119" s="21">
        <v>1</v>
      </c>
      <c r="AR119" s="17">
        <f t="shared" si="205"/>
        <v>1</v>
      </c>
      <c r="AS119" s="17">
        <f t="shared" si="206"/>
        <v>1</v>
      </c>
      <c r="AT119" s="17">
        <f t="shared" si="207"/>
        <v>1</v>
      </c>
      <c r="AU119" s="17">
        <f t="shared" si="208"/>
        <v>1</v>
      </c>
      <c r="AV119" s="17">
        <f t="shared" si="209"/>
        <v>1</v>
      </c>
      <c r="AW119" s="17">
        <f t="shared" si="210"/>
        <v>1</v>
      </c>
      <c r="AX119" s="14">
        <f t="shared" si="211"/>
        <v>1.2768430437159347E-3</v>
      </c>
      <c r="AY119" s="14">
        <f t="shared" si="212"/>
        <v>1.1750497629422138E-3</v>
      </c>
      <c r="AZ119" s="67">
        <f t="shared" si="213"/>
        <v>8.4011902163568032E-5</v>
      </c>
      <c r="BA119" s="21">
        <f t="shared" si="214"/>
        <v>0</v>
      </c>
      <c r="BB119" s="66">
        <v>181</v>
      </c>
      <c r="BC119" s="15">
        <f t="shared" si="215"/>
        <v>152.25587190486291</v>
      </c>
      <c r="BD119" s="19">
        <f t="shared" si="216"/>
        <v>-28.744128095137086</v>
      </c>
      <c r="BE119" s="53">
        <f t="shared" si="217"/>
        <v>0</v>
      </c>
      <c r="BF119" s="61">
        <f t="shared" si="218"/>
        <v>0</v>
      </c>
      <c r="BG119" s="62">
        <f t="shared" si="219"/>
        <v>0</v>
      </c>
      <c r="BH119" s="63">
        <f t="shared" si="220"/>
        <v>3.7849836217779984</v>
      </c>
      <c r="BI119" s="46">
        <f t="shared" si="221"/>
        <v>0</v>
      </c>
      <c r="BJ119" s="64">
        <f t="shared" si="222"/>
        <v>1.1887883057350843</v>
      </c>
      <c r="BK119" s="66">
        <v>48</v>
      </c>
      <c r="BL119" s="66">
        <v>281</v>
      </c>
      <c r="BM119" s="66">
        <v>7</v>
      </c>
      <c r="BN119" s="10">
        <f t="shared" si="223"/>
        <v>336</v>
      </c>
      <c r="BO119" s="15">
        <f t="shared" si="224"/>
        <v>208.46792854310402</v>
      </c>
      <c r="BP119" s="9">
        <f t="shared" si="225"/>
        <v>-127.53207145689598</v>
      </c>
      <c r="BQ119" s="53">
        <f t="shared" si="226"/>
        <v>0</v>
      </c>
      <c r="BR119" s="7">
        <f t="shared" si="227"/>
        <v>0</v>
      </c>
      <c r="BS119" s="62">
        <f t="shared" si="228"/>
        <v>0</v>
      </c>
      <c r="BT119" s="48">
        <f t="shared" si="229"/>
        <v>3.7849836217779984</v>
      </c>
      <c r="BU119" s="46">
        <f t="shared" si="230"/>
        <v>0</v>
      </c>
      <c r="BV119" s="64">
        <f t="shared" si="231"/>
        <v>1.6117587119906873</v>
      </c>
      <c r="BW119" s="16">
        <f t="shared" si="232"/>
        <v>517</v>
      </c>
      <c r="BX119" s="69">
        <f t="shared" si="233"/>
        <v>361.56761599329781</v>
      </c>
      <c r="BY119" s="66">
        <v>0</v>
      </c>
      <c r="BZ119" s="15">
        <f t="shared" si="234"/>
        <v>0.84381554533087733</v>
      </c>
      <c r="CA119" s="37">
        <f t="shared" si="235"/>
        <v>0.84381554533087733</v>
      </c>
      <c r="CB119" s="54">
        <f t="shared" si="236"/>
        <v>0.84381554533087733</v>
      </c>
      <c r="CC119" s="26">
        <f t="shared" si="237"/>
        <v>2.628708863959123E-4</v>
      </c>
      <c r="CD119" s="47">
        <f t="shared" si="238"/>
        <v>0.84381554533087744</v>
      </c>
      <c r="CE119" s="48">
        <f t="shared" si="239"/>
        <v>3.6832510564052177</v>
      </c>
      <c r="CF119" s="65">
        <f t="shared" si="240"/>
        <v>0.22909531074822395</v>
      </c>
      <c r="CG119" t="s">
        <v>222</v>
      </c>
      <c r="CH119" s="66">
        <v>0</v>
      </c>
      <c r="CI119" s="15">
        <f t="shared" si="241"/>
        <v>0.78156272582767339</v>
      </c>
      <c r="CJ119" s="37">
        <f t="shared" si="242"/>
        <v>0.78156272582767339</v>
      </c>
      <c r="CK119" s="54">
        <f t="shared" si="243"/>
        <v>0.78156272582767339</v>
      </c>
      <c r="CL119" s="26">
        <f t="shared" si="244"/>
        <v>1.216061499654074E-4</v>
      </c>
      <c r="CM119" s="47">
        <f t="shared" si="245"/>
        <v>0.78156272582767339</v>
      </c>
      <c r="CN119" s="48">
        <f t="shared" si="246"/>
        <v>3.6832510564052177</v>
      </c>
      <c r="CO119" s="65">
        <f t="shared" si="247"/>
        <v>0.21219371524200786</v>
      </c>
      <c r="CP119" s="70">
        <f t="shared" si="248"/>
        <v>0</v>
      </c>
      <c r="CQ119" s="1">
        <f t="shared" si="249"/>
        <v>517</v>
      </c>
    </row>
    <row r="120" spans="1:95" x14ac:dyDescent="0.2">
      <c r="A120" s="31" t="s">
        <v>226</v>
      </c>
      <c r="B120">
        <v>1</v>
      </c>
      <c r="C120">
        <v>1</v>
      </c>
      <c r="D120">
        <v>0.65561326408309994</v>
      </c>
      <c r="E120">
        <v>0.344386735916899</v>
      </c>
      <c r="F120">
        <v>0.693285657528804</v>
      </c>
      <c r="G120">
        <v>0.693285657528804</v>
      </c>
      <c r="H120">
        <v>0.89720016715419904</v>
      </c>
      <c r="I120">
        <v>0.70873380693689902</v>
      </c>
      <c r="J120">
        <v>0.797418390841105</v>
      </c>
      <c r="K120">
        <v>0.74353125920827001</v>
      </c>
      <c r="L120">
        <v>0.64144579840831795</v>
      </c>
      <c r="M120">
        <v>-1.97098720329168</v>
      </c>
      <c r="N120" s="21">
        <v>0</v>
      </c>
      <c r="O120">
        <v>1.002027855838</v>
      </c>
      <c r="P120">
        <v>0.99811422338491096</v>
      </c>
      <c r="Q120">
        <v>1.00488466651221</v>
      </c>
      <c r="R120">
        <v>1.00423710555009</v>
      </c>
      <c r="S120">
        <v>311.29998779296801</v>
      </c>
      <c r="T120" s="27">
        <f t="shared" si="188"/>
        <v>0.99811422338491096</v>
      </c>
      <c r="U120" s="27">
        <f t="shared" si="189"/>
        <v>1.00488466651221</v>
      </c>
      <c r="V120" s="39">
        <f t="shared" si="190"/>
        <v>310.71294555571052</v>
      </c>
      <c r="W120" s="38">
        <f t="shared" si="191"/>
        <v>312.82058441859169</v>
      </c>
      <c r="X120" s="44">
        <f t="shared" si="192"/>
        <v>0.91288191577208933</v>
      </c>
      <c r="Y120" s="44">
        <f t="shared" si="193"/>
        <v>0.74129545761159732</v>
      </c>
      <c r="Z120" s="22">
        <f t="shared" si="194"/>
        <v>1</v>
      </c>
      <c r="AA120" s="22">
        <f t="shared" si="195"/>
        <v>1</v>
      </c>
      <c r="AB120" s="22">
        <f t="shared" si="196"/>
        <v>1</v>
      </c>
      <c r="AC120" s="22">
        <v>1</v>
      </c>
      <c r="AD120" s="22">
        <v>1</v>
      </c>
      <c r="AE120" s="22">
        <v>1</v>
      </c>
      <c r="AF120" s="22">
        <f t="shared" si="197"/>
        <v>-0.10573411347504191</v>
      </c>
      <c r="AG120" s="22">
        <f t="shared" si="198"/>
        <v>0.97680415159684475</v>
      </c>
      <c r="AH120" s="22">
        <f t="shared" si="199"/>
        <v>0.64144579840831795</v>
      </c>
      <c r="AI120" s="22">
        <f t="shared" si="200"/>
        <v>1.74717991188336</v>
      </c>
      <c r="AJ120" s="22">
        <f t="shared" si="201"/>
        <v>-2.6288582302280261</v>
      </c>
      <c r="AK120" s="22">
        <f t="shared" si="202"/>
        <v>1.3004365594014071</v>
      </c>
      <c r="AL120" s="22">
        <f t="shared" si="203"/>
        <v>-1.97098720329168</v>
      </c>
      <c r="AM120" s="22">
        <f t="shared" si="204"/>
        <v>1.6578710269363461</v>
      </c>
      <c r="AN120" s="46">
        <v>1</v>
      </c>
      <c r="AO120" s="46">
        <v>0</v>
      </c>
      <c r="AP120" s="51">
        <v>1</v>
      </c>
      <c r="AQ120" s="21">
        <v>1</v>
      </c>
      <c r="AR120" s="17">
        <f t="shared" si="205"/>
        <v>9.318596588549795</v>
      </c>
      <c r="AS120" s="17">
        <f t="shared" si="206"/>
        <v>0</v>
      </c>
      <c r="AT120" s="17">
        <f t="shared" si="207"/>
        <v>7.5544520230472356</v>
      </c>
      <c r="AU120" s="17">
        <f t="shared" si="208"/>
        <v>9.318596588549795</v>
      </c>
      <c r="AV120" s="17">
        <f t="shared" si="209"/>
        <v>0</v>
      </c>
      <c r="AW120" s="17">
        <f t="shared" si="210"/>
        <v>7.5544520230472356</v>
      </c>
      <c r="AX120" s="14">
        <f t="shared" si="211"/>
        <v>1.1898385231284845E-2</v>
      </c>
      <c r="AY120" s="14">
        <f t="shared" si="212"/>
        <v>0</v>
      </c>
      <c r="AZ120" s="67">
        <f t="shared" si="213"/>
        <v>6.3466388425961295E-4</v>
      </c>
      <c r="BA120" s="21">
        <f t="shared" si="214"/>
        <v>0</v>
      </c>
      <c r="BB120" s="66">
        <v>1245</v>
      </c>
      <c r="BC120" s="15">
        <f t="shared" si="215"/>
        <v>1418.8110485193299</v>
      </c>
      <c r="BD120" s="19">
        <f t="shared" si="216"/>
        <v>173.81104851932992</v>
      </c>
      <c r="BE120" s="53">
        <f t="shared" si="217"/>
        <v>173.81104851932992</v>
      </c>
      <c r="BF120" s="61">
        <f t="shared" si="218"/>
        <v>8.6332867284186002E-3</v>
      </c>
      <c r="BG120" s="62">
        <f t="shared" si="219"/>
        <v>11.698103517007121</v>
      </c>
      <c r="BH120" s="63">
        <f t="shared" si="220"/>
        <v>310.71294555571052</v>
      </c>
      <c r="BI120" s="46">
        <f t="shared" si="221"/>
        <v>3.7649231177301117E-2</v>
      </c>
      <c r="BJ120" s="64">
        <f t="shared" si="222"/>
        <v>0.87749528120695208</v>
      </c>
      <c r="BK120" s="66">
        <v>0</v>
      </c>
      <c r="BL120" s="66">
        <v>0</v>
      </c>
      <c r="BM120" s="66">
        <v>0</v>
      </c>
      <c r="BN120" s="10">
        <f t="shared" si="223"/>
        <v>0</v>
      </c>
      <c r="BO120" s="15">
        <f t="shared" si="224"/>
        <v>0</v>
      </c>
      <c r="BP120" s="9">
        <f t="shared" si="225"/>
        <v>0</v>
      </c>
      <c r="BQ120" s="53">
        <f t="shared" si="226"/>
        <v>0</v>
      </c>
      <c r="BR120" s="7">
        <f t="shared" si="227"/>
        <v>0</v>
      </c>
      <c r="BS120" s="62">
        <f t="shared" si="228"/>
        <v>0</v>
      </c>
      <c r="BT120" s="48">
        <f t="shared" si="229"/>
        <v>312.82058441859169</v>
      </c>
      <c r="BU120" s="46">
        <f t="shared" si="230"/>
        <v>0</v>
      </c>
      <c r="BV120" s="64" t="e">
        <f t="shared" si="231"/>
        <v>#DIV/0!</v>
      </c>
      <c r="BW120" s="16">
        <f t="shared" si="232"/>
        <v>1245</v>
      </c>
      <c r="BX120" s="69">
        <f t="shared" si="233"/>
        <v>1425.1856125728334</v>
      </c>
      <c r="BY120" s="66">
        <v>0</v>
      </c>
      <c r="BZ120" s="15">
        <f t="shared" si="234"/>
        <v>6.3745640535035522</v>
      </c>
      <c r="CA120" s="37">
        <f t="shared" si="235"/>
        <v>6.3745640535035522</v>
      </c>
      <c r="CB120" s="54">
        <f t="shared" si="236"/>
        <v>6.3745640535035522</v>
      </c>
      <c r="CC120" s="26">
        <f t="shared" si="237"/>
        <v>1.9858454995338192E-3</v>
      </c>
      <c r="CD120" s="47">
        <f t="shared" si="238"/>
        <v>6.3745640535035513</v>
      </c>
      <c r="CE120" s="48">
        <f t="shared" si="239"/>
        <v>310.71294555571052</v>
      </c>
      <c r="CF120" s="65">
        <f t="shared" si="240"/>
        <v>2.0515926821467433E-2</v>
      </c>
      <c r="CG120" t="s">
        <v>222</v>
      </c>
      <c r="CH120" s="66">
        <v>0</v>
      </c>
      <c r="CI120" s="15">
        <f t="shared" si="241"/>
        <v>5.9042781152671795</v>
      </c>
      <c r="CJ120" s="37">
        <f t="shared" si="242"/>
        <v>5.9042781152671795</v>
      </c>
      <c r="CK120" s="54">
        <f t="shared" si="243"/>
        <v>5.9042781152671795</v>
      </c>
      <c r="CL120" s="26">
        <f t="shared" si="244"/>
        <v>9.1866782562115756E-4</v>
      </c>
      <c r="CM120" s="47">
        <f t="shared" si="245"/>
        <v>5.9042781152671795</v>
      </c>
      <c r="CN120" s="48">
        <f t="shared" si="246"/>
        <v>310.71294555571052</v>
      </c>
      <c r="CO120" s="65">
        <f t="shared" si="247"/>
        <v>1.9002356354053323E-2</v>
      </c>
      <c r="CP120" s="70">
        <f t="shared" si="248"/>
        <v>0</v>
      </c>
      <c r="CQ120" s="1">
        <f t="shared" si="249"/>
        <v>1245</v>
      </c>
    </row>
    <row r="121" spans="1:95" x14ac:dyDescent="0.2">
      <c r="A121" s="31" t="s">
        <v>215</v>
      </c>
      <c r="B121">
        <v>1</v>
      </c>
      <c r="C121">
        <v>1</v>
      </c>
      <c r="D121">
        <v>0.40191769876148598</v>
      </c>
      <c r="E121">
        <v>0.59808230123851303</v>
      </c>
      <c r="F121">
        <v>0.26332537788385002</v>
      </c>
      <c r="G121">
        <v>0.26332537788385002</v>
      </c>
      <c r="H121">
        <v>3.7609694943585403E-2</v>
      </c>
      <c r="I121">
        <v>0.382365231926452</v>
      </c>
      <c r="J121">
        <v>0.119919305075484</v>
      </c>
      <c r="K121">
        <v>0.17770142465543301</v>
      </c>
      <c r="L121">
        <v>0.71937071913152895</v>
      </c>
      <c r="M121">
        <v>0.47807641536849699</v>
      </c>
      <c r="N121" s="21">
        <v>0</v>
      </c>
      <c r="O121">
        <v>1.0472589416481299</v>
      </c>
      <c r="P121">
        <v>0.98382091130517701</v>
      </c>
      <c r="Q121">
        <v>1.03436556634826</v>
      </c>
      <c r="R121">
        <v>0.99827586366361998</v>
      </c>
      <c r="S121">
        <v>0.93730002641677801</v>
      </c>
      <c r="T121" s="27">
        <f t="shared" si="188"/>
        <v>0.98382091130517701</v>
      </c>
      <c r="U121" s="27">
        <f t="shared" si="189"/>
        <v>1.03436556634826</v>
      </c>
      <c r="V121" s="39">
        <f t="shared" si="190"/>
        <v>0.922135366155721</v>
      </c>
      <c r="W121" s="38">
        <f t="shared" si="191"/>
        <v>0.96951087266282965</v>
      </c>
      <c r="X121" s="44">
        <f t="shared" si="192"/>
        <v>1.0439719240297276</v>
      </c>
      <c r="Y121" s="44">
        <f t="shared" si="193"/>
        <v>0.23516630159002008</v>
      </c>
      <c r="Z121" s="22">
        <f t="shared" si="194"/>
        <v>1</v>
      </c>
      <c r="AA121" s="22">
        <f t="shared" si="195"/>
        <v>1</v>
      </c>
      <c r="AB121" s="22">
        <f t="shared" si="196"/>
        <v>1</v>
      </c>
      <c r="AC121" s="22">
        <v>1</v>
      </c>
      <c r="AD121" s="22">
        <v>1</v>
      </c>
      <c r="AE121" s="22">
        <v>1</v>
      </c>
      <c r="AF121" s="22">
        <f t="shared" si="197"/>
        <v>-0.10573411347504191</v>
      </c>
      <c r="AG121" s="22">
        <f t="shared" si="198"/>
        <v>0.97680415159684475</v>
      </c>
      <c r="AH121" s="22">
        <f t="shared" si="199"/>
        <v>0.71937071913152895</v>
      </c>
      <c r="AI121" s="22">
        <f t="shared" si="200"/>
        <v>1.8251048326065709</v>
      </c>
      <c r="AJ121" s="22">
        <f t="shared" si="201"/>
        <v>-2.6288582302280261</v>
      </c>
      <c r="AK121" s="22">
        <f t="shared" si="202"/>
        <v>1.3004365594014071</v>
      </c>
      <c r="AL121" s="22">
        <f t="shared" si="203"/>
        <v>0.47807641536849699</v>
      </c>
      <c r="AM121" s="22">
        <f t="shared" si="204"/>
        <v>4.1069346455965228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5"/>
        <v>0</v>
      </c>
      <c r="AS121" s="17">
        <f t="shared" si="206"/>
        <v>0</v>
      </c>
      <c r="AT121" s="17">
        <f t="shared" si="207"/>
        <v>142.24636329790781</v>
      </c>
      <c r="AU121" s="17">
        <f t="shared" si="208"/>
        <v>0</v>
      </c>
      <c r="AV121" s="17">
        <f t="shared" si="209"/>
        <v>0</v>
      </c>
      <c r="AW121" s="17">
        <f t="shared" si="210"/>
        <v>142.24636329790781</v>
      </c>
      <c r="AX121" s="14">
        <f t="shared" si="211"/>
        <v>0</v>
      </c>
      <c r="AY121" s="14">
        <f t="shared" si="212"/>
        <v>0</v>
      </c>
      <c r="AZ121" s="67">
        <f t="shared" si="213"/>
        <v>1.1950387556507184E-2</v>
      </c>
      <c r="BA121" s="21">
        <f t="shared" si="214"/>
        <v>0</v>
      </c>
      <c r="BB121" s="66">
        <v>0</v>
      </c>
      <c r="BC121" s="15">
        <f t="shared" si="215"/>
        <v>0</v>
      </c>
      <c r="BD121" s="19">
        <f t="shared" si="216"/>
        <v>0</v>
      </c>
      <c r="BE121" s="53">
        <f t="shared" si="217"/>
        <v>0</v>
      </c>
      <c r="BF121" s="61">
        <f t="shared" si="218"/>
        <v>0</v>
      </c>
      <c r="BG121" s="62">
        <f t="shared" si="219"/>
        <v>0</v>
      </c>
      <c r="BH121" s="63">
        <f t="shared" si="220"/>
        <v>0.96951087266282965</v>
      </c>
      <c r="BI121" s="46">
        <f t="shared" si="221"/>
        <v>0</v>
      </c>
      <c r="BJ121" s="64" t="e">
        <f t="shared" si="222"/>
        <v>#DIV/0!</v>
      </c>
      <c r="BK121" s="66">
        <v>0</v>
      </c>
      <c r="BL121" s="66">
        <v>0</v>
      </c>
      <c r="BM121" s="66">
        <v>0</v>
      </c>
      <c r="BN121" s="10">
        <f t="shared" si="223"/>
        <v>0</v>
      </c>
      <c r="BO121" s="15">
        <f t="shared" si="224"/>
        <v>0</v>
      </c>
      <c r="BP121" s="9">
        <f t="shared" si="225"/>
        <v>0</v>
      </c>
      <c r="BQ121" s="53">
        <f t="shared" si="226"/>
        <v>0</v>
      </c>
      <c r="BR121" s="7">
        <f t="shared" si="227"/>
        <v>0</v>
      </c>
      <c r="BS121" s="62">
        <f t="shared" si="228"/>
        <v>0</v>
      </c>
      <c r="BT121" s="48">
        <f t="shared" si="229"/>
        <v>0.96951087266282965</v>
      </c>
      <c r="BU121" s="46">
        <f t="shared" si="230"/>
        <v>0</v>
      </c>
      <c r="BV121" s="64" t="e">
        <f t="shared" si="231"/>
        <v>#DIV/0!</v>
      </c>
      <c r="BW121" s="16">
        <f t="shared" si="232"/>
        <v>135</v>
      </c>
      <c r="BX121" s="69">
        <f t="shared" si="233"/>
        <v>120.02969261755815</v>
      </c>
      <c r="BY121" s="66">
        <v>135</v>
      </c>
      <c r="BZ121" s="15">
        <f t="shared" si="234"/>
        <v>120.02969261755815</v>
      </c>
      <c r="CA121" s="37">
        <f t="shared" si="235"/>
        <v>-14.970307382441845</v>
      </c>
      <c r="CB121" s="54">
        <f t="shared" si="236"/>
        <v>-14.970307382441845</v>
      </c>
      <c r="CC121" s="26">
        <f t="shared" si="237"/>
        <v>-4.6636471596392098E-3</v>
      </c>
      <c r="CD121" s="47">
        <f t="shared" si="238"/>
        <v>-14.970307382441844</v>
      </c>
      <c r="CE121" s="48">
        <f t="shared" si="239"/>
        <v>0.96951087266282965</v>
      </c>
      <c r="CF121" s="65">
        <f t="shared" si="240"/>
        <v>-15.441092827896652</v>
      </c>
      <c r="CG121" t="s">
        <v>222</v>
      </c>
      <c r="CH121" s="66">
        <v>0</v>
      </c>
      <c r="CI121" s="15">
        <f t="shared" si="241"/>
        <v>111.17445543818633</v>
      </c>
      <c r="CJ121" s="37">
        <f t="shared" si="242"/>
        <v>111.17445543818633</v>
      </c>
      <c r="CK121" s="54">
        <f t="shared" si="243"/>
        <v>111.17445543818633</v>
      </c>
      <c r="CL121" s="26">
        <f t="shared" si="244"/>
        <v>1.72980325872392E-2</v>
      </c>
      <c r="CM121" s="47">
        <f t="shared" si="245"/>
        <v>111.17445543818634</v>
      </c>
      <c r="CN121" s="48">
        <f t="shared" si="246"/>
        <v>0.96951087266282965</v>
      </c>
      <c r="CO121" s="65">
        <f t="shared" si="247"/>
        <v>114.67066391203835</v>
      </c>
      <c r="CP121" s="70">
        <f t="shared" si="248"/>
        <v>0</v>
      </c>
      <c r="CQ121" s="1">
        <f t="shared" si="249"/>
        <v>270</v>
      </c>
    </row>
    <row r="122" spans="1:95" x14ac:dyDescent="0.2">
      <c r="A122" s="31" t="s">
        <v>216</v>
      </c>
      <c r="B122">
        <v>1</v>
      </c>
      <c r="C122">
        <v>1</v>
      </c>
      <c r="D122">
        <v>0.54015181781861699</v>
      </c>
      <c r="E122">
        <v>0.45984818218138201</v>
      </c>
      <c r="F122">
        <v>0.63965037743345199</v>
      </c>
      <c r="G122">
        <v>0.63965037743345199</v>
      </c>
      <c r="H122">
        <v>0.46092770580860798</v>
      </c>
      <c r="I122">
        <v>0.25031341412452901</v>
      </c>
      <c r="J122">
        <v>0.339670999211795</v>
      </c>
      <c r="K122">
        <v>0.46612303402537703</v>
      </c>
      <c r="L122">
        <v>0.61113799612627795</v>
      </c>
      <c r="M122">
        <v>3.2891843203757702E-2</v>
      </c>
      <c r="N122" s="21">
        <v>0</v>
      </c>
      <c r="O122">
        <v>1.0012060921066901</v>
      </c>
      <c r="P122">
        <v>0.98599478334611701</v>
      </c>
      <c r="Q122">
        <v>1.0088092386770999</v>
      </c>
      <c r="R122">
        <v>0.98404024510927202</v>
      </c>
      <c r="S122">
        <v>2.5999999046325599</v>
      </c>
      <c r="T122" s="27">
        <f t="shared" si="188"/>
        <v>0.98599478334611701</v>
      </c>
      <c r="U122" s="27">
        <f t="shared" si="189"/>
        <v>1.0088092386770999</v>
      </c>
      <c r="V122" s="39">
        <f t="shared" si="190"/>
        <v>2.5635863426681058</v>
      </c>
      <c r="W122" s="38">
        <f t="shared" si="191"/>
        <v>2.6229039243529053</v>
      </c>
      <c r="X122" s="44">
        <f t="shared" si="192"/>
        <v>0.97254335260115643</v>
      </c>
      <c r="Y122" s="44">
        <f t="shared" si="193"/>
        <v>0.47664110369368995</v>
      </c>
      <c r="Z122" s="22">
        <f t="shared" si="194"/>
        <v>1</v>
      </c>
      <c r="AA122" s="22">
        <f t="shared" si="195"/>
        <v>1</v>
      </c>
      <c r="AB122" s="22">
        <f t="shared" si="196"/>
        <v>1</v>
      </c>
      <c r="AC122" s="22">
        <v>1</v>
      </c>
      <c r="AD122" s="22">
        <v>1</v>
      </c>
      <c r="AE122" s="22">
        <v>1</v>
      </c>
      <c r="AF122" s="22">
        <f t="shared" si="197"/>
        <v>-0.10573411347504191</v>
      </c>
      <c r="AG122" s="22">
        <f t="shared" si="198"/>
        <v>0.97680415159684475</v>
      </c>
      <c r="AH122" s="22">
        <f t="shared" si="199"/>
        <v>0.61113799612627795</v>
      </c>
      <c r="AI122" s="22">
        <f t="shared" si="200"/>
        <v>1.71687210960132</v>
      </c>
      <c r="AJ122" s="22">
        <f t="shared" si="201"/>
        <v>-2.6288582302280261</v>
      </c>
      <c r="AK122" s="22">
        <f t="shared" si="202"/>
        <v>1.3004365594014071</v>
      </c>
      <c r="AL122" s="22">
        <f t="shared" si="203"/>
        <v>3.2891843203757702E-2</v>
      </c>
      <c r="AM122" s="22">
        <f t="shared" si="204"/>
        <v>3.6617500734317838</v>
      </c>
      <c r="AN122" s="46">
        <v>0</v>
      </c>
      <c r="AO122" s="49">
        <v>0</v>
      </c>
      <c r="AP122" s="51">
        <v>0.5</v>
      </c>
      <c r="AQ122" s="50">
        <v>1</v>
      </c>
      <c r="AR122" s="17">
        <f t="shared" si="205"/>
        <v>0</v>
      </c>
      <c r="AS122" s="17">
        <f t="shared" si="206"/>
        <v>0</v>
      </c>
      <c r="AT122" s="17">
        <f t="shared" si="207"/>
        <v>89.892777638055648</v>
      </c>
      <c r="AU122" s="17">
        <f t="shared" si="208"/>
        <v>0</v>
      </c>
      <c r="AV122" s="17">
        <f t="shared" si="209"/>
        <v>0</v>
      </c>
      <c r="AW122" s="17">
        <f t="shared" si="210"/>
        <v>89.892777638055648</v>
      </c>
      <c r="AX122" s="14">
        <f t="shared" si="211"/>
        <v>0</v>
      </c>
      <c r="AY122" s="14">
        <f t="shared" si="212"/>
        <v>0</v>
      </c>
      <c r="AZ122" s="67">
        <f t="shared" si="213"/>
        <v>7.5520632401397071E-3</v>
      </c>
      <c r="BA122" s="21">
        <f t="shared" si="214"/>
        <v>0</v>
      </c>
      <c r="BB122" s="66">
        <v>0</v>
      </c>
      <c r="BC122" s="15">
        <f t="shared" si="215"/>
        <v>0</v>
      </c>
      <c r="BD122" s="19">
        <f t="shared" si="216"/>
        <v>0</v>
      </c>
      <c r="BE122" s="53">
        <f t="shared" si="217"/>
        <v>0</v>
      </c>
      <c r="BF122" s="61">
        <f t="shared" si="218"/>
        <v>0</v>
      </c>
      <c r="BG122" s="62">
        <f t="shared" si="219"/>
        <v>0</v>
      </c>
      <c r="BH122" s="63">
        <f t="shared" si="220"/>
        <v>2.6229039243529053</v>
      </c>
      <c r="BI122" s="46">
        <f t="shared" si="221"/>
        <v>0</v>
      </c>
      <c r="BJ122" s="64" t="e">
        <f t="shared" si="222"/>
        <v>#DIV/0!</v>
      </c>
      <c r="BK122" s="66">
        <v>0</v>
      </c>
      <c r="BL122" s="66">
        <v>0</v>
      </c>
      <c r="BM122" s="66">
        <v>0</v>
      </c>
      <c r="BN122" s="10">
        <f t="shared" si="223"/>
        <v>0</v>
      </c>
      <c r="BO122" s="15">
        <f t="shared" si="224"/>
        <v>0</v>
      </c>
      <c r="BP122" s="9">
        <f t="shared" si="225"/>
        <v>0</v>
      </c>
      <c r="BQ122" s="53">
        <f t="shared" si="226"/>
        <v>0</v>
      </c>
      <c r="BR122" s="7">
        <f t="shared" si="227"/>
        <v>0</v>
      </c>
      <c r="BS122" s="62">
        <f t="shared" si="228"/>
        <v>0</v>
      </c>
      <c r="BT122" s="48">
        <f t="shared" si="229"/>
        <v>2.6229039243529053</v>
      </c>
      <c r="BU122" s="46">
        <f t="shared" si="230"/>
        <v>0</v>
      </c>
      <c r="BV122" s="64" t="e">
        <f t="shared" si="231"/>
        <v>#DIV/0!</v>
      </c>
      <c r="BW122" s="16">
        <f t="shared" si="232"/>
        <v>23</v>
      </c>
      <c r="BX122" s="69">
        <f t="shared" si="233"/>
        <v>75.852923183963213</v>
      </c>
      <c r="BY122" s="66">
        <v>23</v>
      </c>
      <c r="BZ122" s="15">
        <f t="shared" si="234"/>
        <v>75.852923183963213</v>
      </c>
      <c r="CA122" s="37">
        <f t="shared" si="235"/>
        <v>52.852923183963213</v>
      </c>
      <c r="CB122" s="54">
        <f t="shared" si="236"/>
        <v>52.852923183963213</v>
      </c>
      <c r="CC122" s="26">
        <f t="shared" si="237"/>
        <v>1.6465085104038404E-2</v>
      </c>
      <c r="CD122" s="47">
        <f t="shared" si="238"/>
        <v>52.852923183963206</v>
      </c>
      <c r="CE122" s="48">
        <f t="shared" si="239"/>
        <v>2.5635863426681058</v>
      </c>
      <c r="CF122" s="65">
        <f t="shared" si="240"/>
        <v>20.616790745169684</v>
      </c>
      <c r="CG122" t="s">
        <v>222</v>
      </c>
      <c r="CH122" s="66">
        <v>0</v>
      </c>
      <c r="CI122" s="15">
        <f t="shared" si="241"/>
        <v>70.256844323019692</v>
      </c>
      <c r="CJ122" s="37">
        <f t="shared" si="242"/>
        <v>70.256844323019692</v>
      </c>
      <c r="CK122" s="54">
        <f t="shared" si="243"/>
        <v>70.256844323019692</v>
      </c>
      <c r="CL122" s="26">
        <f t="shared" si="244"/>
        <v>1.0931514598260415E-2</v>
      </c>
      <c r="CM122" s="47">
        <f t="shared" si="245"/>
        <v>70.256844323019692</v>
      </c>
      <c r="CN122" s="48">
        <f t="shared" si="246"/>
        <v>2.5635863426681058</v>
      </c>
      <c r="CO122" s="65">
        <f t="shared" si="247"/>
        <v>27.40568677312363</v>
      </c>
      <c r="CP122" s="70">
        <f t="shared" si="248"/>
        <v>0</v>
      </c>
      <c r="CQ122" s="1">
        <f t="shared" si="249"/>
        <v>46</v>
      </c>
    </row>
    <row r="123" spans="1:95" x14ac:dyDescent="0.2">
      <c r="A123" s="31" t="s">
        <v>127</v>
      </c>
      <c r="B123">
        <v>1</v>
      </c>
      <c r="C123">
        <v>1</v>
      </c>
      <c r="D123">
        <v>0.11524163568773201</v>
      </c>
      <c r="E123">
        <v>0.88475836431226695</v>
      </c>
      <c r="F123">
        <v>0.143115942028985</v>
      </c>
      <c r="G123">
        <v>0.143115942028985</v>
      </c>
      <c r="H123">
        <v>9.3457943925233603E-3</v>
      </c>
      <c r="I123">
        <v>0.170560747663551</v>
      </c>
      <c r="J123">
        <v>3.9925251146343599E-2</v>
      </c>
      <c r="K123">
        <v>7.5590607409603397E-2</v>
      </c>
      <c r="L123">
        <v>-0.118416262634644</v>
      </c>
      <c r="M123">
        <v>-2.43102694981016</v>
      </c>
      <c r="N123" s="21">
        <v>1</v>
      </c>
      <c r="O123">
        <v>0.98209298701193803</v>
      </c>
      <c r="P123">
        <v>0.943760441698557</v>
      </c>
      <c r="Q123">
        <v>1.01216400793947</v>
      </c>
      <c r="R123">
        <v>0.95576650918670103</v>
      </c>
      <c r="S123">
        <v>6.8600001335143999</v>
      </c>
      <c r="T123" s="27">
        <f t="shared" si="188"/>
        <v>0.943760441698557</v>
      </c>
      <c r="U123" s="27">
        <f t="shared" si="189"/>
        <v>1.01216400793947</v>
      </c>
      <c r="V123" s="39">
        <f t="shared" si="190"/>
        <v>6.8600001335143999</v>
      </c>
      <c r="W123" s="38">
        <f t="shared" si="191"/>
        <v>7.027905352503403</v>
      </c>
      <c r="X123" s="44">
        <f t="shared" si="192"/>
        <v>1.1921036717327842</v>
      </c>
      <c r="Y123" s="44">
        <f t="shared" si="193"/>
        <v>9.9556560051103346E-2</v>
      </c>
      <c r="Z123" s="22">
        <f t="shared" si="194"/>
        <v>1</v>
      </c>
      <c r="AA123" s="22">
        <f t="shared" si="195"/>
        <v>1.0989156402089331</v>
      </c>
      <c r="AB123" s="22">
        <f t="shared" si="196"/>
        <v>1.1978312804178661</v>
      </c>
      <c r="AC123" s="22">
        <v>1</v>
      </c>
      <c r="AD123" s="22">
        <v>1</v>
      </c>
      <c r="AE123" s="22">
        <v>1</v>
      </c>
      <c r="AF123" s="22">
        <f t="shared" si="197"/>
        <v>-0.10573411347504191</v>
      </c>
      <c r="AG123" s="22">
        <f t="shared" si="198"/>
        <v>0.97680415159684475</v>
      </c>
      <c r="AH123" s="22">
        <f t="shared" si="199"/>
        <v>-0.10573411347504191</v>
      </c>
      <c r="AI123" s="22">
        <f t="shared" si="200"/>
        <v>1</v>
      </c>
      <c r="AJ123" s="22">
        <f t="shared" si="201"/>
        <v>-2.6288582302280261</v>
      </c>
      <c r="AK123" s="22">
        <f t="shared" si="202"/>
        <v>1.3004365594014071</v>
      </c>
      <c r="AL123" s="22">
        <f t="shared" si="203"/>
        <v>-2.43102694981016</v>
      </c>
      <c r="AM123" s="22">
        <f t="shared" si="204"/>
        <v>1.1978312804178661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5"/>
        <v>1.1978312804178661</v>
      </c>
      <c r="AS123" s="17">
        <f t="shared" si="206"/>
        <v>1</v>
      </c>
      <c r="AT123" s="17">
        <f t="shared" si="207"/>
        <v>2.2622831203118547</v>
      </c>
      <c r="AU123" s="17">
        <f t="shared" si="208"/>
        <v>1.1978312804178661</v>
      </c>
      <c r="AV123" s="17">
        <f t="shared" si="209"/>
        <v>1</v>
      </c>
      <c r="AW123" s="17">
        <f t="shared" si="210"/>
        <v>2.2622831203118547</v>
      </c>
      <c r="AX123" s="14">
        <f t="shared" si="211"/>
        <v>1.5294425379469034E-3</v>
      </c>
      <c r="AY123" s="14">
        <f t="shared" si="212"/>
        <v>1.1750497629422138E-3</v>
      </c>
      <c r="AZ123" s="67">
        <f t="shared" si="213"/>
        <v>1.9005870816993093E-4</v>
      </c>
      <c r="BA123" s="21">
        <f t="shared" si="214"/>
        <v>1</v>
      </c>
      <c r="BB123" s="66">
        <v>1681</v>
      </c>
      <c r="BC123" s="15">
        <f t="shared" si="215"/>
        <v>182.37684599494054</v>
      </c>
      <c r="BD123" s="19">
        <f t="shared" si="216"/>
        <v>-1498.6231540050594</v>
      </c>
      <c r="BE123" s="53">
        <f t="shared" si="217"/>
        <v>0</v>
      </c>
      <c r="BF123" s="61">
        <f t="shared" si="218"/>
        <v>0</v>
      </c>
      <c r="BG123" s="62">
        <f t="shared" si="219"/>
        <v>0</v>
      </c>
      <c r="BH123" s="63">
        <f t="shared" si="220"/>
        <v>7.027905352503403</v>
      </c>
      <c r="BI123" s="46">
        <f t="shared" si="221"/>
        <v>0</v>
      </c>
      <c r="BJ123" s="64">
        <f t="shared" si="222"/>
        <v>9.2171788081401189</v>
      </c>
      <c r="BK123" s="66">
        <v>117</v>
      </c>
      <c r="BL123" s="66">
        <v>412</v>
      </c>
      <c r="BM123" s="66">
        <v>62</v>
      </c>
      <c r="BN123" s="10">
        <f t="shared" si="223"/>
        <v>591</v>
      </c>
      <c r="BO123" s="15">
        <f t="shared" si="224"/>
        <v>208.46792854310402</v>
      </c>
      <c r="BP123" s="9">
        <f t="shared" si="225"/>
        <v>-382.53207145689601</v>
      </c>
      <c r="BQ123" s="53">
        <f t="shared" si="226"/>
        <v>0</v>
      </c>
      <c r="BR123" s="7">
        <f t="shared" si="227"/>
        <v>0</v>
      </c>
      <c r="BS123" s="62">
        <f t="shared" si="228"/>
        <v>0</v>
      </c>
      <c r="BT123" s="48">
        <f t="shared" si="229"/>
        <v>7.027905352503403</v>
      </c>
      <c r="BU123" s="46">
        <f t="shared" si="230"/>
        <v>0</v>
      </c>
      <c r="BV123" s="64">
        <f t="shared" si="231"/>
        <v>2.8349684487693341</v>
      </c>
      <c r="BW123" s="16">
        <f t="shared" si="232"/>
        <v>2272</v>
      </c>
      <c r="BX123" s="69">
        <f t="shared" si="233"/>
        <v>392.75372420290336</v>
      </c>
      <c r="BY123" s="66">
        <v>0</v>
      </c>
      <c r="BZ123" s="15">
        <f t="shared" si="234"/>
        <v>1.9089496648587863</v>
      </c>
      <c r="CA123" s="37">
        <f t="shared" si="235"/>
        <v>1.9089496648587863</v>
      </c>
      <c r="CB123" s="54">
        <f t="shared" si="236"/>
        <v>1.9089496648587863</v>
      </c>
      <c r="CC123" s="26">
        <f t="shared" si="237"/>
        <v>5.9468836911488743E-4</v>
      </c>
      <c r="CD123" s="47">
        <f t="shared" si="238"/>
        <v>1.9089496648587863</v>
      </c>
      <c r="CE123" s="48">
        <f t="shared" si="239"/>
        <v>6.8600001335143999</v>
      </c>
      <c r="CF123" s="65">
        <f t="shared" si="240"/>
        <v>0.27827254048183603</v>
      </c>
      <c r="CG123" t="s">
        <v>222</v>
      </c>
      <c r="CH123" s="66">
        <v>19</v>
      </c>
      <c r="CI123" s="15">
        <f t="shared" si="241"/>
        <v>1.7681161621048673</v>
      </c>
      <c r="CJ123" s="37">
        <f t="shared" si="242"/>
        <v>-17.231883837895133</v>
      </c>
      <c r="CK123" s="54">
        <f t="shared" si="243"/>
        <v>-17.231883837895133</v>
      </c>
      <c r="CL123" s="26">
        <f t="shared" si="244"/>
        <v>-2.6811706609452517E-3</v>
      </c>
      <c r="CM123" s="47">
        <f t="shared" si="245"/>
        <v>-17.231883837895133</v>
      </c>
      <c r="CN123" s="48">
        <f t="shared" si="246"/>
        <v>6.8600001335143999</v>
      </c>
      <c r="CO123" s="65">
        <f t="shared" si="247"/>
        <v>-2.5119363706290754</v>
      </c>
      <c r="CP123" s="70">
        <f t="shared" si="248"/>
        <v>1</v>
      </c>
      <c r="CQ123" s="1">
        <f t="shared" si="249"/>
        <v>2272</v>
      </c>
    </row>
    <row r="124" spans="1:95" x14ac:dyDescent="0.2">
      <c r="A124" s="31" t="s">
        <v>179</v>
      </c>
      <c r="B124">
        <v>1</v>
      </c>
      <c r="C124">
        <v>1</v>
      </c>
      <c r="D124">
        <v>0.30315888731730301</v>
      </c>
      <c r="E124">
        <v>0.696841112682696</v>
      </c>
      <c r="F124">
        <v>0.35456674473067901</v>
      </c>
      <c r="G124">
        <v>0.35456674473067901</v>
      </c>
      <c r="H124">
        <v>0.16011934361014399</v>
      </c>
      <c r="I124">
        <v>0.60865241173545503</v>
      </c>
      <c r="J124">
        <v>0.31218107670679202</v>
      </c>
      <c r="K124">
        <v>0.332699606453698</v>
      </c>
      <c r="L124">
        <v>0.67976586275772999</v>
      </c>
      <c r="M124">
        <v>-2.0002653118523099</v>
      </c>
      <c r="N124" s="21">
        <v>0</v>
      </c>
      <c r="O124">
        <v>0.99973860731911401</v>
      </c>
      <c r="P124">
        <v>0.99967393406502802</v>
      </c>
      <c r="Q124">
        <v>1.0022196458889701</v>
      </c>
      <c r="R124">
        <v>1.0005750679382901</v>
      </c>
      <c r="S124">
        <v>76.309997558593693</v>
      </c>
      <c r="T124" s="27">
        <f t="shared" si="188"/>
        <v>0.99967393406502802</v>
      </c>
      <c r="U124" s="27">
        <f t="shared" si="189"/>
        <v>1.0022196458889701</v>
      </c>
      <c r="V124" s="39">
        <f t="shared" si="190"/>
        <v>76.285115467892041</v>
      </c>
      <c r="W124" s="38">
        <f t="shared" si="191"/>
        <v>76.47937873096194</v>
      </c>
      <c r="X124" s="44">
        <f t="shared" si="192"/>
        <v>1.0950027467061914</v>
      </c>
      <c r="Y124" s="44">
        <f t="shared" si="193"/>
        <v>0.3465635450406786</v>
      </c>
      <c r="Z124" s="22">
        <f t="shared" si="194"/>
        <v>1</v>
      </c>
      <c r="AA124" s="22">
        <f t="shared" si="195"/>
        <v>1</v>
      </c>
      <c r="AB124" s="22">
        <f t="shared" si="196"/>
        <v>1</v>
      </c>
      <c r="AC124" s="22">
        <v>1</v>
      </c>
      <c r="AD124" s="22">
        <v>1</v>
      </c>
      <c r="AE124" s="22">
        <v>1</v>
      </c>
      <c r="AF124" s="22">
        <f t="shared" si="197"/>
        <v>-0.10573411347504191</v>
      </c>
      <c r="AG124" s="22">
        <f t="shared" si="198"/>
        <v>0.97680415159684475</v>
      </c>
      <c r="AH124" s="22">
        <f t="shared" si="199"/>
        <v>0.67976586275772999</v>
      </c>
      <c r="AI124" s="22">
        <f t="shared" si="200"/>
        <v>1.7854999762327719</v>
      </c>
      <c r="AJ124" s="22">
        <f t="shared" si="201"/>
        <v>-2.6288582302280261</v>
      </c>
      <c r="AK124" s="22">
        <f t="shared" si="202"/>
        <v>1.3004365594014071</v>
      </c>
      <c r="AL124" s="22">
        <f t="shared" si="203"/>
        <v>-2.0002653118523099</v>
      </c>
      <c r="AM124" s="22">
        <f t="shared" si="204"/>
        <v>1.6285929183757162</v>
      </c>
      <c r="AN124" s="46">
        <v>1</v>
      </c>
      <c r="AO124" s="46">
        <v>1</v>
      </c>
      <c r="AP124" s="51">
        <v>1</v>
      </c>
      <c r="AQ124" s="21">
        <v>1</v>
      </c>
      <c r="AR124" s="17">
        <f t="shared" si="205"/>
        <v>10.163408812954541</v>
      </c>
      <c r="AS124" s="17">
        <f t="shared" si="206"/>
        <v>10.163408812954541</v>
      </c>
      <c r="AT124" s="17">
        <f t="shared" si="207"/>
        <v>7.0347742957859491</v>
      </c>
      <c r="AU124" s="17">
        <f t="shared" si="208"/>
        <v>10.163408812954541</v>
      </c>
      <c r="AV124" s="17">
        <f t="shared" si="209"/>
        <v>10.163408812954541</v>
      </c>
      <c r="AW124" s="17">
        <f t="shared" si="210"/>
        <v>7.0347742957859491</v>
      </c>
      <c r="AX124" s="14">
        <f t="shared" si="211"/>
        <v>1.2977077843262231E-2</v>
      </c>
      <c r="AY124" s="14">
        <f t="shared" si="212"/>
        <v>1.1942511116347041E-2</v>
      </c>
      <c r="AZ124" s="67">
        <f t="shared" si="213"/>
        <v>5.9100476988035229E-4</v>
      </c>
      <c r="BA124" s="21">
        <f t="shared" si="214"/>
        <v>0</v>
      </c>
      <c r="BB124" s="66">
        <v>2137</v>
      </c>
      <c r="BC124" s="15">
        <f t="shared" si="215"/>
        <v>1547.4386703419614</v>
      </c>
      <c r="BD124" s="19">
        <f t="shared" si="216"/>
        <v>-589.56132965803863</v>
      </c>
      <c r="BE124" s="53">
        <f t="shared" si="217"/>
        <v>0</v>
      </c>
      <c r="BF124" s="61">
        <f t="shared" si="218"/>
        <v>0</v>
      </c>
      <c r="BG124" s="62">
        <f t="shared" si="219"/>
        <v>0</v>
      </c>
      <c r="BH124" s="63">
        <f t="shared" si="220"/>
        <v>76.47937873096194</v>
      </c>
      <c r="BI124" s="46">
        <f t="shared" si="221"/>
        <v>0</v>
      </c>
      <c r="BJ124" s="64">
        <f t="shared" si="222"/>
        <v>1.3809917258483364</v>
      </c>
      <c r="BK124" s="66">
        <v>1908</v>
      </c>
      <c r="BL124" s="66">
        <v>2747</v>
      </c>
      <c r="BM124" s="66">
        <v>0</v>
      </c>
      <c r="BN124" s="10">
        <f t="shared" si="223"/>
        <v>4655</v>
      </c>
      <c r="BO124" s="15">
        <f t="shared" si="224"/>
        <v>2118.7447821733613</v>
      </c>
      <c r="BP124" s="9">
        <f t="shared" si="225"/>
        <v>-2536.2552178266387</v>
      </c>
      <c r="BQ124" s="53">
        <f t="shared" si="226"/>
        <v>0</v>
      </c>
      <c r="BR124" s="7">
        <f t="shared" si="227"/>
        <v>0</v>
      </c>
      <c r="BS124" s="62">
        <f t="shared" si="228"/>
        <v>0</v>
      </c>
      <c r="BT124" s="48">
        <f t="shared" si="229"/>
        <v>76.47937873096194</v>
      </c>
      <c r="BU124" s="46">
        <f t="shared" si="230"/>
        <v>0</v>
      </c>
      <c r="BV124" s="64">
        <f t="shared" si="231"/>
        <v>2.1970555581616606</v>
      </c>
      <c r="BW124" s="16">
        <f t="shared" si="232"/>
        <v>6792</v>
      </c>
      <c r="BX124" s="69">
        <f t="shared" si="233"/>
        <v>3672.1195044240008</v>
      </c>
      <c r="BY124" s="66">
        <v>0</v>
      </c>
      <c r="BZ124" s="15">
        <f t="shared" si="234"/>
        <v>5.9360519086782588</v>
      </c>
      <c r="CA124" s="37">
        <f t="shared" si="235"/>
        <v>5.9360519086782588</v>
      </c>
      <c r="CB124" s="54">
        <f t="shared" si="236"/>
        <v>5.9360519086782588</v>
      </c>
      <c r="CC124" s="26">
        <f t="shared" si="237"/>
        <v>1.8492373547284318E-3</v>
      </c>
      <c r="CD124" s="47">
        <f t="shared" si="238"/>
        <v>5.9360519086782588</v>
      </c>
      <c r="CE124" s="48">
        <f t="shared" si="239"/>
        <v>76.285115467892041</v>
      </c>
      <c r="CF124" s="65">
        <f t="shared" si="240"/>
        <v>7.7814025347798133E-2</v>
      </c>
      <c r="CG124" t="s">
        <v>222</v>
      </c>
      <c r="CH124" s="66">
        <v>0</v>
      </c>
      <c r="CI124" s="15">
        <f t="shared" si="241"/>
        <v>5.4981173741969176</v>
      </c>
      <c r="CJ124" s="37">
        <f t="shared" si="242"/>
        <v>5.4981173741969176</v>
      </c>
      <c r="CK124" s="54">
        <f t="shared" si="243"/>
        <v>5.4981173741969176</v>
      </c>
      <c r="CL124" s="26">
        <f t="shared" si="244"/>
        <v>8.5547181798613934E-4</v>
      </c>
      <c r="CM124" s="47">
        <f t="shared" si="245"/>
        <v>5.4981173741969176</v>
      </c>
      <c r="CN124" s="48">
        <f t="shared" si="246"/>
        <v>76.285115467892041</v>
      </c>
      <c r="CO124" s="65">
        <f t="shared" si="247"/>
        <v>7.2073265413238358E-2</v>
      </c>
      <c r="CP124" s="70">
        <f t="shared" si="248"/>
        <v>0</v>
      </c>
      <c r="CQ124" s="1">
        <f t="shared" si="249"/>
        <v>6792</v>
      </c>
    </row>
    <row r="125" spans="1:95" x14ac:dyDescent="0.2">
      <c r="A125" s="31" t="s">
        <v>180</v>
      </c>
      <c r="B125">
        <v>1</v>
      </c>
      <c r="C125">
        <v>1</v>
      </c>
      <c r="D125">
        <v>0.42792281498297302</v>
      </c>
      <c r="E125">
        <v>0.57207718501702598</v>
      </c>
      <c r="F125">
        <v>0.44692737430167501</v>
      </c>
      <c r="G125">
        <v>0.44692737430167501</v>
      </c>
      <c r="H125">
        <v>0.35149156939040199</v>
      </c>
      <c r="I125">
        <v>0.32684824902723703</v>
      </c>
      <c r="J125">
        <v>0.33894601930556501</v>
      </c>
      <c r="K125">
        <v>0.38920978204336198</v>
      </c>
      <c r="L125">
        <v>0.427259667664177</v>
      </c>
      <c r="M125">
        <v>0.77691088172830303</v>
      </c>
      <c r="N125" s="21">
        <v>0</v>
      </c>
      <c r="O125">
        <v>1.0208333179151901</v>
      </c>
      <c r="P125">
        <v>0.98607539344683703</v>
      </c>
      <c r="Q125">
        <v>0.997383380354538</v>
      </c>
      <c r="R125">
        <v>0.97397279452442898</v>
      </c>
      <c r="S125">
        <v>78.389999389648395</v>
      </c>
      <c r="T125" s="27">
        <f t="shared" si="188"/>
        <v>0.98607539344683703</v>
      </c>
      <c r="U125" s="27">
        <f t="shared" si="189"/>
        <v>0.997383380354538</v>
      </c>
      <c r="V125" s="39">
        <f t="shared" si="190"/>
        <v>77.298449490444852</v>
      </c>
      <c r="W125" s="38">
        <f t="shared" si="191"/>
        <v>78.184882577237687</v>
      </c>
      <c r="X125" s="44">
        <f t="shared" si="192"/>
        <v>1.0305345157096653</v>
      </c>
      <c r="Y125" s="44">
        <f t="shared" si="193"/>
        <v>0.38975331190755558</v>
      </c>
      <c r="Z125" s="22">
        <f t="shared" si="194"/>
        <v>1</v>
      </c>
      <c r="AA125" s="22">
        <f t="shared" si="195"/>
        <v>1</v>
      </c>
      <c r="AB125" s="22">
        <f t="shared" si="196"/>
        <v>1</v>
      </c>
      <c r="AC125" s="22">
        <v>1</v>
      </c>
      <c r="AD125" s="22">
        <v>1</v>
      </c>
      <c r="AE125" s="22">
        <v>1</v>
      </c>
      <c r="AF125" s="22">
        <f t="shared" si="197"/>
        <v>-0.10573411347504191</v>
      </c>
      <c r="AG125" s="22">
        <f t="shared" si="198"/>
        <v>0.97680415159684475</v>
      </c>
      <c r="AH125" s="22">
        <f t="shared" si="199"/>
        <v>0.427259667664177</v>
      </c>
      <c r="AI125" s="22">
        <f t="shared" si="200"/>
        <v>1.5329937811392189</v>
      </c>
      <c r="AJ125" s="22">
        <f t="shared" si="201"/>
        <v>-2.6288582302280261</v>
      </c>
      <c r="AK125" s="22">
        <f t="shared" si="202"/>
        <v>1.3004365594014071</v>
      </c>
      <c r="AL125" s="22">
        <f t="shared" si="203"/>
        <v>0.77691088172830303</v>
      </c>
      <c r="AM125" s="22">
        <f t="shared" si="204"/>
        <v>4.4057691119563289</v>
      </c>
      <c r="AN125" s="46">
        <v>1</v>
      </c>
      <c r="AO125" s="46">
        <v>0</v>
      </c>
      <c r="AP125" s="51">
        <v>1</v>
      </c>
      <c r="AQ125" s="21">
        <v>2</v>
      </c>
      <c r="AR125" s="17">
        <f t="shared" si="205"/>
        <v>5.5228286900447676</v>
      </c>
      <c r="AS125" s="17">
        <f t="shared" si="206"/>
        <v>0</v>
      </c>
      <c r="AT125" s="17">
        <f t="shared" si="207"/>
        <v>753.55842725000866</v>
      </c>
      <c r="AU125" s="17">
        <f t="shared" si="208"/>
        <v>5.5228286900447676</v>
      </c>
      <c r="AV125" s="17">
        <f t="shared" si="209"/>
        <v>0</v>
      </c>
      <c r="AW125" s="17">
        <f t="shared" si="210"/>
        <v>602.69684554391745</v>
      </c>
      <c r="AX125" s="14">
        <f t="shared" si="211"/>
        <v>7.0517853945184488E-3</v>
      </c>
      <c r="AY125" s="14">
        <f t="shared" si="212"/>
        <v>0</v>
      </c>
      <c r="AZ125" s="67">
        <f t="shared" si="213"/>
        <v>5.0633708422126666E-2</v>
      </c>
      <c r="BA125" s="21">
        <f t="shared" si="214"/>
        <v>0</v>
      </c>
      <c r="BB125" s="66">
        <v>784</v>
      </c>
      <c r="BC125" s="15">
        <f t="shared" si="215"/>
        <v>840.88309758395792</v>
      </c>
      <c r="BD125" s="19">
        <f t="shared" si="216"/>
        <v>56.88309758395792</v>
      </c>
      <c r="BE125" s="53">
        <f t="shared" si="217"/>
        <v>56.88309758395792</v>
      </c>
      <c r="BF125" s="61">
        <f t="shared" si="218"/>
        <v>2.8254135489454175E-3</v>
      </c>
      <c r="BG125" s="62">
        <f t="shared" si="219"/>
        <v>3.8284353588210136</v>
      </c>
      <c r="BH125" s="63">
        <f t="shared" si="220"/>
        <v>77.298449490444852</v>
      </c>
      <c r="BI125" s="46">
        <f t="shared" si="221"/>
        <v>4.9527970923844478E-2</v>
      </c>
      <c r="BJ125" s="64">
        <f t="shared" si="222"/>
        <v>0.93235314427487537</v>
      </c>
      <c r="BK125" s="66">
        <v>0</v>
      </c>
      <c r="BL125" s="66">
        <v>0</v>
      </c>
      <c r="BM125" s="66">
        <v>0</v>
      </c>
      <c r="BN125" s="10">
        <f t="shared" si="223"/>
        <v>0</v>
      </c>
      <c r="BO125" s="15">
        <f t="shared" si="224"/>
        <v>0</v>
      </c>
      <c r="BP125" s="9">
        <f t="shared" si="225"/>
        <v>0</v>
      </c>
      <c r="BQ125" s="53">
        <f t="shared" si="226"/>
        <v>0</v>
      </c>
      <c r="BR125" s="7">
        <f t="shared" si="227"/>
        <v>0</v>
      </c>
      <c r="BS125" s="62">
        <f t="shared" si="228"/>
        <v>0</v>
      </c>
      <c r="BT125" s="48">
        <f t="shared" si="229"/>
        <v>78.184882577237687</v>
      </c>
      <c r="BU125" s="46">
        <f t="shared" si="230"/>
        <v>0</v>
      </c>
      <c r="BV125" s="64" t="e">
        <f t="shared" si="231"/>
        <v>#DIV/0!</v>
      </c>
      <c r="BW125" s="16">
        <f t="shared" si="232"/>
        <v>1097</v>
      </c>
      <c r="BX125" s="69">
        <f t="shared" si="233"/>
        <v>1349.4480649757982</v>
      </c>
      <c r="BY125" s="66">
        <v>313</v>
      </c>
      <c r="BZ125" s="15">
        <f t="shared" si="234"/>
        <v>508.56496739184024</v>
      </c>
      <c r="CA125" s="37">
        <f t="shared" si="235"/>
        <v>195.56496739184024</v>
      </c>
      <c r="CB125" s="54">
        <f t="shared" si="236"/>
        <v>195.56496739184024</v>
      </c>
      <c r="CC125" s="26">
        <f t="shared" si="237"/>
        <v>6.0923665854155915E-2</v>
      </c>
      <c r="CD125" s="47">
        <f t="shared" si="238"/>
        <v>195.56496739184024</v>
      </c>
      <c r="CE125" s="48">
        <f t="shared" si="239"/>
        <v>77.298449490444852</v>
      </c>
      <c r="CF125" s="65">
        <f t="shared" si="240"/>
        <v>2.5299985792860533</v>
      </c>
      <c r="CG125" t="s">
        <v>222</v>
      </c>
      <c r="CH125" s="66">
        <v>0</v>
      </c>
      <c r="CI125" s="15">
        <f t="shared" si="241"/>
        <v>471.0453894510444</v>
      </c>
      <c r="CJ125" s="37">
        <f t="shared" si="242"/>
        <v>471.0453894510444</v>
      </c>
      <c r="CK125" s="54">
        <f t="shared" si="243"/>
        <v>471.0453894510444</v>
      </c>
      <c r="CL125" s="26">
        <f t="shared" si="244"/>
        <v>7.3291642982891619E-2</v>
      </c>
      <c r="CM125" s="47">
        <f t="shared" si="245"/>
        <v>471.04538945104446</v>
      </c>
      <c r="CN125" s="48">
        <f t="shared" si="246"/>
        <v>77.298449490444852</v>
      </c>
      <c r="CO125" s="65">
        <f t="shared" si="247"/>
        <v>6.0938530145972996</v>
      </c>
      <c r="CP125" s="70">
        <f t="shared" si="248"/>
        <v>0</v>
      </c>
      <c r="CQ125" s="1">
        <f t="shared" si="249"/>
        <v>1410</v>
      </c>
    </row>
    <row r="126" spans="1:95" x14ac:dyDescent="0.2">
      <c r="A126" s="31" t="s">
        <v>212</v>
      </c>
      <c r="B126">
        <v>1</v>
      </c>
      <c r="C126">
        <v>1</v>
      </c>
      <c r="D126">
        <v>0.94286855773072298</v>
      </c>
      <c r="E126">
        <v>5.7131442269276897E-2</v>
      </c>
      <c r="F126">
        <v>0.87802940007945895</v>
      </c>
      <c r="G126">
        <v>0.87802940007945895</v>
      </c>
      <c r="H126">
        <v>0.868783953196824</v>
      </c>
      <c r="I126">
        <v>0.77684914333472599</v>
      </c>
      <c r="J126">
        <v>0.821531539129149</v>
      </c>
      <c r="K126">
        <v>0.849310805564089</v>
      </c>
      <c r="L126">
        <v>0.84843258993134196</v>
      </c>
      <c r="M126">
        <v>1.4266521300775701</v>
      </c>
      <c r="N126" s="21">
        <v>0</v>
      </c>
      <c r="O126">
        <v>1.0172342948358699</v>
      </c>
      <c r="P126">
        <v>0.99313034783241405</v>
      </c>
      <c r="Q126">
        <v>1.0068893000188699</v>
      </c>
      <c r="R126">
        <v>0.99653891943595196</v>
      </c>
      <c r="S126">
        <v>12.079999923706</v>
      </c>
      <c r="T126" s="27">
        <f t="shared" si="188"/>
        <v>0.99313034783241405</v>
      </c>
      <c r="U126" s="27">
        <f t="shared" si="189"/>
        <v>1.0068893000188699</v>
      </c>
      <c r="V126" s="39">
        <f t="shared" si="190"/>
        <v>11.997014526045675</v>
      </c>
      <c r="W126" s="38">
        <f t="shared" si="191"/>
        <v>12.163222667408336</v>
      </c>
      <c r="X126" s="44">
        <f t="shared" si="192"/>
        <v>0.76445086705202314</v>
      </c>
      <c r="Y126" s="44">
        <f t="shared" si="193"/>
        <v>0.85934325701634695</v>
      </c>
      <c r="Z126" s="22">
        <f t="shared" si="194"/>
        <v>1</v>
      </c>
      <c r="AA126" s="22">
        <f t="shared" si="195"/>
        <v>1</v>
      </c>
      <c r="AB126" s="22">
        <f t="shared" si="196"/>
        <v>1</v>
      </c>
      <c r="AC126" s="22">
        <v>1</v>
      </c>
      <c r="AD126" s="22">
        <v>1</v>
      </c>
      <c r="AE126" s="22">
        <v>1</v>
      </c>
      <c r="AF126" s="22">
        <f t="shared" si="197"/>
        <v>-0.10573411347504191</v>
      </c>
      <c r="AG126" s="22">
        <f t="shared" si="198"/>
        <v>0.97680415159684475</v>
      </c>
      <c r="AH126" s="22">
        <f t="shared" si="199"/>
        <v>0.84843258993134196</v>
      </c>
      <c r="AI126" s="22">
        <f t="shared" si="200"/>
        <v>1.9541667034063839</v>
      </c>
      <c r="AJ126" s="22">
        <f t="shared" si="201"/>
        <v>-2.6288582302280261</v>
      </c>
      <c r="AK126" s="22">
        <f t="shared" si="202"/>
        <v>1.3004365594014071</v>
      </c>
      <c r="AL126" s="22">
        <f t="shared" si="203"/>
        <v>1.3004365594014071</v>
      </c>
      <c r="AM126" s="22">
        <f t="shared" si="204"/>
        <v>4.9292947896294335</v>
      </c>
      <c r="AN126" s="46">
        <v>0</v>
      </c>
      <c r="AO126" s="46">
        <v>0</v>
      </c>
      <c r="AP126" s="51">
        <v>0.5</v>
      </c>
      <c r="AQ126" s="21">
        <v>1</v>
      </c>
      <c r="AR126" s="17">
        <f t="shared" si="205"/>
        <v>0</v>
      </c>
      <c r="AS126" s="17">
        <f t="shared" si="206"/>
        <v>0</v>
      </c>
      <c r="AT126" s="17">
        <f t="shared" si="207"/>
        <v>295.19511719770139</v>
      </c>
      <c r="AU126" s="17">
        <f t="shared" si="208"/>
        <v>0</v>
      </c>
      <c r="AV126" s="17">
        <f t="shared" si="209"/>
        <v>0</v>
      </c>
      <c r="AW126" s="17">
        <f t="shared" si="210"/>
        <v>295.19511719770139</v>
      </c>
      <c r="AX126" s="14">
        <f t="shared" si="211"/>
        <v>0</v>
      </c>
      <c r="AY126" s="14">
        <f t="shared" si="212"/>
        <v>0</v>
      </c>
      <c r="AZ126" s="67">
        <f t="shared" si="213"/>
        <v>2.4799903305176289E-2</v>
      </c>
      <c r="BA126" s="21">
        <f t="shared" si="214"/>
        <v>0</v>
      </c>
      <c r="BB126" s="66">
        <v>0</v>
      </c>
      <c r="BC126" s="15">
        <f t="shared" si="215"/>
        <v>0</v>
      </c>
      <c r="BD126" s="19">
        <f t="shared" si="216"/>
        <v>0</v>
      </c>
      <c r="BE126" s="53">
        <f t="shared" si="217"/>
        <v>0</v>
      </c>
      <c r="BF126" s="61">
        <f t="shared" si="218"/>
        <v>0</v>
      </c>
      <c r="BG126" s="62">
        <f t="shared" si="219"/>
        <v>0</v>
      </c>
      <c r="BH126" s="63">
        <f t="shared" si="220"/>
        <v>12.163222667408336</v>
      </c>
      <c r="BI126" s="46">
        <f t="shared" si="221"/>
        <v>0</v>
      </c>
      <c r="BJ126" s="64" t="e">
        <f t="shared" si="222"/>
        <v>#DIV/0!</v>
      </c>
      <c r="BK126" s="66">
        <v>0</v>
      </c>
      <c r="BL126" s="66">
        <v>0</v>
      </c>
      <c r="BM126" s="66">
        <v>0</v>
      </c>
      <c r="BN126" s="10">
        <f t="shared" si="223"/>
        <v>0</v>
      </c>
      <c r="BO126" s="15">
        <f t="shared" si="224"/>
        <v>0</v>
      </c>
      <c r="BP126" s="9">
        <f t="shared" si="225"/>
        <v>0</v>
      </c>
      <c r="BQ126" s="53">
        <f t="shared" si="226"/>
        <v>0</v>
      </c>
      <c r="BR126" s="7">
        <f t="shared" si="227"/>
        <v>0</v>
      </c>
      <c r="BS126" s="62">
        <f t="shared" si="228"/>
        <v>0</v>
      </c>
      <c r="BT126" s="48">
        <f t="shared" si="229"/>
        <v>12.163222667408336</v>
      </c>
      <c r="BU126" s="46">
        <f t="shared" si="230"/>
        <v>0</v>
      </c>
      <c r="BV126" s="64" t="e">
        <f t="shared" si="231"/>
        <v>#DIV/0!</v>
      </c>
      <c r="BW126" s="16">
        <f t="shared" si="232"/>
        <v>266</v>
      </c>
      <c r="BX126" s="69">
        <f t="shared" si="233"/>
        <v>249.09022879719063</v>
      </c>
      <c r="BY126" s="66">
        <v>266</v>
      </c>
      <c r="BZ126" s="15">
        <f t="shared" si="234"/>
        <v>249.09022879719063</v>
      </c>
      <c r="CA126" s="37">
        <f t="shared" si="235"/>
        <v>-16.909771202809367</v>
      </c>
      <c r="CB126" s="54">
        <f t="shared" si="236"/>
        <v>-16.909771202809367</v>
      </c>
      <c r="CC126" s="26">
        <f t="shared" si="237"/>
        <v>-5.267841496202302E-3</v>
      </c>
      <c r="CD126" s="47">
        <f t="shared" si="238"/>
        <v>-16.909771202809367</v>
      </c>
      <c r="CE126" s="48">
        <f t="shared" si="239"/>
        <v>12.163222667408336</v>
      </c>
      <c r="CF126" s="65">
        <f t="shared" si="240"/>
        <v>-1.390237740867766</v>
      </c>
      <c r="CG126" t="s">
        <v>222</v>
      </c>
      <c r="CH126" s="66">
        <v>0</v>
      </c>
      <c r="CI126" s="15">
        <f t="shared" si="241"/>
        <v>230.71350044805502</v>
      </c>
      <c r="CJ126" s="37">
        <f t="shared" si="242"/>
        <v>230.71350044805502</v>
      </c>
      <c r="CK126" s="54">
        <f t="shared" si="243"/>
        <v>230.71350044805502</v>
      </c>
      <c r="CL126" s="26">
        <f t="shared" si="244"/>
        <v>3.5897541690999693E-2</v>
      </c>
      <c r="CM126" s="47">
        <f t="shared" si="245"/>
        <v>230.71350044805502</v>
      </c>
      <c r="CN126" s="48">
        <f t="shared" si="246"/>
        <v>12.163222667408336</v>
      </c>
      <c r="CO126" s="65">
        <f t="shared" si="247"/>
        <v>18.968122738249107</v>
      </c>
      <c r="CP126" s="70">
        <f t="shared" si="248"/>
        <v>0</v>
      </c>
      <c r="CQ126" s="1">
        <f t="shared" si="249"/>
        <v>532</v>
      </c>
    </row>
    <row r="127" spans="1:95" ht="17" thickBot="1" x14ac:dyDescent="0.25">
      <c r="A127" s="4" t="s">
        <v>11</v>
      </c>
      <c r="B127" s="13">
        <f>AVERAGE(B2:B126)</f>
        <v>0.50806451612903225</v>
      </c>
      <c r="C127" s="13">
        <f>AVERAGE(C2:C126)</f>
        <v>0.5161290322580645</v>
      </c>
      <c r="D127" s="6">
        <f>SUM(D2:D126)</f>
        <v>47.683136453511324</v>
      </c>
      <c r="E127" s="6">
        <f>SUM(E3:E126)</f>
        <v>75.463088077051879</v>
      </c>
      <c r="F127" s="4"/>
      <c r="G127" s="4"/>
      <c r="H127" s="4"/>
      <c r="I127" s="4"/>
      <c r="J127" s="4"/>
      <c r="K127" s="4"/>
      <c r="L127" s="4">
        <f>MIN(L2:L126)</f>
        <v>-0.73052638173943096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23">
        <f>SUM(X2:X126)</f>
        <v>130.56587726194493</v>
      </c>
      <c r="Y127" s="23"/>
      <c r="Z127" s="13"/>
      <c r="AA127" s="13"/>
      <c r="AB127" s="13"/>
      <c r="AC127" s="13"/>
      <c r="AD127" s="13"/>
      <c r="AE127" s="13"/>
      <c r="AF127" s="13"/>
      <c r="AG127" s="13"/>
      <c r="AH127" s="23">
        <f>MIN(AH2:AH126)</f>
        <v>-0.10573411347504191</v>
      </c>
      <c r="AI127" s="13"/>
      <c r="AJ127" s="13"/>
      <c r="AK127" s="13"/>
      <c r="AL127" s="23">
        <f>MIN(AL2:AL126)</f>
        <v>-2.6288582302280261</v>
      </c>
      <c r="AM127" s="13"/>
      <c r="AN127" s="13"/>
      <c r="AO127" s="13"/>
      <c r="AP127" s="13"/>
      <c r="AQ127" s="13"/>
      <c r="AR127" s="18">
        <f t="shared" ref="AR127:AZ127" si="250">SUM(AR2:AR126)</f>
        <v>828.13557014779212</v>
      </c>
      <c r="AS127" s="18">
        <f t="shared" si="250"/>
        <v>1876.0013814025212</v>
      </c>
      <c r="AT127" s="18">
        <f t="shared" si="250"/>
        <v>12053.936910878348</v>
      </c>
      <c r="AU127" s="18">
        <f t="shared" si="250"/>
        <v>783.18161728770383</v>
      </c>
      <c r="AV127" s="18">
        <f t="shared" si="250"/>
        <v>851.02778753479708</v>
      </c>
      <c r="AW127" s="18">
        <f t="shared" si="250"/>
        <v>11903.075329172258</v>
      </c>
      <c r="AX127" s="4">
        <f t="shared" si="250"/>
        <v>0.99999999999999967</v>
      </c>
      <c r="AY127" s="4">
        <f t="shared" si="250"/>
        <v>0.99999999999999989</v>
      </c>
      <c r="AZ127" s="4">
        <f t="shared" si="250"/>
        <v>0.99999999999999989</v>
      </c>
      <c r="BA127" s="7"/>
      <c r="BB127" s="9">
        <f>SUM(BB2:BB126)</f>
        <v>117889</v>
      </c>
      <c r="BC127" s="9">
        <f>SUM(BC2:BC126)</f>
        <v>119244.00000000001</v>
      </c>
      <c r="BD127" s="55">
        <f>SUM(BD2:BD126)</f>
        <v>1354.9999999999905</v>
      </c>
      <c r="BE127" s="9">
        <f>SUM(BE2:BE126)</f>
        <v>20132.662563747341</v>
      </c>
      <c r="BF127" s="9"/>
      <c r="BG127" s="9">
        <f>SUM(BG2:BG126)</f>
        <v>1354.9999999999907</v>
      </c>
      <c r="BH127" s="9"/>
      <c r="BI127" s="9"/>
      <c r="BJ127" s="9"/>
      <c r="BK127" s="9">
        <f t="shared" ref="BK127:BS127" si="251">SUM(BK2:BK126)</f>
        <v>32039</v>
      </c>
      <c r="BL127" s="9">
        <f t="shared" si="251"/>
        <v>138792</v>
      </c>
      <c r="BM127" s="9">
        <f t="shared" si="251"/>
        <v>1744</v>
      </c>
      <c r="BN127" s="9">
        <f t="shared" si="251"/>
        <v>172575</v>
      </c>
      <c r="BO127" s="9">
        <f t="shared" si="251"/>
        <v>177412.00000000006</v>
      </c>
      <c r="BP127" s="55">
        <f t="shared" si="251"/>
        <v>4836.9999999999955</v>
      </c>
      <c r="BQ127" s="9">
        <f t="shared" si="251"/>
        <v>63477.163064233886</v>
      </c>
      <c r="BR127" s="9">
        <f t="shared" si="251"/>
        <v>1</v>
      </c>
      <c r="BS127" s="9">
        <f t="shared" si="251"/>
        <v>4836.9999999999945</v>
      </c>
      <c r="BT127" s="9"/>
      <c r="BU127" s="9"/>
      <c r="BV127" s="9"/>
      <c r="BW127" s="6">
        <f t="shared" ref="BW127:CD127" si="252">SUM(BW2:BW126)</f>
        <v>297298</v>
      </c>
      <c r="BX127" s="6">
        <f t="shared" si="252"/>
        <v>306699.99999999994</v>
      </c>
      <c r="BY127" s="9">
        <f t="shared" si="252"/>
        <v>6834</v>
      </c>
      <c r="BZ127" s="9">
        <f t="shared" si="252"/>
        <v>10043.999999999995</v>
      </c>
      <c r="CA127" s="55">
        <f t="shared" si="252"/>
        <v>3209.9999999999959</v>
      </c>
      <c r="CB127" s="9">
        <f t="shared" si="252"/>
        <v>3209.9999999999959</v>
      </c>
      <c r="CC127" s="9">
        <f t="shared" si="252"/>
        <v>1.0000000000000007</v>
      </c>
      <c r="CD127" s="9">
        <f t="shared" si="252"/>
        <v>3209.9999999999959</v>
      </c>
      <c r="CE127" s="9"/>
      <c r="CF127" s="9"/>
      <c r="CH127" s="9">
        <f t="shared" ref="CH127:CM127" si="253">SUM(CH2:CH126)</f>
        <v>2876</v>
      </c>
      <c r="CI127" s="9">
        <f t="shared" si="253"/>
        <v>9302.9999999999927</v>
      </c>
      <c r="CJ127" s="55">
        <f t="shared" si="253"/>
        <v>6427</v>
      </c>
      <c r="CK127" s="9">
        <f t="shared" si="253"/>
        <v>6427</v>
      </c>
      <c r="CL127" s="9">
        <f t="shared" si="253"/>
        <v>0.99999999999999967</v>
      </c>
      <c r="CM127" s="9">
        <f t="shared" si="253"/>
        <v>6427</v>
      </c>
      <c r="CN127" s="9"/>
      <c r="CO127" s="9"/>
    </row>
    <row r="128" spans="1:95" x14ac:dyDescent="0.2">
      <c r="A128" s="11" t="s">
        <v>18</v>
      </c>
      <c r="B128" s="8"/>
      <c r="C128" s="8"/>
      <c r="D128" s="1"/>
      <c r="E128" s="1">
        <f>MEDIAN(E2:E126)</f>
        <v>0.662745098039215</v>
      </c>
      <c r="L128">
        <f>PERCENTILE(L2:L126, 0.99)</f>
        <v>1.1006659165447252</v>
      </c>
      <c r="AN128" s="3" t="s">
        <v>137</v>
      </c>
      <c r="AO128" s="3" t="s">
        <v>138</v>
      </c>
      <c r="AP128" s="3" t="s">
        <v>140</v>
      </c>
      <c r="BB128" s="2" t="s">
        <v>96</v>
      </c>
      <c r="BY128">
        <f>BY127/BZ127</f>
        <v>0.68040621266427759</v>
      </c>
      <c r="CD128" s="1"/>
      <c r="CG128" t="s">
        <v>264</v>
      </c>
      <c r="CH128" s="66">
        <v>6427</v>
      </c>
    </row>
    <row r="129" spans="1:93" x14ac:dyDescent="0.2">
      <c r="A129" s="12" t="s">
        <v>17</v>
      </c>
      <c r="B129" s="8"/>
      <c r="C129" s="8"/>
      <c r="D129" s="7"/>
      <c r="E129" s="7"/>
      <c r="F129" s="7"/>
      <c r="G129" s="7"/>
      <c r="H129" s="7"/>
      <c r="I129" s="34"/>
      <c r="J129" s="7"/>
      <c r="K129" s="7"/>
      <c r="N129" t="s">
        <v>73</v>
      </c>
      <c r="T129" s="7"/>
      <c r="U129" s="7"/>
      <c r="V129" s="7"/>
      <c r="Y129" s="7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 t="s">
        <v>139</v>
      </c>
      <c r="AP129" s="8" t="s">
        <v>141</v>
      </c>
      <c r="AQ129" s="8"/>
      <c r="AR129" s="8"/>
      <c r="AS129" s="17"/>
      <c r="AT129" s="17"/>
      <c r="AU129" s="17"/>
      <c r="AV129" s="17"/>
      <c r="AW129" s="17"/>
      <c r="AX129" s="17"/>
      <c r="AY129" s="7"/>
      <c r="AZ129" s="7"/>
      <c r="BA129" s="7"/>
      <c r="BB129" s="52" t="s">
        <v>97</v>
      </c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CF129" s="7"/>
      <c r="CG129" t="s">
        <v>241</v>
      </c>
      <c r="CH129" s="72">
        <f>CH127+CH128</f>
        <v>9303</v>
      </c>
      <c r="CO129" s="7"/>
    </row>
    <row r="130" spans="1:93" x14ac:dyDescent="0.2">
      <c r="A130" t="s">
        <v>23</v>
      </c>
      <c r="B130" s="3"/>
      <c r="C130" s="2" t="s">
        <v>24</v>
      </c>
      <c r="H130" s="7" t="s">
        <v>36</v>
      </c>
      <c r="I130">
        <v>0.99</v>
      </c>
      <c r="K130">
        <v>0.01</v>
      </c>
      <c r="N130" s="45">
        <v>1</v>
      </c>
      <c r="AP130" s="3" t="s">
        <v>142</v>
      </c>
      <c r="AZ130" s="7"/>
      <c r="BB130" s="2" t="s">
        <v>98</v>
      </c>
      <c r="BD130" s="7"/>
      <c r="BJ130" s="7"/>
      <c r="BN130" t="s">
        <v>50</v>
      </c>
      <c r="BV130" s="7"/>
      <c r="BX130" s="7"/>
      <c r="CF130" s="7"/>
      <c r="CG130" t="s">
        <v>242</v>
      </c>
      <c r="CH130">
        <f>CH129*$N$130</f>
        <v>9303</v>
      </c>
      <c r="CO130" s="7"/>
    </row>
    <row r="131" spans="1:93" x14ac:dyDescent="0.2">
      <c r="A131" s="5" t="s">
        <v>7</v>
      </c>
      <c r="B131" s="3"/>
      <c r="C131" t="s">
        <v>9</v>
      </c>
      <c r="D131" t="s">
        <v>12</v>
      </c>
      <c r="F131" t="s">
        <v>20</v>
      </c>
      <c r="H131" t="s">
        <v>38</v>
      </c>
      <c r="I131">
        <v>0.99</v>
      </c>
      <c r="J131" t="s">
        <v>39</v>
      </c>
      <c r="K131">
        <v>0.01</v>
      </c>
      <c r="BB131" s="2" t="s">
        <v>100</v>
      </c>
      <c r="BN131" t="s">
        <v>51</v>
      </c>
      <c r="CG131" t="s">
        <v>243</v>
      </c>
      <c r="CH131" t="s">
        <v>246</v>
      </c>
    </row>
    <row r="132" spans="1:93" x14ac:dyDescent="0.2">
      <c r="A132" s="5" t="s">
        <v>1</v>
      </c>
      <c r="B132" s="3"/>
      <c r="C132" s="3">
        <v>177412</v>
      </c>
      <c r="D132" s="1">
        <f>C132*$N$130</f>
        <v>177412</v>
      </c>
      <c r="F132">
        <f>D132/C132</f>
        <v>1</v>
      </c>
      <c r="H132" t="s">
        <v>40</v>
      </c>
      <c r="I132">
        <v>0.99</v>
      </c>
      <c r="J132" t="s">
        <v>41</v>
      </c>
      <c r="K132">
        <v>0.01</v>
      </c>
      <c r="BB132" s="2" t="s">
        <v>101</v>
      </c>
      <c r="BN132" t="s">
        <v>61</v>
      </c>
      <c r="BO132" t="s">
        <v>77</v>
      </c>
    </row>
    <row r="133" spans="1:93" x14ac:dyDescent="0.2">
      <c r="A133" s="5" t="s">
        <v>8</v>
      </c>
      <c r="B133" s="3"/>
      <c r="C133" s="3">
        <v>119244</v>
      </c>
      <c r="D133" s="1">
        <f>C133*$N$130</f>
        <v>119244</v>
      </c>
      <c r="F133">
        <f>D133/C133</f>
        <v>1</v>
      </c>
      <c r="H133" t="s">
        <v>42</v>
      </c>
      <c r="I133">
        <v>0.98</v>
      </c>
      <c r="J133" t="s">
        <v>37</v>
      </c>
      <c r="K133">
        <v>0.02</v>
      </c>
      <c r="BN133" s="35" t="s">
        <v>62</v>
      </c>
      <c r="BO133" t="s">
        <v>78</v>
      </c>
    </row>
    <row r="134" spans="1:93" x14ac:dyDescent="0.2">
      <c r="A134" s="5" t="s">
        <v>58</v>
      </c>
      <c r="B134" s="3"/>
      <c r="C134">
        <v>15994</v>
      </c>
      <c r="D134" s="1">
        <f>C134*$N$130</f>
        <v>15994</v>
      </c>
      <c r="F134">
        <f>D134/C134</f>
        <v>1</v>
      </c>
      <c r="H134" t="s">
        <v>43</v>
      </c>
      <c r="I134">
        <v>0.99</v>
      </c>
      <c r="J134" t="s">
        <v>37</v>
      </c>
      <c r="K134">
        <v>0.01</v>
      </c>
      <c r="BN134" t="s">
        <v>59</v>
      </c>
      <c r="BO134" t="s">
        <v>74</v>
      </c>
    </row>
    <row r="135" spans="1:93" x14ac:dyDescent="0.2">
      <c r="A135" s="5" t="s">
        <v>83</v>
      </c>
      <c r="B135" s="3"/>
      <c r="C135">
        <v>10044</v>
      </c>
      <c r="D135" s="1">
        <f>C135*$N$130</f>
        <v>10044</v>
      </c>
      <c r="F135">
        <f>D135/C135</f>
        <v>1</v>
      </c>
      <c r="H135" t="s">
        <v>44</v>
      </c>
      <c r="I135">
        <v>0.99</v>
      </c>
      <c r="J135" t="s">
        <v>37</v>
      </c>
      <c r="K135">
        <v>0.01</v>
      </c>
      <c r="BN135">
        <v>0</v>
      </c>
      <c r="BO135" s="36"/>
    </row>
    <row r="136" spans="1:93" x14ac:dyDescent="0.2">
      <c r="A136" s="5" t="s">
        <v>9</v>
      </c>
      <c r="B136" s="3"/>
      <c r="C136">
        <f>SUM(C132:C134)</f>
        <v>312650</v>
      </c>
      <c r="D136">
        <f>SUM(D132:D134)</f>
        <v>312650</v>
      </c>
      <c r="F136">
        <f>D136/C136</f>
        <v>1</v>
      </c>
      <c r="BN136" s="36" t="s">
        <v>60</v>
      </c>
      <c r="BO136" t="s">
        <v>75</v>
      </c>
    </row>
    <row r="137" spans="1:93" x14ac:dyDescent="0.2">
      <c r="A137" s="3"/>
      <c r="B137" s="3"/>
      <c r="BN137" s="36" t="s">
        <v>64</v>
      </c>
      <c r="BO137" t="s">
        <v>79</v>
      </c>
    </row>
    <row r="138" spans="1:93" x14ac:dyDescent="0.2">
      <c r="BN138" s="36" t="s">
        <v>63</v>
      </c>
      <c r="BO138" t="s">
        <v>76</v>
      </c>
    </row>
  </sheetData>
  <sortState xmlns:xlrd2="http://schemas.microsoft.com/office/spreadsheetml/2017/richdata2" ref="A2:CQ126">
    <sortCondition ref="A2:A126"/>
    <sortCondition ref="CD2:CD126"/>
    <sortCondition descending="1" ref="N2:N126"/>
    <sortCondition ref="BV2:BV126"/>
    <sortCondition ref="BJ2:BJ126"/>
    <sortCondition ref="CM2:CM126"/>
  </sortState>
  <conditionalFormatting sqref="G2:G126">
    <cfRule type="cellIs" dxfId="25" priority="304" operator="lessThanOrEqual">
      <formula>0.01</formula>
    </cfRule>
    <cfRule type="cellIs" dxfId="24" priority="305" operator="greaterThanOrEqual">
      <formula>0.99</formula>
    </cfRule>
  </conditionalFormatting>
  <conditionalFormatting sqref="B2:C126">
    <cfRule type="expression" dxfId="23" priority="222">
      <formula>$C2 &lt;&gt; $B2</formula>
    </cfRule>
  </conditionalFormatting>
  <conditionalFormatting sqref="P129:P130 Q130:R130 O2:P126">
    <cfRule type="cellIs" dxfId="22" priority="201" operator="greaterThan">
      <formula>0</formula>
    </cfRule>
  </conditionalFormatting>
  <conditionalFormatting sqref="Q2:R126">
    <cfRule type="cellIs" dxfId="21" priority="200" operator="greaterThan">
      <formula>0</formula>
    </cfRule>
  </conditionalFormatting>
  <conditionalFormatting sqref="AQ13:AQ14 AQ44 AQ27 AQ2:AQ5 AQ86:AQ87 AQ56:AQ57 AQ29:AQ31 AQ48 AQ33 AQ68 AQ50:AQ52 AQ90:AQ92 AQ123:AQ126 AQ20 AQ25 AQ70 AQ40 AQ94:AQ103 AQ7:AQ9 AQ106:AQ118 AQ59:AQ61 AQ16:AQ18 AQ35:AQ38 AQ75 AQ63 AQ78:AQ83">
    <cfRule type="cellIs" dxfId="20" priority="27" operator="greaterThan">
      <formula>1</formula>
    </cfRule>
  </conditionalFormatting>
  <conditionalFormatting sqref="BA2:BA126 CF2:CF126 CO2:CP126">
    <cfRule type="cellIs" dxfId="19" priority="186" operator="greaterThan">
      <formula>0</formula>
    </cfRule>
    <cfRule type="cellIs" dxfId="18" priority="187" operator="lessThan">
      <formula>0</formula>
    </cfRule>
  </conditionalFormatting>
  <conditionalFormatting sqref="AP2:AP126">
    <cfRule type="cellIs" dxfId="17" priority="26" operator="between">
      <formula>0.01</formula>
      <formula>0.99</formula>
    </cfRule>
  </conditionalFormatting>
  <conditionalFormatting sqref="BD2:BD126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6 BI2:BI126 BU2:BU126">
    <cfRule type="cellIs" dxfId="16" priority="23" operator="lessThan">
      <formula>0</formula>
    </cfRule>
    <cfRule type="cellIs" dxfId="15" priority="24" operator="greaterThan">
      <formula>0</formula>
    </cfRule>
  </conditionalFormatting>
  <conditionalFormatting sqref="BJ2:BJ126">
    <cfRule type="cellIs" dxfId="14" priority="19" operator="lessThanOrEqual">
      <formula>0.3333</formula>
    </cfRule>
  </conditionalFormatting>
  <conditionalFormatting sqref="BJ2:BJ126 BV2:BV126">
    <cfRule type="cellIs" dxfId="13" priority="18" operator="greaterThanOrEqual">
      <formula>2</formula>
    </cfRule>
  </conditionalFormatting>
  <conditionalFormatting sqref="AQ120">
    <cfRule type="cellIs" dxfId="12" priority="11" operator="greaterThan">
      <formula>1</formula>
    </cfRule>
  </conditionalFormatting>
  <conditionalFormatting sqref="AQ11">
    <cfRule type="cellIs" dxfId="11" priority="10" operator="greaterThan">
      <formula>1</formula>
    </cfRule>
  </conditionalFormatting>
  <conditionalFormatting sqref="AQ6">
    <cfRule type="cellIs" dxfId="10" priority="1" operator="greaterThan">
      <formula>1</formula>
    </cfRule>
  </conditionalFormatting>
  <conditionalFormatting sqref="D2:D126">
    <cfRule type="cellIs" dxfId="9" priority="16668" operator="greaterThanOrEqual">
      <formula>$I$135</formula>
    </cfRule>
    <cfRule type="cellIs" dxfId="8" priority="16669" operator="lessThanOrEqual">
      <formula>$K$135</formula>
    </cfRule>
  </conditionalFormatting>
  <conditionalFormatting sqref="K2:K126">
    <cfRule type="cellIs" dxfId="7" priority="16737" operator="greaterThanOrEqual">
      <formula>$I$134</formula>
    </cfRule>
    <cfRule type="cellIs" dxfId="6" priority="16738" operator="lessThanOrEqual">
      <formula>$K$134</formula>
    </cfRule>
  </conditionalFormatting>
  <conditionalFormatting sqref="CA2:CA126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6">
    <cfRule type="cellIs" dxfId="5" priority="16743" operator="lessThanOrEqual">
      <formula>$K$132</formula>
    </cfRule>
  </conditionalFormatting>
  <conditionalFormatting sqref="I2:I126">
    <cfRule type="cellIs" dxfId="4" priority="16745" operator="greaterThanOrEqual">
      <formula>$I$132</formula>
    </cfRule>
  </conditionalFormatting>
  <conditionalFormatting sqref="F2:F126">
    <cfRule type="cellIs" dxfId="3" priority="16747" operator="greaterThanOrEqual">
      <formula>$I$130</formula>
    </cfRule>
    <cfRule type="cellIs" dxfId="2" priority="16748" operator="lessThanOrEqual">
      <formula>$K$130</formula>
    </cfRule>
  </conditionalFormatting>
  <conditionalFormatting sqref="J2:J126">
    <cfRule type="cellIs" dxfId="1" priority="16751" operator="lessThanOrEqual">
      <formula>$K$133</formula>
    </cfRule>
    <cfRule type="cellIs" dxfId="0" priority="16752" operator="greaterThanOrEqual">
      <formula>$I$133</formula>
    </cfRule>
  </conditionalFormatting>
  <conditionalFormatting sqref="BP2:BP126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6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2022-12-10T03:02:46Z</dcterms:modified>
</cp:coreProperties>
</file>