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63088E97-C55B-5649-A764-B65E3610B252}" xr6:coauthVersionLast="47" xr6:coauthVersionMax="47" xr10:uidLastSave="{00000000-0000-0000-0000-000000000000}"/>
  <bookViews>
    <workbookView xWindow="1820" yWindow="500" windowWidth="44800" windowHeight="24700" tabRatio="500" xr2:uid="{00000000-000D-0000-FFFF-FFFF00000000}"/>
  </bookViews>
  <sheets>
    <sheet name="new" sheetId="12" r:id="rId1"/>
    <sheet name="Sheet1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97" i="12" l="1"/>
  <c r="CM97" i="12"/>
  <c r="BL97" i="12"/>
  <c r="BT97" i="12" s="1"/>
  <c r="CN97" i="12" s="1"/>
  <c r="BA97" i="12"/>
  <c r="CP81" i="12"/>
  <c r="CM81" i="12"/>
  <c r="BL81" i="12"/>
  <c r="BT81" i="12" s="1"/>
  <c r="CN81" i="12" s="1"/>
  <c r="BA81" i="12"/>
  <c r="AK97" i="12"/>
  <c r="AJ97" i="12"/>
  <c r="AL97" i="12" s="1"/>
  <c r="AG97" i="12"/>
  <c r="AF97" i="12"/>
  <c r="Y97" i="12"/>
  <c r="X97" i="12"/>
  <c r="U97" i="12"/>
  <c r="W97" i="12" s="1"/>
  <c r="T97" i="12"/>
  <c r="V97" i="12" s="1"/>
  <c r="AK81" i="12"/>
  <c r="AJ81" i="12"/>
  <c r="AL81" i="12" s="1"/>
  <c r="AG81" i="12"/>
  <c r="AF81" i="12"/>
  <c r="AH81" i="12" s="1"/>
  <c r="Y81" i="12"/>
  <c r="X81" i="12"/>
  <c r="U81" i="12"/>
  <c r="W81" i="12" s="1"/>
  <c r="T81" i="12"/>
  <c r="V81" i="12" s="1"/>
  <c r="B155" i="12"/>
  <c r="C155" i="12"/>
  <c r="D155" i="12"/>
  <c r="E155" i="12"/>
  <c r="CO5" i="12" s="1"/>
  <c r="L155" i="12"/>
  <c r="CP5" i="12"/>
  <c r="CP45" i="12"/>
  <c r="CM45" i="12"/>
  <c r="BL45" i="12"/>
  <c r="BT45" i="12" s="1"/>
  <c r="CN45" i="12" s="1"/>
  <c r="BA45" i="12"/>
  <c r="CM5" i="12"/>
  <c r="BL5" i="12"/>
  <c r="BT5" i="12" s="1"/>
  <c r="CN5" i="12" s="1"/>
  <c r="BA5" i="12"/>
  <c r="AK45" i="12"/>
  <c r="AJ45" i="12"/>
  <c r="AG45" i="12"/>
  <c r="AF45" i="12"/>
  <c r="Y45" i="12"/>
  <c r="X45" i="12"/>
  <c r="U45" i="12"/>
  <c r="W45" i="12" s="1"/>
  <c r="T45" i="12"/>
  <c r="V45" i="12" s="1"/>
  <c r="AK5" i="12"/>
  <c r="AJ5" i="12"/>
  <c r="AG5" i="12"/>
  <c r="AF5" i="12"/>
  <c r="Y5" i="12"/>
  <c r="X5" i="12"/>
  <c r="U5" i="12"/>
  <c r="W5" i="12" s="1"/>
  <c r="T5" i="12"/>
  <c r="V5" i="12" s="1"/>
  <c r="E156" i="12"/>
  <c r="CP154" i="12"/>
  <c r="CP153" i="12"/>
  <c r="CP152" i="12"/>
  <c r="CP151" i="12"/>
  <c r="CP150" i="12"/>
  <c r="CP149" i="12"/>
  <c r="CP148" i="12"/>
  <c r="CP147" i="12"/>
  <c r="CP146" i="12"/>
  <c r="CP145" i="12"/>
  <c r="CP144" i="12"/>
  <c r="CP143" i="12"/>
  <c r="CP142" i="12"/>
  <c r="CP141" i="12"/>
  <c r="CP140" i="12"/>
  <c r="CP139" i="12"/>
  <c r="CP138" i="12"/>
  <c r="CP137" i="12"/>
  <c r="CP136" i="12"/>
  <c r="CP135" i="12"/>
  <c r="CP134" i="12"/>
  <c r="CP133" i="12"/>
  <c r="CP132" i="12"/>
  <c r="CP131" i="12"/>
  <c r="CP130" i="12"/>
  <c r="CP129" i="12"/>
  <c r="CP128" i="12"/>
  <c r="CP127" i="12"/>
  <c r="CP126" i="12"/>
  <c r="CP125" i="12"/>
  <c r="CP124" i="12"/>
  <c r="CP123" i="12"/>
  <c r="CP122" i="12"/>
  <c r="CP121" i="12"/>
  <c r="CP120" i="12"/>
  <c r="CP119" i="12"/>
  <c r="CP118" i="12"/>
  <c r="CP117" i="12"/>
  <c r="CP116" i="12"/>
  <c r="CP115" i="12"/>
  <c r="CP114" i="12"/>
  <c r="CP113" i="12"/>
  <c r="CP112" i="12"/>
  <c r="CP111" i="12"/>
  <c r="CP110" i="12"/>
  <c r="CP109" i="12"/>
  <c r="CP108" i="12"/>
  <c r="CP107" i="12"/>
  <c r="CP106" i="12"/>
  <c r="CP105" i="12"/>
  <c r="CP104" i="12"/>
  <c r="CP103" i="12"/>
  <c r="CP102" i="12"/>
  <c r="CP101" i="12"/>
  <c r="CP100" i="12"/>
  <c r="CP99" i="12"/>
  <c r="CP98" i="12"/>
  <c r="CP96" i="12"/>
  <c r="CP95" i="12"/>
  <c r="CP94" i="12"/>
  <c r="CP93" i="12"/>
  <c r="CP92" i="12"/>
  <c r="CP91" i="12"/>
  <c r="CP90" i="12"/>
  <c r="CP89" i="12"/>
  <c r="CP88" i="12"/>
  <c r="CP87" i="12"/>
  <c r="CP86" i="12"/>
  <c r="CP85" i="12"/>
  <c r="CP84" i="12"/>
  <c r="CP83" i="12"/>
  <c r="CP82" i="12"/>
  <c r="CP80" i="12"/>
  <c r="CP79" i="12"/>
  <c r="CP78" i="12"/>
  <c r="CP77" i="12"/>
  <c r="CP76" i="12"/>
  <c r="CP75" i="12"/>
  <c r="CP74" i="12"/>
  <c r="CP73" i="12"/>
  <c r="CP72" i="12"/>
  <c r="CP71" i="12"/>
  <c r="CP70" i="12"/>
  <c r="CP69" i="12"/>
  <c r="CP68" i="12"/>
  <c r="CP67" i="12"/>
  <c r="CP66" i="12"/>
  <c r="CP65" i="12"/>
  <c r="CP64" i="12"/>
  <c r="CP63" i="12"/>
  <c r="CP62" i="12"/>
  <c r="CP61" i="12"/>
  <c r="CP60" i="12"/>
  <c r="CP59" i="12"/>
  <c r="CP58" i="12"/>
  <c r="CP57" i="12"/>
  <c r="CP56" i="12"/>
  <c r="CP55" i="12"/>
  <c r="CP54" i="12"/>
  <c r="CP53" i="12"/>
  <c r="CP52" i="12"/>
  <c r="CP51" i="12"/>
  <c r="CP50" i="12"/>
  <c r="CP49" i="12"/>
  <c r="CP48" i="12"/>
  <c r="CP47" i="12"/>
  <c r="CP46" i="12"/>
  <c r="CP44" i="12"/>
  <c r="CP43" i="12"/>
  <c r="CP42" i="12"/>
  <c r="CP41" i="12"/>
  <c r="CP40" i="12"/>
  <c r="CP39" i="12"/>
  <c r="CP38" i="12"/>
  <c r="CP37" i="12"/>
  <c r="CP36" i="12"/>
  <c r="CP35" i="12"/>
  <c r="CP34" i="12"/>
  <c r="CP33" i="12"/>
  <c r="CP32" i="12"/>
  <c r="CP31" i="12"/>
  <c r="CP30" i="12"/>
  <c r="CP29" i="12"/>
  <c r="CP28" i="12"/>
  <c r="CP27" i="12"/>
  <c r="CP26" i="12"/>
  <c r="CP25" i="12"/>
  <c r="CP24" i="12"/>
  <c r="CP23" i="12"/>
  <c r="CP22" i="12"/>
  <c r="CP21" i="12"/>
  <c r="CP20" i="12"/>
  <c r="CP19" i="12"/>
  <c r="CP18" i="12"/>
  <c r="CP17" i="12"/>
  <c r="CP16" i="12"/>
  <c r="CP15" i="12"/>
  <c r="CP14" i="12"/>
  <c r="CP13" i="12"/>
  <c r="CP12" i="12"/>
  <c r="CP11" i="12"/>
  <c r="CP10" i="12"/>
  <c r="CP9" i="12"/>
  <c r="CP8" i="12"/>
  <c r="CP7" i="12"/>
  <c r="CP6" i="12"/>
  <c r="CP4" i="12"/>
  <c r="CP3" i="12"/>
  <c r="CM154" i="12"/>
  <c r="BL154" i="12"/>
  <c r="BT154" i="12" s="1"/>
  <c r="BA154" i="12"/>
  <c r="CM153" i="12"/>
  <c r="BL153" i="12"/>
  <c r="BT153" i="12" s="1"/>
  <c r="CN153" i="12" s="1"/>
  <c r="BA153" i="12"/>
  <c r="CM152" i="12"/>
  <c r="BL152" i="12"/>
  <c r="BT152" i="12" s="1"/>
  <c r="CN152" i="12" s="1"/>
  <c r="BA152" i="12"/>
  <c r="CM151" i="12"/>
  <c r="BL151" i="12"/>
  <c r="BA151" i="12"/>
  <c r="CM150" i="12"/>
  <c r="BL150" i="12"/>
  <c r="BT150" i="12" s="1"/>
  <c r="CN150" i="12" s="1"/>
  <c r="BA150" i="12"/>
  <c r="CM149" i="12"/>
  <c r="BL149" i="12"/>
  <c r="BT149" i="12" s="1"/>
  <c r="BA149" i="12"/>
  <c r="CM148" i="12"/>
  <c r="BL148" i="12"/>
  <c r="BT148" i="12" s="1"/>
  <c r="CN148" i="12" s="1"/>
  <c r="BA148" i="12"/>
  <c r="CM147" i="12"/>
  <c r="BL147" i="12"/>
  <c r="BT147" i="12" s="1"/>
  <c r="CN147" i="12" s="1"/>
  <c r="BA147" i="12"/>
  <c r="CM146" i="12"/>
  <c r="BL146" i="12"/>
  <c r="BT146" i="12" s="1"/>
  <c r="CN146" i="12" s="1"/>
  <c r="BA146" i="12"/>
  <c r="CM145" i="12"/>
  <c r="BL145" i="12"/>
  <c r="BT145" i="12" s="1"/>
  <c r="BA145" i="12"/>
  <c r="CM144" i="12"/>
  <c r="BL144" i="12"/>
  <c r="BT144" i="12" s="1"/>
  <c r="CN144" i="12" s="1"/>
  <c r="BA144" i="12"/>
  <c r="CM143" i="12"/>
  <c r="BL143" i="12"/>
  <c r="BA143" i="12"/>
  <c r="CM142" i="12"/>
  <c r="BL142" i="12"/>
  <c r="BT142" i="12" s="1"/>
  <c r="CN142" i="12" s="1"/>
  <c r="BA142" i="12"/>
  <c r="CM141" i="12"/>
  <c r="BL141" i="12"/>
  <c r="BT141" i="12" s="1"/>
  <c r="CN141" i="12" s="1"/>
  <c r="BA141" i="12"/>
  <c r="CM140" i="12"/>
  <c r="BL140" i="12"/>
  <c r="BA140" i="12"/>
  <c r="CM139" i="12"/>
  <c r="BL139" i="12"/>
  <c r="BT139" i="12" s="1"/>
  <c r="CN139" i="12" s="1"/>
  <c r="BA139" i="12"/>
  <c r="CM138" i="12"/>
  <c r="BL138" i="12"/>
  <c r="BT138" i="12" s="1"/>
  <c r="BA138" i="12"/>
  <c r="CM137" i="12"/>
  <c r="BL137" i="12"/>
  <c r="BT137" i="12" s="1"/>
  <c r="BA137" i="12"/>
  <c r="CM136" i="12"/>
  <c r="BL136" i="12"/>
  <c r="BT136" i="12" s="1"/>
  <c r="BA136" i="12"/>
  <c r="CM135" i="12"/>
  <c r="BL135" i="12"/>
  <c r="BT135" i="12" s="1"/>
  <c r="CN135" i="12" s="1"/>
  <c r="BA135" i="12"/>
  <c r="CM134" i="12"/>
  <c r="BL134" i="12"/>
  <c r="BT134" i="12" s="1"/>
  <c r="BA134" i="12"/>
  <c r="CM133" i="12"/>
  <c r="BL133" i="12"/>
  <c r="BT133" i="12" s="1"/>
  <c r="CN133" i="12" s="1"/>
  <c r="BA133" i="12"/>
  <c r="CM132" i="12"/>
  <c r="BL132" i="12"/>
  <c r="BT132" i="12" s="1"/>
  <c r="CN132" i="12" s="1"/>
  <c r="BA132" i="12"/>
  <c r="CM131" i="12"/>
  <c r="BL131" i="12"/>
  <c r="BT131" i="12" s="1"/>
  <c r="CN131" i="12" s="1"/>
  <c r="BA131" i="12"/>
  <c r="CM130" i="12"/>
  <c r="BL130" i="12"/>
  <c r="BT130" i="12" s="1"/>
  <c r="CN130" i="12" s="1"/>
  <c r="BA130" i="12"/>
  <c r="CM129" i="12"/>
  <c r="BL129" i="12"/>
  <c r="BT129" i="12" s="1"/>
  <c r="BA129" i="12"/>
  <c r="CM128" i="12"/>
  <c r="BL128" i="12"/>
  <c r="BT128" i="12" s="1"/>
  <c r="CN128" i="12" s="1"/>
  <c r="BA128" i="12"/>
  <c r="CM127" i="12"/>
  <c r="BL127" i="12"/>
  <c r="BT127" i="12" s="1"/>
  <c r="BA127" i="12"/>
  <c r="CM126" i="12"/>
  <c r="BL126" i="12"/>
  <c r="BT126" i="12" s="1"/>
  <c r="CN126" i="12" s="1"/>
  <c r="BA126" i="12"/>
  <c r="CM125" i="12"/>
  <c r="BL125" i="12"/>
  <c r="BA125" i="12"/>
  <c r="CM124" i="12"/>
  <c r="BL124" i="12"/>
  <c r="BT124" i="12" s="1"/>
  <c r="CN124" i="12" s="1"/>
  <c r="BA124" i="12"/>
  <c r="CM123" i="12"/>
  <c r="BL123" i="12"/>
  <c r="BT123" i="12" s="1"/>
  <c r="CN123" i="12" s="1"/>
  <c r="BA123" i="12"/>
  <c r="CM122" i="12"/>
  <c r="BL122" i="12"/>
  <c r="BA122" i="12"/>
  <c r="CM121" i="12"/>
  <c r="BL121" i="12"/>
  <c r="BA121" i="12"/>
  <c r="CM120" i="12"/>
  <c r="BL120" i="12"/>
  <c r="BT120" i="12" s="1"/>
  <c r="BA120" i="12"/>
  <c r="CM119" i="12"/>
  <c r="BL119" i="12"/>
  <c r="BT119" i="12" s="1"/>
  <c r="BA119" i="12"/>
  <c r="CM118" i="12"/>
  <c r="BL118" i="12"/>
  <c r="BT118" i="12" s="1"/>
  <c r="CN118" i="12" s="1"/>
  <c r="BA118" i="12"/>
  <c r="CM117" i="12"/>
  <c r="BL117" i="12"/>
  <c r="BT117" i="12" s="1"/>
  <c r="CN117" i="12" s="1"/>
  <c r="BA117" i="12"/>
  <c r="CM116" i="12"/>
  <c r="BL116" i="12"/>
  <c r="BT116" i="12" s="1"/>
  <c r="CN116" i="12" s="1"/>
  <c r="BA116" i="12"/>
  <c r="CM115" i="12"/>
  <c r="BL115" i="12"/>
  <c r="BT115" i="12" s="1"/>
  <c r="CN115" i="12" s="1"/>
  <c r="BA115" i="12"/>
  <c r="CM114" i="12"/>
  <c r="BL114" i="12"/>
  <c r="BT114" i="12" s="1"/>
  <c r="CN114" i="12" s="1"/>
  <c r="BA114" i="12"/>
  <c r="CM113" i="12"/>
  <c r="BL113" i="12"/>
  <c r="BT113" i="12" s="1"/>
  <c r="BA113" i="12"/>
  <c r="CM112" i="12"/>
  <c r="BL112" i="12"/>
  <c r="BT112" i="12" s="1"/>
  <c r="CN112" i="12" s="1"/>
  <c r="BA112" i="12"/>
  <c r="CM111" i="12"/>
  <c r="BL111" i="12"/>
  <c r="BT111" i="12" s="1"/>
  <c r="BA111" i="12"/>
  <c r="CM110" i="12"/>
  <c r="BL110" i="12"/>
  <c r="BT110" i="12" s="1"/>
  <c r="CN110" i="12" s="1"/>
  <c r="BA110" i="12"/>
  <c r="CM109" i="12"/>
  <c r="BL109" i="12"/>
  <c r="BT109" i="12" s="1"/>
  <c r="CN109" i="12" s="1"/>
  <c r="BA109" i="12"/>
  <c r="CM108" i="12"/>
  <c r="BL108" i="12"/>
  <c r="BT108" i="12" s="1"/>
  <c r="BA108" i="12"/>
  <c r="CM107" i="12"/>
  <c r="BL107" i="12"/>
  <c r="BA107" i="12"/>
  <c r="CM106" i="12"/>
  <c r="BL106" i="12"/>
  <c r="BT106" i="12" s="1"/>
  <c r="CN106" i="12" s="1"/>
  <c r="BA106" i="12"/>
  <c r="CM105" i="12"/>
  <c r="BL105" i="12"/>
  <c r="BA105" i="12"/>
  <c r="CM104" i="12"/>
  <c r="BL104" i="12"/>
  <c r="BT104" i="12" s="1"/>
  <c r="CN104" i="12" s="1"/>
  <c r="BA104" i="12"/>
  <c r="CM103" i="12"/>
  <c r="BL103" i="12"/>
  <c r="BT103" i="12" s="1"/>
  <c r="CN103" i="12" s="1"/>
  <c r="BA103" i="12"/>
  <c r="CM102" i="12"/>
  <c r="BL102" i="12"/>
  <c r="BT102" i="12" s="1"/>
  <c r="CN102" i="12" s="1"/>
  <c r="BA102" i="12"/>
  <c r="CM101" i="12"/>
  <c r="BL101" i="12"/>
  <c r="BT101" i="12" s="1"/>
  <c r="BA101" i="12"/>
  <c r="CM100" i="12"/>
  <c r="BL100" i="12"/>
  <c r="BT100" i="12" s="1"/>
  <c r="CN100" i="12" s="1"/>
  <c r="BA100" i="12"/>
  <c r="CM99" i="12"/>
  <c r="BL99" i="12"/>
  <c r="BT99" i="12" s="1"/>
  <c r="BA99" i="12"/>
  <c r="CM98" i="12"/>
  <c r="BL98" i="12"/>
  <c r="BA98" i="12"/>
  <c r="CM96" i="12"/>
  <c r="BL96" i="12"/>
  <c r="BT96" i="12" s="1"/>
  <c r="CN96" i="12" s="1"/>
  <c r="BA96" i="12"/>
  <c r="CM95" i="12"/>
  <c r="BL95" i="12"/>
  <c r="BT95" i="12" s="1"/>
  <c r="CN95" i="12" s="1"/>
  <c r="BA95" i="12"/>
  <c r="CM94" i="12"/>
  <c r="BL94" i="12"/>
  <c r="BT94" i="12" s="1"/>
  <c r="CN94" i="12" s="1"/>
  <c r="BA94" i="12"/>
  <c r="CM93" i="12"/>
  <c r="BL93" i="12"/>
  <c r="BA93" i="12"/>
  <c r="CM92" i="12"/>
  <c r="BL92" i="12"/>
  <c r="BT92" i="12" s="1"/>
  <c r="CN92" i="12" s="1"/>
  <c r="BA92" i="12"/>
  <c r="CM91" i="12"/>
  <c r="BL91" i="12"/>
  <c r="BA91" i="12"/>
  <c r="CM90" i="12"/>
  <c r="BL90" i="12"/>
  <c r="BT90" i="12" s="1"/>
  <c r="CN90" i="12" s="1"/>
  <c r="BA90" i="12"/>
  <c r="CM89" i="12"/>
  <c r="BL89" i="12"/>
  <c r="BA89" i="12"/>
  <c r="CM88" i="12"/>
  <c r="BL88" i="12"/>
  <c r="BT88" i="12" s="1"/>
  <c r="BA88" i="12"/>
  <c r="CM87" i="12"/>
  <c r="BL87" i="12"/>
  <c r="BT87" i="12" s="1"/>
  <c r="CN87" i="12" s="1"/>
  <c r="BA87" i="12"/>
  <c r="CM86" i="12"/>
  <c r="BL86" i="12"/>
  <c r="BT86" i="12" s="1"/>
  <c r="CN86" i="12" s="1"/>
  <c r="BA86" i="12"/>
  <c r="CM85" i="12"/>
  <c r="BL85" i="12"/>
  <c r="BT85" i="12" s="1"/>
  <c r="CN85" i="12" s="1"/>
  <c r="BA85" i="12"/>
  <c r="CM84" i="12"/>
  <c r="BL84" i="12"/>
  <c r="BA84" i="12"/>
  <c r="CM83" i="12"/>
  <c r="BL83" i="12"/>
  <c r="BA83" i="12"/>
  <c r="CM82" i="12"/>
  <c r="BL82" i="12"/>
  <c r="BT82" i="12" s="1"/>
  <c r="CN82" i="12" s="1"/>
  <c r="BA82" i="12"/>
  <c r="CM80" i="12"/>
  <c r="BL80" i="12"/>
  <c r="BA80" i="12"/>
  <c r="CM79" i="12"/>
  <c r="BL79" i="12"/>
  <c r="BA79" i="12"/>
  <c r="CM78" i="12"/>
  <c r="BL78" i="12"/>
  <c r="BT78" i="12" s="1"/>
  <c r="CN78" i="12" s="1"/>
  <c r="BA78" i="12"/>
  <c r="CM77" i="12"/>
  <c r="BL77" i="12"/>
  <c r="BT77" i="12" s="1"/>
  <c r="CN77" i="12" s="1"/>
  <c r="BA77" i="12"/>
  <c r="CM76" i="12"/>
  <c r="BL76" i="12"/>
  <c r="BT76" i="12" s="1"/>
  <c r="BA76" i="12"/>
  <c r="CM75" i="12"/>
  <c r="BL75" i="12"/>
  <c r="BT75" i="12" s="1"/>
  <c r="CN75" i="12" s="1"/>
  <c r="BA75" i="12"/>
  <c r="CM74" i="12"/>
  <c r="BL74" i="12"/>
  <c r="BT74" i="12" s="1"/>
  <c r="BA74" i="12"/>
  <c r="CM73" i="12"/>
  <c r="BL73" i="12"/>
  <c r="BA73" i="12"/>
  <c r="CM72" i="12"/>
  <c r="BL72" i="12"/>
  <c r="BT72" i="12" s="1"/>
  <c r="CN72" i="12" s="1"/>
  <c r="BA72" i="12"/>
  <c r="CM71" i="12"/>
  <c r="BL71" i="12"/>
  <c r="BA71" i="12"/>
  <c r="CM70" i="12"/>
  <c r="BL70" i="12"/>
  <c r="BT70" i="12" s="1"/>
  <c r="CN70" i="12" s="1"/>
  <c r="BA70" i="12"/>
  <c r="CM69" i="12"/>
  <c r="BL69" i="12"/>
  <c r="BA69" i="12"/>
  <c r="CM68" i="12"/>
  <c r="BL68" i="12"/>
  <c r="BT68" i="12" s="1"/>
  <c r="CN68" i="12" s="1"/>
  <c r="BA68" i="12"/>
  <c r="CM67" i="12"/>
  <c r="BL67" i="12"/>
  <c r="BT67" i="12" s="1"/>
  <c r="CN67" i="12" s="1"/>
  <c r="BA67" i="12"/>
  <c r="CM66" i="12"/>
  <c r="BL66" i="12"/>
  <c r="BT66" i="12" s="1"/>
  <c r="CN66" i="12" s="1"/>
  <c r="BA66" i="12"/>
  <c r="CM65" i="12"/>
  <c r="BL65" i="12"/>
  <c r="BT65" i="12" s="1"/>
  <c r="CN65" i="12" s="1"/>
  <c r="BA65" i="12"/>
  <c r="CM64" i="12"/>
  <c r="BL64" i="12"/>
  <c r="BT64" i="12" s="1"/>
  <c r="CN64" i="12" s="1"/>
  <c r="BA64" i="12"/>
  <c r="CM63" i="12"/>
  <c r="BL63" i="12"/>
  <c r="BA63" i="12"/>
  <c r="CM62" i="12"/>
  <c r="BL62" i="12"/>
  <c r="BT62" i="12" s="1"/>
  <c r="CN62" i="12" s="1"/>
  <c r="BA62" i="12"/>
  <c r="CM61" i="12"/>
  <c r="BL61" i="12"/>
  <c r="BT61" i="12" s="1"/>
  <c r="BA61" i="12"/>
  <c r="CM60" i="12"/>
  <c r="BL60" i="12"/>
  <c r="BT60" i="12" s="1"/>
  <c r="BA60" i="12"/>
  <c r="CM59" i="12"/>
  <c r="BL59" i="12"/>
  <c r="BT59" i="12" s="1"/>
  <c r="CN59" i="12" s="1"/>
  <c r="BA59" i="12"/>
  <c r="CM58" i="12"/>
  <c r="BL58" i="12"/>
  <c r="BT58" i="12" s="1"/>
  <c r="CN58" i="12" s="1"/>
  <c r="BA58" i="12"/>
  <c r="CM57" i="12"/>
  <c r="BL57" i="12"/>
  <c r="BT57" i="12" s="1"/>
  <c r="BA57" i="12"/>
  <c r="CM56" i="12"/>
  <c r="BL56" i="12"/>
  <c r="BT56" i="12" s="1"/>
  <c r="BA56" i="12"/>
  <c r="CM55" i="12"/>
  <c r="BL55" i="12"/>
  <c r="BA55" i="12"/>
  <c r="CM54" i="12"/>
  <c r="BL54" i="12"/>
  <c r="BT54" i="12" s="1"/>
  <c r="CN54" i="12" s="1"/>
  <c r="BA54" i="12"/>
  <c r="CM53" i="12"/>
  <c r="BL53" i="12"/>
  <c r="BT53" i="12" s="1"/>
  <c r="CN53" i="12" s="1"/>
  <c r="BA53" i="12"/>
  <c r="CM52" i="12"/>
  <c r="BL52" i="12"/>
  <c r="BA52" i="12"/>
  <c r="CM51" i="12"/>
  <c r="BL51" i="12"/>
  <c r="BT51" i="12" s="1"/>
  <c r="CN51" i="12" s="1"/>
  <c r="BA51" i="12"/>
  <c r="CM50" i="12"/>
  <c r="BL50" i="12"/>
  <c r="BA50" i="12"/>
  <c r="CM49" i="12"/>
  <c r="BL49" i="12"/>
  <c r="BT49" i="12" s="1"/>
  <c r="BA49" i="12"/>
  <c r="CM48" i="12"/>
  <c r="BL48" i="12"/>
  <c r="BT48" i="12" s="1"/>
  <c r="CN48" i="12" s="1"/>
  <c r="BA48" i="12"/>
  <c r="CM47" i="12"/>
  <c r="BL47" i="12"/>
  <c r="BT47" i="12" s="1"/>
  <c r="CN47" i="12" s="1"/>
  <c r="BA47" i="12"/>
  <c r="CM46" i="12"/>
  <c r="BL46" i="12"/>
  <c r="BA46" i="12"/>
  <c r="CM44" i="12"/>
  <c r="BL44" i="12"/>
  <c r="BA44" i="12"/>
  <c r="CM43" i="12"/>
  <c r="BL43" i="12"/>
  <c r="BT43" i="12" s="1"/>
  <c r="BA43" i="12"/>
  <c r="CM42" i="12"/>
  <c r="BL42" i="12"/>
  <c r="BT42" i="12" s="1"/>
  <c r="BA42" i="12"/>
  <c r="CM41" i="12"/>
  <c r="BL41" i="12"/>
  <c r="BT41" i="12" s="1"/>
  <c r="CN41" i="12" s="1"/>
  <c r="BA41" i="12"/>
  <c r="CM40" i="12"/>
  <c r="BL40" i="12"/>
  <c r="BT40" i="12" s="1"/>
  <c r="BA40" i="12"/>
  <c r="CM39" i="12"/>
  <c r="BL39" i="12"/>
  <c r="BT39" i="12" s="1"/>
  <c r="BA39" i="12"/>
  <c r="CM38" i="12"/>
  <c r="BL38" i="12"/>
  <c r="BT38" i="12" s="1"/>
  <c r="CN38" i="12" s="1"/>
  <c r="BA38" i="12"/>
  <c r="CM37" i="12"/>
  <c r="BL37" i="12"/>
  <c r="BT37" i="12" s="1"/>
  <c r="BA37" i="12"/>
  <c r="CM36" i="12"/>
  <c r="BL36" i="12"/>
  <c r="BT36" i="12" s="1"/>
  <c r="CN36" i="12" s="1"/>
  <c r="BA36" i="12"/>
  <c r="CM35" i="12"/>
  <c r="BL35" i="12"/>
  <c r="BT35" i="12" s="1"/>
  <c r="BA35" i="12"/>
  <c r="CM34" i="12"/>
  <c r="BL34" i="12"/>
  <c r="BT34" i="12" s="1"/>
  <c r="CN34" i="12" s="1"/>
  <c r="BA34" i="12"/>
  <c r="CM33" i="12"/>
  <c r="BL33" i="12"/>
  <c r="BT33" i="12" s="1"/>
  <c r="CN33" i="12" s="1"/>
  <c r="BA33" i="12"/>
  <c r="CM32" i="12"/>
  <c r="BL32" i="12"/>
  <c r="BT32" i="12" s="1"/>
  <c r="CN32" i="12" s="1"/>
  <c r="BA32" i="12"/>
  <c r="CM31" i="12"/>
  <c r="BL31" i="12"/>
  <c r="BT31" i="12" s="1"/>
  <c r="BA31" i="12"/>
  <c r="CM30" i="12"/>
  <c r="BL30" i="12"/>
  <c r="BA30" i="12"/>
  <c r="CM29" i="12"/>
  <c r="BL29" i="12"/>
  <c r="BT29" i="12" s="1"/>
  <c r="CN29" i="12" s="1"/>
  <c r="BA29" i="12"/>
  <c r="CM28" i="12"/>
  <c r="BL28" i="12"/>
  <c r="BA28" i="12"/>
  <c r="CM27" i="12"/>
  <c r="BL27" i="12"/>
  <c r="BT27" i="12" s="1"/>
  <c r="BA27" i="12"/>
  <c r="CM26" i="12"/>
  <c r="BL26" i="12"/>
  <c r="BT26" i="12" s="1"/>
  <c r="BA26" i="12"/>
  <c r="CM25" i="12"/>
  <c r="BL25" i="12"/>
  <c r="BT25" i="12" s="1"/>
  <c r="CN25" i="12" s="1"/>
  <c r="BA25" i="12"/>
  <c r="CM24" i="12"/>
  <c r="BL24" i="12"/>
  <c r="BT24" i="12" s="1"/>
  <c r="CN24" i="12" s="1"/>
  <c r="BA24" i="12"/>
  <c r="CM23" i="12"/>
  <c r="BL23" i="12"/>
  <c r="BT23" i="12" s="1"/>
  <c r="CN23" i="12" s="1"/>
  <c r="BA23" i="12"/>
  <c r="CM22" i="12"/>
  <c r="BL22" i="12"/>
  <c r="BA22" i="12"/>
  <c r="CM21" i="12"/>
  <c r="BL21" i="12"/>
  <c r="BT21" i="12" s="1"/>
  <c r="CN21" i="12" s="1"/>
  <c r="BA21" i="12"/>
  <c r="CM20" i="12"/>
  <c r="BL20" i="12"/>
  <c r="BT20" i="12" s="1"/>
  <c r="BA20" i="12"/>
  <c r="CM19" i="12"/>
  <c r="BL19" i="12"/>
  <c r="BT19" i="12" s="1"/>
  <c r="BA19" i="12"/>
  <c r="CM18" i="12"/>
  <c r="BL18" i="12"/>
  <c r="BT18" i="12" s="1"/>
  <c r="CN18" i="12" s="1"/>
  <c r="BA18" i="12"/>
  <c r="CM17" i="12"/>
  <c r="BL17" i="12"/>
  <c r="BT17" i="12" s="1"/>
  <c r="CN17" i="12" s="1"/>
  <c r="BA17" i="12"/>
  <c r="CM16" i="12"/>
  <c r="BL16" i="12"/>
  <c r="BA16" i="12"/>
  <c r="CM15" i="12"/>
  <c r="BL15" i="12"/>
  <c r="BT15" i="12" s="1"/>
  <c r="CN15" i="12" s="1"/>
  <c r="BA15" i="12"/>
  <c r="CM14" i="12"/>
  <c r="BL14" i="12"/>
  <c r="BT14" i="12" s="1"/>
  <c r="CN14" i="12" s="1"/>
  <c r="BA14" i="12"/>
  <c r="CM13" i="12"/>
  <c r="BL13" i="12"/>
  <c r="BT13" i="12" s="1"/>
  <c r="BA13" i="12"/>
  <c r="CM12" i="12"/>
  <c r="BL12" i="12"/>
  <c r="BT12" i="12" s="1"/>
  <c r="CN12" i="12" s="1"/>
  <c r="BA12" i="12"/>
  <c r="CM11" i="12"/>
  <c r="BL11" i="12"/>
  <c r="BT11" i="12" s="1"/>
  <c r="CN11" i="12" s="1"/>
  <c r="BA11" i="12"/>
  <c r="CM10" i="12"/>
  <c r="BL10" i="12"/>
  <c r="BT10" i="12" s="1"/>
  <c r="CN10" i="12" s="1"/>
  <c r="BA10" i="12"/>
  <c r="CM9" i="12"/>
  <c r="BL9" i="12"/>
  <c r="BT9" i="12" s="1"/>
  <c r="CN9" i="12" s="1"/>
  <c r="BA9" i="12"/>
  <c r="CM8" i="12"/>
  <c r="BL8" i="12"/>
  <c r="BT8" i="12" s="1"/>
  <c r="CN8" i="12" s="1"/>
  <c r="BA8" i="12"/>
  <c r="CM7" i="12"/>
  <c r="BL7" i="12"/>
  <c r="BT7" i="12" s="1"/>
  <c r="CN7" i="12" s="1"/>
  <c r="BA7" i="12"/>
  <c r="CM6" i="12"/>
  <c r="BL6" i="12"/>
  <c r="BT6" i="12" s="1"/>
  <c r="CN6" i="12" s="1"/>
  <c r="BA6" i="12"/>
  <c r="CM4" i="12"/>
  <c r="BL4" i="12"/>
  <c r="BA4" i="12"/>
  <c r="CM3" i="12"/>
  <c r="BL3" i="12"/>
  <c r="BA3" i="12"/>
  <c r="AK154" i="12"/>
  <c r="AJ154" i="12"/>
  <c r="AG154" i="12"/>
  <c r="AF154" i="12"/>
  <c r="Y154" i="12"/>
  <c r="X154" i="12"/>
  <c r="U154" i="12"/>
  <c r="W154" i="12" s="1"/>
  <c r="T154" i="12"/>
  <c r="V154" i="12" s="1"/>
  <c r="AK153" i="12"/>
  <c r="AJ153" i="12"/>
  <c r="AG153" i="12"/>
  <c r="AF153" i="12"/>
  <c r="Y153" i="12"/>
  <c r="X153" i="12"/>
  <c r="U153" i="12"/>
  <c r="W153" i="12" s="1"/>
  <c r="T153" i="12"/>
  <c r="V153" i="12" s="1"/>
  <c r="AK152" i="12"/>
  <c r="AJ152" i="12"/>
  <c r="AG152" i="12"/>
  <c r="AF152" i="12"/>
  <c r="Y152" i="12"/>
  <c r="X152" i="12"/>
  <c r="U152" i="12"/>
  <c r="W152" i="12" s="1"/>
  <c r="T152" i="12"/>
  <c r="V152" i="12" s="1"/>
  <c r="AK151" i="12"/>
  <c r="AJ151" i="12"/>
  <c r="AG151" i="12"/>
  <c r="AF151" i="12"/>
  <c r="Y151" i="12"/>
  <c r="X151" i="12"/>
  <c r="U151" i="12"/>
  <c r="W151" i="12" s="1"/>
  <c r="T151" i="12"/>
  <c r="V151" i="12" s="1"/>
  <c r="AK150" i="12"/>
  <c r="AJ150" i="12"/>
  <c r="AG150" i="12"/>
  <c r="AF150" i="12"/>
  <c r="Y150" i="12"/>
  <c r="X150" i="12"/>
  <c r="U150" i="12"/>
  <c r="W150" i="12" s="1"/>
  <c r="T150" i="12"/>
  <c r="V150" i="12" s="1"/>
  <c r="AK149" i="12"/>
  <c r="AJ149" i="12"/>
  <c r="AG149" i="12"/>
  <c r="AF149" i="12"/>
  <c r="Y149" i="12"/>
  <c r="X149" i="12"/>
  <c r="U149" i="12"/>
  <c r="W149" i="12" s="1"/>
  <c r="T149" i="12"/>
  <c r="V149" i="12" s="1"/>
  <c r="AK148" i="12"/>
  <c r="AJ148" i="12"/>
  <c r="AG148" i="12"/>
  <c r="AF148" i="12"/>
  <c r="Y148" i="12"/>
  <c r="X148" i="12"/>
  <c r="U148" i="12"/>
  <c r="W148" i="12" s="1"/>
  <c r="T148" i="12"/>
  <c r="V148" i="12" s="1"/>
  <c r="AK147" i="12"/>
  <c r="AJ147" i="12"/>
  <c r="AG147" i="12"/>
  <c r="AF147" i="12"/>
  <c r="Y147" i="12"/>
  <c r="X147" i="12"/>
  <c r="U147" i="12"/>
  <c r="W147" i="12" s="1"/>
  <c r="T147" i="12"/>
  <c r="V147" i="12" s="1"/>
  <c r="AK146" i="12"/>
  <c r="AJ146" i="12"/>
  <c r="AG146" i="12"/>
  <c r="AF146" i="12"/>
  <c r="Y146" i="12"/>
  <c r="X146" i="12"/>
  <c r="U146" i="12"/>
  <c r="W146" i="12" s="1"/>
  <c r="T146" i="12"/>
  <c r="V146" i="12" s="1"/>
  <c r="AK145" i="12"/>
  <c r="AJ145" i="12"/>
  <c r="AG145" i="12"/>
  <c r="AF145" i="12"/>
  <c r="Y145" i="12"/>
  <c r="X145" i="12"/>
  <c r="U145" i="12"/>
  <c r="W145" i="12" s="1"/>
  <c r="T145" i="12"/>
  <c r="V145" i="12" s="1"/>
  <c r="AK144" i="12"/>
  <c r="AJ144" i="12"/>
  <c r="AG144" i="12"/>
  <c r="AF144" i="12"/>
  <c r="Y144" i="12"/>
  <c r="X144" i="12"/>
  <c r="U144" i="12"/>
  <c r="W144" i="12" s="1"/>
  <c r="T144" i="12"/>
  <c r="V144" i="12" s="1"/>
  <c r="AK143" i="12"/>
  <c r="AJ143" i="12"/>
  <c r="AG143" i="12"/>
  <c r="AF143" i="12"/>
  <c r="Y143" i="12"/>
  <c r="X143" i="12"/>
  <c r="U143" i="12"/>
  <c r="W143" i="12" s="1"/>
  <c r="T143" i="12"/>
  <c r="V143" i="12" s="1"/>
  <c r="AK142" i="12"/>
  <c r="AJ142" i="12"/>
  <c r="AG142" i="12"/>
  <c r="AF142" i="12"/>
  <c r="Y142" i="12"/>
  <c r="X142" i="12"/>
  <c r="U142" i="12"/>
  <c r="W142" i="12" s="1"/>
  <c r="T142" i="12"/>
  <c r="V142" i="12" s="1"/>
  <c r="AK141" i="12"/>
  <c r="AJ141" i="12"/>
  <c r="AG141" i="12"/>
  <c r="AF141" i="12"/>
  <c r="Y141" i="12"/>
  <c r="X141" i="12"/>
  <c r="U141" i="12"/>
  <c r="W141" i="12" s="1"/>
  <c r="T141" i="12"/>
  <c r="V141" i="12" s="1"/>
  <c r="AK140" i="12"/>
  <c r="AJ140" i="12"/>
  <c r="AG140" i="12"/>
  <c r="AF140" i="12"/>
  <c r="Y140" i="12"/>
  <c r="X140" i="12"/>
  <c r="U140" i="12"/>
  <c r="W140" i="12" s="1"/>
  <c r="T140" i="12"/>
  <c r="V140" i="12" s="1"/>
  <c r="AK139" i="12"/>
  <c r="AJ139" i="12"/>
  <c r="AG139" i="12"/>
  <c r="AF139" i="12"/>
  <c r="Y139" i="12"/>
  <c r="X139" i="12"/>
  <c r="U139" i="12"/>
  <c r="W139" i="12" s="1"/>
  <c r="T139" i="12"/>
  <c r="V139" i="12" s="1"/>
  <c r="AK138" i="12"/>
  <c r="AJ138" i="12"/>
  <c r="AG138" i="12"/>
  <c r="AF138" i="12"/>
  <c r="Y138" i="12"/>
  <c r="X138" i="12"/>
  <c r="U138" i="12"/>
  <c r="W138" i="12" s="1"/>
  <c r="T138" i="12"/>
  <c r="V138" i="12" s="1"/>
  <c r="AK137" i="12"/>
  <c r="AJ137" i="12"/>
  <c r="AG137" i="12"/>
  <c r="AF137" i="12"/>
  <c r="Y137" i="12"/>
  <c r="X137" i="12"/>
  <c r="U137" i="12"/>
  <c r="W137" i="12" s="1"/>
  <c r="T137" i="12"/>
  <c r="V137" i="12" s="1"/>
  <c r="AK136" i="12"/>
  <c r="AJ136" i="12"/>
  <c r="AG136" i="12"/>
  <c r="AF136" i="12"/>
  <c r="Y136" i="12"/>
  <c r="X136" i="12"/>
  <c r="U136" i="12"/>
  <c r="W136" i="12" s="1"/>
  <c r="T136" i="12"/>
  <c r="V136" i="12" s="1"/>
  <c r="AK135" i="12"/>
  <c r="AJ135" i="12"/>
  <c r="AG135" i="12"/>
  <c r="AF135" i="12"/>
  <c r="Y135" i="12"/>
  <c r="X135" i="12"/>
  <c r="U135" i="12"/>
  <c r="W135" i="12" s="1"/>
  <c r="T135" i="12"/>
  <c r="V135" i="12" s="1"/>
  <c r="AK134" i="12"/>
  <c r="AJ134" i="12"/>
  <c r="AG134" i="12"/>
  <c r="AF134" i="12"/>
  <c r="Y134" i="12"/>
  <c r="X134" i="12"/>
  <c r="U134" i="12"/>
  <c r="W134" i="12" s="1"/>
  <c r="T134" i="12"/>
  <c r="V134" i="12" s="1"/>
  <c r="AK133" i="12"/>
  <c r="AJ133" i="12"/>
  <c r="AG133" i="12"/>
  <c r="AF133" i="12"/>
  <c r="Y133" i="12"/>
  <c r="X133" i="12"/>
  <c r="U133" i="12"/>
  <c r="W133" i="12" s="1"/>
  <c r="T133" i="12"/>
  <c r="V133" i="12" s="1"/>
  <c r="AK132" i="12"/>
  <c r="AJ132" i="12"/>
  <c r="AG132" i="12"/>
  <c r="AF132" i="12"/>
  <c r="Y132" i="12"/>
  <c r="X132" i="12"/>
  <c r="U132" i="12"/>
  <c r="W132" i="12" s="1"/>
  <c r="T132" i="12"/>
  <c r="V132" i="12" s="1"/>
  <c r="AK131" i="12"/>
  <c r="AJ131" i="12"/>
  <c r="AG131" i="12"/>
  <c r="AF131" i="12"/>
  <c r="Y131" i="12"/>
  <c r="X131" i="12"/>
  <c r="U131" i="12"/>
  <c r="W131" i="12" s="1"/>
  <c r="T131" i="12"/>
  <c r="V131" i="12" s="1"/>
  <c r="AK130" i="12"/>
  <c r="AJ130" i="12"/>
  <c r="AG130" i="12"/>
  <c r="AF130" i="12"/>
  <c r="Y130" i="12"/>
  <c r="X130" i="12"/>
  <c r="U130" i="12"/>
  <c r="W130" i="12" s="1"/>
  <c r="T130" i="12"/>
  <c r="V130" i="12" s="1"/>
  <c r="AK129" i="12"/>
  <c r="AJ129" i="12"/>
  <c r="AG129" i="12"/>
  <c r="AF129" i="12"/>
  <c r="Y129" i="12"/>
  <c r="X129" i="12"/>
  <c r="U129" i="12"/>
  <c r="W129" i="12" s="1"/>
  <c r="T129" i="12"/>
  <c r="V129" i="12" s="1"/>
  <c r="AK128" i="12"/>
  <c r="AJ128" i="12"/>
  <c r="AG128" i="12"/>
  <c r="AF128" i="12"/>
  <c r="Y128" i="12"/>
  <c r="X128" i="12"/>
  <c r="U128" i="12"/>
  <c r="W128" i="12" s="1"/>
  <c r="T128" i="12"/>
  <c r="V128" i="12" s="1"/>
  <c r="AK127" i="12"/>
  <c r="AJ127" i="12"/>
  <c r="AG127" i="12"/>
  <c r="AF127" i="12"/>
  <c r="Y127" i="12"/>
  <c r="X127" i="12"/>
  <c r="U127" i="12"/>
  <c r="W127" i="12" s="1"/>
  <c r="T127" i="12"/>
  <c r="V127" i="12" s="1"/>
  <c r="AK126" i="12"/>
  <c r="AJ126" i="12"/>
  <c r="AG126" i="12"/>
  <c r="AF126" i="12"/>
  <c r="Y126" i="12"/>
  <c r="X126" i="12"/>
  <c r="U126" i="12"/>
  <c r="W126" i="12" s="1"/>
  <c r="T126" i="12"/>
  <c r="V126" i="12" s="1"/>
  <c r="AK125" i="12"/>
  <c r="AJ125" i="12"/>
  <c r="AG125" i="12"/>
  <c r="AF125" i="12"/>
  <c r="Y125" i="12"/>
  <c r="X125" i="12"/>
  <c r="U125" i="12"/>
  <c r="W125" i="12" s="1"/>
  <c r="T125" i="12"/>
  <c r="V125" i="12" s="1"/>
  <c r="AK124" i="12"/>
  <c r="AJ124" i="12"/>
  <c r="AG124" i="12"/>
  <c r="AF124" i="12"/>
  <c r="Y124" i="12"/>
  <c r="X124" i="12"/>
  <c r="U124" i="12"/>
  <c r="W124" i="12" s="1"/>
  <c r="T124" i="12"/>
  <c r="V124" i="12" s="1"/>
  <c r="AK123" i="12"/>
  <c r="AJ123" i="12"/>
  <c r="AG123" i="12"/>
  <c r="AF123" i="12"/>
  <c r="Y123" i="12"/>
  <c r="X123" i="12"/>
  <c r="U123" i="12"/>
  <c r="W123" i="12" s="1"/>
  <c r="T123" i="12"/>
  <c r="V123" i="12" s="1"/>
  <c r="AK122" i="12"/>
  <c r="AJ122" i="12"/>
  <c r="AG122" i="12"/>
  <c r="AF122" i="12"/>
  <c r="Y122" i="12"/>
  <c r="X122" i="12"/>
  <c r="U122" i="12"/>
  <c r="W122" i="12" s="1"/>
  <c r="T122" i="12"/>
  <c r="V122" i="12" s="1"/>
  <c r="AK121" i="12"/>
  <c r="AJ121" i="12"/>
  <c r="AG121" i="12"/>
  <c r="AF121" i="12"/>
  <c r="Y121" i="12"/>
  <c r="X121" i="12"/>
  <c r="U121" i="12"/>
  <c r="W121" i="12" s="1"/>
  <c r="T121" i="12"/>
  <c r="V121" i="12" s="1"/>
  <c r="AK120" i="12"/>
  <c r="AJ120" i="12"/>
  <c r="AG120" i="12"/>
  <c r="AF120" i="12"/>
  <c r="Y120" i="12"/>
  <c r="X120" i="12"/>
  <c r="U120" i="12"/>
  <c r="W120" i="12" s="1"/>
  <c r="T120" i="12"/>
  <c r="V120" i="12" s="1"/>
  <c r="AK119" i="12"/>
  <c r="AJ119" i="12"/>
  <c r="AG119" i="12"/>
  <c r="AF119" i="12"/>
  <c r="Y119" i="12"/>
  <c r="X119" i="12"/>
  <c r="U119" i="12"/>
  <c r="W119" i="12" s="1"/>
  <c r="T119" i="12"/>
  <c r="V119" i="12" s="1"/>
  <c r="AK118" i="12"/>
  <c r="AJ118" i="12"/>
  <c r="AG118" i="12"/>
  <c r="AF118" i="12"/>
  <c r="Y118" i="12"/>
  <c r="X118" i="12"/>
  <c r="U118" i="12"/>
  <c r="W118" i="12" s="1"/>
  <c r="T118" i="12"/>
  <c r="V118" i="12" s="1"/>
  <c r="AK117" i="12"/>
  <c r="AJ117" i="12"/>
  <c r="AG117" i="12"/>
  <c r="AF117" i="12"/>
  <c r="Y117" i="12"/>
  <c r="X117" i="12"/>
  <c r="U117" i="12"/>
  <c r="W117" i="12" s="1"/>
  <c r="T117" i="12"/>
  <c r="V117" i="12" s="1"/>
  <c r="AK116" i="12"/>
  <c r="AJ116" i="12"/>
  <c r="AG116" i="12"/>
  <c r="AF116" i="12"/>
  <c r="Y116" i="12"/>
  <c r="X116" i="12"/>
  <c r="U116" i="12"/>
  <c r="W116" i="12" s="1"/>
  <c r="T116" i="12"/>
  <c r="V116" i="12" s="1"/>
  <c r="AK115" i="12"/>
  <c r="AJ115" i="12"/>
  <c r="AG115" i="12"/>
  <c r="AF115" i="12"/>
  <c r="Y115" i="12"/>
  <c r="X115" i="12"/>
  <c r="U115" i="12"/>
  <c r="W115" i="12" s="1"/>
  <c r="T115" i="12"/>
  <c r="V115" i="12" s="1"/>
  <c r="AK114" i="12"/>
  <c r="AJ114" i="12"/>
  <c r="AG114" i="12"/>
  <c r="AF114" i="12"/>
  <c r="Y114" i="12"/>
  <c r="X114" i="12"/>
  <c r="U114" i="12"/>
  <c r="W114" i="12" s="1"/>
  <c r="T114" i="12"/>
  <c r="V114" i="12" s="1"/>
  <c r="AK113" i="12"/>
  <c r="AJ113" i="12"/>
  <c r="AG113" i="12"/>
  <c r="AF113" i="12"/>
  <c r="Y113" i="12"/>
  <c r="X113" i="12"/>
  <c r="U113" i="12"/>
  <c r="W113" i="12" s="1"/>
  <c r="T113" i="12"/>
  <c r="V113" i="12" s="1"/>
  <c r="AK112" i="12"/>
  <c r="AJ112" i="12"/>
  <c r="AG112" i="12"/>
  <c r="AF112" i="12"/>
  <c r="Y112" i="12"/>
  <c r="X112" i="12"/>
  <c r="U112" i="12"/>
  <c r="W112" i="12" s="1"/>
  <c r="T112" i="12"/>
  <c r="V112" i="12" s="1"/>
  <c r="AK111" i="12"/>
  <c r="AJ111" i="12"/>
  <c r="AG111" i="12"/>
  <c r="AF111" i="12"/>
  <c r="Y111" i="12"/>
  <c r="X111" i="12"/>
  <c r="U111" i="12"/>
  <c r="W111" i="12" s="1"/>
  <c r="T111" i="12"/>
  <c r="V111" i="12" s="1"/>
  <c r="AK110" i="12"/>
  <c r="AJ110" i="12"/>
  <c r="AG110" i="12"/>
  <c r="AF110" i="12"/>
  <c r="Y110" i="12"/>
  <c r="X110" i="12"/>
  <c r="U110" i="12"/>
  <c r="W110" i="12" s="1"/>
  <c r="T110" i="12"/>
  <c r="V110" i="12" s="1"/>
  <c r="AK109" i="12"/>
  <c r="AJ109" i="12"/>
  <c r="AG109" i="12"/>
  <c r="AF109" i="12"/>
  <c r="Y109" i="12"/>
  <c r="X109" i="12"/>
  <c r="U109" i="12"/>
  <c r="W109" i="12" s="1"/>
  <c r="T109" i="12"/>
  <c r="V109" i="12" s="1"/>
  <c r="AK108" i="12"/>
  <c r="AJ108" i="12"/>
  <c r="AG108" i="12"/>
  <c r="AF108" i="12"/>
  <c r="Y108" i="12"/>
  <c r="X108" i="12"/>
  <c r="U108" i="12"/>
  <c r="W108" i="12" s="1"/>
  <c r="T108" i="12"/>
  <c r="V108" i="12" s="1"/>
  <c r="AK107" i="12"/>
  <c r="AJ107" i="12"/>
  <c r="AG107" i="12"/>
  <c r="AF107" i="12"/>
  <c r="Y107" i="12"/>
  <c r="X107" i="12"/>
  <c r="U107" i="12"/>
  <c r="W107" i="12" s="1"/>
  <c r="T107" i="12"/>
  <c r="V107" i="12" s="1"/>
  <c r="AK106" i="12"/>
  <c r="AJ106" i="12"/>
  <c r="AG106" i="12"/>
  <c r="AF106" i="12"/>
  <c r="Y106" i="12"/>
  <c r="X106" i="12"/>
  <c r="U106" i="12"/>
  <c r="W106" i="12" s="1"/>
  <c r="T106" i="12"/>
  <c r="V106" i="12" s="1"/>
  <c r="AK105" i="12"/>
  <c r="AJ105" i="12"/>
  <c r="AG105" i="12"/>
  <c r="AF105" i="12"/>
  <c r="Y105" i="12"/>
  <c r="X105" i="12"/>
  <c r="U105" i="12"/>
  <c r="W105" i="12" s="1"/>
  <c r="T105" i="12"/>
  <c r="V105" i="12" s="1"/>
  <c r="AK104" i="12"/>
  <c r="AJ104" i="12"/>
  <c r="AG104" i="12"/>
  <c r="AF104" i="12"/>
  <c r="Y104" i="12"/>
  <c r="X104" i="12"/>
  <c r="U104" i="12"/>
  <c r="W104" i="12" s="1"/>
  <c r="T104" i="12"/>
  <c r="V104" i="12" s="1"/>
  <c r="AK103" i="12"/>
  <c r="AJ103" i="12"/>
  <c r="AG103" i="12"/>
  <c r="AF103" i="12"/>
  <c r="Y103" i="12"/>
  <c r="X103" i="12"/>
  <c r="U103" i="12"/>
  <c r="W103" i="12" s="1"/>
  <c r="T103" i="12"/>
  <c r="V103" i="12" s="1"/>
  <c r="AK102" i="12"/>
  <c r="AJ102" i="12"/>
  <c r="AG102" i="12"/>
  <c r="AF102" i="12"/>
  <c r="Y102" i="12"/>
  <c r="X102" i="12"/>
  <c r="U102" i="12"/>
  <c r="W102" i="12" s="1"/>
  <c r="T102" i="12"/>
  <c r="V102" i="12" s="1"/>
  <c r="AK101" i="12"/>
  <c r="AJ101" i="12"/>
  <c r="AG101" i="12"/>
  <c r="AF101" i="12"/>
  <c r="Y101" i="12"/>
  <c r="X101" i="12"/>
  <c r="U101" i="12"/>
  <c r="W101" i="12" s="1"/>
  <c r="T101" i="12"/>
  <c r="V101" i="12" s="1"/>
  <c r="AK100" i="12"/>
  <c r="AJ100" i="12"/>
  <c r="AG100" i="12"/>
  <c r="AF100" i="12"/>
  <c r="Y100" i="12"/>
  <c r="X100" i="12"/>
  <c r="U100" i="12"/>
  <c r="W100" i="12" s="1"/>
  <c r="T100" i="12"/>
  <c r="V100" i="12" s="1"/>
  <c r="AK99" i="12"/>
  <c r="AJ99" i="12"/>
  <c r="AG99" i="12"/>
  <c r="AF99" i="12"/>
  <c r="Y99" i="12"/>
  <c r="X99" i="12"/>
  <c r="U99" i="12"/>
  <c r="W99" i="12" s="1"/>
  <c r="T99" i="12"/>
  <c r="V99" i="12" s="1"/>
  <c r="AK98" i="12"/>
  <c r="AJ98" i="12"/>
  <c r="AG98" i="12"/>
  <c r="AF98" i="12"/>
  <c r="Y98" i="12"/>
  <c r="X98" i="12"/>
  <c r="U98" i="12"/>
  <c r="W98" i="12" s="1"/>
  <c r="T98" i="12"/>
  <c r="V98" i="12" s="1"/>
  <c r="AK96" i="12"/>
  <c r="AJ96" i="12"/>
  <c r="AG96" i="12"/>
  <c r="AF96" i="12"/>
  <c r="Y96" i="12"/>
  <c r="X96" i="12"/>
  <c r="U96" i="12"/>
  <c r="W96" i="12" s="1"/>
  <c r="T96" i="12"/>
  <c r="V96" i="12" s="1"/>
  <c r="AK95" i="12"/>
  <c r="AJ95" i="12"/>
  <c r="AG95" i="12"/>
  <c r="AF95" i="12"/>
  <c r="Y95" i="12"/>
  <c r="X95" i="12"/>
  <c r="U95" i="12"/>
  <c r="W95" i="12" s="1"/>
  <c r="T95" i="12"/>
  <c r="V95" i="12" s="1"/>
  <c r="AK94" i="12"/>
  <c r="AJ94" i="12"/>
  <c r="AG94" i="12"/>
  <c r="AF94" i="12"/>
  <c r="Y94" i="12"/>
  <c r="X94" i="12"/>
  <c r="U94" i="12"/>
  <c r="W94" i="12" s="1"/>
  <c r="T94" i="12"/>
  <c r="V94" i="12" s="1"/>
  <c r="AK93" i="12"/>
  <c r="AJ93" i="12"/>
  <c r="AG93" i="12"/>
  <c r="AF93" i="12"/>
  <c r="Y93" i="12"/>
  <c r="X93" i="12"/>
  <c r="U93" i="12"/>
  <c r="W93" i="12" s="1"/>
  <c r="T93" i="12"/>
  <c r="V93" i="12" s="1"/>
  <c r="AK92" i="12"/>
  <c r="AJ92" i="12"/>
  <c r="AG92" i="12"/>
  <c r="AF92" i="12"/>
  <c r="Y92" i="12"/>
  <c r="X92" i="12"/>
  <c r="U92" i="12"/>
  <c r="W92" i="12" s="1"/>
  <c r="T92" i="12"/>
  <c r="V92" i="12" s="1"/>
  <c r="AK91" i="12"/>
  <c r="AJ91" i="12"/>
  <c r="AG91" i="12"/>
  <c r="AF91" i="12"/>
  <c r="Y91" i="12"/>
  <c r="X91" i="12"/>
  <c r="U91" i="12"/>
  <c r="W91" i="12" s="1"/>
  <c r="T91" i="12"/>
  <c r="V91" i="12" s="1"/>
  <c r="AK90" i="12"/>
  <c r="AJ90" i="12"/>
  <c r="AG90" i="12"/>
  <c r="AF90" i="12"/>
  <c r="Y90" i="12"/>
  <c r="X90" i="12"/>
  <c r="U90" i="12"/>
  <c r="W90" i="12" s="1"/>
  <c r="T90" i="12"/>
  <c r="V90" i="12" s="1"/>
  <c r="AK89" i="12"/>
  <c r="AJ89" i="12"/>
  <c r="AG89" i="12"/>
  <c r="AF89" i="12"/>
  <c r="Y89" i="12"/>
  <c r="X89" i="12"/>
  <c r="U89" i="12"/>
  <c r="W89" i="12" s="1"/>
  <c r="T89" i="12"/>
  <c r="V89" i="12" s="1"/>
  <c r="AK88" i="12"/>
  <c r="AJ88" i="12"/>
  <c r="AG88" i="12"/>
  <c r="AF88" i="12"/>
  <c r="Y88" i="12"/>
  <c r="X88" i="12"/>
  <c r="U88" i="12"/>
  <c r="W88" i="12" s="1"/>
  <c r="T88" i="12"/>
  <c r="V88" i="12" s="1"/>
  <c r="AK87" i="12"/>
  <c r="AJ87" i="12"/>
  <c r="AG87" i="12"/>
  <c r="AF87" i="12"/>
  <c r="Y87" i="12"/>
  <c r="X87" i="12"/>
  <c r="U87" i="12"/>
  <c r="W87" i="12" s="1"/>
  <c r="T87" i="12"/>
  <c r="V87" i="12" s="1"/>
  <c r="AK86" i="12"/>
  <c r="AJ86" i="12"/>
  <c r="AG86" i="12"/>
  <c r="AF86" i="12"/>
  <c r="Y86" i="12"/>
  <c r="X86" i="12"/>
  <c r="U86" i="12"/>
  <c r="W86" i="12" s="1"/>
  <c r="T86" i="12"/>
  <c r="V86" i="12" s="1"/>
  <c r="AK85" i="12"/>
  <c r="AJ85" i="12"/>
  <c r="AG85" i="12"/>
  <c r="AF85" i="12"/>
  <c r="Y85" i="12"/>
  <c r="X85" i="12"/>
  <c r="U85" i="12"/>
  <c r="W85" i="12" s="1"/>
  <c r="T85" i="12"/>
  <c r="V85" i="12" s="1"/>
  <c r="AK84" i="12"/>
  <c r="AJ84" i="12"/>
  <c r="AL84" i="12" s="1"/>
  <c r="AG84" i="12"/>
  <c r="AF84" i="12"/>
  <c r="Y84" i="12"/>
  <c r="X84" i="12"/>
  <c r="U84" i="12"/>
  <c r="W84" i="12" s="1"/>
  <c r="T84" i="12"/>
  <c r="V84" i="12" s="1"/>
  <c r="AK83" i="12"/>
  <c r="AJ83" i="12"/>
  <c r="AG83" i="12"/>
  <c r="AF83" i="12"/>
  <c r="Y83" i="12"/>
  <c r="X83" i="12"/>
  <c r="U83" i="12"/>
  <c r="W83" i="12" s="1"/>
  <c r="T83" i="12"/>
  <c r="V83" i="12" s="1"/>
  <c r="AK82" i="12"/>
  <c r="AJ82" i="12"/>
  <c r="AG82" i="12"/>
  <c r="AF82" i="12"/>
  <c r="Y82" i="12"/>
  <c r="X82" i="12"/>
  <c r="U82" i="12"/>
  <c r="W82" i="12" s="1"/>
  <c r="T82" i="12"/>
  <c r="V82" i="12" s="1"/>
  <c r="AK80" i="12"/>
  <c r="AJ80" i="12"/>
  <c r="AG80" i="12"/>
  <c r="AF80" i="12"/>
  <c r="Y80" i="12"/>
  <c r="X80" i="12"/>
  <c r="U80" i="12"/>
  <c r="W80" i="12" s="1"/>
  <c r="T80" i="12"/>
  <c r="V80" i="12" s="1"/>
  <c r="AK79" i="12"/>
  <c r="AJ79" i="12"/>
  <c r="AG79" i="12"/>
  <c r="AF79" i="12"/>
  <c r="Y79" i="12"/>
  <c r="X79" i="12"/>
  <c r="U79" i="12"/>
  <c r="W79" i="12" s="1"/>
  <c r="T79" i="12"/>
  <c r="V79" i="12" s="1"/>
  <c r="AK78" i="12"/>
  <c r="AJ78" i="12"/>
  <c r="AG78" i="12"/>
  <c r="AF78" i="12"/>
  <c r="Y78" i="12"/>
  <c r="X78" i="12"/>
  <c r="U78" i="12"/>
  <c r="W78" i="12" s="1"/>
  <c r="T78" i="12"/>
  <c r="V78" i="12" s="1"/>
  <c r="AK77" i="12"/>
  <c r="AJ77" i="12"/>
  <c r="AG77" i="12"/>
  <c r="AF77" i="12"/>
  <c r="Y77" i="12"/>
  <c r="X77" i="12"/>
  <c r="U77" i="12"/>
  <c r="W77" i="12" s="1"/>
  <c r="T77" i="12"/>
  <c r="V77" i="12" s="1"/>
  <c r="AK76" i="12"/>
  <c r="AJ76" i="12"/>
  <c r="AG76" i="12"/>
  <c r="AF76" i="12"/>
  <c r="Y76" i="12"/>
  <c r="X76" i="12"/>
  <c r="U76" i="12"/>
  <c r="W76" i="12" s="1"/>
  <c r="T76" i="12"/>
  <c r="V76" i="12" s="1"/>
  <c r="AK75" i="12"/>
  <c r="AJ75" i="12"/>
  <c r="AG75" i="12"/>
  <c r="AF75" i="12"/>
  <c r="Y75" i="12"/>
  <c r="X75" i="12"/>
  <c r="U75" i="12"/>
  <c r="W75" i="12" s="1"/>
  <c r="T75" i="12"/>
  <c r="V75" i="12" s="1"/>
  <c r="AK74" i="12"/>
  <c r="AJ74" i="12"/>
  <c r="AG74" i="12"/>
  <c r="AF74" i="12"/>
  <c r="Y74" i="12"/>
  <c r="X74" i="12"/>
  <c r="U74" i="12"/>
  <c r="W74" i="12" s="1"/>
  <c r="T74" i="12"/>
  <c r="V74" i="12" s="1"/>
  <c r="AK73" i="12"/>
  <c r="AJ73" i="12"/>
  <c r="AG73" i="12"/>
  <c r="AF73" i="12"/>
  <c r="Y73" i="12"/>
  <c r="X73" i="12"/>
  <c r="U73" i="12"/>
  <c r="W73" i="12" s="1"/>
  <c r="T73" i="12"/>
  <c r="V73" i="12" s="1"/>
  <c r="AK72" i="12"/>
  <c r="AJ72" i="12"/>
  <c r="AG72" i="12"/>
  <c r="AF72" i="12"/>
  <c r="Y72" i="12"/>
  <c r="X72" i="12"/>
  <c r="U72" i="12"/>
  <c r="W72" i="12" s="1"/>
  <c r="T72" i="12"/>
  <c r="V72" i="12" s="1"/>
  <c r="AK71" i="12"/>
  <c r="AJ71" i="12"/>
  <c r="AG71" i="12"/>
  <c r="AF71" i="12"/>
  <c r="Y71" i="12"/>
  <c r="X71" i="12"/>
  <c r="U71" i="12"/>
  <c r="W71" i="12" s="1"/>
  <c r="T71" i="12"/>
  <c r="V71" i="12" s="1"/>
  <c r="AK70" i="12"/>
  <c r="AJ70" i="12"/>
  <c r="AG70" i="12"/>
  <c r="AF70" i="12"/>
  <c r="Y70" i="12"/>
  <c r="X70" i="12"/>
  <c r="U70" i="12"/>
  <c r="W70" i="12" s="1"/>
  <c r="T70" i="12"/>
  <c r="V70" i="12" s="1"/>
  <c r="AK69" i="12"/>
  <c r="AJ69" i="12"/>
  <c r="AG69" i="12"/>
  <c r="AF69" i="12"/>
  <c r="Y69" i="12"/>
  <c r="X69" i="12"/>
  <c r="U69" i="12"/>
  <c r="W69" i="12" s="1"/>
  <c r="T69" i="12"/>
  <c r="V69" i="12" s="1"/>
  <c r="AK68" i="12"/>
  <c r="AJ68" i="12"/>
  <c r="AG68" i="12"/>
  <c r="AF68" i="12"/>
  <c r="Y68" i="12"/>
  <c r="X68" i="12"/>
  <c r="U68" i="12"/>
  <c r="W68" i="12" s="1"/>
  <c r="T68" i="12"/>
  <c r="V68" i="12" s="1"/>
  <c r="AK67" i="12"/>
  <c r="AJ67" i="12"/>
  <c r="AG67" i="12"/>
  <c r="AF67" i="12"/>
  <c r="Y67" i="12"/>
  <c r="X67" i="12"/>
  <c r="U67" i="12"/>
  <c r="W67" i="12" s="1"/>
  <c r="T67" i="12"/>
  <c r="V67" i="12" s="1"/>
  <c r="AK66" i="12"/>
  <c r="AJ66" i="12"/>
  <c r="AG66" i="12"/>
  <c r="AF66" i="12"/>
  <c r="Y66" i="12"/>
  <c r="X66" i="12"/>
  <c r="U66" i="12"/>
  <c r="W66" i="12" s="1"/>
  <c r="T66" i="12"/>
  <c r="V66" i="12" s="1"/>
  <c r="AK65" i="12"/>
  <c r="AJ65" i="12"/>
  <c r="AG65" i="12"/>
  <c r="AF65" i="12"/>
  <c r="Y65" i="12"/>
  <c r="X65" i="12"/>
  <c r="U65" i="12"/>
  <c r="W65" i="12" s="1"/>
  <c r="T65" i="12"/>
  <c r="V65" i="12" s="1"/>
  <c r="AK64" i="12"/>
  <c r="AJ64" i="12"/>
  <c r="AG64" i="12"/>
  <c r="AF64" i="12"/>
  <c r="Y64" i="12"/>
  <c r="X64" i="12"/>
  <c r="U64" i="12"/>
  <c r="W64" i="12" s="1"/>
  <c r="T64" i="12"/>
  <c r="V64" i="12" s="1"/>
  <c r="AK63" i="12"/>
  <c r="AJ63" i="12"/>
  <c r="AG63" i="12"/>
  <c r="AF63" i="12"/>
  <c r="Y63" i="12"/>
  <c r="X63" i="12"/>
  <c r="U63" i="12"/>
  <c r="W63" i="12" s="1"/>
  <c r="T63" i="12"/>
  <c r="V63" i="12" s="1"/>
  <c r="AK62" i="12"/>
  <c r="AJ62" i="12"/>
  <c r="AG62" i="12"/>
  <c r="AF62" i="12"/>
  <c r="Y62" i="12"/>
  <c r="X62" i="12"/>
  <c r="U62" i="12"/>
  <c r="W62" i="12" s="1"/>
  <c r="T62" i="12"/>
  <c r="V62" i="12" s="1"/>
  <c r="AK61" i="12"/>
  <c r="AJ61" i="12"/>
  <c r="AL61" i="12" s="1"/>
  <c r="AG61" i="12"/>
  <c r="AF61" i="12"/>
  <c r="Y61" i="12"/>
  <c r="X61" i="12"/>
  <c r="U61" i="12"/>
  <c r="W61" i="12" s="1"/>
  <c r="T61" i="12"/>
  <c r="V61" i="12" s="1"/>
  <c r="AK60" i="12"/>
  <c r="AJ60" i="12"/>
  <c r="AL60" i="12" s="1"/>
  <c r="AG60" i="12"/>
  <c r="AF60" i="12"/>
  <c r="Y60" i="12"/>
  <c r="X60" i="12"/>
  <c r="U60" i="12"/>
  <c r="W60" i="12" s="1"/>
  <c r="T60" i="12"/>
  <c r="V60" i="12" s="1"/>
  <c r="AK59" i="12"/>
  <c r="AJ59" i="12"/>
  <c r="AL59" i="12" s="1"/>
  <c r="AG59" i="12"/>
  <c r="AF59" i="12"/>
  <c r="Y59" i="12"/>
  <c r="X59" i="12"/>
  <c r="U59" i="12"/>
  <c r="W59" i="12" s="1"/>
  <c r="T59" i="12"/>
  <c r="V59" i="12" s="1"/>
  <c r="AK58" i="12"/>
  <c r="AJ58" i="12"/>
  <c r="AG58" i="12"/>
  <c r="AF58" i="12"/>
  <c r="Y58" i="12"/>
  <c r="X58" i="12"/>
  <c r="U58" i="12"/>
  <c r="W58" i="12" s="1"/>
  <c r="T58" i="12"/>
  <c r="V58" i="12" s="1"/>
  <c r="AK57" i="12"/>
  <c r="AJ57" i="12"/>
  <c r="AG57" i="12"/>
  <c r="AF57" i="12"/>
  <c r="Y57" i="12"/>
  <c r="X57" i="12"/>
  <c r="U57" i="12"/>
  <c r="W57" i="12" s="1"/>
  <c r="T57" i="12"/>
  <c r="V57" i="12" s="1"/>
  <c r="AK56" i="12"/>
  <c r="AJ56" i="12"/>
  <c r="AL56" i="12" s="1"/>
  <c r="AG56" i="12"/>
  <c r="AF56" i="12"/>
  <c r="Y56" i="12"/>
  <c r="X56" i="12"/>
  <c r="U56" i="12"/>
  <c r="W56" i="12" s="1"/>
  <c r="T56" i="12"/>
  <c r="V56" i="12" s="1"/>
  <c r="AK55" i="12"/>
  <c r="AJ55" i="12"/>
  <c r="AG55" i="12"/>
  <c r="AF55" i="12"/>
  <c r="Y55" i="12"/>
  <c r="X55" i="12"/>
  <c r="U55" i="12"/>
  <c r="W55" i="12" s="1"/>
  <c r="T55" i="12"/>
  <c r="V55" i="12" s="1"/>
  <c r="AK54" i="12"/>
  <c r="AJ54" i="12"/>
  <c r="AG54" i="12"/>
  <c r="AF54" i="12"/>
  <c r="Y54" i="12"/>
  <c r="X54" i="12"/>
  <c r="U54" i="12"/>
  <c r="W54" i="12" s="1"/>
  <c r="T54" i="12"/>
  <c r="V54" i="12" s="1"/>
  <c r="AK53" i="12"/>
  <c r="AJ53" i="12"/>
  <c r="AG53" i="12"/>
  <c r="AF53" i="12"/>
  <c r="Y53" i="12"/>
  <c r="X53" i="12"/>
  <c r="U53" i="12"/>
  <c r="W53" i="12" s="1"/>
  <c r="T53" i="12"/>
  <c r="V53" i="12" s="1"/>
  <c r="AK52" i="12"/>
  <c r="AJ52" i="12"/>
  <c r="AG52" i="12"/>
  <c r="AF52" i="12"/>
  <c r="Y52" i="12"/>
  <c r="X52" i="12"/>
  <c r="U52" i="12"/>
  <c r="W52" i="12" s="1"/>
  <c r="T52" i="12"/>
  <c r="V52" i="12" s="1"/>
  <c r="AK51" i="12"/>
  <c r="AJ51" i="12"/>
  <c r="AG51" i="12"/>
  <c r="AF51" i="12"/>
  <c r="Y51" i="12"/>
  <c r="X51" i="12"/>
  <c r="U51" i="12"/>
  <c r="W51" i="12" s="1"/>
  <c r="T51" i="12"/>
  <c r="V51" i="12" s="1"/>
  <c r="AK50" i="12"/>
  <c r="AJ50" i="12"/>
  <c r="AL50" i="12" s="1"/>
  <c r="AG50" i="12"/>
  <c r="AF50" i="12"/>
  <c r="Y50" i="12"/>
  <c r="X50" i="12"/>
  <c r="U50" i="12"/>
  <c r="W50" i="12" s="1"/>
  <c r="T50" i="12"/>
  <c r="V50" i="12" s="1"/>
  <c r="AK49" i="12"/>
  <c r="AJ49" i="12"/>
  <c r="AG49" i="12"/>
  <c r="AF49" i="12"/>
  <c r="Y49" i="12"/>
  <c r="X49" i="12"/>
  <c r="U49" i="12"/>
  <c r="W49" i="12" s="1"/>
  <c r="T49" i="12"/>
  <c r="V49" i="12" s="1"/>
  <c r="AK48" i="12"/>
  <c r="AJ48" i="12"/>
  <c r="AG48" i="12"/>
  <c r="AF48" i="12"/>
  <c r="Y48" i="12"/>
  <c r="X48" i="12"/>
  <c r="U48" i="12"/>
  <c r="W48" i="12" s="1"/>
  <c r="T48" i="12"/>
  <c r="V48" i="12" s="1"/>
  <c r="AK47" i="12"/>
  <c r="AJ47" i="12"/>
  <c r="AL47" i="12" s="1"/>
  <c r="AG47" i="12"/>
  <c r="AF47" i="12"/>
  <c r="Y47" i="12"/>
  <c r="X47" i="12"/>
  <c r="U47" i="12"/>
  <c r="W47" i="12" s="1"/>
  <c r="T47" i="12"/>
  <c r="V47" i="12" s="1"/>
  <c r="AK46" i="12"/>
  <c r="AJ46" i="12"/>
  <c r="AG46" i="12"/>
  <c r="AF46" i="12"/>
  <c r="Y46" i="12"/>
  <c r="X46" i="12"/>
  <c r="U46" i="12"/>
  <c r="W46" i="12" s="1"/>
  <c r="T46" i="12"/>
  <c r="V46" i="12" s="1"/>
  <c r="AK44" i="12"/>
  <c r="AJ44" i="12"/>
  <c r="AG44" i="12"/>
  <c r="AF44" i="12"/>
  <c r="Y44" i="12"/>
  <c r="X44" i="12"/>
  <c r="U44" i="12"/>
  <c r="W44" i="12" s="1"/>
  <c r="T44" i="12"/>
  <c r="V44" i="12" s="1"/>
  <c r="AK43" i="12"/>
  <c r="AJ43" i="12"/>
  <c r="AG43" i="12"/>
  <c r="AF43" i="12"/>
  <c r="Y43" i="12"/>
  <c r="X43" i="12"/>
  <c r="U43" i="12"/>
  <c r="W43" i="12" s="1"/>
  <c r="T43" i="12"/>
  <c r="V43" i="12" s="1"/>
  <c r="AK42" i="12"/>
  <c r="AJ42" i="12"/>
  <c r="AG42" i="12"/>
  <c r="AF42" i="12"/>
  <c r="Y42" i="12"/>
  <c r="X42" i="12"/>
  <c r="U42" i="12"/>
  <c r="W42" i="12" s="1"/>
  <c r="T42" i="12"/>
  <c r="V42" i="12" s="1"/>
  <c r="AK41" i="12"/>
  <c r="AJ41" i="12"/>
  <c r="AG41" i="12"/>
  <c r="AF41" i="12"/>
  <c r="Y41" i="12"/>
  <c r="X41" i="12"/>
  <c r="U41" i="12"/>
  <c r="W41" i="12" s="1"/>
  <c r="T41" i="12"/>
  <c r="V41" i="12" s="1"/>
  <c r="AK40" i="12"/>
  <c r="AJ40" i="12"/>
  <c r="AG40" i="12"/>
  <c r="AF40" i="12"/>
  <c r="Y40" i="12"/>
  <c r="X40" i="12"/>
  <c r="U40" i="12"/>
  <c r="W40" i="12" s="1"/>
  <c r="T40" i="12"/>
  <c r="V40" i="12" s="1"/>
  <c r="AK39" i="12"/>
  <c r="AJ39" i="12"/>
  <c r="AL39" i="12" s="1"/>
  <c r="AG39" i="12"/>
  <c r="AF39" i="12"/>
  <c r="Y39" i="12"/>
  <c r="X39" i="12"/>
  <c r="U39" i="12"/>
  <c r="W39" i="12" s="1"/>
  <c r="T39" i="12"/>
  <c r="V39" i="12" s="1"/>
  <c r="AK38" i="12"/>
  <c r="AJ38" i="12"/>
  <c r="AG38" i="12"/>
  <c r="AF38" i="12"/>
  <c r="Y38" i="12"/>
  <c r="X38" i="12"/>
  <c r="U38" i="12"/>
  <c r="W38" i="12" s="1"/>
  <c r="T38" i="12"/>
  <c r="V38" i="12" s="1"/>
  <c r="AK37" i="12"/>
  <c r="AJ37" i="12"/>
  <c r="AG37" i="12"/>
  <c r="AF37" i="12"/>
  <c r="Y37" i="12"/>
  <c r="X37" i="12"/>
  <c r="U37" i="12"/>
  <c r="W37" i="12" s="1"/>
  <c r="T37" i="12"/>
  <c r="V37" i="12" s="1"/>
  <c r="AK36" i="12"/>
  <c r="AJ36" i="12"/>
  <c r="AG36" i="12"/>
  <c r="AF36" i="12"/>
  <c r="Y36" i="12"/>
  <c r="X36" i="12"/>
  <c r="U36" i="12"/>
  <c r="W36" i="12" s="1"/>
  <c r="T36" i="12"/>
  <c r="V36" i="12" s="1"/>
  <c r="AK35" i="12"/>
  <c r="AJ35" i="12"/>
  <c r="AG35" i="12"/>
  <c r="AF35" i="12"/>
  <c r="Y35" i="12"/>
  <c r="X35" i="12"/>
  <c r="U35" i="12"/>
  <c r="W35" i="12" s="1"/>
  <c r="T35" i="12"/>
  <c r="V35" i="12" s="1"/>
  <c r="AK34" i="12"/>
  <c r="AJ34" i="12"/>
  <c r="AL34" i="12" s="1"/>
  <c r="AG34" i="12"/>
  <c r="AF34" i="12"/>
  <c r="Y34" i="12"/>
  <c r="X34" i="12"/>
  <c r="U34" i="12"/>
  <c r="W34" i="12" s="1"/>
  <c r="T34" i="12"/>
  <c r="V34" i="12" s="1"/>
  <c r="AK33" i="12"/>
  <c r="AJ33" i="12"/>
  <c r="AL33" i="12" s="1"/>
  <c r="AG33" i="12"/>
  <c r="AF33" i="12"/>
  <c r="Y33" i="12"/>
  <c r="X33" i="12"/>
  <c r="U33" i="12"/>
  <c r="W33" i="12" s="1"/>
  <c r="T33" i="12"/>
  <c r="V33" i="12" s="1"/>
  <c r="AK32" i="12"/>
  <c r="AJ32" i="12"/>
  <c r="AG32" i="12"/>
  <c r="AF32" i="12"/>
  <c r="Y32" i="12"/>
  <c r="X32" i="12"/>
  <c r="U32" i="12"/>
  <c r="W32" i="12" s="1"/>
  <c r="T32" i="12"/>
  <c r="V32" i="12" s="1"/>
  <c r="AK31" i="12"/>
  <c r="AJ31" i="12"/>
  <c r="AG31" i="12"/>
  <c r="AF31" i="12"/>
  <c r="Y31" i="12"/>
  <c r="X31" i="12"/>
  <c r="U31" i="12"/>
  <c r="W31" i="12" s="1"/>
  <c r="T31" i="12"/>
  <c r="V31" i="12" s="1"/>
  <c r="AK30" i="12"/>
  <c r="AJ30" i="12"/>
  <c r="AG30" i="12"/>
  <c r="AF30" i="12"/>
  <c r="Y30" i="12"/>
  <c r="X30" i="12"/>
  <c r="U30" i="12"/>
  <c r="W30" i="12" s="1"/>
  <c r="T30" i="12"/>
  <c r="V30" i="12" s="1"/>
  <c r="AK29" i="12"/>
  <c r="AJ29" i="12"/>
  <c r="AG29" i="12"/>
  <c r="AF29" i="12"/>
  <c r="Y29" i="12"/>
  <c r="X29" i="12"/>
  <c r="U29" i="12"/>
  <c r="W29" i="12" s="1"/>
  <c r="T29" i="12"/>
  <c r="V29" i="12" s="1"/>
  <c r="AK28" i="12"/>
  <c r="AJ28" i="12"/>
  <c r="AG28" i="12"/>
  <c r="AF28" i="12"/>
  <c r="Y28" i="12"/>
  <c r="X28" i="12"/>
  <c r="U28" i="12"/>
  <c r="W28" i="12" s="1"/>
  <c r="T28" i="12"/>
  <c r="V28" i="12" s="1"/>
  <c r="AK27" i="12"/>
  <c r="AJ27" i="12"/>
  <c r="AG27" i="12"/>
  <c r="AF27" i="12"/>
  <c r="Y27" i="12"/>
  <c r="X27" i="12"/>
  <c r="U27" i="12"/>
  <c r="W27" i="12" s="1"/>
  <c r="T27" i="12"/>
  <c r="V27" i="12" s="1"/>
  <c r="AK26" i="12"/>
  <c r="AJ26" i="12"/>
  <c r="AG26" i="12"/>
  <c r="AF26" i="12"/>
  <c r="Y26" i="12"/>
  <c r="X26" i="12"/>
  <c r="U26" i="12"/>
  <c r="W26" i="12" s="1"/>
  <c r="T26" i="12"/>
  <c r="V26" i="12" s="1"/>
  <c r="AK25" i="12"/>
  <c r="AJ25" i="12"/>
  <c r="AG25" i="12"/>
  <c r="AF25" i="12"/>
  <c r="Y25" i="12"/>
  <c r="X25" i="12"/>
  <c r="U25" i="12"/>
  <c r="W25" i="12" s="1"/>
  <c r="T25" i="12"/>
  <c r="V25" i="12" s="1"/>
  <c r="AK24" i="12"/>
  <c r="AJ24" i="12"/>
  <c r="AG24" i="12"/>
  <c r="AF24" i="12"/>
  <c r="Y24" i="12"/>
  <c r="X24" i="12"/>
  <c r="U24" i="12"/>
  <c r="W24" i="12" s="1"/>
  <c r="T24" i="12"/>
  <c r="V24" i="12" s="1"/>
  <c r="AK23" i="12"/>
  <c r="AJ23" i="12"/>
  <c r="AG23" i="12"/>
  <c r="AF23" i="12"/>
  <c r="Y23" i="12"/>
  <c r="X23" i="12"/>
  <c r="U23" i="12"/>
  <c r="W23" i="12" s="1"/>
  <c r="T23" i="12"/>
  <c r="V23" i="12" s="1"/>
  <c r="AK22" i="12"/>
  <c r="AJ22" i="12"/>
  <c r="AG22" i="12"/>
  <c r="AF22" i="12"/>
  <c r="Y22" i="12"/>
  <c r="X22" i="12"/>
  <c r="U22" i="12"/>
  <c r="W22" i="12" s="1"/>
  <c r="T22" i="12"/>
  <c r="V22" i="12" s="1"/>
  <c r="AK21" i="12"/>
  <c r="AJ21" i="12"/>
  <c r="AG21" i="12"/>
  <c r="AF21" i="12"/>
  <c r="Y21" i="12"/>
  <c r="X21" i="12"/>
  <c r="U21" i="12"/>
  <c r="W21" i="12" s="1"/>
  <c r="T21" i="12"/>
  <c r="V21" i="12" s="1"/>
  <c r="AK20" i="12"/>
  <c r="AJ20" i="12"/>
  <c r="AG20" i="12"/>
  <c r="AF20" i="12"/>
  <c r="Y20" i="12"/>
  <c r="X20" i="12"/>
  <c r="U20" i="12"/>
  <c r="W20" i="12" s="1"/>
  <c r="T20" i="12"/>
  <c r="V20" i="12" s="1"/>
  <c r="AK19" i="12"/>
  <c r="AJ19" i="12"/>
  <c r="AG19" i="12"/>
  <c r="AF19" i="12"/>
  <c r="Y19" i="12"/>
  <c r="X19" i="12"/>
  <c r="U19" i="12"/>
  <c r="W19" i="12" s="1"/>
  <c r="T19" i="12"/>
  <c r="V19" i="12" s="1"/>
  <c r="AK18" i="12"/>
  <c r="AJ18" i="12"/>
  <c r="AG18" i="12"/>
  <c r="AF18" i="12"/>
  <c r="Y18" i="12"/>
  <c r="X18" i="12"/>
  <c r="U18" i="12"/>
  <c r="W18" i="12" s="1"/>
  <c r="T18" i="12"/>
  <c r="V18" i="12" s="1"/>
  <c r="AK17" i="12"/>
  <c r="AJ17" i="12"/>
  <c r="AG17" i="12"/>
  <c r="AF17" i="12"/>
  <c r="Y17" i="12"/>
  <c r="X17" i="12"/>
  <c r="U17" i="12"/>
  <c r="W17" i="12" s="1"/>
  <c r="T17" i="12"/>
  <c r="V17" i="12" s="1"/>
  <c r="AK16" i="12"/>
  <c r="AJ16" i="12"/>
  <c r="AG16" i="12"/>
  <c r="AF16" i="12"/>
  <c r="Y16" i="12"/>
  <c r="X16" i="12"/>
  <c r="U16" i="12"/>
  <c r="W16" i="12" s="1"/>
  <c r="T16" i="12"/>
  <c r="V16" i="12" s="1"/>
  <c r="AK15" i="12"/>
  <c r="AJ15" i="12"/>
  <c r="AG15" i="12"/>
  <c r="AF15" i="12"/>
  <c r="Y15" i="12"/>
  <c r="X15" i="12"/>
  <c r="U15" i="12"/>
  <c r="W15" i="12" s="1"/>
  <c r="T15" i="12"/>
  <c r="V15" i="12" s="1"/>
  <c r="AK14" i="12"/>
  <c r="AJ14" i="12"/>
  <c r="AG14" i="12"/>
  <c r="AF14" i="12"/>
  <c r="Y14" i="12"/>
  <c r="X14" i="12"/>
  <c r="U14" i="12"/>
  <c r="W14" i="12" s="1"/>
  <c r="T14" i="12"/>
  <c r="V14" i="12" s="1"/>
  <c r="AK13" i="12"/>
  <c r="AJ13" i="12"/>
  <c r="AG13" i="12"/>
  <c r="AF13" i="12"/>
  <c r="Y13" i="12"/>
  <c r="X13" i="12"/>
  <c r="U13" i="12"/>
  <c r="W13" i="12" s="1"/>
  <c r="T13" i="12"/>
  <c r="V13" i="12" s="1"/>
  <c r="AK12" i="12"/>
  <c r="AJ12" i="12"/>
  <c r="AG12" i="12"/>
  <c r="AF12" i="12"/>
  <c r="Y12" i="12"/>
  <c r="X12" i="12"/>
  <c r="U12" i="12"/>
  <c r="W12" i="12" s="1"/>
  <c r="T12" i="12"/>
  <c r="V12" i="12" s="1"/>
  <c r="AK11" i="12"/>
  <c r="AJ11" i="12"/>
  <c r="AG11" i="12"/>
  <c r="AF11" i="12"/>
  <c r="Y11" i="12"/>
  <c r="X11" i="12"/>
  <c r="U11" i="12"/>
  <c r="W11" i="12" s="1"/>
  <c r="T11" i="12"/>
  <c r="V11" i="12" s="1"/>
  <c r="AK10" i="12"/>
  <c r="AJ10" i="12"/>
  <c r="AG10" i="12"/>
  <c r="AF10" i="12"/>
  <c r="Y10" i="12"/>
  <c r="X10" i="12"/>
  <c r="U10" i="12"/>
  <c r="W10" i="12" s="1"/>
  <c r="T10" i="12"/>
  <c r="V10" i="12" s="1"/>
  <c r="AK9" i="12"/>
  <c r="AJ9" i="12"/>
  <c r="AG9" i="12"/>
  <c r="AF9" i="12"/>
  <c r="Y9" i="12"/>
  <c r="X9" i="12"/>
  <c r="U9" i="12"/>
  <c r="W9" i="12" s="1"/>
  <c r="T9" i="12"/>
  <c r="V9" i="12" s="1"/>
  <c r="AK8" i="12"/>
  <c r="AJ8" i="12"/>
  <c r="AL8" i="12" s="1"/>
  <c r="AG8" i="12"/>
  <c r="AF8" i="12"/>
  <c r="Y8" i="12"/>
  <c r="X8" i="12"/>
  <c r="U8" i="12"/>
  <c r="W8" i="12" s="1"/>
  <c r="T8" i="12"/>
  <c r="V8" i="12" s="1"/>
  <c r="AK7" i="12"/>
  <c r="AJ7" i="12"/>
  <c r="AL7" i="12" s="1"/>
  <c r="AG7" i="12"/>
  <c r="AF7" i="12"/>
  <c r="Y7" i="12"/>
  <c r="X7" i="12"/>
  <c r="U7" i="12"/>
  <c r="W7" i="12" s="1"/>
  <c r="T7" i="12"/>
  <c r="V7" i="12" s="1"/>
  <c r="AK6" i="12"/>
  <c r="AJ6" i="12"/>
  <c r="AG6" i="12"/>
  <c r="AF6" i="12"/>
  <c r="Y6" i="12"/>
  <c r="X6" i="12"/>
  <c r="U6" i="12"/>
  <c r="W6" i="12" s="1"/>
  <c r="T6" i="12"/>
  <c r="V6" i="12" s="1"/>
  <c r="AK4" i="12"/>
  <c r="AJ4" i="12"/>
  <c r="AG4" i="12"/>
  <c r="AF4" i="12"/>
  <c r="Y4" i="12"/>
  <c r="X4" i="12"/>
  <c r="U4" i="12"/>
  <c r="W4" i="12" s="1"/>
  <c r="T4" i="12"/>
  <c r="V4" i="12" s="1"/>
  <c r="AK3" i="12"/>
  <c r="AJ3" i="12"/>
  <c r="AG3" i="12"/>
  <c r="AF3" i="12"/>
  <c r="Y3" i="12"/>
  <c r="X3" i="12"/>
  <c r="U3" i="12"/>
  <c r="W3" i="12" s="1"/>
  <c r="T3" i="12"/>
  <c r="V3" i="12" s="1"/>
  <c r="CP2" i="12"/>
  <c r="CN154" i="12"/>
  <c r="CN149" i="12"/>
  <c r="CN138" i="12"/>
  <c r="CN43" i="12"/>
  <c r="P158" i="12"/>
  <c r="CT157" i="12" s="1"/>
  <c r="C165" i="12"/>
  <c r="CM2" i="12"/>
  <c r="BB155" i="12"/>
  <c r="BK158" i="12"/>
  <c r="C164" i="12"/>
  <c r="D163" i="12"/>
  <c r="D162" i="12"/>
  <c r="F162" i="12" s="1"/>
  <c r="D161" i="12"/>
  <c r="D160" i="12"/>
  <c r="L156" i="12"/>
  <c r="CE155" i="12"/>
  <c r="CE157" i="12" s="1"/>
  <c r="CE158" i="12" s="1"/>
  <c r="BL2" i="12"/>
  <c r="BT2" i="12" s="1"/>
  <c r="CN2" i="12" s="1"/>
  <c r="BA2" i="12"/>
  <c r="AK2" i="12"/>
  <c r="AJ2" i="12"/>
  <c r="AG2" i="12"/>
  <c r="AF2" i="12"/>
  <c r="Y2" i="12"/>
  <c r="X2" i="12"/>
  <c r="U2" i="12"/>
  <c r="W2" i="12" s="1"/>
  <c r="T2" i="12"/>
  <c r="V2" i="12" s="1"/>
  <c r="AH97" i="12" l="1"/>
  <c r="CO81" i="12"/>
  <c r="CO97" i="12"/>
  <c r="AL140" i="12"/>
  <c r="AH77" i="12"/>
  <c r="AH82" i="12"/>
  <c r="AH83" i="12"/>
  <c r="AL5" i="12"/>
  <c r="AL45" i="12"/>
  <c r="AH45" i="12"/>
  <c r="AH95" i="12"/>
  <c r="AH38" i="12"/>
  <c r="AH52" i="12"/>
  <c r="AH53" i="12"/>
  <c r="AH56" i="12"/>
  <c r="AH72" i="12"/>
  <c r="AH86" i="12"/>
  <c r="AH87" i="12"/>
  <c r="AH91" i="12"/>
  <c r="AH5" i="12"/>
  <c r="AH124" i="12"/>
  <c r="AH137" i="12"/>
  <c r="AH139" i="12"/>
  <c r="CO45" i="12"/>
  <c r="AL94" i="12"/>
  <c r="AL85" i="12"/>
  <c r="AL106" i="12"/>
  <c r="AL108" i="12"/>
  <c r="AL110" i="12"/>
  <c r="AL111" i="12"/>
  <c r="AL115" i="12"/>
  <c r="AL119" i="12"/>
  <c r="AL121" i="12"/>
  <c r="AL122" i="12"/>
  <c r="AL124" i="12"/>
  <c r="AL126" i="12"/>
  <c r="AL127" i="12"/>
  <c r="AL130" i="12"/>
  <c r="AL132" i="12"/>
  <c r="AH144" i="12"/>
  <c r="AH147" i="12"/>
  <c r="AH149" i="12"/>
  <c r="AH152" i="12"/>
  <c r="AH154" i="12"/>
  <c r="AH61" i="12"/>
  <c r="AH62" i="12"/>
  <c r="AH10" i="12"/>
  <c r="AH32" i="12"/>
  <c r="AH43" i="12"/>
  <c r="AH47" i="12"/>
  <c r="AH48" i="12"/>
  <c r="AL64" i="12"/>
  <c r="AL66" i="12"/>
  <c r="AL68" i="12"/>
  <c r="AL75" i="12"/>
  <c r="AL76" i="12"/>
  <c r="AL77" i="12"/>
  <c r="AH99" i="12"/>
  <c r="AH101" i="12"/>
  <c r="AH3" i="12"/>
  <c r="AH6" i="12"/>
  <c r="AH7" i="12"/>
  <c r="AH8" i="12"/>
  <c r="AH9" i="12"/>
  <c r="AH14" i="12"/>
  <c r="AH15" i="12"/>
  <c r="AH16" i="12"/>
  <c r="AH20" i="12"/>
  <c r="AH23" i="12"/>
  <c r="AH24" i="12"/>
  <c r="AH25" i="12"/>
  <c r="AH26" i="12"/>
  <c r="AH29" i="12"/>
  <c r="AH30" i="12"/>
  <c r="AL15" i="12"/>
  <c r="AL20" i="12"/>
  <c r="AL26" i="12"/>
  <c r="AL27" i="12"/>
  <c r="AL28" i="12"/>
  <c r="AL29" i="12"/>
  <c r="AH34" i="12"/>
  <c r="AH104" i="12"/>
  <c r="AH112" i="12"/>
  <c r="AH115" i="12"/>
  <c r="AH118" i="12"/>
  <c r="AH119" i="12"/>
  <c r="AH128" i="12"/>
  <c r="AH130" i="12"/>
  <c r="AH131" i="12"/>
  <c r="AL99" i="12"/>
  <c r="AL102" i="12"/>
  <c r="AL103" i="12"/>
  <c r="AH80" i="12"/>
  <c r="AL117" i="12"/>
  <c r="AL136" i="12"/>
  <c r="AL54" i="12"/>
  <c r="AL58" i="12"/>
  <c r="AH85" i="12"/>
  <c r="AL145" i="12"/>
  <c r="AL32" i="12"/>
  <c r="AL36" i="12"/>
  <c r="AH50" i="12"/>
  <c r="AL65" i="12"/>
  <c r="AL73" i="12"/>
  <c r="AL86" i="12"/>
  <c r="AL87" i="12"/>
  <c r="AL88" i="12"/>
  <c r="AL89" i="12"/>
  <c r="AL93" i="12"/>
  <c r="AL150" i="12"/>
  <c r="AL151" i="12"/>
  <c r="AL153" i="12"/>
  <c r="AL154" i="12"/>
  <c r="AH70" i="12"/>
  <c r="AL125" i="12"/>
  <c r="AL101" i="12"/>
  <c r="AL109" i="12"/>
  <c r="AL149" i="12"/>
  <c r="AH4" i="12"/>
  <c r="AL43" i="12"/>
  <c r="AL3" i="12"/>
  <c r="AL4" i="12"/>
  <c r="AH11" i="12"/>
  <c r="AH12" i="12"/>
  <c r="AL21" i="12"/>
  <c r="AL22" i="12"/>
  <c r="AL51" i="12"/>
  <c r="AL52" i="12"/>
  <c r="AL53" i="12"/>
  <c r="AL82" i="12"/>
  <c r="AL91" i="12"/>
  <c r="AL113" i="12"/>
  <c r="AL114" i="12"/>
  <c r="AL129" i="12"/>
  <c r="AH132" i="12"/>
  <c r="AH134" i="12"/>
  <c r="AH135" i="12"/>
  <c r="AH136" i="12"/>
  <c r="AH138" i="12"/>
  <c r="AL142" i="12"/>
  <c r="AL143" i="12"/>
  <c r="AH89" i="12"/>
  <c r="AL42" i="12"/>
  <c r="AH54" i="12"/>
  <c r="AH71" i="12"/>
  <c r="AL9" i="12"/>
  <c r="AL11" i="12"/>
  <c r="AL12" i="12"/>
  <c r="AL13" i="12"/>
  <c r="AH17" i="12"/>
  <c r="AH28" i="12"/>
  <c r="AL35" i="12"/>
  <c r="AH49" i="12"/>
  <c r="AL63" i="12"/>
  <c r="AH65" i="12"/>
  <c r="AL72" i="12"/>
  <c r="AH76" i="12"/>
  <c r="AH84" i="12"/>
  <c r="AH92" i="12"/>
  <c r="AL105" i="12"/>
  <c r="AH107" i="12"/>
  <c r="AL116" i="12"/>
  <c r="AH120" i="12"/>
  <c r="AL133" i="12"/>
  <c r="AL134" i="12"/>
  <c r="AL135" i="12"/>
  <c r="AL18" i="12"/>
  <c r="AL19" i="12"/>
  <c r="AH31" i="12"/>
  <c r="AL38" i="12"/>
  <c r="AH40" i="12"/>
  <c r="AH41" i="12"/>
  <c r="AH42" i="12"/>
  <c r="AH44" i="12"/>
  <c r="AH46" i="12"/>
  <c r="AH59" i="12"/>
  <c r="AH66" i="12"/>
  <c r="AH67" i="12"/>
  <c r="AH68" i="12"/>
  <c r="AH69" i="12"/>
  <c r="AH79" i="12"/>
  <c r="AH88" i="12"/>
  <c r="AL100" i="12"/>
  <c r="AH102" i="12"/>
  <c r="AH103" i="12"/>
  <c r="AL107" i="12"/>
  <c r="AH110" i="12"/>
  <c r="AH111" i="12"/>
  <c r="AH123" i="12"/>
  <c r="AH126" i="12"/>
  <c r="AH127" i="12"/>
  <c r="AL139" i="12"/>
  <c r="AL147" i="12"/>
  <c r="AL148" i="12"/>
  <c r="AH150" i="12"/>
  <c r="AH151" i="12"/>
  <c r="AL10" i="12"/>
  <c r="AL17" i="12"/>
  <c r="AH18" i="12"/>
  <c r="AH19" i="12"/>
  <c r="AL31" i="12"/>
  <c r="AH33" i="12"/>
  <c r="AL37" i="12"/>
  <c r="AL48" i="12"/>
  <c r="AL57" i="12"/>
  <c r="AH74" i="12"/>
  <c r="AH75" i="12"/>
  <c r="AL78" i="12"/>
  <c r="AH93" i="12"/>
  <c r="AH94" i="12"/>
  <c r="AL96" i="12"/>
  <c r="AL98" i="12"/>
  <c r="AH108" i="12"/>
  <c r="AL112" i="12"/>
  <c r="AH113" i="12"/>
  <c r="AH114" i="12"/>
  <c r="AL128" i="12"/>
  <c r="AL137" i="12"/>
  <c r="AL138" i="12"/>
  <c r="AL23" i="12"/>
  <c r="AL24" i="12"/>
  <c r="AL44" i="12"/>
  <c r="AL49" i="12"/>
  <c r="AL70" i="12"/>
  <c r="AL79" i="12"/>
  <c r="AH90" i="12"/>
  <c r="AH109" i="12"/>
  <c r="AL118" i="12"/>
  <c r="AL123" i="12"/>
  <c r="AH125" i="12"/>
  <c r="CO151" i="12"/>
  <c r="CO147" i="12"/>
  <c r="CO143" i="12"/>
  <c r="CO139" i="12"/>
  <c r="CO135" i="12"/>
  <c r="CO131" i="12"/>
  <c r="CO127" i="12"/>
  <c r="CO123" i="12"/>
  <c r="CO119" i="12"/>
  <c r="CO115" i="12"/>
  <c r="CO111" i="12"/>
  <c r="CO107" i="12"/>
  <c r="CO103" i="12"/>
  <c r="CO99" i="12"/>
  <c r="CO94" i="12"/>
  <c r="CO91" i="12"/>
  <c r="CO87" i="12"/>
  <c r="CO83" i="12"/>
  <c r="CO78" i="12"/>
  <c r="CO74" i="12"/>
  <c r="CO71" i="12"/>
  <c r="CO67" i="12"/>
  <c r="CO63" i="12"/>
  <c r="CO56" i="12"/>
  <c r="CO52" i="12"/>
  <c r="CO48" i="12"/>
  <c r="CO44" i="12"/>
  <c r="CO40" i="12"/>
  <c r="CO36" i="12"/>
  <c r="CO32" i="12"/>
  <c r="CO22" i="12"/>
  <c r="CO18" i="12"/>
  <c r="CO14" i="12"/>
  <c r="CO10" i="12"/>
  <c r="CO6" i="12"/>
  <c r="CO153" i="12"/>
  <c r="CO149" i="12"/>
  <c r="CO145" i="12"/>
  <c r="CO141" i="12"/>
  <c r="CO137" i="12"/>
  <c r="CO133" i="12"/>
  <c r="CO129" i="12"/>
  <c r="CO125" i="12"/>
  <c r="CO121" i="12"/>
  <c r="CO117" i="12"/>
  <c r="CO113" i="12"/>
  <c r="CO109" i="12"/>
  <c r="CO105" i="12"/>
  <c r="CO101" i="12"/>
  <c r="CO96" i="12"/>
  <c r="CO92" i="12"/>
  <c r="CO89" i="12"/>
  <c r="CO85" i="12"/>
  <c r="CO80" i="12"/>
  <c r="CO76" i="12"/>
  <c r="CO72" i="12"/>
  <c r="CO69" i="12"/>
  <c r="CO65" i="12"/>
  <c r="CO61" i="12"/>
  <c r="CO58" i="12"/>
  <c r="CO54" i="12"/>
  <c r="CO50" i="12"/>
  <c r="CO47" i="12"/>
  <c r="CO42" i="12"/>
  <c r="CO38" i="12"/>
  <c r="CO34" i="12"/>
  <c r="CO30" i="12"/>
  <c r="CO27" i="12"/>
  <c r="CO24" i="12"/>
  <c r="CO20" i="12"/>
  <c r="CO16" i="12"/>
  <c r="CO12" i="12"/>
  <c r="CO8" i="12"/>
  <c r="CO3" i="12"/>
  <c r="CO152" i="12"/>
  <c r="CO136" i="12"/>
  <c r="CO120" i="12"/>
  <c r="CO104" i="12"/>
  <c r="CO88" i="12"/>
  <c r="CO57" i="12"/>
  <c r="CO41" i="12"/>
  <c r="CO26" i="12"/>
  <c r="CO11" i="12"/>
  <c r="CO146" i="12"/>
  <c r="CO130" i="12"/>
  <c r="CO114" i="12"/>
  <c r="CO98" i="12"/>
  <c r="CO82" i="12"/>
  <c r="CO66" i="12"/>
  <c r="CO51" i="12"/>
  <c r="CO35" i="12"/>
  <c r="CO21" i="12"/>
  <c r="CO4" i="12"/>
  <c r="CO140" i="12"/>
  <c r="CO124" i="12"/>
  <c r="CO108" i="12"/>
  <c r="CO75" i="12"/>
  <c r="CO60" i="12"/>
  <c r="CO46" i="12"/>
  <c r="CO29" i="12"/>
  <c r="CO15" i="12"/>
  <c r="CO150" i="12"/>
  <c r="CO134" i="12"/>
  <c r="CO118" i="12"/>
  <c r="CO102" i="12"/>
  <c r="CO86" i="12"/>
  <c r="CO70" i="12"/>
  <c r="CO55" i="12"/>
  <c r="CO39" i="12"/>
  <c r="CO25" i="12"/>
  <c r="CO9" i="12"/>
  <c r="CO144" i="12"/>
  <c r="CO128" i="12"/>
  <c r="CO112" i="12"/>
  <c r="CO95" i="12"/>
  <c r="CO79" i="12"/>
  <c r="CO64" i="12"/>
  <c r="CO49" i="12"/>
  <c r="CO33" i="12"/>
  <c r="CO19" i="12"/>
  <c r="CO154" i="12"/>
  <c r="CO138" i="12"/>
  <c r="CO122" i="12"/>
  <c r="CO106" i="12"/>
  <c r="CO90" i="12"/>
  <c r="CO73" i="12"/>
  <c r="CO59" i="12"/>
  <c r="CO43" i="12"/>
  <c r="CO28" i="12"/>
  <c r="CO13" i="12"/>
  <c r="CO148" i="12"/>
  <c r="CO132" i="12"/>
  <c r="CO116" i="12"/>
  <c r="CO100" i="12"/>
  <c r="CO84" i="12"/>
  <c r="CO68" i="12"/>
  <c r="CO53" i="12"/>
  <c r="CO37" i="12"/>
  <c r="CO23" i="12"/>
  <c r="CO7" i="12"/>
  <c r="CO142" i="12"/>
  <c r="CO126" i="12"/>
  <c r="CO110" i="12"/>
  <c r="CO93" i="12"/>
  <c r="CO77" i="12"/>
  <c r="CO62" i="12"/>
  <c r="CO31" i="12"/>
  <c r="CO17" i="12"/>
  <c r="AL131" i="12"/>
  <c r="AH153" i="12"/>
  <c r="AH39" i="12"/>
  <c r="AH55" i="12"/>
  <c r="AH60" i="12"/>
  <c r="AL62" i="12"/>
  <c r="AH63" i="12"/>
  <c r="AH64" i="12"/>
  <c r="AL71" i="12"/>
  <c r="AL74" i="12"/>
  <c r="AL80" i="12"/>
  <c r="AL92" i="12"/>
  <c r="AH100" i="12"/>
  <c r="AL104" i="12"/>
  <c r="AH105" i="12"/>
  <c r="AH106" i="12"/>
  <c r="AH133" i="12"/>
  <c r="AL152" i="12"/>
  <c r="AH13" i="12"/>
  <c r="AL6" i="12"/>
  <c r="AL16" i="12"/>
  <c r="AH21" i="12"/>
  <c r="AH27" i="12"/>
  <c r="AH35" i="12"/>
  <c r="AH51" i="12"/>
  <c r="AL55" i="12"/>
  <c r="AL67" i="12"/>
  <c r="AH116" i="12"/>
  <c r="AL120" i="12"/>
  <c r="AH121" i="12"/>
  <c r="AH122" i="12"/>
  <c r="AH148" i="12"/>
  <c r="AL25" i="12"/>
  <c r="AL14" i="12"/>
  <c r="AH22" i="12"/>
  <c r="AL30" i="12"/>
  <c r="AH37" i="12"/>
  <c r="AL40" i="12"/>
  <c r="AL41" i="12"/>
  <c r="AH57" i="12"/>
  <c r="AH58" i="12"/>
  <c r="AL69" i="12"/>
  <c r="AH73" i="12"/>
  <c r="AH78" i="12"/>
  <c r="AL83" i="12"/>
  <c r="AL95" i="12"/>
  <c r="AH96" i="12"/>
  <c r="AH98" i="12"/>
  <c r="AH117" i="12"/>
  <c r="AH129" i="12"/>
  <c r="AL141" i="12"/>
  <c r="AH142" i="12"/>
  <c r="AH143" i="12"/>
  <c r="AL146" i="12"/>
  <c r="AH140" i="12"/>
  <c r="AL144" i="12"/>
  <c r="AH145" i="12"/>
  <c r="AH146" i="12"/>
  <c r="AH141" i="12"/>
  <c r="BT4" i="12"/>
  <c r="CN4" i="12" s="1"/>
  <c r="BT22" i="12"/>
  <c r="CN22" i="12" s="1"/>
  <c r="BT16" i="12"/>
  <c r="CN16" i="12" s="1"/>
  <c r="BT3" i="12"/>
  <c r="CN3" i="12" s="1"/>
  <c r="BT30" i="12"/>
  <c r="CN30" i="12" s="1"/>
  <c r="BT50" i="12"/>
  <c r="CN50" i="12" s="1"/>
  <c r="BT46" i="12"/>
  <c r="CN46" i="12" s="1"/>
  <c r="BT55" i="12"/>
  <c r="CN55" i="12" s="1"/>
  <c r="BT73" i="12"/>
  <c r="CN73" i="12" s="1"/>
  <c r="BT44" i="12"/>
  <c r="CN44" i="12" s="1"/>
  <c r="BT28" i="12"/>
  <c r="CN28" i="12" s="1"/>
  <c r="BT69" i="12"/>
  <c r="CN69" i="12" s="1"/>
  <c r="BT79" i="12"/>
  <c r="CN79" i="12" s="1"/>
  <c r="BT93" i="12"/>
  <c r="CN93" i="12" s="1"/>
  <c r="BT89" i="12"/>
  <c r="CN89" i="12" s="1"/>
  <c r="BT80" i="12"/>
  <c r="CN80" i="12" s="1"/>
  <c r="BT52" i="12"/>
  <c r="CN52" i="12" s="1"/>
  <c r="BT63" i="12"/>
  <c r="CN63" i="12" s="1"/>
  <c r="BT84" i="12"/>
  <c r="CN84" i="12" s="1"/>
  <c r="BT83" i="12"/>
  <c r="CN83" i="12" s="1"/>
  <c r="BT98" i="12"/>
  <c r="CN98" i="12" s="1"/>
  <c r="BT71" i="12"/>
  <c r="CN71" i="12" s="1"/>
  <c r="BT107" i="12"/>
  <c r="CN107" i="12" s="1"/>
  <c r="BT121" i="12"/>
  <c r="CN121" i="12" s="1"/>
  <c r="BT125" i="12"/>
  <c r="CN125" i="12" s="1"/>
  <c r="BT105" i="12"/>
  <c r="CN105" i="12" s="1"/>
  <c r="BT91" i="12"/>
  <c r="CN91" i="12" s="1"/>
  <c r="BT122" i="12"/>
  <c r="CN122" i="12" s="1"/>
  <c r="BT140" i="12"/>
  <c r="CN140" i="12" s="1"/>
  <c r="BT143" i="12"/>
  <c r="CN143" i="12" s="1"/>
  <c r="BT151" i="12"/>
  <c r="CN151" i="12" s="1"/>
  <c r="AL46" i="12"/>
  <c r="AH36" i="12"/>
  <c r="AL90" i="12"/>
  <c r="CP155" i="12"/>
  <c r="CQ5" i="12" s="1"/>
  <c r="CR5" i="12" s="1"/>
  <c r="CN20" i="12"/>
  <c r="CN35" i="12"/>
  <c r="CN39" i="12"/>
  <c r="CN42" i="12"/>
  <c r="CN88" i="12"/>
  <c r="CN26" i="12"/>
  <c r="CN27" i="12"/>
  <c r="CN31" i="12"/>
  <c r="CN56" i="12"/>
  <c r="CN60" i="12"/>
  <c r="CN76" i="12"/>
  <c r="CN19" i="12"/>
  <c r="CN108" i="12"/>
  <c r="CN13" i="12"/>
  <c r="CN37" i="12"/>
  <c r="CN40" i="12"/>
  <c r="CN49" i="12"/>
  <c r="CN61" i="12"/>
  <c r="CN57" i="12"/>
  <c r="CN74" i="12"/>
  <c r="CN113" i="12"/>
  <c r="CN134" i="12"/>
  <c r="CN101" i="12"/>
  <c r="CN99" i="12"/>
  <c r="CN111" i="12"/>
  <c r="CN120" i="12"/>
  <c r="CN127" i="12"/>
  <c r="CN119" i="12"/>
  <c r="CN129" i="12"/>
  <c r="CN136" i="12"/>
  <c r="CN137" i="12"/>
  <c r="CN145" i="12"/>
  <c r="CO2" i="12"/>
  <c r="BV155" i="12"/>
  <c r="F163" i="12"/>
  <c r="F161" i="12"/>
  <c r="D164" i="12"/>
  <c r="F164" i="12" s="1"/>
  <c r="F160" i="12"/>
  <c r="AL2" i="12"/>
  <c r="AH2" i="12"/>
  <c r="X155" i="12"/>
  <c r="BL155" i="12"/>
  <c r="CQ97" i="12" l="1"/>
  <c r="CR97" i="12" s="1"/>
  <c r="CQ81" i="12"/>
  <c r="CR81" i="12" s="1"/>
  <c r="CQ25" i="12"/>
  <c r="CR25" i="12" s="1"/>
  <c r="CQ45" i="12"/>
  <c r="CR45" i="12" s="1"/>
  <c r="CQ110" i="12"/>
  <c r="CR110" i="12" s="1"/>
  <c r="CQ106" i="12"/>
  <c r="CR106" i="12" s="1"/>
  <c r="CQ77" i="12"/>
  <c r="CR77" i="12" s="1"/>
  <c r="CQ138" i="12"/>
  <c r="CR138" i="12" s="1"/>
  <c r="CQ43" i="12"/>
  <c r="CR43" i="12" s="1"/>
  <c r="CQ134" i="12"/>
  <c r="CR134" i="12" s="1"/>
  <c r="CQ102" i="12"/>
  <c r="CR102" i="12" s="1"/>
  <c r="CQ70" i="12"/>
  <c r="CR70" i="12" s="1"/>
  <c r="CQ39" i="12"/>
  <c r="CR39" i="12" s="1"/>
  <c r="CQ9" i="12"/>
  <c r="CR9" i="12" s="1"/>
  <c r="CQ35" i="12"/>
  <c r="CR35" i="12" s="1"/>
  <c r="CQ142" i="12"/>
  <c r="CR142" i="12" s="1"/>
  <c r="CQ17" i="12"/>
  <c r="CR17" i="12" s="1"/>
  <c r="CQ73" i="12"/>
  <c r="CR73" i="12" s="1"/>
  <c r="CQ98" i="12"/>
  <c r="CR98" i="12" s="1"/>
  <c r="CQ93" i="12"/>
  <c r="CR93" i="12" s="1"/>
  <c r="CQ154" i="12"/>
  <c r="CR154" i="12" s="1"/>
  <c r="CQ122" i="12"/>
  <c r="CR122" i="12" s="1"/>
  <c r="CQ90" i="12"/>
  <c r="CR90" i="12" s="1"/>
  <c r="CQ59" i="12"/>
  <c r="CR59" i="12" s="1"/>
  <c r="CQ28" i="12"/>
  <c r="CR28" i="12" s="1"/>
  <c r="CQ13" i="12"/>
  <c r="CR13" i="12" s="1"/>
  <c r="CQ130" i="12"/>
  <c r="CR130" i="12" s="1"/>
  <c r="CQ4" i="12"/>
  <c r="CR4" i="12" s="1"/>
  <c r="CQ126" i="12"/>
  <c r="CR126" i="12" s="1"/>
  <c r="CQ31" i="12"/>
  <c r="CR31" i="12" s="1"/>
  <c r="CQ150" i="12"/>
  <c r="CR150" i="12" s="1"/>
  <c r="CQ118" i="12"/>
  <c r="CR118" i="12" s="1"/>
  <c r="CQ86" i="12"/>
  <c r="CR86" i="12" s="1"/>
  <c r="CQ55" i="12"/>
  <c r="CR55" i="12" s="1"/>
  <c r="CQ153" i="12"/>
  <c r="CR153" i="12" s="1"/>
  <c r="CQ149" i="12"/>
  <c r="CR149" i="12" s="1"/>
  <c r="CQ145" i="12"/>
  <c r="CR145" i="12" s="1"/>
  <c r="CQ141" i="12"/>
  <c r="CR141" i="12" s="1"/>
  <c r="CQ137" i="12"/>
  <c r="CR137" i="12" s="1"/>
  <c r="CQ133" i="12"/>
  <c r="CR133" i="12" s="1"/>
  <c r="CQ129" i="12"/>
  <c r="CR129" i="12" s="1"/>
  <c r="CQ125" i="12"/>
  <c r="CR125" i="12" s="1"/>
  <c r="CQ121" i="12"/>
  <c r="CR121" i="12" s="1"/>
  <c r="CQ117" i="12"/>
  <c r="CR117" i="12" s="1"/>
  <c r="CQ113" i="12"/>
  <c r="CR113" i="12" s="1"/>
  <c r="CQ109" i="12"/>
  <c r="CR109" i="12" s="1"/>
  <c r="CQ105" i="12"/>
  <c r="CR105" i="12" s="1"/>
  <c r="CQ101" i="12"/>
  <c r="CR101" i="12" s="1"/>
  <c r="CQ96" i="12"/>
  <c r="CR96" i="12" s="1"/>
  <c r="CQ92" i="12"/>
  <c r="CR92" i="12" s="1"/>
  <c r="CQ89" i="12"/>
  <c r="CR89" i="12" s="1"/>
  <c r="CQ85" i="12"/>
  <c r="CR85" i="12" s="1"/>
  <c r="CQ80" i="12"/>
  <c r="CR80" i="12" s="1"/>
  <c r="CQ76" i="12"/>
  <c r="CR76" i="12" s="1"/>
  <c r="CQ72" i="12"/>
  <c r="CR72" i="12" s="1"/>
  <c r="CQ69" i="12"/>
  <c r="CR69" i="12" s="1"/>
  <c r="CQ65" i="12"/>
  <c r="CR65" i="12" s="1"/>
  <c r="CQ61" i="12"/>
  <c r="CR61" i="12" s="1"/>
  <c r="CQ58" i="12"/>
  <c r="CR58" i="12" s="1"/>
  <c r="CQ54" i="12"/>
  <c r="CR54" i="12" s="1"/>
  <c r="CQ50" i="12"/>
  <c r="CR50" i="12" s="1"/>
  <c r="CQ47" i="12"/>
  <c r="CR47" i="12" s="1"/>
  <c r="CQ42" i="12"/>
  <c r="CR42" i="12" s="1"/>
  <c r="CQ38" i="12"/>
  <c r="CR38" i="12" s="1"/>
  <c r="CQ34" i="12"/>
  <c r="CR34" i="12" s="1"/>
  <c r="CQ30" i="12"/>
  <c r="CR30" i="12" s="1"/>
  <c r="CQ27" i="12"/>
  <c r="CR27" i="12" s="1"/>
  <c r="CQ24" i="12"/>
  <c r="CR24" i="12" s="1"/>
  <c r="CQ20" i="12"/>
  <c r="CR20" i="12" s="1"/>
  <c r="CQ16" i="12"/>
  <c r="CR16" i="12" s="1"/>
  <c r="CQ12" i="12"/>
  <c r="CR12" i="12" s="1"/>
  <c r="CQ8" i="12"/>
  <c r="CR8" i="12" s="1"/>
  <c r="CQ3" i="12"/>
  <c r="CR3" i="12" s="1"/>
  <c r="CQ151" i="12"/>
  <c r="CR151" i="12" s="1"/>
  <c r="CQ147" i="12"/>
  <c r="CR147" i="12" s="1"/>
  <c r="CQ143" i="12"/>
  <c r="CR143" i="12" s="1"/>
  <c r="CQ139" i="12"/>
  <c r="CR139" i="12" s="1"/>
  <c r="CQ135" i="12"/>
  <c r="CR135" i="12" s="1"/>
  <c r="CQ131" i="12"/>
  <c r="CR131" i="12" s="1"/>
  <c r="CQ127" i="12"/>
  <c r="CR127" i="12" s="1"/>
  <c r="CQ123" i="12"/>
  <c r="CR123" i="12" s="1"/>
  <c r="CQ119" i="12"/>
  <c r="CR119" i="12" s="1"/>
  <c r="CQ115" i="12"/>
  <c r="CR115" i="12" s="1"/>
  <c r="CQ111" i="12"/>
  <c r="CR111" i="12" s="1"/>
  <c r="CQ107" i="12"/>
  <c r="CR107" i="12" s="1"/>
  <c r="CQ103" i="12"/>
  <c r="CR103" i="12" s="1"/>
  <c r="CQ99" i="12"/>
  <c r="CR99" i="12" s="1"/>
  <c r="CQ94" i="12"/>
  <c r="CR94" i="12" s="1"/>
  <c r="CQ91" i="12"/>
  <c r="CR91" i="12" s="1"/>
  <c r="CQ87" i="12"/>
  <c r="CR87" i="12" s="1"/>
  <c r="CQ83" i="12"/>
  <c r="CR83" i="12" s="1"/>
  <c r="CQ78" i="12"/>
  <c r="CR78" i="12" s="1"/>
  <c r="CQ74" i="12"/>
  <c r="CR74" i="12" s="1"/>
  <c r="CQ71" i="12"/>
  <c r="CR71" i="12" s="1"/>
  <c r="CQ67" i="12"/>
  <c r="CR67" i="12" s="1"/>
  <c r="CQ63" i="12"/>
  <c r="CR63" i="12" s="1"/>
  <c r="CQ56" i="12"/>
  <c r="CR56" i="12" s="1"/>
  <c r="CQ52" i="12"/>
  <c r="CR52" i="12" s="1"/>
  <c r="CQ48" i="12"/>
  <c r="CR48" i="12" s="1"/>
  <c r="CQ44" i="12"/>
  <c r="CR44" i="12" s="1"/>
  <c r="CQ40" i="12"/>
  <c r="CR40" i="12" s="1"/>
  <c r="CQ36" i="12"/>
  <c r="CR36" i="12" s="1"/>
  <c r="CQ32" i="12"/>
  <c r="CR32" i="12" s="1"/>
  <c r="CQ22" i="12"/>
  <c r="CR22" i="12" s="1"/>
  <c r="CQ18" i="12"/>
  <c r="CR18" i="12" s="1"/>
  <c r="CQ14" i="12"/>
  <c r="CR14" i="12" s="1"/>
  <c r="CQ10" i="12"/>
  <c r="CR10" i="12" s="1"/>
  <c r="CQ6" i="12"/>
  <c r="CR6" i="12" s="1"/>
  <c r="CQ152" i="12"/>
  <c r="CR152" i="12" s="1"/>
  <c r="CQ148" i="12"/>
  <c r="CR148" i="12" s="1"/>
  <c r="CQ144" i="12"/>
  <c r="CR144" i="12" s="1"/>
  <c r="CQ140" i="12"/>
  <c r="CR140" i="12" s="1"/>
  <c r="CQ136" i="12"/>
  <c r="CR136" i="12" s="1"/>
  <c r="CQ132" i="12"/>
  <c r="CR132" i="12" s="1"/>
  <c r="CQ128" i="12"/>
  <c r="CR128" i="12" s="1"/>
  <c r="CQ124" i="12"/>
  <c r="CR124" i="12" s="1"/>
  <c r="CQ120" i="12"/>
  <c r="CR120" i="12" s="1"/>
  <c r="CQ116" i="12"/>
  <c r="CR116" i="12" s="1"/>
  <c r="CQ112" i="12"/>
  <c r="CR112" i="12" s="1"/>
  <c r="CQ108" i="12"/>
  <c r="CR108" i="12" s="1"/>
  <c r="CQ104" i="12"/>
  <c r="CR104" i="12" s="1"/>
  <c r="CQ100" i="12"/>
  <c r="CR100" i="12" s="1"/>
  <c r="CQ95" i="12"/>
  <c r="CR95" i="12" s="1"/>
  <c r="CQ88" i="12"/>
  <c r="CR88" i="12" s="1"/>
  <c r="CQ84" i="12"/>
  <c r="CR84" i="12" s="1"/>
  <c r="CQ79" i="12"/>
  <c r="CR79" i="12" s="1"/>
  <c r="CQ75" i="12"/>
  <c r="CR75" i="12" s="1"/>
  <c r="CQ68" i="12"/>
  <c r="CR68" i="12" s="1"/>
  <c r="CQ64" i="12"/>
  <c r="CR64" i="12" s="1"/>
  <c r="CQ60" i="12"/>
  <c r="CR60" i="12" s="1"/>
  <c r="CQ57" i="12"/>
  <c r="CR57" i="12" s="1"/>
  <c r="CQ53" i="12"/>
  <c r="CR53" i="12" s="1"/>
  <c r="CQ49" i="12"/>
  <c r="CR49" i="12" s="1"/>
  <c r="CQ46" i="12"/>
  <c r="CR46" i="12" s="1"/>
  <c r="CQ41" i="12"/>
  <c r="CR41" i="12" s="1"/>
  <c r="CQ37" i="12"/>
  <c r="CR37" i="12" s="1"/>
  <c r="CQ33" i="12"/>
  <c r="CR33" i="12" s="1"/>
  <c r="CQ29" i="12"/>
  <c r="CR29" i="12" s="1"/>
  <c r="CQ26" i="12"/>
  <c r="CR26" i="12" s="1"/>
  <c r="CQ23" i="12"/>
  <c r="CR23" i="12" s="1"/>
  <c r="CQ19" i="12"/>
  <c r="CR19" i="12" s="1"/>
  <c r="CQ15" i="12"/>
  <c r="CR15" i="12" s="1"/>
  <c r="CQ11" i="12"/>
  <c r="CR11" i="12" s="1"/>
  <c r="CQ7" i="12"/>
  <c r="CR7" i="12" s="1"/>
  <c r="CQ66" i="12"/>
  <c r="CR66" i="12" s="1"/>
  <c r="CQ62" i="12"/>
  <c r="CR62" i="12" s="1"/>
  <c r="CQ146" i="12"/>
  <c r="CR146" i="12" s="1"/>
  <c r="CQ114" i="12"/>
  <c r="CR114" i="12" s="1"/>
  <c r="CQ82" i="12"/>
  <c r="CR82" i="12" s="1"/>
  <c r="CQ51" i="12"/>
  <c r="CR51" i="12" s="1"/>
  <c r="CQ21" i="12"/>
  <c r="CR21" i="12" s="1"/>
  <c r="CO155" i="12"/>
  <c r="CQ2" i="12"/>
  <c r="CR2" i="12" s="1"/>
  <c r="AH155" i="12"/>
  <c r="AL155" i="12"/>
  <c r="BT155" i="12"/>
  <c r="AI81" i="12" l="1"/>
  <c r="AI97" i="12"/>
  <c r="AM81" i="12"/>
  <c r="AM97" i="12"/>
  <c r="AM45" i="12"/>
  <c r="AB45" i="12" s="1"/>
  <c r="AI5" i="12"/>
  <c r="AI45" i="12"/>
  <c r="AM90" i="12"/>
  <c r="AB90" i="12" s="1"/>
  <c r="AM5" i="12"/>
  <c r="AM46" i="12"/>
  <c r="AM88" i="12"/>
  <c r="AM54" i="12"/>
  <c r="AM86" i="12"/>
  <c r="AM72" i="12"/>
  <c r="AM65" i="12"/>
  <c r="AM58" i="12"/>
  <c r="AM28" i="12"/>
  <c r="AM21" i="12"/>
  <c r="AM15" i="12"/>
  <c r="AM14" i="12"/>
  <c r="AM43" i="12"/>
  <c r="AM55" i="12"/>
  <c r="AM32" i="12"/>
  <c r="AM69" i="12"/>
  <c r="AM77" i="12"/>
  <c r="AM68" i="12"/>
  <c r="AM135" i="12"/>
  <c r="AM126" i="12"/>
  <c r="AM107" i="12"/>
  <c r="AM140" i="12"/>
  <c r="AM141" i="12"/>
  <c r="AM113" i="12"/>
  <c r="AM152" i="12"/>
  <c r="AM108" i="12"/>
  <c r="AM139" i="12"/>
  <c r="AM109" i="12"/>
  <c r="AM64" i="12"/>
  <c r="AM74" i="12"/>
  <c r="AM111" i="12"/>
  <c r="AM123" i="12"/>
  <c r="AM92" i="12"/>
  <c r="AM98" i="12"/>
  <c r="AM130" i="12"/>
  <c r="AM133" i="12"/>
  <c r="AM125" i="12"/>
  <c r="AM105" i="12"/>
  <c r="AM10" i="12"/>
  <c r="AM16" i="12"/>
  <c r="AM31" i="12"/>
  <c r="AM38" i="12"/>
  <c r="AM44" i="12"/>
  <c r="AM59" i="12"/>
  <c r="AM36" i="12"/>
  <c r="AM70" i="12"/>
  <c r="AM89" i="12"/>
  <c r="AM106" i="12"/>
  <c r="AM100" i="12"/>
  <c r="AM131" i="12"/>
  <c r="AM142" i="12"/>
  <c r="AM117" i="12"/>
  <c r="AM128" i="12"/>
  <c r="AM153" i="12"/>
  <c r="AM110" i="12"/>
  <c r="AM37" i="12"/>
  <c r="AM47" i="12"/>
  <c r="AM78" i="12"/>
  <c r="AM40" i="12"/>
  <c r="AM120" i="12"/>
  <c r="AM103" i="12"/>
  <c r="AM129" i="12"/>
  <c r="AM49" i="12"/>
  <c r="AM121" i="12"/>
  <c r="AM143" i="12"/>
  <c r="AM137" i="12"/>
  <c r="AM17" i="12"/>
  <c r="AM26" i="12"/>
  <c r="AM4" i="12"/>
  <c r="AM60" i="12"/>
  <c r="AM79" i="12"/>
  <c r="AM93" i="12"/>
  <c r="AM71" i="12"/>
  <c r="AM76" i="12"/>
  <c r="AM151" i="12"/>
  <c r="AM116" i="12"/>
  <c r="AM147" i="12"/>
  <c r="AM118" i="12"/>
  <c r="AM119" i="12"/>
  <c r="AM115" i="12"/>
  <c r="AM148" i="12"/>
  <c r="AM11" i="12"/>
  <c r="AM7" i="12"/>
  <c r="AM51" i="12"/>
  <c r="AM39" i="12"/>
  <c r="AM82" i="12"/>
  <c r="AM145" i="12"/>
  <c r="AM122" i="12"/>
  <c r="AM84" i="12"/>
  <c r="AM154" i="12"/>
  <c r="AM136" i="12"/>
  <c r="AM124" i="12"/>
  <c r="AM114" i="12"/>
  <c r="AM134" i="12"/>
  <c r="AM27" i="12"/>
  <c r="AM30" i="12"/>
  <c r="AM42" i="12"/>
  <c r="AM19" i="12"/>
  <c r="AM23" i="12"/>
  <c r="AM8" i="12"/>
  <c r="AM50" i="12"/>
  <c r="AM67" i="12"/>
  <c r="AM83" i="12"/>
  <c r="AM52" i="12"/>
  <c r="AM73" i="12"/>
  <c r="AM80" i="12"/>
  <c r="AM149" i="12"/>
  <c r="AM146" i="12"/>
  <c r="AM127" i="12"/>
  <c r="AM99" i="12"/>
  <c r="AM132" i="12"/>
  <c r="AM22" i="12"/>
  <c r="AM3" i="12"/>
  <c r="AM20" i="12"/>
  <c r="AM87" i="12"/>
  <c r="AM53" i="12"/>
  <c r="AM48" i="12"/>
  <c r="AM96" i="12"/>
  <c r="AM75" i="12"/>
  <c r="AM94" i="12"/>
  <c r="AM150" i="12"/>
  <c r="AM104" i="12"/>
  <c r="AM85" i="12"/>
  <c r="AM101" i="12"/>
  <c r="AM138" i="12"/>
  <c r="AM102" i="12"/>
  <c r="AM144" i="12"/>
  <c r="AM6" i="12"/>
  <c r="AM35" i="12"/>
  <c r="AM34" i="12"/>
  <c r="AM41" i="12"/>
  <c r="AM18" i="12"/>
  <c r="AM25" i="12"/>
  <c r="AM56" i="12"/>
  <c r="AM63" i="12"/>
  <c r="AM13" i="12"/>
  <c r="AM9" i="12"/>
  <c r="AM12" i="12"/>
  <c r="AM33" i="12"/>
  <c r="AM24" i="12"/>
  <c r="AM29" i="12"/>
  <c r="AM91" i="12"/>
  <c r="AM95" i="12"/>
  <c r="AM61" i="12"/>
  <c r="AM57" i="12"/>
  <c r="AM62" i="12"/>
  <c r="AM66" i="12"/>
  <c r="AM112" i="12"/>
  <c r="AI80" i="12"/>
  <c r="AI76" i="12"/>
  <c r="AI69" i="12"/>
  <c r="AI61" i="12"/>
  <c r="AI30" i="12"/>
  <c r="AI25" i="12"/>
  <c r="AI41" i="12"/>
  <c r="AI38" i="12"/>
  <c r="AI12" i="12"/>
  <c r="AI23" i="12"/>
  <c r="AI18" i="12"/>
  <c r="AI6" i="12"/>
  <c r="AI34" i="12"/>
  <c r="AI16" i="12"/>
  <c r="AI40" i="12"/>
  <c r="AI44" i="12"/>
  <c r="AI70" i="12"/>
  <c r="AI66" i="12"/>
  <c r="AI67" i="12"/>
  <c r="AI87" i="12"/>
  <c r="AI63" i="12"/>
  <c r="AI103" i="12"/>
  <c r="AI98" i="12"/>
  <c r="AI113" i="12"/>
  <c r="AI124" i="12"/>
  <c r="AI149" i="12"/>
  <c r="AI145" i="12"/>
  <c r="AI152" i="12"/>
  <c r="AI139" i="12"/>
  <c r="AI82" i="12"/>
  <c r="AI89" i="12"/>
  <c r="AI137" i="12"/>
  <c r="AI104" i="12"/>
  <c r="AI109" i="12"/>
  <c r="AI17" i="12"/>
  <c r="AI24" i="12"/>
  <c r="AI7" i="12"/>
  <c r="AI20" i="12"/>
  <c r="AI42" i="12"/>
  <c r="AI73" i="12"/>
  <c r="AI48" i="12"/>
  <c r="AI79" i="12"/>
  <c r="AI74" i="12"/>
  <c r="AI68" i="12"/>
  <c r="AI64" i="12"/>
  <c r="AI136" i="12"/>
  <c r="AI118" i="12"/>
  <c r="AI147" i="12"/>
  <c r="AI114" i="12"/>
  <c r="AI153" i="12"/>
  <c r="AI115" i="12"/>
  <c r="AI150" i="12"/>
  <c r="AI146" i="12"/>
  <c r="AI143" i="12"/>
  <c r="AI123" i="12"/>
  <c r="AI93" i="12"/>
  <c r="AI120" i="12"/>
  <c r="AI126" i="12"/>
  <c r="AI133" i="12"/>
  <c r="AI140" i="12"/>
  <c r="AI95" i="12"/>
  <c r="AI106" i="12"/>
  <c r="AI21" i="12"/>
  <c r="AI22" i="12"/>
  <c r="AI33" i="12"/>
  <c r="AI8" i="12"/>
  <c r="AI4" i="12"/>
  <c r="AI39" i="12"/>
  <c r="AI32" i="12"/>
  <c r="AI77" i="12"/>
  <c r="AI49" i="12"/>
  <c r="AI84" i="12"/>
  <c r="AI75" i="12"/>
  <c r="AI71" i="12"/>
  <c r="AI116" i="12"/>
  <c r="AI141" i="12"/>
  <c r="AI107" i="12"/>
  <c r="AI142" i="12"/>
  <c r="AI119" i="12"/>
  <c r="AI154" i="12"/>
  <c r="AI129" i="12"/>
  <c r="AI151" i="12"/>
  <c r="AI13" i="12"/>
  <c r="AI56" i="12"/>
  <c r="AI78" i="12"/>
  <c r="AI90" i="12"/>
  <c r="AI130" i="12"/>
  <c r="AI110" i="12"/>
  <c r="AI96" i="12"/>
  <c r="AI60" i="12"/>
  <c r="AI108" i="12"/>
  <c r="AI111" i="12"/>
  <c r="AI105" i="12"/>
  <c r="AI138" i="12"/>
  <c r="AI19" i="12"/>
  <c r="AI28" i="12"/>
  <c r="AI26" i="12"/>
  <c r="AI31" i="12"/>
  <c r="AI11" i="12"/>
  <c r="AI57" i="12"/>
  <c r="AI47" i="12"/>
  <c r="AI94" i="12"/>
  <c r="AI92" i="12"/>
  <c r="AI55" i="12"/>
  <c r="AI91" i="12"/>
  <c r="AI121" i="12"/>
  <c r="AI112" i="12"/>
  <c r="AI132" i="12"/>
  <c r="AI88" i="12"/>
  <c r="AI99" i="12"/>
  <c r="AI134" i="12"/>
  <c r="AI100" i="12"/>
  <c r="AI125" i="12"/>
  <c r="AI86" i="12"/>
  <c r="AI127" i="12"/>
  <c r="AI3" i="12"/>
  <c r="AI51" i="12"/>
  <c r="AI72" i="12"/>
  <c r="AI58" i="12"/>
  <c r="AI122" i="12"/>
  <c r="AI117" i="12"/>
  <c r="AI128" i="12"/>
  <c r="AI135" i="12"/>
  <c r="AI50" i="12"/>
  <c r="AI101" i="12"/>
  <c r="AI148" i="12"/>
  <c r="AI144" i="12"/>
  <c r="AI27" i="12"/>
  <c r="AI37" i="12"/>
  <c r="AI9" i="12"/>
  <c r="AI43" i="12"/>
  <c r="AI10" i="12"/>
  <c r="AI29" i="12"/>
  <c r="AI14" i="12"/>
  <c r="AI52" i="12"/>
  <c r="AI83" i="12"/>
  <c r="AI54" i="12"/>
  <c r="AI35" i="12"/>
  <c r="AI46" i="12"/>
  <c r="AI15" i="12"/>
  <c r="AI53" i="12"/>
  <c r="AI65" i="12"/>
  <c r="AI62" i="12"/>
  <c r="AI59" i="12"/>
  <c r="AI85" i="12"/>
  <c r="AI102" i="12"/>
  <c r="AI131" i="12"/>
  <c r="AI36" i="12"/>
  <c r="CR155" i="12"/>
  <c r="CS81" i="12" s="1"/>
  <c r="CT81" i="12" s="1"/>
  <c r="CQ155" i="12"/>
  <c r="AI2" i="12"/>
  <c r="AM2" i="12"/>
  <c r="AB97" i="12" l="1"/>
  <c r="AB81" i="12"/>
  <c r="AR81" i="12" s="1"/>
  <c r="Z97" i="12"/>
  <c r="AS97" i="12" s="1"/>
  <c r="AR97" i="12"/>
  <c r="Z81" i="12"/>
  <c r="AA81" i="12" s="1"/>
  <c r="AT81" i="12" s="1"/>
  <c r="CS97" i="12"/>
  <c r="CT97" i="12" s="1"/>
  <c r="CW81" i="12"/>
  <c r="CV81" i="12"/>
  <c r="AB5" i="12"/>
  <c r="AR5" i="12" s="1"/>
  <c r="Z45" i="12"/>
  <c r="AR45" i="12"/>
  <c r="Z5" i="12"/>
  <c r="AS5" i="12" s="1"/>
  <c r="CS25" i="12"/>
  <c r="CT25" i="12" s="1"/>
  <c r="CS5" i="12"/>
  <c r="CT5" i="12" s="1"/>
  <c r="CS45" i="12"/>
  <c r="CT45" i="12" s="1"/>
  <c r="Z86" i="12"/>
  <c r="AS86" i="12" s="1"/>
  <c r="Z36" i="12"/>
  <c r="AS36" i="12" s="1"/>
  <c r="Z65" i="12"/>
  <c r="Z52" i="12"/>
  <c r="AS52" i="12" s="1"/>
  <c r="Z27" i="12"/>
  <c r="AS27" i="12" s="1"/>
  <c r="Z122" i="12"/>
  <c r="AS122" i="12" s="1"/>
  <c r="Z121" i="12"/>
  <c r="AS121" i="12" s="1"/>
  <c r="Z31" i="12"/>
  <c r="AS31" i="12" s="1"/>
  <c r="Z108" i="12"/>
  <c r="AS108" i="12" s="1"/>
  <c r="Z56" i="12"/>
  <c r="AS56" i="12" s="1"/>
  <c r="Z141" i="12"/>
  <c r="AS141" i="12" s="1"/>
  <c r="Z39" i="12"/>
  <c r="AS39" i="12" s="1"/>
  <c r="Z140" i="12"/>
  <c r="AS140" i="12" s="1"/>
  <c r="Z150" i="12"/>
  <c r="AS150" i="12" s="1"/>
  <c r="Z68" i="12"/>
  <c r="AS68" i="12" s="1"/>
  <c r="Z24" i="12"/>
  <c r="AS24" i="12" s="1"/>
  <c r="Z152" i="12"/>
  <c r="AS152" i="12" s="1"/>
  <c r="Z87" i="12"/>
  <c r="AS87" i="12" s="1"/>
  <c r="Z6" i="12"/>
  <c r="AS6" i="12" s="1"/>
  <c r="Z61" i="12"/>
  <c r="AB61" i="12"/>
  <c r="AR61" i="12" s="1"/>
  <c r="AB13" i="12"/>
  <c r="AR13" i="12" s="1"/>
  <c r="AB35" i="12"/>
  <c r="AR35" i="12" s="1"/>
  <c r="AB20" i="12"/>
  <c r="AR20" i="12" s="1"/>
  <c r="AB80" i="12"/>
  <c r="AR80" i="12" s="1"/>
  <c r="AB19" i="12"/>
  <c r="AR19" i="12" s="1"/>
  <c r="AB136" i="12"/>
  <c r="AR136" i="12" s="1"/>
  <c r="AB7" i="12"/>
  <c r="AR7" i="12" s="1"/>
  <c r="AB151" i="12"/>
  <c r="AR151" i="12" s="1"/>
  <c r="AB26" i="12"/>
  <c r="AR26" i="12" s="1"/>
  <c r="AB120" i="12"/>
  <c r="AR120" i="12" s="1"/>
  <c r="AB117" i="12"/>
  <c r="AR117" i="12" s="1"/>
  <c r="AB36" i="12"/>
  <c r="AR36" i="12" s="1"/>
  <c r="AB125" i="12"/>
  <c r="AR125" i="12" s="1"/>
  <c r="AB64" i="12"/>
  <c r="AR64" i="12" s="1"/>
  <c r="AB107" i="12"/>
  <c r="AR107" i="12" s="1"/>
  <c r="AB43" i="12"/>
  <c r="AR43" i="12" s="1"/>
  <c r="AB72" i="12"/>
  <c r="AR72" i="12" s="1"/>
  <c r="Z53" i="12"/>
  <c r="AS53" i="12" s="1"/>
  <c r="Z14" i="12"/>
  <c r="Z144" i="12"/>
  <c r="AS144" i="12" s="1"/>
  <c r="Z125" i="12"/>
  <c r="AS125" i="12" s="1"/>
  <c r="Z91" i="12"/>
  <c r="Z26" i="12"/>
  <c r="Z60" i="12"/>
  <c r="AS60" i="12" s="1"/>
  <c r="Z13" i="12"/>
  <c r="AS13" i="12" s="1"/>
  <c r="Z116" i="12"/>
  <c r="AS116" i="12" s="1"/>
  <c r="Z4" i="12"/>
  <c r="AS4" i="12" s="1"/>
  <c r="Z133" i="12"/>
  <c r="AS133" i="12" s="1"/>
  <c r="Z115" i="12"/>
  <c r="AS115" i="12" s="1"/>
  <c r="Z74" i="12"/>
  <c r="AS74" i="12" s="1"/>
  <c r="Z17" i="12"/>
  <c r="AS17" i="12" s="1"/>
  <c r="Z145" i="12"/>
  <c r="AS145" i="12" s="1"/>
  <c r="Z67" i="12"/>
  <c r="AS67" i="12" s="1"/>
  <c r="Z18" i="12"/>
  <c r="AS18" i="12" s="1"/>
  <c r="Z69" i="12"/>
  <c r="AS69" i="12" s="1"/>
  <c r="AB95" i="12"/>
  <c r="AR95" i="12" s="1"/>
  <c r="AB63" i="12"/>
  <c r="AR63" i="12" s="1"/>
  <c r="AB6" i="12"/>
  <c r="AR6" i="12" s="1"/>
  <c r="AB150" i="12"/>
  <c r="AR150" i="12" s="1"/>
  <c r="AB3" i="12"/>
  <c r="AR3" i="12" s="1"/>
  <c r="AB73" i="12"/>
  <c r="AR73" i="12" s="1"/>
  <c r="AB42" i="12"/>
  <c r="AR42" i="12" s="1"/>
  <c r="AB154" i="12"/>
  <c r="AR154" i="12" s="1"/>
  <c r="AB11" i="12"/>
  <c r="AR11" i="12" s="1"/>
  <c r="AB76" i="12"/>
  <c r="AR76" i="12" s="1"/>
  <c r="AB17" i="12"/>
  <c r="AR17" i="12" s="1"/>
  <c r="AB40" i="12"/>
  <c r="AR40" i="12" s="1"/>
  <c r="AB142" i="12"/>
  <c r="AR142" i="12" s="1"/>
  <c r="AB59" i="12"/>
  <c r="AR59" i="12" s="1"/>
  <c r="AB133" i="12"/>
  <c r="AR133" i="12" s="1"/>
  <c r="AB109" i="12"/>
  <c r="AR109" i="12" s="1"/>
  <c r="AB126" i="12"/>
  <c r="AR126" i="12" s="1"/>
  <c r="AB14" i="12"/>
  <c r="AR14" i="12" s="1"/>
  <c r="AB86" i="12"/>
  <c r="AR86" i="12" s="1"/>
  <c r="AB139" i="12"/>
  <c r="AR139" i="12" s="1"/>
  <c r="Z15" i="12"/>
  <c r="Z28" i="12"/>
  <c r="AS28" i="12" s="1"/>
  <c r="Z71" i="12"/>
  <c r="AS71" i="12" s="1"/>
  <c r="Z153" i="12"/>
  <c r="AS153" i="12" s="1"/>
  <c r="Z66" i="12"/>
  <c r="AS66" i="12" s="1"/>
  <c r="AB91" i="12"/>
  <c r="AR91" i="12" s="1"/>
  <c r="AB94" i="12"/>
  <c r="AR94" i="12" s="1"/>
  <c r="AB52" i="12"/>
  <c r="AR52" i="12" s="1"/>
  <c r="AB84" i="12"/>
  <c r="AR84" i="12" s="1"/>
  <c r="AB78" i="12"/>
  <c r="AR78" i="12" s="1"/>
  <c r="AB130" i="12"/>
  <c r="AR130" i="12" s="1"/>
  <c r="AB135" i="12"/>
  <c r="AR135" i="12" s="1"/>
  <c r="Z46" i="12"/>
  <c r="Z58" i="12"/>
  <c r="AS58" i="12" s="1"/>
  <c r="Z75" i="12"/>
  <c r="AS75" i="12" s="1"/>
  <c r="Z114" i="12"/>
  <c r="AS114" i="12" s="1"/>
  <c r="Z124" i="12"/>
  <c r="Z80" i="12"/>
  <c r="AB102" i="12"/>
  <c r="AR102" i="12" s="1"/>
  <c r="AB83" i="12"/>
  <c r="AR83" i="12" s="1"/>
  <c r="AB115" i="12"/>
  <c r="AR115" i="12" s="1"/>
  <c r="AB47" i="12"/>
  <c r="AR47" i="12" s="1"/>
  <c r="AB108" i="12"/>
  <c r="AR108" i="12" s="1"/>
  <c r="AB68" i="12"/>
  <c r="AR68" i="12" s="1"/>
  <c r="Z102" i="12"/>
  <c r="Z50" i="12"/>
  <c r="Z94" i="12"/>
  <c r="Z154" i="12"/>
  <c r="AS154" i="12" s="1"/>
  <c r="Z93" i="12"/>
  <c r="Z137" i="12"/>
  <c r="Z38" i="12"/>
  <c r="AS38" i="12" s="1"/>
  <c r="AB25" i="12"/>
  <c r="AR25" i="12" s="1"/>
  <c r="AB96" i="12"/>
  <c r="AR96" i="12" s="1"/>
  <c r="AB145" i="12"/>
  <c r="AR145" i="12" s="1"/>
  <c r="AB79" i="12"/>
  <c r="AR79" i="12" s="1"/>
  <c r="AB106" i="12"/>
  <c r="AR106" i="12" s="1"/>
  <c r="AB152" i="12"/>
  <c r="AR152" i="12" s="1"/>
  <c r="AB77" i="12"/>
  <c r="AR77" i="12" s="1"/>
  <c r="Z88" i="12"/>
  <c r="AS88" i="12" s="1"/>
  <c r="Z49" i="12"/>
  <c r="AS49" i="12" s="1"/>
  <c r="Z42" i="12"/>
  <c r="Z40" i="12"/>
  <c r="AB18" i="12"/>
  <c r="AR18" i="12" s="1"/>
  <c r="AB50" i="12"/>
  <c r="AR50" i="12" s="1"/>
  <c r="AB82" i="12"/>
  <c r="AR82" i="12" s="1"/>
  <c r="AB118" i="12"/>
  <c r="AR118" i="12" s="1"/>
  <c r="AB49" i="12"/>
  <c r="AR49" i="12" s="1"/>
  <c r="AB110" i="12"/>
  <c r="AR110" i="12" s="1"/>
  <c r="AB16" i="12"/>
  <c r="AR16" i="12" s="1"/>
  <c r="AB123" i="12"/>
  <c r="AR123" i="12" s="1"/>
  <c r="AB113" i="12"/>
  <c r="AR113" i="12" s="1"/>
  <c r="AB69" i="12"/>
  <c r="AR69" i="12" s="1"/>
  <c r="Z148" i="12"/>
  <c r="AS148" i="12" s="1"/>
  <c r="Z55" i="12"/>
  <c r="AS55" i="12" s="1"/>
  <c r="Z151" i="12"/>
  <c r="Z126" i="12"/>
  <c r="Z109" i="12"/>
  <c r="Z23" i="12"/>
  <c r="AB56" i="12"/>
  <c r="AR56" i="12" s="1"/>
  <c r="AB22" i="12"/>
  <c r="AR22" i="12" s="1"/>
  <c r="AB148" i="12"/>
  <c r="AR148" i="12" s="1"/>
  <c r="AB137" i="12"/>
  <c r="AR137" i="12" s="1"/>
  <c r="AB131" i="12"/>
  <c r="AR131" i="12" s="1"/>
  <c r="AB15" i="12"/>
  <c r="AR15" i="12" s="1"/>
  <c r="Z131" i="12"/>
  <c r="AS131" i="12" s="1"/>
  <c r="Z101" i="12"/>
  <c r="AS101" i="12" s="1"/>
  <c r="Z92" i="12"/>
  <c r="Z110" i="12"/>
  <c r="AS110" i="12" s="1"/>
  <c r="Z33" i="12"/>
  <c r="AS33" i="12" s="1"/>
  <c r="Z48" i="12"/>
  <c r="AS48" i="12" s="1"/>
  <c r="Z70" i="12"/>
  <c r="AB29" i="12"/>
  <c r="AR29" i="12" s="1"/>
  <c r="AB75" i="12"/>
  <c r="AR75" i="12" s="1"/>
  <c r="AB27" i="12"/>
  <c r="AR27" i="12" s="1"/>
  <c r="AB93" i="12"/>
  <c r="AR93" i="12" s="1"/>
  <c r="AB100" i="12"/>
  <c r="AR100" i="12" s="1"/>
  <c r="AB98" i="12"/>
  <c r="AR98" i="12" s="1"/>
  <c r="AB21" i="12"/>
  <c r="AR21" i="12" s="1"/>
  <c r="Z35" i="12"/>
  <c r="Z72" i="12"/>
  <c r="Z19" i="12"/>
  <c r="Z84" i="12"/>
  <c r="Z147" i="12"/>
  <c r="AS147" i="12" s="1"/>
  <c r="Z113" i="12"/>
  <c r="AS113" i="12" s="1"/>
  <c r="AB112" i="12"/>
  <c r="AR112" i="12" s="1"/>
  <c r="AB138" i="12"/>
  <c r="AR138" i="12" s="1"/>
  <c r="AB67" i="12"/>
  <c r="AR67" i="12" s="1"/>
  <c r="AB121" i="12"/>
  <c r="AR121" i="12" s="1"/>
  <c r="AB31" i="12"/>
  <c r="AR31" i="12" s="1"/>
  <c r="AB46" i="12"/>
  <c r="AR46" i="12" s="1"/>
  <c r="Z54" i="12"/>
  <c r="AS54" i="12" s="1"/>
  <c r="Z51" i="12"/>
  <c r="Z118" i="12"/>
  <c r="Z3" i="12"/>
  <c r="AS3" i="12" s="1"/>
  <c r="AB62" i="12"/>
  <c r="AB153" i="12"/>
  <c r="AR153" i="12" s="1"/>
  <c r="Z29" i="12"/>
  <c r="Z100" i="12"/>
  <c r="Z96" i="12"/>
  <c r="Z8" i="12"/>
  <c r="Z79" i="12"/>
  <c r="AS79" i="12" s="1"/>
  <c r="Z149" i="12"/>
  <c r="AS149" i="12" s="1"/>
  <c r="Z76" i="12"/>
  <c r="AB144" i="12"/>
  <c r="AR144" i="12" s="1"/>
  <c r="AB30" i="12"/>
  <c r="AR30" i="12" s="1"/>
  <c r="AB71" i="12"/>
  <c r="AR71" i="12" s="1"/>
  <c r="AB44" i="12"/>
  <c r="AR44" i="12" s="1"/>
  <c r="AB54" i="12"/>
  <c r="AR54" i="12" s="1"/>
  <c r="Z10" i="12"/>
  <c r="AS10" i="12" s="1"/>
  <c r="Z134" i="12"/>
  <c r="AS134" i="12" s="1"/>
  <c r="Z129" i="12"/>
  <c r="AS129" i="12" s="1"/>
  <c r="Z120" i="12"/>
  <c r="Z104" i="12"/>
  <c r="AS104" i="12" s="1"/>
  <c r="Z12" i="12"/>
  <c r="AS12" i="12" s="1"/>
  <c r="AB132" i="12"/>
  <c r="AR132" i="12" s="1"/>
  <c r="AB122" i="12"/>
  <c r="AR122" i="12" s="1"/>
  <c r="AB143" i="12"/>
  <c r="AR143" i="12" s="1"/>
  <c r="AB38" i="12"/>
  <c r="AR38" i="12" s="1"/>
  <c r="AB88" i="12"/>
  <c r="AR88" i="12" s="1"/>
  <c r="Z43" i="12"/>
  <c r="Z99" i="12"/>
  <c r="AS99" i="12" s="1"/>
  <c r="Z130" i="12"/>
  <c r="Z22" i="12"/>
  <c r="Z73" i="12"/>
  <c r="AS73" i="12" s="1"/>
  <c r="Z44" i="12"/>
  <c r="AS44" i="12" s="1"/>
  <c r="AB24" i="12"/>
  <c r="AR24" i="12" s="1"/>
  <c r="AB99" i="12"/>
  <c r="AR99" i="12" s="1"/>
  <c r="AB119" i="12"/>
  <c r="AR119" i="12" s="1"/>
  <c r="AB37" i="12"/>
  <c r="AR37" i="12" s="1"/>
  <c r="AB92" i="12"/>
  <c r="AR92" i="12" s="1"/>
  <c r="AB28" i="12"/>
  <c r="AR28" i="12" s="1"/>
  <c r="Z85" i="12"/>
  <c r="Z9" i="12"/>
  <c r="AS9" i="12" s="1"/>
  <c r="Z135" i="12"/>
  <c r="Z47" i="12"/>
  <c r="Z138" i="12"/>
  <c r="Z119" i="12"/>
  <c r="AS119" i="12" s="1"/>
  <c r="Z21" i="12"/>
  <c r="Z123" i="12"/>
  <c r="Z89" i="12"/>
  <c r="Z98" i="12"/>
  <c r="AS98" i="12" s="1"/>
  <c r="Z41" i="12"/>
  <c r="AS41" i="12" s="1"/>
  <c r="AB66" i="12"/>
  <c r="AR66" i="12" s="1"/>
  <c r="AB33" i="12"/>
  <c r="AR33" i="12" s="1"/>
  <c r="AB101" i="12"/>
  <c r="AB48" i="12"/>
  <c r="AR48" i="12" s="1"/>
  <c r="AB127" i="12"/>
  <c r="AR127" i="12" s="1"/>
  <c r="AB134" i="12"/>
  <c r="AR134" i="12" s="1"/>
  <c r="Z59" i="12"/>
  <c r="Z128" i="12"/>
  <c r="AS128" i="12" s="1"/>
  <c r="Z132" i="12"/>
  <c r="AS132" i="12" s="1"/>
  <c r="Z57" i="12"/>
  <c r="Z105" i="12"/>
  <c r="Z90" i="12"/>
  <c r="AR90" i="12"/>
  <c r="Z142" i="12"/>
  <c r="AS142" i="12" s="1"/>
  <c r="Z77" i="12"/>
  <c r="Z106" i="12"/>
  <c r="Z143" i="12"/>
  <c r="AS143" i="12" s="1"/>
  <c r="Z136" i="12"/>
  <c r="Z20" i="12"/>
  <c r="Z82" i="12"/>
  <c r="Z103" i="12"/>
  <c r="Z16" i="12"/>
  <c r="AS16" i="12" s="1"/>
  <c r="Z25" i="12"/>
  <c r="AB12" i="12"/>
  <c r="AR12" i="12" s="1"/>
  <c r="AB41" i="12"/>
  <c r="AR41" i="12" s="1"/>
  <c r="AB85" i="12"/>
  <c r="AR85" i="12" s="1"/>
  <c r="AB53" i="12"/>
  <c r="AB146" i="12"/>
  <c r="AR146" i="12" s="1"/>
  <c r="AB8" i="12"/>
  <c r="AR8" i="12" s="1"/>
  <c r="AB114" i="12"/>
  <c r="AB39" i="12"/>
  <c r="AR39" i="12" s="1"/>
  <c r="AB147" i="12"/>
  <c r="AB60" i="12"/>
  <c r="AR60" i="12" s="1"/>
  <c r="AB129" i="12"/>
  <c r="AR129" i="12" s="1"/>
  <c r="AB89" i="12"/>
  <c r="AR89" i="12" s="1"/>
  <c r="AB10" i="12"/>
  <c r="AR10" i="12" s="1"/>
  <c r="AB111" i="12"/>
  <c r="AR111" i="12" s="1"/>
  <c r="AB141" i="12"/>
  <c r="AR141" i="12" s="1"/>
  <c r="AB32" i="12"/>
  <c r="AR32" i="12" s="1"/>
  <c r="AB58" i="12"/>
  <c r="AR58" i="12" s="1"/>
  <c r="Z62" i="12"/>
  <c r="AS62" i="12" s="1"/>
  <c r="Z83" i="12"/>
  <c r="AS83" i="12" s="1"/>
  <c r="Z37" i="12"/>
  <c r="AS37" i="12" s="1"/>
  <c r="Z117" i="12"/>
  <c r="Z127" i="12"/>
  <c r="AS127" i="12" s="1"/>
  <c r="Z112" i="12"/>
  <c r="Z11" i="12"/>
  <c r="Z111" i="12"/>
  <c r="Z78" i="12"/>
  <c r="AS78" i="12" s="1"/>
  <c r="Z107" i="12"/>
  <c r="Z32" i="12"/>
  <c r="Z95" i="12"/>
  <c r="Z146" i="12"/>
  <c r="Z64" i="12"/>
  <c r="Z7" i="12"/>
  <c r="Z139" i="12"/>
  <c r="Z63" i="12"/>
  <c r="Z34" i="12"/>
  <c r="AS34" i="12" s="1"/>
  <c r="Z30" i="12"/>
  <c r="AB57" i="12"/>
  <c r="AR57" i="12" s="1"/>
  <c r="AB9" i="12"/>
  <c r="AR9" i="12" s="1"/>
  <c r="AB34" i="12"/>
  <c r="AR34" i="12" s="1"/>
  <c r="AB104" i="12"/>
  <c r="AR104" i="12" s="1"/>
  <c r="AB87" i="12"/>
  <c r="AR87" i="12" s="1"/>
  <c r="AB149" i="12"/>
  <c r="AR149" i="12" s="1"/>
  <c r="AB23" i="12"/>
  <c r="AR23" i="12" s="1"/>
  <c r="AB124" i="12"/>
  <c r="AR124" i="12" s="1"/>
  <c r="AB51" i="12"/>
  <c r="AR51" i="12" s="1"/>
  <c r="AB116" i="12"/>
  <c r="AR116" i="12" s="1"/>
  <c r="AB4" i="12"/>
  <c r="AR4" i="12" s="1"/>
  <c r="AB103" i="12"/>
  <c r="AR103" i="12" s="1"/>
  <c r="AB128" i="12"/>
  <c r="AR128" i="12" s="1"/>
  <c r="AB70" i="12"/>
  <c r="AR70" i="12" s="1"/>
  <c r="AB105" i="12"/>
  <c r="AR105" i="12" s="1"/>
  <c r="AB74" i="12"/>
  <c r="AR74" i="12" s="1"/>
  <c r="AB140" i="12"/>
  <c r="AR140" i="12" s="1"/>
  <c r="AB55" i="12"/>
  <c r="AR55" i="12" s="1"/>
  <c r="AB65" i="12"/>
  <c r="AR65" i="12" s="1"/>
  <c r="AS65" i="12"/>
  <c r="CS93" i="12"/>
  <c r="CT93" i="12" s="1"/>
  <c r="CS115" i="12"/>
  <c r="CT115" i="12" s="1"/>
  <c r="CS90" i="12"/>
  <c r="CT90" i="12" s="1"/>
  <c r="CS29" i="12"/>
  <c r="CT29" i="12" s="1"/>
  <c r="CS117" i="12"/>
  <c r="CT117" i="12" s="1"/>
  <c r="CS18" i="12"/>
  <c r="CT18" i="12" s="1"/>
  <c r="CS66" i="12"/>
  <c r="CT66" i="12" s="1"/>
  <c r="CS122" i="12"/>
  <c r="CT122" i="12" s="1"/>
  <c r="CS107" i="12"/>
  <c r="CT107" i="12" s="1"/>
  <c r="CS141" i="12"/>
  <c r="CT141" i="12" s="1"/>
  <c r="CS57" i="12"/>
  <c r="CT57" i="12" s="1"/>
  <c r="CS72" i="12"/>
  <c r="CT72" i="12" s="1"/>
  <c r="CS28" i="12"/>
  <c r="CT28" i="12" s="1"/>
  <c r="CS94" i="12"/>
  <c r="CT94" i="12" s="1"/>
  <c r="CS96" i="12"/>
  <c r="CT96" i="12" s="1"/>
  <c r="CS148" i="12"/>
  <c r="CT148" i="12" s="1"/>
  <c r="CS55" i="12"/>
  <c r="CT55" i="12" s="1"/>
  <c r="CS15" i="12"/>
  <c r="CT15" i="12" s="1"/>
  <c r="CS130" i="12"/>
  <c r="CT130" i="12" s="1"/>
  <c r="CS83" i="12"/>
  <c r="CT83" i="12" s="1"/>
  <c r="CS51" i="12"/>
  <c r="CT51" i="12" s="1"/>
  <c r="CS109" i="12"/>
  <c r="CT109" i="12" s="1"/>
  <c r="CS152" i="12"/>
  <c r="CT152" i="12" s="1"/>
  <c r="CS85" i="12"/>
  <c r="CT85" i="12" s="1"/>
  <c r="CS104" i="12"/>
  <c r="CT104" i="12" s="1"/>
  <c r="CS6" i="12"/>
  <c r="CT6" i="12" s="1"/>
  <c r="CS126" i="12"/>
  <c r="CT126" i="12" s="1"/>
  <c r="CS74" i="12"/>
  <c r="CT74" i="12" s="1"/>
  <c r="CS76" i="12"/>
  <c r="CT76" i="12" s="1"/>
  <c r="CS82" i="12"/>
  <c r="CT82" i="12" s="1"/>
  <c r="CS42" i="12"/>
  <c r="CT42" i="12" s="1"/>
  <c r="CS118" i="12"/>
  <c r="CT118" i="12" s="1"/>
  <c r="CS63" i="12"/>
  <c r="CT63" i="12" s="1"/>
  <c r="CS65" i="12"/>
  <c r="CT65" i="12" s="1"/>
  <c r="CS116" i="12"/>
  <c r="CT116" i="12" s="1"/>
  <c r="CS144" i="12"/>
  <c r="CT144" i="12" s="1"/>
  <c r="CS125" i="12"/>
  <c r="CT125" i="12" s="1"/>
  <c r="CS153" i="12"/>
  <c r="CT153" i="12" s="1"/>
  <c r="CS52" i="12"/>
  <c r="CT52" i="12" s="1"/>
  <c r="CS136" i="12"/>
  <c r="CT136" i="12" s="1"/>
  <c r="CS47" i="12"/>
  <c r="CT47" i="12" s="1"/>
  <c r="CS26" i="12"/>
  <c r="CT26" i="12" s="1"/>
  <c r="CS54" i="12"/>
  <c r="CT54" i="12" s="1"/>
  <c r="CS41" i="12"/>
  <c r="CT41" i="12" s="1"/>
  <c r="CS60" i="12"/>
  <c r="CT60" i="12" s="1"/>
  <c r="CS145" i="12"/>
  <c r="CT145" i="12" s="1"/>
  <c r="CS44" i="12"/>
  <c r="CT44" i="12" s="1"/>
  <c r="CS135" i="12"/>
  <c r="CT135" i="12" s="1"/>
  <c r="CS138" i="12"/>
  <c r="CT138" i="12" s="1"/>
  <c r="CS12" i="12"/>
  <c r="CT12" i="12" s="1"/>
  <c r="CS133" i="12"/>
  <c r="CT133" i="12" s="1"/>
  <c r="CS120" i="12"/>
  <c r="CT120" i="12" s="1"/>
  <c r="CS34" i="12"/>
  <c r="CT34" i="12" s="1"/>
  <c r="CS84" i="12"/>
  <c r="CT84" i="12" s="1"/>
  <c r="CS79" i="12"/>
  <c r="CT79" i="12" s="1"/>
  <c r="CS92" i="12"/>
  <c r="CT92" i="12" s="1"/>
  <c r="CS143" i="12"/>
  <c r="CT143" i="12" s="1"/>
  <c r="CS64" i="12"/>
  <c r="CT64" i="12" s="1"/>
  <c r="CS99" i="12"/>
  <c r="CT99" i="12" s="1"/>
  <c r="CS69" i="12"/>
  <c r="CT69" i="12" s="1"/>
  <c r="CS73" i="12"/>
  <c r="CT73" i="12" s="1"/>
  <c r="CS123" i="12"/>
  <c r="CT123" i="12" s="1"/>
  <c r="CS23" i="12"/>
  <c r="CT23" i="12" s="1"/>
  <c r="CS19" i="12"/>
  <c r="CT19" i="12" s="1"/>
  <c r="CS30" i="12"/>
  <c r="CT30" i="12" s="1"/>
  <c r="CS121" i="12"/>
  <c r="CT121" i="12" s="1"/>
  <c r="CS103" i="12"/>
  <c r="CT103" i="12" s="1"/>
  <c r="CS21" i="12"/>
  <c r="CT21" i="12" s="1"/>
  <c r="CS14" i="12"/>
  <c r="CT14" i="12" s="1"/>
  <c r="CS131" i="12"/>
  <c r="CT131" i="12" s="1"/>
  <c r="CS3" i="12"/>
  <c r="CT3" i="12" s="1"/>
  <c r="CS53" i="12"/>
  <c r="CT53" i="12" s="1"/>
  <c r="CS89" i="12"/>
  <c r="CT89" i="12" s="1"/>
  <c r="CS58" i="12"/>
  <c r="CT58" i="12" s="1"/>
  <c r="CS108" i="12"/>
  <c r="CT108" i="12" s="1"/>
  <c r="CS68" i="12"/>
  <c r="CT68" i="12" s="1"/>
  <c r="CS128" i="12"/>
  <c r="CT128" i="12" s="1"/>
  <c r="CS154" i="12"/>
  <c r="CT154" i="12" s="1"/>
  <c r="CS111" i="12"/>
  <c r="CT111" i="12" s="1"/>
  <c r="CS16" i="12"/>
  <c r="CT16" i="12" s="1"/>
  <c r="CS146" i="12"/>
  <c r="CT146" i="12" s="1"/>
  <c r="CS50" i="12"/>
  <c r="CT50" i="12" s="1"/>
  <c r="CS100" i="12"/>
  <c r="CT100" i="12" s="1"/>
  <c r="CS36" i="12"/>
  <c r="CT36" i="12" s="1"/>
  <c r="CS150" i="12"/>
  <c r="CT150" i="12" s="1"/>
  <c r="CS67" i="12"/>
  <c r="CT67" i="12" s="1"/>
  <c r="CS38" i="12"/>
  <c r="CT38" i="12" s="1"/>
  <c r="CS91" i="12"/>
  <c r="CT91" i="12" s="1"/>
  <c r="CS114" i="12"/>
  <c r="CT114" i="12" s="1"/>
  <c r="CS102" i="12"/>
  <c r="CT102" i="12" s="1"/>
  <c r="CS151" i="12"/>
  <c r="CT151" i="12" s="1"/>
  <c r="CS24" i="12"/>
  <c r="CT24" i="12" s="1"/>
  <c r="CS113" i="12"/>
  <c r="CT113" i="12" s="1"/>
  <c r="CS142" i="12"/>
  <c r="CT142" i="12" s="1"/>
  <c r="CS134" i="12"/>
  <c r="CT134" i="12" s="1"/>
  <c r="CS49" i="12"/>
  <c r="CT49" i="12" s="1"/>
  <c r="CS71" i="12"/>
  <c r="CT71" i="12" s="1"/>
  <c r="CS43" i="12"/>
  <c r="CT43" i="12" s="1"/>
  <c r="CS8" i="12"/>
  <c r="CT8" i="12" s="1"/>
  <c r="CS86" i="12"/>
  <c r="CT86" i="12" s="1"/>
  <c r="CS119" i="12"/>
  <c r="CT119" i="12" s="1"/>
  <c r="CS98" i="12"/>
  <c r="CT98" i="12" s="1"/>
  <c r="CS56" i="12"/>
  <c r="CT56" i="12" s="1"/>
  <c r="CS22" i="12"/>
  <c r="CT22" i="12" s="1"/>
  <c r="CS110" i="12"/>
  <c r="CT110" i="12" s="1"/>
  <c r="CS62" i="12"/>
  <c r="CT62" i="12" s="1"/>
  <c r="CS10" i="12"/>
  <c r="CT10" i="12" s="1"/>
  <c r="CS101" i="12"/>
  <c r="CT101" i="12" s="1"/>
  <c r="CS61" i="12"/>
  <c r="CT61" i="12" s="1"/>
  <c r="CS140" i="12"/>
  <c r="CT140" i="12" s="1"/>
  <c r="CS11" i="12"/>
  <c r="CT11" i="12" s="1"/>
  <c r="CS40" i="12"/>
  <c r="CT40" i="12" s="1"/>
  <c r="CS39" i="12"/>
  <c r="CT39" i="12" s="1"/>
  <c r="CS31" i="12"/>
  <c r="CT31" i="12" s="1"/>
  <c r="CS88" i="12"/>
  <c r="CT88" i="12" s="1"/>
  <c r="CS80" i="12"/>
  <c r="CT80" i="12" s="1"/>
  <c r="CS132" i="12"/>
  <c r="CT132" i="12" s="1"/>
  <c r="CS59" i="12"/>
  <c r="CT59" i="12" s="1"/>
  <c r="CS27" i="12"/>
  <c r="CT27" i="12" s="1"/>
  <c r="CS75" i="12"/>
  <c r="CT75" i="12" s="1"/>
  <c r="CS7" i="12"/>
  <c r="CT7" i="12" s="1"/>
  <c r="CS33" i="12"/>
  <c r="CT33" i="12" s="1"/>
  <c r="CS4" i="12"/>
  <c r="CT4" i="12" s="1"/>
  <c r="CS78" i="12"/>
  <c r="CT78" i="12" s="1"/>
  <c r="CS106" i="12"/>
  <c r="CT106" i="12" s="1"/>
  <c r="CS20" i="12"/>
  <c r="CT20" i="12" s="1"/>
  <c r="CS37" i="12"/>
  <c r="CT37" i="12" s="1"/>
  <c r="CS137" i="12"/>
  <c r="CT137" i="12" s="1"/>
  <c r="CS70" i="12"/>
  <c r="CT70" i="12" s="1"/>
  <c r="CS147" i="12"/>
  <c r="CT147" i="12" s="1"/>
  <c r="CS46" i="12"/>
  <c r="CT46" i="12" s="1"/>
  <c r="CS35" i="12"/>
  <c r="CT35" i="12" s="1"/>
  <c r="CS124" i="12"/>
  <c r="CT124" i="12" s="1"/>
  <c r="CS149" i="12"/>
  <c r="CT149" i="12" s="1"/>
  <c r="CS48" i="12"/>
  <c r="CT48" i="12" s="1"/>
  <c r="CS95" i="12"/>
  <c r="CT95" i="12" s="1"/>
  <c r="CS9" i="12"/>
  <c r="CT9" i="12" s="1"/>
  <c r="CS139" i="12"/>
  <c r="CT139" i="12" s="1"/>
  <c r="CS77" i="12"/>
  <c r="CT77" i="12" s="1"/>
  <c r="CS32" i="12"/>
  <c r="CT32" i="12" s="1"/>
  <c r="CS105" i="12"/>
  <c r="CT105" i="12" s="1"/>
  <c r="CS17" i="12"/>
  <c r="CT17" i="12" s="1"/>
  <c r="CS127" i="12"/>
  <c r="CT127" i="12" s="1"/>
  <c r="CS129" i="12"/>
  <c r="CT129" i="12" s="1"/>
  <c r="CS87" i="12"/>
  <c r="CT87" i="12" s="1"/>
  <c r="CS13" i="12"/>
  <c r="CT13" i="12" s="1"/>
  <c r="CS112" i="12"/>
  <c r="CT112" i="12" s="1"/>
  <c r="CS2" i="12"/>
  <c r="CT2" i="12" s="1"/>
  <c r="AB2" i="12"/>
  <c r="AR2" i="12" s="1"/>
  <c r="Z2" i="12"/>
  <c r="AS2" i="12" s="1"/>
  <c r="AA20" i="12" l="1"/>
  <c r="AT20" i="12" s="1"/>
  <c r="AS81" i="12"/>
  <c r="AA97" i="12"/>
  <c r="AT97" i="12" s="1"/>
  <c r="CW97" i="12"/>
  <c r="CV97" i="12"/>
  <c r="AA53" i="12"/>
  <c r="AT53" i="12" s="1"/>
  <c r="AA117" i="12"/>
  <c r="AT117" i="12" s="1"/>
  <c r="AA114" i="12"/>
  <c r="AT114" i="12" s="1"/>
  <c r="AA26" i="12"/>
  <c r="AT26" i="12" s="1"/>
  <c r="AA107" i="12"/>
  <c r="AT107" i="12" s="1"/>
  <c r="AA84" i="12"/>
  <c r="AT84" i="12" s="1"/>
  <c r="AA6" i="12"/>
  <c r="AT6" i="12" s="1"/>
  <c r="AA150" i="12"/>
  <c r="AT150" i="12" s="1"/>
  <c r="CV28" i="12"/>
  <c r="CW28" i="12"/>
  <c r="CV130" i="12"/>
  <c r="CW130" i="12"/>
  <c r="CV5" i="12"/>
  <c r="CW5" i="12"/>
  <c r="CV74" i="12"/>
  <c r="CW74" i="12"/>
  <c r="CV56" i="12"/>
  <c r="CW56" i="12"/>
  <c r="CV25" i="12"/>
  <c r="CW25" i="12"/>
  <c r="CV95" i="12"/>
  <c r="CW95" i="12"/>
  <c r="CV110" i="12"/>
  <c r="CW110" i="12"/>
  <c r="CV36" i="12"/>
  <c r="CW36" i="12"/>
  <c r="CV120" i="12"/>
  <c r="CW120" i="12"/>
  <c r="CV48" i="12"/>
  <c r="CW48" i="12"/>
  <c r="CV40" i="12"/>
  <c r="CW40" i="12"/>
  <c r="CV100" i="12"/>
  <c r="CW100" i="12"/>
  <c r="CV133" i="12"/>
  <c r="CW133" i="12"/>
  <c r="CV72" i="12"/>
  <c r="CW72" i="12"/>
  <c r="CV27" i="12"/>
  <c r="CW27" i="12"/>
  <c r="CV58" i="12"/>
  <c r="CW58" i="12"/>
  <c r="CV65" i="12"/>
  <c r="CW65" i="12"/>
  <c r="CV105" i="12"/>
  <c r="CW105" i="12"/>
  <c r="CV124" i="12"/>
  <c r="CW124" i="12"/>
  <c r="CV20" i="12"/>
  <c r="CW20" i="12"/>
  <c r="CV59" i="12"/>
  <c r="CW59" i="12"/>
  <c r="CV140" i="12"/>
  <c r="CW140" i="12"/>
  <c r="CV98" i="12"/>
  <c r="CW98" i="12"/>
  <c r="CV134" i="12"/>
  <c r="CW134" i="12"/>
  <c r="CV91" i="12"/>
  <c r="CW91" i="12"/>
  <c r="CV146" i="12"/>
  <c r="CW146" i="12"/>
  <c r="CV89" i="12"/>
  <c r="CW89" i="12"/>
  <c r="CV30" i="12"/>
  <c r="CW30" i="12"/>
  <c r="CV143" i="12"/>
  <c r="CW143" i="12"/>
  <c r="CV138" i="12"/>
  <c r="CW138" i="12"/>
  <c r="CV47" i="12"/>
  <c r="CW47" i="12"/>
  <c r="CV63" i="12"/>
  <c r="CW63" i="12"/>
  <c r="CV104" i="12"/>
  <c r="CW104" i="12"/>
  <c r="CV55" i="12"/>
  <c r="CW55" i="12"/>
  <c r="CV141" i="12"/>
  <c r="CW141" i="12"/>
  <c r="CV115" i="12"/>
  <c r="CW115" i="12"/>
  <c r="CV83" i="12"/>
  <c r="CW83" i="12"/>
  <c r="CV21" i="12"/>
  <c r="CW21" i="12"/>
  <c r="CV144" i="12"/>
  <c r="CW144" i="12"/>
  <c r="CV45" i="12"/>
  <c r="CW45" i="12"/>
  <c r="CV137" i="12"/>
  <c r="CW137" i="12"/>
  <c r="CV102" i="12"/>
  <c r="CW102" i="12"/>
  <c r="CV99" i="12"/>
  <c r="CW99" i="12"/>
  <c r="CV126" i="12"/>
  <c r="CW126" i="12"/>
  <c r="CV17" i="12"/>
  <c r="CW17" i="12"/>
  <c r="CV11" i="12"/>
  <c r="CW11" i="12"/>
  <c r="CV50" i="12"/>
  <c r="CW50" i="12"/>
  <c r="CV26" i="12"/>
  <c r="CW26" i="12"/>
  <c r="CV57" i="12"/>
  <c r="CW57" i="12"/>
  <c r="CV90" i="12"/>
  <c r="CW90" i="12"/>
  <c r="CV35" i="12"/>
  <c r="CW35" i="12"/>
  <c r="CV61" i="12"/>
  <c r="CW61" i="12"/>
  <c r="CV19" i="12"/>
  <c r="CW19" i="12"/>
  <c r="CV135" i="12"/>
  <c r="CW135" i="12"/>
  <c r="CV85" i="12"/>
  <c r="CW85" i="12"/>
  <c r="CV93" i="12"/>
  <c r="CW93" i="12"/>
  <c r="CV13" i="12"/>
  <c r="CW13" i="12"/>
  <c r="CV78" i="12"/>
  <c r="CW78" i="12"/>
  <c r="CV86" i="12"/>
  <c r="CW86" i="12"/>
  <c r="CV38" i="12"/>
  <c r="CW38" i="12"/>
  <c r="CV111" i="12"/>
  <c r="CW111" i="12"/>
  <c r="CV3" i="12"/>
  <c r="CW3" i="12"/>
  <c r="CV23" i="12"/>
  <c r="CW23" i="12"/>
  <c r="CV79" i="12"/>
  <c r="CW79" i="12"/>
  <c r="CV44" i="12"/>
  <c r="CW44" i="12"/>
  <c r="CV52" i="12"/>
  <c r="CW52" i="12"/>
  <c r="CV42" i="12"/>
  <c r="CW42" i="12"/>
  <c r="CV152" i="12"/>
  <c r="CW152" i="12"/>
  <c r="CV148" i="12"/>
  <c r="CW148" i="12"/>
  <c r="CV122" i="12"/>
  <c r="CW122" i="12"/>
  <c r="CV2" i="12"/>
  <c r="CW2" i="12"/>
  <c r="CV7" i="12"/>
  <c r="CW7" i="12"/>
  <c r="CV151" i="12"/>
  <c r="CW151" i="12"/>
  <c r="CV41" i="12"/>
  <c r="CW41" i="12"/>
  <c r="CV127" i="12"/>
  <c r="CW127" i="12"/>
  <c r="CV22" i="12"/>
  <c r="CW22" i="12"/>
  <c r="CV108" i="12"/>
  <c r="CW108" i="12"/>
  <c r="CV54" i="12"/>
  <c r="CW54" i="12"/>
  <c r="CV37" i="12"/>
  <c r="CW37" i="12"/>
  <c r="CV114" i="12"/>
  <c r="CW114" i="12"/>
  <c r="CV121" i="12"/>
  <c r="CW121" i="12"/>
  <c r="CV12" i="12"/>
  <c r="CW12" i="12"/>
  <c r="CV15" i="12"/>
  <c r="CW15" i="12"/>
  <c r="CV112" i="12"/>
  <c r="CW112" i="12"/>
  <c r="CV106" i="12"/>
  <c r="CW106" i="12"/>
  <c r="CV119" i="12"/>
  <c r="CW119" i="12"/>
  <c r="CV16" i="12"/>
  <c r="CW16" i="12"/>
  <c r="CV92" i="12"/>
  <c r="CW92" i="12"/>
  <c r="CV118" i="12"/>
  <c r="CW118" i="12"/>
  <c r="CV107" i="12"/>
  <c r="CW107" i="12"/>
  <c r="CV10" i="12"/>
  <c r="CW10" i="12"/>
  <c r="CV131" i="12"/>
  <c r="CW131" i="12"/>
  <c r="CV153" i="12"/>
  <c r="CW153" i="12"/>
  <c r="CV96" i="12"/>
  <c r="CW96" i="12"/>
  <c r="CV129" i="12"/>
  <c r="CW129" i="12"/>
  <c r="CV39" i="12"/>
  <c r="CW39" i="12"/>
  <c r="CV68" i="12"/>
  <c r="CW68" i="12"/>
  <c r="CV69" i="12"/>
  <c r="CW69" i="12"/>
  <c r="CV117" i="12"/>
  <c r="CW117" i="12"/>
  <c r="AA113" i="12"/>
  <c r="AT113" i="12" s="1"/>
  <c r="CV75" i="12"/>
  <c r="CW75" i="12"/>
  <c r="CV71" i="12"/>
  <c r="CW71" i="12"/>
  <c r="CV103" i="12"/>
  <c r="CW103" i="12"/>
  <c r="CV116" i="12"/>
  <c r="CW116" i="12"/>
  <c r="CV29" i="12"/>
  <c r="CW29" i="12"/>
  <c r="CV149" i="12"/>
  <c r="CW149" i="12"/>
  <c r="CV49" i="12"/>
  <c r="CW49" i="12"/>
  <c r="CV64" i="12"/>
  <c r="CW64" i="12"/>
  <c r="CV6" i="12"/>
  <c r="CW6" i="12"/>
  <c r="CV32" i="12"/>
  <c r="CW32" i="12"/>
  <c r="CV132" i="12"/>
  <c r="CW132" i="12"/>
  <c r="CV142" i="12"/>
  <c r="CW142" i="12"/>
  <c r="CV53" i="12"/>
  <c r="CW53" i="12"/>
  <c r="CV136" i="12"/>
  <c r="CW136" i="12"/>
  <c r="CV77" i="12"/>
  <c r="CW77" i="12"/>
  <c r="CV46" i="12"/>
  <c r="CW46" i="12"/>
  <c r="CV80" i="12"/>
  <c r="CW80" i="12"/>
  <c r="CV101" i="12"/>
  <c r="CW101" i="12"/>
  <c r="CV113" i="12"/>
  <c r="CW113" i="12"/>
  <c r="CV87" i="12"/>
  <c r="CW87" i="12"/>
  <c r="CV139" i="12"/>
  <c r="CW139" i="12"/>
  <c r="CV147" i="12"/>
  <c r="CW147" i="12"/>
  <c r="CV4" i="12"/>
  <c r="CW4" i="12"/>
  <c r="CV88" i="12"/>
  <c r="CW88" i="12"/>
  <c r="CV8" i="12"/>
  <c r="CW8" i="12"/>
  <c r="CV24" i="12"/>
  <c r="CW24" i="12"/>
  <c r="CV67" i="12"/>
  <c r="CW67" i="12"/>
  <c r="CV154" i="12"/>
  <c r="CW154" i="12"/>
  <c r="CV123" i="12"/>
  <c r="CW123" i="12"/>
  <c r="CV84" i="12"/>
  <c r="CW84" i="12"/>
  <c r="CV145" i="12"/>
  <c r="CW145" i="12"/>
  <c r="CV82" i="12"/>
  <c r="CW82" i="12"/>
  <c r="CV109" i="12"/>
  <c r="CW109" i="12"/>
  <c r="CV66" i="12"/>
  <c r="CW66" i="12"/>
  <c r="CV9" i="12"/>
  <c r="CW9" i="12"/>
  <c r="CV70" i="12"/>
  <c r="CW70" i="12"/>
  <c r="CV33" i="12"/>
  <c r="CW33" i="12"/>
  <c r="CV31" i="12"/>
  <c r="CW31" i="12"/>
  <c r="CV62" i="12"/>
  <c r="CW62" i="12"/>
  <c r="CV43" i="12"/>
  <c r="CW43" i="12"/>
  <c r="CV150" i="12"/>
  <c r="CW150" i="12"/>
  <c r="CV128" i="12"/>
  <c r="CW128" i="12"/>
  <c r="CV14" i="12"/>
  <c r="CW14" i="12"/>
  <c r="CV73" i="12"/>
  <c r="CW73" i="12"/>
  <c r="CV34" i="12"/>
  <c r="CW34" i="12"/>
  <c r="CV60" i="12"/>
  <c r="CW60" i="12"/>
  <c r="CV125" i="12"/>
  <c r="CW125" i="12"/>
  <c r="CV76" i="12"/>
  <c r="CW76" i="12"/>
  <c r="CV51" i="12"/>
  <c r="CW51" i="12"/>
  <c r="CV94" i="12"/>
  <c r="CW94" i="12"/>
  <c r="CV18" i="12"/>
  <c r="CW18" i="12"/>
  <c r="AA39" i="12"/>
  <c r="AT39" i="12" s="1"/>
  <c r="AA120" i="12"/>
  <c r="AT120" i="12" s="1"/>
  <c r="AA154" i="12"/>
  <c r="AT154" i="12" s="1"/>
  <c r="AA18" i="12"/>
  <c r="AT18" i="12" s="1"/>
  <c r="AA94" i="12"/>
  <c r="AT94" i="12" s="1"/>
  <c r="AA106" i="12"/>
  <c r="AT106" i="12" s="1"/>
  <c r="AA7" i="12"/>
  <c r="AT7" i="12" s="1"/>
  <c r="AA153" i="12"/>
  <c r="AT153" i="12" s="1"/>
  <c r="AA95" i="12"/>
  <c r="AT95" i="12" s="1"/>
  <c r="AA101" i="12"/>
  <c r="AT101" i="12" s="1"/>
  <c r="AA45" i="12"/>
  <c r="AT45" i="12" s="1"/>
  <c r="AS45" i="12"/>
  <c r="AA87" i="12"/>
  <c r="AT87" i="12" s="1"/>
  <c r="AA64" i="12"/>
  <c r="AT64" i="12" s="1"/>
  <c r="AA8" i="12"/>
  <c r="AT8" i="12" s="1"/>
  <c r="AA109" i="12"/>
  <c r="AT109" i="12" s="1"/>
  <c r="AA102" i="12"/>
  <c r="AT102" i="12" s="1"/>
  <c r="AA136" i="12"/>
  <c r="AT136" i="12" s="1"/>
  <c r="AA11" i="12"/>
  <c r="AT11" i="12" s="1"/>
  <c r="AA77" i="12"/>
  <c r="AT77" i="12" s="1"/>
  <c r="AA5" i="12"/>
  <c r="AT5" i="12" s="1"/>
  <c r="AA22" i="12"/>
  <c r="AT22" i="12" s="1"/>
  <c r="AA29" i="12"/>
  <c r="AT29" i="12" s="1"/>
  <c r="AA126" i="12"/>
  <c r="AT126" i="12" s="1"/>
  <c r="AA147" i="12"/>
  <c r="AT147" i="12" s="1"/>
  <c r="AA82" i="12"/>
  <c r="AT82" i="12" s="1"/>
  <c r="AA135" i="12"/>
  <c r="AT135" i="12" s="1"/>
  <c r="AA63" i="12"/>
  <c r="AT63" i="12" s="1"/>
  <c r="AA76" i="12"/>
  <c r="AT76" i="12" s="1"/>
  <c r="AA72" i="12"/>
  <c r="AT72" i="12" s="1"/>
  <c r="AA40" i="12"/>
  <c r="AT40" i="12" s="1"/>
  <c r="AA124" i="12"/>
  <c r="AT124" i="12" s="1"/>
  <c r="AA73" i="12"/>
  <c r="AT73" i="12" s="1"/>
  <c r="AA105" i="12"/>
  <c r="AT105" i="12" s="1"/>
  <c r="AA21" i="12"/>
  <c r="AT21" i="12" s="1"/>
  <c r="AA62" i="12"/>
  <c r="AT62" i="12" s="1"/>
  <c r="AA110" i="12"/>
  <c r="AT110" i="12" s="1"/>
  <c r="AA127" i="12"/>
  <c r="AT127" i="12" s="1"/>
  <c r="AA134" i="12"/>
  <c r="AT134" i="12" s="1"/>
  <c r="AA10" i="12"/>
  <c r="AT10" i="12" s="1"/>
  <c r="AA19" i="12"/>
  <c r="AT19" i="12" s="1"/>
  <c r="AA146" i="12"/>
  <c r="AT146" i="12" s="1"/>
  <c r="AA133" i="12"/>
  <c r="AT133" i="12" s="1"/>
  <c r="AS124" i="12"/>
  <c r="AA139" i="12"/>
  <c r="AT139" i="12" s="1"/>
  <c r="AA47" i="12"/>
  <c r="AT47" i="12" s="1"/>
  <c r="AA43" i="12"/>
  <c r="AT43" i="12" s="1"/>
  <c r="AA96" i="12"/>
  <c r="AT96" i="12" s="1"/>
  <c r="AA35" i="12"/>
  <c r="AT35" i="12" s="1"/>
  <c r="AA151" i="12"/>
  <c r="AT151" i="12" s="1"/>
  <c r="AA116" i="12"/>
  <c r="AT116" i="12" s="1"/>
  <c r="AA44" i="12"/>
  <c r="AT44" i="12" s="1"/>
  <c r="AS21" i="12"/>
  <c r="AA104" i="12"/>
  <c r="AT104" i="12" s="1"/>
  <c r="AA123" i="12"/>
  <c r="AT123" i="12" s="1"/>
  <c r="AA100" i="12"/>
  <c r="AT100" i="12" s="1"/>
  <c r="AA118" i="12"/>
  <c r="AT118" i="12" s="1"/>
  <c r="AA55" i="12"/>
  <c r="AT55" i="12" s="1"/>
  <c r="AA137" i="12"/>
  <c r="AT137" i="12" s="1"/>
  <c r="AA46" i="12"/>
  <c r="AT46" i="12" s="1"/>
  <c r="AA23" i="12"/>
  <c r="AT23" i="12" s="1"/>
  <c r="AA50" i="12"/>
  <c r="AT50" i="12" s="1"/>
  <c r="AR114" i="12"/>
  <c r="AS135" i="12"/>
  <c r="AS94" i="12"/>
  <c r="AA14" i="12"/>
  <c r="AT14" i="12" s="1"/>
  <c r="AA111" i="12"/>
  <c r="AT111" i="12" s="1"/>
  <c r="AS8" i="12"/>
  <c r="AA91" i="12"/>
  <c r="AT91" i="12" s="1"/>
  <c r="AA92" i="12"/>
  <c r="AT92" i="12" s="1"/>
  <c r="AA61" i="12"/>
  <c r="AT61" i="12" s="1"/>
  <c r="AR101" i="12"/>
  <c r="AA85" i="12"/>
  <c r="AT85" i="12" s="1"/>
  <c r="AA42" i="12"/>
  <c r="AT42" i="12" s="1"/>
  <c r="AA93" i="12"/>
  <c r="AT93" i="12" s="1"/>
  <c r="AA33" i="12"/>
  <c r="AT33" i="12" s="1"/>
  <c r="AA32" i="12"/>
  <c r="AT32" i="12" s="1"/>
  <c r="AA112" i="12"/>
  <c r="AT112" i="12" s="1"/>
  <c r="AA25" i="12"/>
  <c r="AT25" i="12" s="1"/>
  <c r="AA119" i="12"/>
  <c r="AT119" i="12" s="1"/>
  <c r="AA70" i="12"/>
  <c r="AT70" i="12" s="1"/>
  <c r="AS151" i="12"/>
  <c r="AA149" i="12"/>
  <c r="AT149" i="12" s="1"/>
  <c r="AA69" i="12"/>
  <c r="AT69" i="12" s="1"/>
  <c r="AA30" i="12"/>
  <c r="AT30" i="12" s="1"/>
  <c r="AA138" i="12"/>
  <c r="AT138" i="12" s="1"/>
  <c r="AA129" i="12"/>
  <c r="AT129" i="12" s="1"/>
  <c r="AS50" i="12"/>
  <c r="AA80" i="12"/>
  <c r="AT80" i="12" s="1"/>
  <c r="AS14" i="12"/>
  <c r="AA51" i="12"/>
  <c r="AT51" i="12" s="1"/>
  <c r="AA12" i="12"/>
  <c r="AT12" i="12" s="1"/>
  <c r="AA140" i="12"/>
  <c r="AT140" i="12" s="1"/>
  <c r="AA57" i="12"/>
  <c r="AT57" i="12" s="1"/>
  <c r="AA48" i="12"/>
  <c r="AT48" i="12" s="1"/>
  <c r="AA66" i="12"/>
  <c r="AT66" i="12" s="1"/>
  <c r="AA16" i="12"/>
  <c r="AT16" i="12" s="1"/>
  <c r="AS70" i="12"/>
  <c r="AA103" i="12"/>
  <c r="AT103" i="12" s="1"/>
  <c r="AA143" i="12"/>
  <c r="AT143" i="12" s="1"/>
  <c r="AA90" i="12"/>
  <c r="AT90" i="12" s="1"/>
  <c r="AS90" i="12"/>
  <c r="AA128" i="12"/>
  <c r="AT128" i="12" s="1"/>
  <c r="AA99" i="12"/>
  <c r="AT99" i="12" s="1"/>
  <c r="AA88" i="12"/>
  <c r="AT88" i="12" s="1"/>
  <c r="AA28" i="12"/>
  <c r="AT28" i="12" s="1"/>
  <c r="AA145" i="12"/>
  <c r="AT145" i="12" s="1"/>
  <c r="AA60" i="12"/>
  <c r="AT60" i="12" s="1"/>
  <c r="AS64" i="12"/>
  <c r="AA89" i="12"/>
  <c r="AT89" i="12" s="1"/>
  <c r="AS82" i="12"/>
  <c r="AS77" i="12"/>
  <c r="AS96" i="12"/>
  <c r="AA58" i="12"/>
  <c r="AT58" i="12" s="1"/>
  <c r="AS117" i="12"/>
  <c r="AS136" i="12"/>
  <c r="AS20" i="12"/>
  <c r="AA24" i="12"/>
  <c r="AT24" i="12" s="1"/>
  <c r="AA31" i="12"/>
  <c r="AT31" i="12" s="1"/>
  <c r="AA52" i="12"/>
  <c r="AT52" i="12" s="1"/>
  <c r="AS30" i="12"/>
  <c r="AS138" i="12"/>
  <c r="AR147" i="12"/>
  <c r="AS100" i="12"/>
  <c r="AS47" i="12"/>
  <c r="AS109" i="12"/>
  <c r="AA17" i="12"/>
  <c r="AT17" i="12" s="1"/>
  <c r="AA4" i="12"/>
  <c r="AT4" i="12" s="1"/>
  <c r="AA144" i="12"/>
  <c r="AT144" i="12" s="1"/>
  <c r="AS43" i="12"/>
  <c r="AS22" i="12"/>
  <c r="AS25" i="12"/>
  <c r="AS102" i="12"/>
  <c r="AS63" i="12"/>
  <c r="AS19" i="12"/>
  <c r="AA68" i="12"/>
  <c r="AT68" i="12" s="1"/>
  <c r="AA141" i="12"/>
  <c r="AT141" i="12" s="1"/>
  <c r="AA121" i="12"/>
  <c r="AT121" i="12" s="1"/>
  <c r="AA65" i="12"/>
  <c r="AT65" i="12" s="1"/>
  <c r="AA15" i="12"/>
  <c r="AT15" i="12" s="1"/>
  <c r="AS76" i="12"/>
  <c r="AS42" i="12"/>
  <c r="AA74" i="12"/>
  <c r="AT74" i="12" s="1"/>
  <c r="AS85" i="12"/>
  <c r="AS23" i="12"/>
  <c r="AA34" i="12"/>
  <c r="AT34" i="12" s="1"/>
  <c r="AA83" i="12"/>
  <c r="AT83" i="12" s="1"/>
  <c r="AS146" i="12"/>
  <c r="AA41" i="12"/>
  <c r="AT41" i="12" s="1"/>
  <c r="AA79" i="12"/>
  <c r="AT79" i="12" s="1"/>
  <c r="AA3" i="12"/>
  <c r="AT3" i="12" s="1"/>
  <c r="AA54" i="12"/>
  <c r="AT54" i="12" s="1"/>
  <c r="AS112" i="12"/>
  <c r="AS93" i="12"/>
  <c r="AS118" i="12"/>
  <c r="AA75" i="12"/>
  <c r="AT75" i="12" s="1"/>
  <c r="AS84" i="12"/>
  <c r="AS139" i="12"/>
  <c r="AS40" i="12"/>
  <c r="AR53" i="12"/>
  <c r="AS120" i="12"/>
  <c r="AS7" i="12"/>
  <c r="AS61" i="12"/>
  <c r="AA56" i="12"/>
  <c r="AT56" i="12" s="1"/>
  <c r="AA122" i="12"/>
  <c r="AT122" i="12" s="1"/>
  <c r="AA36" i="12"/>
  <c r="AT36" i="12" s="1"/>
  <c r="AA37" i="12"/>
  <c r="AT37" i="12" s="1"/>
  <c r="AS105" i="12"/>
  <c r="AS103" i="12"/>
  <c r="AR62" i="12"/>
  <c r="AA142" i="12"/>
  <c r="AT142" i="12" s="1"/>
  <c r="AA132" i="12"/>
  <c r="AT132" i="12" s="1"/>
  <c r="AA59" i="12"/>
  <c r="AT59" i="12" s="1"/>
  <c r="AS92" i="12"/>
  <c r="AA130" i="12"/>
  <c r="AT130" i="12" s="1"/>
  <c r="AS46" i="12"/>
  <c r="AS29" i="12"/>
  <c r="AA131" i="12"/>
  <c r="AT131" i="12" s="1"/>
  <c r="AS137" i="12"/>
  <c r="AS123" i="12"/>
  <c r="AA49" i="12"/>
  <c r="AT49" i="12" s="1"/>
  <c r="AS91" i="12"/>
  <c r="AA71" i="12"/>
  <c r="AT71" i="12" s="1"/>
  <c r="AS11" i="12"/>
  <c r="AS95" i="12"/>
  <c r="AA67" i="12"/>
  <c r="AT67" i="12" s="1"/>
  <c r="AA115" i="12"/>
  <c r="AT115" i="12" s="1"/>
  <c r="AA13" i="12"/>
  <c r="AT13" i="12" s="1"/>
  <c r="AA125" i="12"/>
  <c r="AT125" i="12" s="1"/>
  <c r="AS107" i="12"/>
  <c r="AS80" i="12"/>
  <c r="AS111" i="12"/>
  <c r="AS32" i="12"/>
  <c r="AA148" i="12"/>
  <c r="AT148" i="12" s="1"/>
  <c r="AS51" i="12"/>
  <c r="AS57" i="12"/>
  <c r="AA78" i="12"/>
  <c r="AT78" i="12" s="1"/>
  <c r="AS89" i="12"/>
  <c r="AA98" i="12"/>
  <c r="AT98" i="12" s="1"/>
  <c r="AA9" i="12"/>
  <c r="AT9" i="12" s="1"/>
  <c r="AS15" i="12"/>
  <c r="AS106" i="12"/>
  <c r="AA38" i="12"/>
  <c r="AT38" i="12" s="1"/>
  <c r="AS130" i="12"/>
  <c r="AS126" i="12"/>
  <c r="AS59" i="12"/>
  <c r="AS72" i="12"/>
  <c r="AS26" i="12"/>
  <c r="AS35" i="12"/>
  <c r="AA152" i="12"/>
  <c r="AT152" i="12" s="1"/>
  <c r="AA108" i="12"/>
  <c r="AT108" i="12" s="1"/>
  <c r="AA27" i="12"/>
  <c r="AT27" i="12" s="1"/>
  <c r="AA86" i="12"/>
  <c r="AT86" i="12" s="1"/>
  <c r="CS155" i="12"/>
  <c r="AA2" i="12"/>
  <c r="AT2" i="12" s="1"/>
  <c r="AR155" i="12" l="1"/>
  <c r="AS155" i="12"/>
  <c r="AT155" i="12"/>
  <c r="AW81" i="12" l="1"/>
  <c r="AW97" i="12"/>
  <c r="AV81" i="12"/>
  <c r="AV97" i="12"/>
  <c r="AU81" i="12"/>
  <c r="AU97" i="12"/>
  <c r="AW5" i="12"/>
  <c r="AW45" i="12"/>
  <c r="AV5" i="12"/>
  <c r="AV45" i="12"/>
  <c r="AU5" i="12"/>
  <c r="AU45" i="12"/>
  <c r="AW152" i="12"/>
  <c r="AW148" i="12"/>
  <c r="AW144" i="12"/>
  <c r="AW151" i="12"/>
  <c r="AW147" i="12"/>
  <c r="AW143" i="12"/>
  <c r="AW139" i="12"/>
  <c r="AW140" i="12"/>
  <c r="AW137" i="12"/>
  <c r="AW138" i="12"/>
  <c r="AW134" i="12"/>
  <c r="AW141" i="12"/>
  <c r="AW154" i="12"/>
  <c r="AW150" i="12"/>
  <c r="AW153" i="12"/>
  <c r="AW149" i="12"/>
  <c r="AW142" i="12"/>
  <c r="AW135" i="12"/>
  <c r="AW136" i="12"/>
  <c r="AW129" i="12"/>
  <c r="AW132" i="12"/>
  <c r="AW130" i="12"/>
  <c r="AW128" i="12"/>
  <c r="AW122" i="12"/>
  <c r="AW117" i="12"/>
  <c r="AW113" i="12"/>
  <c r="AW126" i="12"/>
  <c r="AW123" i="12"/>
  <c r="AW146" i="12"/>
  <c r="AW127" i="12"/>
  <c r="AW118" i="12"/>
  <c r="AW114" i="12"/>
  <c r="AW145" i="12"/>
  <c r="AW133" i="12"/>
  <c r="AW124" i="12"/>
  <c r="AW109" i="12"/>
  <c r="AW102" i="12"/>
  <c r="AW99" i="12"/>
  <c r="AW95" i="12"/>
  <c r="AW88" i="12"/>
  <c r="AW84" i="12"/>
  <c r="AW125" i="12"/>
  <c r="AW121" i="12"/>
  <c r="AW111" i="12"/>
  <c r="AW108" i="12"/>
  <c r="AW105" i="12"/>
  <c r="AW98" i="12"/>
  <c r="AW91" i="12"/>
  <c r="AW79" i="12"/>
  <c r="AW75" i="12"/>
  <c r="AW68" i="12"/>
  <c r="AW110" i="12"/>
  <c r="AW107" i="12"/>
  <c r="AW106" i="12"/>
  <c r="AW93" i="12"/>
  <c r="AW131" i="12"/>
  <c r="AW120" i="12"/>
  <c r="AW116" i="12"/>
  <c r="AW112" i="12"/>
  <c r="AW94" i="12"/>
  <c r="AW92" i="12"/>
  <c r="AW90" i="12"/>
  <c r="AW100" i="12"/>
  <c r="AW71" i="12"/>
  <c r="AW64" i="12"/>
  <c r="AW60" i="12"/>
  <c r="AW57" i="12"/>
  <c r="AW53" i="12"/>
  <c r="AW49" i="12"/>
  <c r="AW46" i="12"/>
  <c r="AW101" i="12"/>
  <c r="AW76" i="12"/>
  <c r="AW73" i="12"/>
  <c r="AW96" i="12"/>
  <c r="AW74" i="12"/>
  <c r="AW63" i="12"/>
  <c r="AW119" i="12"/>
  <c r="AW115" i="12"/>
  <c r="AW87" i="12"/>
  <c r="AW83" i="12"/>
  <c r="AW72" i="12"/>
  <c r="AW70" i="12"/>
  <c r="AW103" i="12"/>
  <c r="AW82" i="12"/>
  <c r="AW52" i="12"/>
  <c r="AW77" i="12"/>
  <c r="AW55" i="12"/>
  <c r="AW40" i="12"/>
  <c r="AW36" i="12"/>
  <c r="AW32" i="12"/>
  <c r="AW22" i="12"/>
  <c r="AW18" i="12"/>
  <c r="AW104" i="12"/>
  <c r="AW69" i="12"/>
  <c r="AW56" i="12"/>
  <c r="AW86" i="12"/>
  <c r="AW85" i="12"/>
  <c r="AW80" i="12"/>
  <c r="AW89" i="12"/>
  <c r="AW78" i="12"/>
  <c r="AW54" i="12"/>
  <c r="AW51" i="12"/>
  <c r="AW41" i="12"/>
  <c r="AW37" i="12"/>
  <c r="AW67" i="12"/>
  <c r="AW42" i="12"/>
  <c r="AW38" i="12"/>
  <c r="AW35" i="12"/>
  <c r="AW28" i="12"/>
  <c r="AW20" i="12"/>
  <c r="AW15" i="12"/>
  <c r="AW66" i="12"/>
  <c r="AW58" i="12"/>
  <c r="AW50" i="12"/>
  <c r="AW30" i="12"/>
  <c r="AW19" i="12"/>
  <c r="AW16" i="12"/>
  <c r="AW12" i="12"/>
  <c r="AW8" i="12"/>
  <c r="AW3" i="12"/>
  <c r="AW47" i="12"/>
  <c r="AW23" i="12"/>
  <c r="AW7" i="12"/>
  <c r="AW61" i="12"/>
  <c r="AW34" i="12"/>
  <c r="AW31" i="12"/>
  <c r="AW17" i="12"/>
  <c r="AW11" i="12"/>
  <c r="AW65" i="12"/>
  <c r="AW48" i="12"/>
  <c r="AW44" i="12"/>
  <c r="AW33" i="12"/>
  <c r="AW43" i="12"/>
  <c r="AW39" i="12"/>
  <c r="AW59" i="12"/>
  <c r="AW62" i="12"/>
  <c r="AW29" i="12"/>
  <c r="AW27" i="12"/>
  <c r="AW13" i="12"/>
  <c r="AW9" i="12"/>
  <c r="AW4" i="12"/>
  <c r="AW21" i="12"/>
  <c r="AW6" i="12"/>
  <c r="AW25" i="12"/>
  <c r="AW26" i="12"/>
  <c r="AW24" i="12"/>
  <c r="AW10" i="12"/>
  <c r="AW14" i="12"/>
  <c r="AV152" i="12"/>
  <c r="AV148" i="12"/>
  <c r="AV144" i="12"/>
  <c r="AV153" i="12"/>
  <c r="AV149" i="12"/>
  <c r="AV147" i="12"/>
  <c r="AV142" i="12"/>
  <c r="AV135" i="12"/>
  <c r="AV131" i="12"/>
  <c r="AV140" i="12"/>
  <c r="AV137" i="12"/>
  <c r="AV143" i="12"/>
  <c r="AV138" i="12"/>
  <c r="AV134" i="12"/>
  <c r="AV151" i="12"/>
  <c r="AV154" i="12"/>
  <c r="AV136" i="12"/>
  <c r="AV150" i="12"/>
  <c r="AV129" i="12"/>
  <c r="AV132" i="12"/>
  <c r="AV145" i="12"/>
  <c r="AV139" i="12"/>
  <c r="AV126" i="12"/>
  <c r="AV122" i="12"/>
  <c r="AV146" i="12"/>
  <c r="AV127" i="12"/>
  <c r="AV118" i="12"/>
  <c r="AV114" i="12"/>
  <c r="AV110" i="12"/>
  <c r="AV106" i="12"/>
  <c r="AV102" i="12"/>
  <c r="AV98" i="12"/>
  <c r="AV117" i="12"/>
  <c r="AV113" i="12"/>
  <c r="AV125" i="12"/>
  <c r="AV111" i="12"/>
  <c r="AV108" i="12"/>
  <c r="AV105" i="12"/>
  <c r="AV133" i="12"/>
  <c r="AV124" i="12"/>
  <c r="AV123" i="12"/>
  <c r="AV130" i="12"/>
  <c r="AV109" i="12"/>
  <c r="AV99" i="12"/>
  <c r="AV95" i="12"/>
  <c r="AV128" i="12"/>
  <c r="AV119" i="12"/>
  <c r="AV115" i="12"/>
  <c r="AV92" i="12"/>
  <c r="AV90" i="12"/>
  <c r="AV84" i="12"/>
  <c r="AV91" i="12"/>
  <c r="AV107" i="12"/>
  <c r="AV93" i="12"/>
  <c r="AV88" i="12"/>
  <c r="AV141" i="12"/>
  <c r="AV101" i="12"/>
  <c r="AV96" i="12"/>
  <c r="AV87" i="12"/>
  <c r="AV83" i="12"/>
  <c r="AV79" i="12"/>
  <c r="AV72" i="12"/>
  <c r="AV70" i="12"/>
  <c r="AV100" i="12"/>
  <c r="AV71" i="12"/>
  <c r="AV64" i="12"/>
  <c r="AV60" i="12"/>
  <c r="AV120" i="12"/>
  <c r="AV116" i="12"/>
  <c r="AV112" i="12"/>
  <c r="AV76" i="12"/>
  <c r="AV73" i="12"/>
  <c r="AV68" i="12"/>
  <c r="AV86" i="12"/>
  <c r="AV85" i="12"/>
  <c r="AV67" i="12"/>
  <c r="AV65" i="12"/>
  <c r="AV61" i="12"/>
  <c r="AV58" i="12"/>
  <c r="AV89" i="12"/>
  <c r="AV78" i="12"/>
  <c r="AV54" i="12"/>
  <c r="AV51" i="12"/>
  <c r="AV46" i="12"/>
  <c r="AV41" i="12"/>
  <c r="AV37" i="12"/>
  <c r="AV33" i="12"/>
  <c r="AV103" i="12"/>
  <c r="AV82" i="12"/>
  <c r="AV52" i="12"/>
  <c r="AV77" i="12"/>
  <c r="AV63" i="12"/>
  <c r="AV55" i="12"/>
  <c r="AV49" i="12"/>
  <c r="AV40" i="12"/>
  <c r="AV36" i="12"/>
  <c r="AV121" i="12"/>
  <c r="AV104" i="12"/>
  <c r="AV94" i="12"/>
  <c r="AV75" i="12"/>
  <c r="AV80" i="12"/>
  <c r="AV48" i="12"/>
  <c r="AV74" i="12"/>
  <c r="AV62" i="12"/>
  <c r="AV29" i="12"/>
  <c r="AV27" i="12"/>
  <c r="AV22" i="12"/>
  <c r="AV13" i="12"/>
  <c r="AV9" i="12"/>
  <c r="AV4" i="12"/>
  <c r="AV42" i="12"/>
  <c r="AV38" i="12"/>
  <c r="AV35" i="12"/>
  <c r="AV28" i="12"/>
  <c r="AV34" i="12"/>
  <c r="AV31" i="12"/>
  <c r="AV66" i="12"/>
  <c r="AV56" i="12"/>
  <c r="AV53" i="12"/>
  <c r="AV50" i="12"/>
  <c r="AV30" i="12"/>
  <c r="AV19" i="12"/>
  <c r="AV16" i="12"/>
  <c r="AV12" i="12"/>
  <c r="AV8" i="12"/>
  <c r="AV3" i="12"/>
  <c r="AV17" i="12"/>
  <c r="AV57" i="12"/>
  <c r="AV47" i="12"/>
  <c r="AV69" i="12"/>
  <c r="AV44" i="12"/>
  <c r="AV43" i="12"/>
  <c r="AV39" i="12"/>
  <c r="AV32" i="12"/>
  <c r="AV59" i="12"/>
  <c r="AV25" i="12"/>
  <c r="AV14" i="12"/>
  <c r="AV11" i="12"/>
  <c r="AV21" i="12"/>
  <c r="AV18" i="12"/>
  <c r="AV20" i="12"/>
  <c r="AV23" i="12"/>
  <c r="AV15" i="12"/>
  <c r="AV6" i="12"/>
  <c r="AV26" i="12"/>
  <c r="AV24" i="12"/>
  <c r="AV10" i="12"/>
  <c r="AV7" i="12"/>
  <c r="AU153" i="12"/>
  <c r="AU149" i="12"/>
  <c r="AU145" i="12"/>
  <c r="AU152" i="12"/>
  <c r="AU148" i="12"/>
  <c r="AU144" i="12"/>
  <c r="AU140" i="12"/>
  <c r="AU136" i="12"/>
  <c r="AU147" i="12"/>
  <c r="AU142" i="12"/>
  <c r="AU135" i="12"/>
  <c r="AU137" i="12"/>
  <c r="AU151" i="12"/>
  <c r="AU154" i="12"/>
  <c r="AU146" i="12"/>
  <c r="AU132" i="12"/>
  <c r="AU143" i="12"/>
  <c r="AU139" i="12"/>
  <c r="AU150" i="12"/>
  <c r="AU129" i="12"/>
  <c r="AU138" i="12"/>
  <c r="AU131" i="12"/>
  <c r="AU125" i="12"/>
  <c r="AU127" i="12"/>
  <c r="AU122" i="12"/>
  <c r="AU118" i="12"/>
  <c r="AU114" i="12"/>
  <c r="AU134" i="12"/>
  <c r="AU133" i="12"/>
  <c r="AU128" i="12"/>
  <c r="AU119" i="12"/>
  <c r="AU115" i="12"/>
  <c r="AU98" i="12"/>
  <c r="AU111" i="12"/>
  <c r="AU108" i="12"/>
  <c r="AU105" i="12"/>
  <c r="AU92" i="12"/>
  <c r="AU89" i="12"/>
  <c r="AU85" i="12"/>
  <c r="AU80" i="12"/>
  <c r="AU124" i="12"/>
  <c r="AU123" i="12"/>
  <c r="AU102" i="12"/>
  <c r="AU107" i="12"/>
  <c r="AU104" i="12"/>
  <c r="AU101" i="12"/>
  <c r="AU126" i="12"/>
  <c r="AU109" i="12"/>
  <c r="AU96" i="12"/>
  <c r="AU87" i="12"/>
  <c r="AU76" i="12"/>
  <c r="AU72" i="12"/>
  <c r="AU69" i="12"/>
  <c r="AU90" i="12"/>
  <c r="AU84" i="12"/>
  <c r="AU110" i="12"/>
  <c r="AU106" i="12"/>
  <c r="AU91" i="12"/>
  <c r="AU141" i="12"/>
  <c r="AU130" i="12"/>
  <c r="AU100" i="12"/>
  <c r="AU86" i="12"/>
  <c r="AU99" i="12"/>
  <c r="AU67" i="12"/>
  <c r="AU65" i="12"/>
  <c r="AU61" i="12"/>
  <c r="AU58" i="12"/>
  <c r="AU54" i="12"/>
  <c r="AU50" i="12"/>
  <c r="AU47" i="12"/>
  <c r="AU95" i="12"/>
  <c r="AU83" i="12"/>
  <c r="AU79" i="12"/>
  <c r="AU70" i="12"/>
  <c r="AU93" i="12"/>
  <c r="AU71" i="12"/>
  <c r="AU64" i="12"/>
  <c r="AU60" i="12"/>
  <c r="AU121" i="12"/>
  <c r="AU117" i="12"/>
  <c r="AU113" i="12"/>
  <c r="AU103" i="12"/>
  <c r="AU75" i="12"/>
  <c r="AU66" i="12"/>
  <c r="AU48" i="12"/>
  <c r="AU78" i="12"/>
  <c r="AU73" i="12"/>
  <c r="AU51" i="12"/>
  <c r="AU46" i="12"/>
  <c r="AU41" i="12"/>
  <c r="AU37" i="12"/>
  <c r="AU33" i="12"/>
  <c r="AU29" i="12"/>
  <c r="AU26" i="12"/>
  <c r="AU23" i="12"/>
  <c r="AU19" i="12"/>
  <c r="AU116" i="12"/>
  <c r="AU82" i="12"/>
  <c r="AU68" i="12"/>
  <c r="AU52" i="12"/>
  <c r="AU77" i="12"/>
  <c r="AU94" i="12"/>
  <c r="AU120" i="12"/>
  <c r="AU112" i="12"/>
  <c r="AU88" i="12"/>
  <c r="AU57" i="12"/>
  <c r="AU42" i="12"/>
  <c r="AU38" i="12"/>
  <c r="AU59" i="12"/>
  <c r="AU55" i="12"/>
  <c r="AU49" i="12"/>
  <c r="AU25" i="12"/>
  <c r="AU74" i="12"/>
  <c r="AU63" i="12"/>
  <c r="AU62" i="12"/>
  <c r="AU27" i="12"/>
  <c r="AU22" i="12"/>
  <c r="AU13" i="12"/>
  <c r="AU9" i="12"/>
  <c r="AU4" i="12"/>
  <c r="AU30" i="12"/>
  <c r="AU3" i="12"/>
  <c r="AU35" i="12"/>
  <c r="AU28" i="12"/>
  <c r="AU12" i="12"/>
  <c r="AU56" i="12"/>
  <c r="AU53" i="12"/>
  <c r="AU34" i="12"/>
  <c r="AU31" i="12"/>
  <c r="AU44" i="12"/>
  <c r="AU40" i="12"/>
  <c r="AU36" i="12"/>
  <c r="AU43" i="12"/>
  <c r="AU39" i="12"/>
  <c r="AU32" i="12"/>
  <c r="AU24" i="12"/>
  <c r="AU18" i="12"/>
  <c r="AU14" i="12"/>
  <c r="AU10" i="12"/>
  <c r="AU6" i="12"/>
  <c r="AU16" i="12"/>
  <c r="AU8" i="12"/>
  <c r="AU15" i="12"/>
  <c r="AU11" i="12"/>
  <c r="AU20" i="12"/>
  <c r="AU21" i="12"/>
  <c r="AU17" i="12"/>
  <c r="AU7" i="12"/>
  <c r="AU2" i="12"/>
  <c r="AV2" i="12"/>
  <c r="AW2" i="12"/>
  <c r="AU155" i="12" l="1"/>
  <c r="AX81" i="12" s="1"/>
  <c r="BC81" i="12" s="1"/>
  <c r="AV155" i="12"/>
  <c r="AY81" i="12" s="1"/>
  <c r="BM81" i="12" s="1"/>
  <c r="AW155" i="12"/>
  <c r="AZ81" i="12" s="1"/>
  <c r="AY97" i="12" l="1"/>
  <c r="BM97" i="12" s="1"/>
  <c r="AZ97" i="12"/>
  <c r="AX97" i="12"/>
  <c r="BC97" i="12" s="1"/>
  <c r="CF81" i="12"/>
  <c r="CG81" i="12" s="1"/>
  <c r="CH81" i="12" s="1"/>
  <c r="BW81" i="12"/>
  <c r="BX81" i="12" s="1"/>
  <c r="BN81" i="12"/>
  <c r="BS81" i="12"/>
  <c r="BH81" i="12"/>
  <c r="BD81" i="12"/>
  <c r="AZ45" i="12"/>
  <c r="BW45" i="12" s="1"/>
  <c r="BX45" i="12" s="1"/>
  <c r="AY45" i="12"/>
  <c r="BM45" i="12" s="1"/>
  <c r="BN45" i="12" s="1"/>
  <c r="AX45" i="12"/>
  <c r="BC45" i="12" s="1"/>
  <c r="BH45" i="12" s="1"/>
  <c r="AY27" i="12"/>
  <c r="BM27" i="12" s="1"/>
  <c r="BN27" i="12" s="1"/>
  <c r="AY5" i="12"/>
  <c r="BM5" i="12" s="1"/>
  <c r="AZ24" i="12"/>
  <c r="CF24" i="12" s="1"/>
  <c r="CG24" i="12" s="1"/>
  <c r="CH24" i="12" s="1"/>
  <c r="AZ5" i="12"/>
  <c r="AX8" i="12"/>
  <c r="BC8" i="12" s="1"/>
  <c r="BH8" i="12" s="1"/>
  <c r="AX5" i="12"/>
  <c r="BC5" i="12" s="1"/>
  <c r="AY51" i="12"/>
  <c r="BM51" i="12" s="1"/>
  <c r="BS51" i="12" s="1"/>
  <c r="AZ61" i="12"/>
  <c r="BW61" i="12" s="1"/>
  <c r="BX61" i="12" s="1"/>
  <c r="AZ127" i="12"/>
  <c r="CF127" i="12" s="1"/>
  <c r="CG127" i="12" s="1"/>
  <c r="CH127" i="12" s="1"/>
  <c r="AZ108" i="12"/>
  <c r="BW108" i="12" s="1"/>
  <c r="BX108" i="12" s="1"/>
  <c r="AZ136" i="12"/>
  <c r="CF136" i="12" s="1"/>
  <c r="CG136" i="12" s="1"/>
  <c r="CH136" i="12" s="1"/>
  <c r="AZ43" i="12"/>
  <c r="BW43" i="12" s="1"/>
  <c r="BX43" i="12" s="1"/>
  <c r="AZ100" i="12"/>
  <c r="CF100" i="12" s="1"/>
  <c r="CG100" i="12" s="1"/>
  <c r="CH100" i="12" s="1"/>
  <c r="AZ115" i="12"/>
  <c r="CF115" i="12" s="1"/>
  <c r="CG115" i="12" s="1"/>
  <c r="CH115" i="12" s="1"/>
  <c r="AZ25" i="12"/>
  <c r="CF25" i="12" s="1"/>
  <c r="CG25" i="12" s="1"/>
  <c r="CH25" i="12" s="1"/>
  <c r="AZ59" i="12"/>
  <c r="BW59" i="12" s="1"/>
  <c r="BX59" i="12" s="1"/>
  <c r="AZ134" i="12"/>
  <c r="BW134" i="12" s="1"/>
  <c r="BX134" i="12" s="1"/>
  <c r="AZ147" i="12"/>
  <c r="CF147" i="12" s="1"/>
  <c r="CG147" i="12" s="1"/>
  <c r="CH147" i="12" s="1"/>
  <c r="AZ87" i="12"/>
  <c r="CF87" i="12" s="1"/>
  <c r="CG87" i="12" s="1"/>
  <c r="CH87" i="12" s="1"/>
  <c r="AZ132" i="12"/>
  <c r="CF132" i="12" s="1"/>
  <c r="CG132" i="12" s="1"/>
  <c r="CH132" i="12" s="1"/>
  <c r="AZ152" i="12"/>
  <c r="CF152" i="12" s="1"/>
  <c r="CG152" i="12" s="1"/>
  <c r="CH152" i="12" s="1"/>
  <c r="AZ104" i="12"/>
  <c r="BW104" i="12" s="1"/>
  <c r="BX104" i="12" s="1"/>
  <c r="AZ90" i="12"/>
  <c r="CF90" i="12" s="1"/>
  <c r="CG90" i="12" s="1"/>
  <c r="CH90" i="12" s="1"/>
  <c r="AZ30" i="12"/>
  <c r="BW30" i="12" s="1"/>
  <c r="BX30" i="12" s="1"/>
  <c r="AZ35" i="12"/>
  <c r="CF35" i="12" s="1"/>
  <c r="CG35" i="12" s="1"/>
  <c r="CH35" i="12" s="1"/>
  <c r="AX18" i="12"/>
  <c r="BC18" i="12" s="1"/>
  <c r="BH18" i="12" s="1"/>
  <c r="AZ23" i="12"/>
  <c r="CF23" i="12" s="1"/>
  <c r="CG23" i="12" s="1"/>
  <c r="CH23" i="12" s="1"/>
  <c r="AZ7" i="12"/>
  <c r="CF7" i="12" s="1"/>
  <c r="CG7" i="12" s="1"/>
  <c r="CH7" i="12" s="1"/>
  <c r="AZ118" i="12"/>
  <c r="BW118" i="12" s="1"/>
  <c r="BX118" i="12" s="1"/>
  <c r="AZ39" i="12"/>
  <c r="BW39" i="12" s="1"/>
  <c r="BX39" i="12" s="1"/>
  <c r="AZ15" i="12"/>
  <c r="BW15" i="12" s="1"/>
  <c r="BX15" i="12" s="1"/>
  <c r="AZ6" i="12"/>
  <c r="CF6" i="12" s="1"/>
  <c r="CG6" i="12" s="1"/>
  <c r="CH6" i="12" s="1"/>
  <c r="AX100" i="12"/>
  <c r="BC100" i="12" s="1"/>
  <c r="BH100" i="12" s="1"/>
  <c r="AX39" i="12"/>
  <c r="BC39" i="12" s="1"/>
  <c r="BD39" i="12" s="1"/>
  <c r="AZ112" i="12"/>
  <c r="BW112" i="12" s="1"/>
  <c r="BX112" i="12" s="1"/>
  <c r="AX113" i="12"/>
  <c r="BC113" i="12" s="1"/>
  <c r="BH113" i="12" s="1"/>
  <c r="AZ53" i="12"/>
  <c r="BW53" i="12" s="1"/>
  <c r="BX53" i="12" s="1"/>
  <c r="AX47" i="12"/>
  <c r="BC47" i="12" s="1"/>
  <c r="BH47" i="12" s="1"/>
  <c r="AX49" i="12"/>
  <c r="BC49" i="12" s="1"/>
  <c r="BH49" i="12" s="1"/>
  <c r="AZ56" i="12"/>
  <c r="BW56" i="12" s="1"/>
  <c r="BX56" i="12" s="1"/>
  <c r="AX24" i="12"/>
  <c r="BC24" i="12" s="1"/>
  <c r="BH24" i="12" s="1"/>
  <c r="AZ148" i="12"/>
  <c r="BW148" i="12" s="1"/>
  <c r="BX148" i="12" s="1"/>
  <c r="AZ3" i="12"/>
  <c r="CF3" i="12" s="1"/>
  <c r="CG3" i="12" s="1"/>
  <c r="CH3" i="12" s="1"/>
  <c r="AZ95" i="12"/>
  <c r="BW95" i="12" s="1"/>
  <c r="BX95" i="12" s="1"/>
  <c r="AY44" i="12"/>
  <c r="BM44" i="12" s="1"/>
  <c r="BN44" i="12" s="1"/>
  <c r="AY133" i="12"/>
  <c r="BM133" i="12" s="1"/>
  <c r="BS133" i="12" s="1"/>
  <c r="AX104" i="12"/>
  <c r="BC104" i="12" s="1"/>
  <c r="BD104" i="12" s="1"/>
  <c r="AX63" i="12"/>
  <c r="BC63" i="12" s="1"/>
  <c r="BH63" i="12" s="1"/>
  <c r="AX22" i="12"/>
  <c r="BC22" i="12" s="1"/>
  <c r="BD22" i="12" s="1"/>
  <c r="AX46" i="12"/>
  <c r="BC46" i="12" s="1"/>
  <c r="BH46" i="12" s="1"/>
  <c r="AX123" i="12"/>
  <c r="BC123" i="12" s="1"/>
  <c r="BH123" i="12" s="1"/>
  <c r="AX93" i="12"/>
  <c r="BC93" i="12" s="1"/>
  <c r="BH93" i="12" s="1"/>
  <c r="AY100" i="12"/>
  <c r="BM100" i="12" s="1"/>
  <c r="BS100" i="12" s="1"/>
  <c r="AX90" i="12"/>
  <c r="BC90" i="12" s="1"/>
  <c r="BH90" i="12" s="1"/>
  <c r="AX35" i="12"/>
  <c r="BC35" i="12" s="1"/>
  <c r="BD35" i="12" s="1"/>
  <c r="AX83" i="12"/>
  <c r="BC83" i="12" s="1"/>
  <c r="BH83" i="12" s="1"/>
  <c r="AX6" i="12"/>
  <c r="BC6" i="12" s="1"/>
  <c r="BD6" i="12" s="1"/>
  <c r="AX37" i="12"/>
  <c r="BC37" i="12" s="1"/>
  <c r="BD37" i="12" s="1"/>
  <c r="AX99" i="12"/>
  <c r="BC99" i="12" s="1"/>
  <c r="BD99" i="12" s="1"/>
  <c r="AX143" i="12"/>
  <c r="BC143" i="12" s="1"/>
  <c r="BH143" i="12" s="1"/>
  <c r="AX43" i="12"/>
  <c r="BC43" i="12" s="1"/>
  <c r="BD43" i="12" s="1"/>
  <c r="AX137" i="12"/>
  <c r="BC137" i="12" s="1"/>
  <c r="BD137" i="12" s="1"/>
  <c r="AX32" i="12"/>
  <c r="BC32" i="12" s="1"/>
  <c r="BD32" i="12" s="1"/>
  <c r="AZ101" i="12"/>
  <c r="CF101" i="12" s="1"/>
  <c r="CG101" i="12" s="1"/>
  <c r="CH101" i="12" s="1"/>
  <c r="AY119" i="12"/>
  <c r="BM119" i="12" s="1"/>
  <c r="BS119" i="12" s="1"/>
  <c r="AX69" i="12"/>
  <c r="BC69" i="12" s="1"/>
  <c r="BH69" i="12" s="1"/>
  <c r="AX3" i="12"/>
  <c r="BC3" i="12" s="1"/>
  <c r="BD3" i="12" s="1"/>
  <c r="AX21" i="12"/>
  <c r="BC21" i="12" s="1"/>
  <c r="BD21" i="12" s="1"/>
  <c r="AX17" i="12"/>
  <c r="BC17" i="12" s="1"/>
  <c r="BD17" i="12" s="1"/>
  <c r="AX103" i="12"/>
  <c r="BC103" i="12" s="1"/>
  <c r="BH103" i="12" s="1"/>
  <c r="AX57" i="12"/>
  <c r="BC57" i="12" s="1"/>
  <c r="BH57" i="12" s="1"/>
  <c r="AZ55" i="12"/>
  <c r="CF55" i="12" s="1"/>
  <c r="CG55" i="12" s="1"/>
  <c r="CH55" i="12" s="1"/>
  <c r="AY73" i="12"/>
  <c r="BM73" i="12" s="1"/>
  <c r="BN73" i="12" s="1"/>
  <c r="AX86" i="12"/>
  <c r="BC86" i="12" s="1"/>
  <c r="BD86" i="12" s="1"/>
  <c r="AX31" i="12"/>
  <c r="BC31" i="12" s="1"/>
  <c r="BH31" i="12" s="1"/>
  <c r="AX40" i="12"/>
  <c r="BC40" i="12" s="1"/>
  <c r="BH40" i="12" s="1"/>
  <c r="AZ58" i="12"/>
  <c r="CF58" i="12" s="1"/>
  <c r="CG58" i="12" s="1"/>
  <c r="CH58" i="12" s="1"/>
  <c r="AZ144" i="12"/>
  <c r="BW144" i="12" s="1"/>
  <c r="BX144" i="12" s="1"/>
  <c r="AZ4" i="12"/>
  <c r="CF4" i="12" s="1"/>
  <c r="CG4" i="12" s="1"/>
  <c r="CH4" i="12" s="1"/>
  <c r="AX121" i="12"/>
  <c r="BC121" i="12" s="1"/>
  <c r="BH121" i="12" s="1"/>
  <c r="AZ41" i="12"/>
  <c r="CF41" i="12" s="1"/>
  <c r="CG41" i="12" s="1"/>
  <c r="CH41" i="12" s="1"/>
  <c r="AX96" i="12"/>
  <c r="BC96" i="12" s="1"/>
  <c r="BD96" i="12" s="1"/>
  <c r="AZ153" i="12"/>
  <c r="CF153" i="12" s="1"/>
  <c r="CG153" i="12" s="1"/>
  <c r="CH153" i="12" s="1"/>
  <c r="AZ154" i="12"/>
  <c r="CF154" i="12" s="1"/>
  <c r="CG154" i="12" s="1"/>
  <c r="CH154" i="12" s="1"/>
  <c r="AZ38" i="12"/>
  <c r="CF38" i="12" s="1"/>
  <c r="CG38" i="12" s="1"/>
  <c r="CH38" i="12" s="1"/>
  <c r="AX107" i="12"/>
  <c r="BC107" i="12" s="1"/>
  <c r="BD107" i="12" s="1"/>
  <c r="AX132" i="12"/>
  <c r="BC132" i="12" s="1"/>
  <c r="BH132" i="12" s="1"/>
  <c r="AX118" i="12"/>
  <c r="BC118" i="12" s="1"/>
  <c r="BD118" i="12" s="1"/>
  <c r="AY139" i="12"/>
  <c r="BM139" i="12" s="1"/>
  <c r="BS139" i="12" s="1"/>
  <c r="AY125" i="12"/>
  <c r="BM125" i="12" s="1"/>
  <c r="BN125" i="12" s="1"/>
  <c r="AZ49" i="12"/>
  <c r="BW49" i="12" s="1"/>
  <c r="BX49" i="12" s="1"/>
  <c r="AY9" i="12"/>
  <c r="BM9" i="12" s="1"/>
  <c r="BN9" i="12" s="1"/>
  <c r="AX73" i="12"/>
  <c r="BC73" i="12" s="1"/>
  <c r="BD73" i="12" s="1"/>
  <c r="AY110" i="12"/>
  <c r="BM110" i="12" s="1"/>
  <c r="BN110" i="12" s="1"/>
  <c r="AX16" i="12"/>
  <c r="BC16" i="12" s="1"/>
  <c r="BH16" i="12" s="1"/>
  <c r="AX60" i="12"/>
  <c r="BC60" i="12" s="1"/>
  <c r="BD60" i="12" s="1"/>
  <c r="AX111" i="12"/>
  <c r="BC111" i="12" s="1"/>
  <c r="BH111" i="12" s="1"/>
  <c r="AX23" i="12"/>
  <c r="BC23" i="12" s="1"/>
  <c r="BD23" i="12" s="1"/>
  <c r="AX54" i="12"/>
  <c r="BC54" i="12" s="1"/>
  <c r="BD54" i="12" s="1"/>
  <c r="AX48" i="12"/>
  <c r="BC48" i="12" s="1"/>
  <c r="BD48" i="12" s="1"/>
  <c r="AZ135" i="12"/>
  <c r="CF135" i="12" s="1"/>
  <c r="CG135" i="12" s="1"/>
  <c r="CH135" i="12" s="1"/>
  <c r="AY64" i="12"/>
  <c r="BM64" i="12" s="1"/>
  <c r="BS64" i="12" s="1"/>
  <c r="AY53" i="12"/>
  <c r="BM53" i="12" s="1"/>
  <c r="BN53" i="12" s="1"/>
  <c r="AZ99" i="12"/>
  <c r="BW99" i="12" s="1"/>
  <c r="BX99" i="12" s="1"/>
  <c r="AZ44" i="12"/>
  <c r="BW44" i="12" s="1"/>
  <c r="BX44" i="12" s="1"/>
  <c r="AY30" i="12"/>
  <c r="BM30" i="12" s="1"/>
  <c r="BS30" i="12" s="1"/>
  <c r="AZ113" i="12"/>
  <c r="CF113" i="12" s="1"/>
  <c r="CG113" i="12" s="1"/>
  <c r="CH113" i="12" s="1"/>
  <c r="AX128" i="12"/>
  <c r="BC128" i="12" s="1"/>
  <c r="BH128" i="12" s="1"/>
  <c r="AY121" i="12"/>
  <c r="BM121" i="12" s="1"/>
  <c r="BS121" i="12" s="1"/>
  <c r="AX124" i="12"/>
  <c r="BC124" i="12" s="1"/>
  <c r="BH124" i="12" s="1"/>
  <c r="AZ73" i="12"/>
  <c r="CF73" i="12" s="1"/>
  <c r="CG73" i="12" s="1"/>
  <c r="CH73" i="12" s="1"/>
  <c r="AX146" i="12"/>
  <c r="BC146" i="12" s="1"/>
  <c r="BH146" i="12" s="1"/>
  <c r="AX14" i="12"/>
  <c r="BC14" i="12" s="1"/>
  <c r="BD14" i="12" s="1"/>
  <c r="AZ70" i="12"/>
  <c r="BW70" i="12" s="1"/>
  <c r="BX70" i="12" s="1"/>
  <c r="AY111" i="12"/>
  <c r="BM111" i="12" s="1"/>
  <c r="BS111" i="12" s="1"/>
  <c r="AX4" i="12"/>
  <c r="BC4" i="12" s="1"/>
  <c r="BH4" i="12" s="1"/>
  <c r="AY106" i="12"/>
  <c r="BM106" i="12" s="1"/>
  <c r="BN106" i="12" s="1"/>
  <c r="AX65" i="12"/>
  <c r="BC65" i="12" s="1"/>
  <c r="BD65" i="12" s="1"/>
  <c r="AZ80" i="12"/>
  <c r="BW80" i="12" s="1"/>
  <c r="AX64" i="12"/>
  <c r="BC64" i="12" s="1"/>
  <c r="BH64" i="12" s="1"/>
  <c r="AY54" i="12"/>
  <c r="BM54" i="12" s="1"/>
  <c r="BS54" i="12" s="1"/>
  <c r="AY87" i="12"/>
  <c r="BM87" i="12" s="1"/>
  <c r="BN87" i="12" s="1"/>
  <c r="AY148" i="12"/>
  <c r="BM148" i="12" s="1"/>
  <c r="BS148" i="12" s="1"/>
  <c r="AZ107" i="12"/>
  <c r="CF107" i="12" s="1"/>
  <c r="CG107" i="12" s="1"/>
  <c r="CH107" i="12" s="1"/>
  <c r="AZ9" i="12"/>
  <c r="CF9" i="12" s="1"/>
  <c r="CG9" i="12" s="1"/>
  <c r="CH9" i="12" s="1"/>
  <c r="AX26" i="12"/>
  <c r="BC26" i="12" s="1"/>
  <c r="BD26" i="12" s="1"/>
  <c r="AX147" i="12"/>
  <c r="BC147" i="12" s="1"/>
  <c r="BD147" i="12" s="1"/>
  <c r="AZ64" i="12"/>
  <c r="CF64" i="12" s="1"/>
  <c r="CG64" i="12" s="1"/>
  <c r="CH64" i="12" s="1"/>
  <c r="AX28" i="12"/>
  <c r="BC28" i="12" s="1"/>
  <c r="BH28" i="12" s="1"/>
  <c r="AX19" i="12"/>
  <c r="BC19" i="12" s="1"/>
  <c r="BD19" i="12" s="1"/>
  <c r="AY153" i="12"/>
  <c r="BM153" i="12" s="1"/>
  <c r="BS153" i="12" s="1"/>
  <c r="AX71" i="12"/>
  <c r="BC71" i="12" s="1"/>
  <c r="BD71" i="12" s="1"/>
  <c r="AZ137" i="12"/>
  <c r="BW137" i="12" s="1"/>
  <c r="BX137" i="12" s="1"/>
  <c r="AX138" i="12"/>
  <c r="BC138" i="12" s="1"/>
  <c r="BD138" i="12" s="1"/>
  <c r="AX29" i="12"/>
  <c r="BC29" i="12" s="1"/>
  <c r="BD29" i="12" s="1"/>
  <c r="AY7" i="12"/>
  <c r="BM7" i="12" s="1"/>
  <c r="BS7" i="12" s="1"/>
  <c r="AY46" i="12"/>
  <c r="BM46" i="12" s="1"/>
  <c r="BN46" i="12" s="1"/>
  <c r="AZ14" i="12"/>
  <c r="BW14" i="12" s="1"/>
  <c r="BX14" i="12" s="1"/>
  <c r="AX94" i="12"/>
  <c r="BC94" i="12" s="1"/>
  <c r="BH94" i="12" s="1"/>
  <c r="AX88" i="12"/>
  <c r="BC88" i="12" s="1"/>
  <c r="BH88" i="12" s="1"/>
  <c r="AZ142" i="12"/>
  <c r="BW142" i="12" s="1"/>
  <c r="AZ13" i="12"/>
  <c r="BW13" i="12" s="1"/>
  <c r="BX13" i="12" s="1"/>
  <c r="AX133" i="12"/>
  <c r="BC133" i="12" s="1"/>
  <c r="BH133" i="12" s="1"/>
  <c r="AX77" i="12"/>
  <c r="BC77" i="12" s="1"/>
  <c r="BD77" i="12" s="1"/>
  <c r="AX67" i="12"/>
  <c r="BC67" i="12" s="1"/>
  <c r="BH67" i="12" s="1"/>
  <c r="AX122" i="12"/>
  <c r="BC122" i="12" s="1"/>
  <c r="BH122" i="12" s="1"/>
  <c r="AX149" i="12"/>
  <c r="BC149" i="12" s="1"/>
  <c r="BD149" i="12" s="1"/>
  <c r="AX135" i="12"/>
  <c r="BC135" i="12" s="1"/>
  <c r="BD135" i="12" s="1"/>
  <c r="AZ133" i="12"/>
  <c r="BW133" i="12" s="1"/>
  <c r="BX133" i="12" s="1"/>
  <c r="AY135" i="12"/>
  <c r="BM135" i="12" s="1"/>
  <c r="BS135" i="12" s="1"/>
  <c r="AX89" i="12"/>
  <c r="BC89" i="12" s="1"/>
  <c r="BD89" i="12" s="1"/>
  <c r="AX38" i="12"/>
  <c r="BC38" i="12" s="1"/>
  <c r="BD38" i="12" s="1"/>
  <c r="AX136" i="12"/>
  <c r="BC136" i="12" s="1"/>
  <c r="BH136" i="12" s="1"/>
  <c r="AX79" i="12"/>
  <c r="BC79" i="12" s="1"/>
  <c r="BD79" i="12" s="1"/>
  <c r="AX56" i="12"/>
  <c r="BC56" i="12" s="1"/>
  <c r="BH56" i="12" s="1"/>
  <c r="AZ83" i="12"/>
  <c r="BW83" i="12" s="1"/>
  <c r="BX83" i="12" s="1"/>
  <c r="AX125" i="12"/>
  <c r="BC125" i="12" s="1"/>
  <c r="BH125" i="12" s="1"/>
  <c r="AX20" i="12"/>
  <c r="BC20" i="12" s="1"/>
  <c r="BH20" i="12" s="1"/>
  <c r="AZ86" i="12"/>
  <c r="BW86" i="12" s="1"/>
  <c r="BX86" i="12" s="1"/>
  <c r="AX139" i="12"/>
  <c r="BC139" i="12" s="1"/>
  <c r="BD139" i="12" s="1"/>
  <c r="AZ151" i="12"/>
  <c r="BW151" i="12" s="1"/>
  <c r="BX151" i="12" s="1"/>
  <c r="AZ98" i="12"/>
  <c r="BW98" i="12" s="1"/>
  <c r="BX98" i="12" s="1"/>
  <c r="AX30" i="12"/>
  <c r="BC30" i="12" s="1"/>
  <c r="BD30" i="12" s="1"/>
  <c r="AX13" i="12"/>
  <c r="BC13" i="12" s="1"/>
  <c r="BH13" i="12" s="1"/>
  <c r="AX150" i="12"/>
  <c r="BC150" i="12" s="1"/>
  <c r="BD150" i="12" s="1"/>
  <c r="AY123" i="12"/>
  <c r="BM123" i="12" s="1"/>
  <c r="BS123" i="12" s="1"/>
  <c r="AX130" i="12"/>
  <c r="BC130" i="12" s="1"/>
  <c r="BH130" i="12" s="1"/>
  <c r="AX109" i="12"/>
  <c r="BC109" i="12" s="1"/>
  <c r="BD109" i="12" s="1"/>
  <c r="AY26" i="12"/>
  <c r="BM26" i="12" s="1"/>
  <c r="BS26" i="12" s="1"/>
  <c r="AY109" i="12"/>
  <c r="BM109" i="12" s="1"/>
  <c r="BN109" i="12" s="1"/>
  <c r="AX144" i="12"/>
  <c r="BC144" i="12" s="1"/>
  <c r="BD144" i="12" s="1"/>
  <c r="AY92" i="12"/>
  <c r="BM92" i="12" s="1"/>
  <c r="BN92" i="12" s="1"/>
  <c r="AX151" i="12"/>
  <c r="BC151" i="12" s="1"/>
  <c r="BH151" i="12" s="1"/>
  <c r="AY132" i="12"/>
  <c r="BM132" i="12" s="1"/>
  <c r="BN132" i="12" s="1"/>
  <c r="AX154" i="12"/>
  <c r="BC154" i="12" s="1"/>
  <c r="BD154" i="12" s="1"/>
  <c r="AX70" i="12"/>
  <c r="BC70" i="12" s="1"/>
  <c r="BD70" i="12" s="1"/>
  <c r="AX58" i="12"/>
  <c r="BC58" i="12" s="1"/>
  <c r="BD58" i="12" s="1"/>
  <c r="AZ91" i="12"/>
  <c r="BW91" i="12" s="1"/>
  <c r="BX91" i="12" s="1"/>
  <c r="AY126" i="12"/>
  <c r="BM126" i="12" s="1"/>
  <c r="BS126" i="12" s="1"/>
  <c r="AX92" i="12"/>
  <c r="BC92" i="12" s="1"/>
  <c r="BD92" i="12" s="1"/>
  <c r="AX42" i="12"/>
  <c r="BC42" i="12" s="1"/>
  <c r="BD42" i="12" s="1"/>
  <c r="AX51" i="12"/>
  <c r="BC51" i="12" s="1"/>
  <c r="BD51" i="12" s="1"/>
  <c r="AX106" i="12"/>
  <c r="BC106" i="12" s="1"/>
  <c r="BD106" i="12" s="1"/>
  <c r="AX142" i="12"/>
  <c r="BC142" i="12" s="1"/>
  <c r="BH142" i="12" s="1"/>
  <c r="AX102" i="12"/>
  <c r="BC102" i="12" s="1"/>
  <c r="BD102" i="12" s="1"/>
  <c r="AZ71" i="12"/>
  <c r="BW71" i="12" s="1"/>
  <c r="AY141" i="12"/>
  <c r="BM141" i="12" s="1"/>
  <c r="BS141" i="12" s="1"/>
  <c r="AX101" i="12"/>
  <c r="BC101" i="12" s="1"/>
  <c r="BD101" i="12" s="1"/>
  <c r="AX62" i="12"/>
  <c r="BC62" i="12" s="1"/>
  <c r="BH62" i="12" s="1"/>
  <c r="AX80" i="12"/>
  <c r="BC80" i="12" s="1"/>
  <c r="BH80" i="12" s="1"/>
  <c r="AX55" i="12"/>
  <c r="BC55" i="12" s="1"/>
  <c r="BH55" i="12" s="1"/>
  <c r="AY22" i="12"/>
  <c r="BM22" i="12" s="1"/>
  <c r="BS22" i="12" s="1"/>
  <c r="AZ34" i="12"/>
  <c r="CF34" i="12" s="1"/>
  <c r="CG34" i="12" s="1"/>
  <c r="CH34" i="12" s="1"/>
  <c r="AX119" i="12"/>
  <c r="BC119" i="12" s="1"/>
  <c r="BH119" i="12" s="1"/>
  <c r="AZ109" i="12"/>
  <c r="CF109" i="12" s="1"/>
  <c r="CG109" i="12" s="1"/>
  <c r="CH109" i="12" s="1"/>
  <c r="AZ17" i="12"/>
  <c r="CF17" i="12" s="1"/>
  <c r="CG17" i="12" s="1"/>
  <c r="CH17" i="12" s="1"/>
  <c r="AX82" i="12"/>
  <c r="BC82" i="12" s="1"/>
  <c r="BD82" i="12" s="1"/>
  <c r="AZ141" i="12"/>
  <c r="BW141" i="12" s="1"/>
  <c r="BX141" i="12" s="1"/>
  <c r="AZ106" i="12"/>
  <c r="CF106" i="12" s="1"/>
  <c r="CG106" i="12" s="1"/>
  <c r="CH106" i="12" s="1"/>
  <c r="AX152" i="12"/>
  <c r="BC152" i="12" s="1"/>
  <c r="BD152" i="12" s="1"/>
  <c r="AZ143" i="12"/>
  <c r="BW143" i="12" s="1"/>
  <c r="BX143" i="12" s="1"/>
  <c r="AX76" i="12"/>
  <c r="BC76" i="12" s="1"/>
  <c r="BD76" i="12" s="1"/>
  <c r="AY66" i="12"/>
  <c r="BM66" i="12" s="1"/>
  <c r="AY124" i="12"/>
  <c r="BM124" i="12" s="1"/>
  <c r="AY114" i="12"/>
  <c r="BM114" i="12" s="1"/>
  <c r="AY38" i="12"/>
  <c r="BM38" i="12" s="1"/>
  <c r="AY79" i="12"/>
  <c r="BM79" i="12" s="1"/>
  <c r="AY6" i="12"/>
  <c r="BM6" i="12" s="1"/>
  <c r="AY85" i="12"/>
  <c r="BM85" i="12" s="1"/>
  <c r="AY39" i="12"/>
  <c r="BM39" i="12" s="1"/>
  <c r="AY88" i="12"/>
  <c r="BM88" i="12" s="1"/>
  <c r="AY101" i="12"/>
  <c r="BM101" i="12" s="1"/>
  <c r="AY105" i="12"/>
  <c r="BM105" i="12" s="1"/>
  <c r="AY15" i="12"/>
  <c r="BM15" i="12" s="1"/>
  <c r="AY108" i="12"/>
  <c r="BM108" i="12" s="1"/>
  <c r="AY107" i="12"/>
  <c r="BM107" i="12" s="1"/>
  <c r="AY143" i="12"/>
  <c r="BM143" i="12" s="1"/>
  <c r="AY113" i="12"/>
  <c r="BM113" i="12" s="1"/>
  <c r="AY16" i="12"/>
  <c r="BM16" i="12" s="1"/>
  <c r="AY72" i="12"/>
  <c r="BM72" i="12" s="1"/>
  <c r="AY57" i="12"/>
  <c r="BM57" i="12" s="1"/>
  <c r="AY77" i="12"/>
  <c r="BM77" i="12" s="1"/>
  <c r="AY150" i="12"/>
  <c r="BM150" i="12" s="1"/>
  <c r="AY21" i="12"/>
  <c r="BM21" i="12" s="1"/>
  <c r="AY78" i="12"/>
  <c r="BM78" i="12" s="1"/>
  <c r="AY136" i="12"/>
  <c r="BM136" i="12" s="1"/>
  <c r="AY23" i="12"/>
  <c r="BM23" i="12" s="1"/>
  <c r="AY60" i="12"/>
  <c r="BM60" i="12" s="1"/>
  <c r="AY40" i="12"/>
  <c r="BM40" i="12" s="1"/>
  <c r="AY98" i="12"/>
  <c r="BM98" i="12" s="1"/>
  <c r="AY95" i="12"/>
  <c r="BM95" i="12" s="1"/>
  <c r="AY50" i="12"/>
  <c r="BM50" i="12" s="1"/>
  <c r="AY14" i="12"/>
  <c r="BM14" i="12" s="1"/>
  <c r="AY58" i="12"/>
  <c r="BM58" i="12" s="1"/>
  <c r="AY151" i="12"/>
  <c r="BM151" i="12" s="1"/>
  <c r="AY145" i="12"/>
  <c r="BM145" i="12" s="1"/>
  <c r="AY140" i="12"/>
  <c r="BM140" i="12" s="1"/>
  <c r="AY31" i="12"/>
  <c r="BM31" i="12" s="1"/>
  <c r="AY93" i="12"/>
  <c r="BM93" i="12" s="1"/>
  <c r="AY63" i="12"/>
  <c r="BM63" i="12" s="1"/>
  <c r="AY84" i="12"/>
  <c r="BM84" i="12" s="1"/>
  <c r="AY43" i="12"/>
  <c r="BM43" i="12" s="1"/>
  <c r="AY68" i="12"/>
  <c r="BM68" i="12" s="1"/>
  <c r="AY131" i="12"/>
  <c r="BM131" i="12" s="1"/>
  <c r="AY94" i="12"/>
  <c r="BM94" i="12" s="1"/>
  <c r="AY118" i="12"/>
  <c r="BM118" i="12" s="1"/>
  <c r="AY24" i="12"/>
  <c r="BM24" i="12" s="1"/>
  <c r="AY103" i="12"/>
  <c r="BM103" i="12" s="1"/>
  <c r="AY122" i="12"/>
  <c r="BM122" i="12" s="1"/>
  <c r="AY52" i="12"/>
  <c r="BM52" i="12" s="1"/>
  <c r="AY69" i="12"/>
  <c r="BM69" i="12" s="1"/>
  <c r="AY76" i="12"/>
  <c r="BM76" i="12" s="1"/>
  <c r="AY142" i="12"/>
  <c r="BM142" i="12" s="1"/>
  <c r="AY29" i="12"/>
  <c r="BM29" i="12" s="1"/>
  <c r="AY13" i="12"/>
  <c r="BM13" i="12" s="1"/>
  <c r="AY128" i="12"/>
  <c r="BM128" i="12" s="1"/>
  <c r="AY19" i="12"/>
  <c r="BM19" i="12" s="1"/>
  <c r="AY120" i="12"/>
  <c r="BM120" i="12" s="1"/>
  <c r="AY137" i="12"/>
  <c r="BM137" i="12" s="1"/>
  <c r="AY18" i="12"/>
  <c r="BM18" i="12" s="1"/>
  <c r="AY3" i="12"/>
  <c r="BM3" i="12" s="1"/>
  <c r="AY71" i="12"/>
  <c r="BM71" i="12" s="1"/>
  <c r="AY152" i="12"/>
  <c r="BM152" i="12" s="1"/>
  <c r="AY25" i="12"/>
  <c r="BM25" i="12" s="1"/>
  <c r="AY83" i="12"/>
  <c r="BM83" i="12" s="1"/>
  <c r="AY144" i="12"/>
  <c r="BM144" i="12" s="1"/>
  <c r="AY17" i="12"/>
  <c r="BM17" i="12" s="1"/>
  <c r="AY11" i="12"/>
  <c r="BM11" i="12" s="1"/>
  <c r="AY89" i="12"/>
  <c r="BM89" i="12" s="1"/>
  <c r="AY154" i="12"/>
  <c r="BM154" i="12" s="1"/>
  <c r="AY20" i="12"/>
  <c r="BM20" i="12" s="1"/>
  <c r="AY90" i="12"/>
  <c r="BM90" i="12" s="1"/>
  <c r="AY12" i="12"/>
  <c r="BM12" i="12" s="1"/>
  <c r="AY70" i="12"/>
  <c r="BM70" i="12" s="1"/>
  <c r="AY34" i="12"/>
  <c r="BM34" i="12" s="1"/>
  <c r="AY67" i="12"/>
  <c r="BM67" i="12" s="1"/>
  <c r="AY62" i="12"/>
  <c r="BM62" i="12" s="1"/>
  <c r="AY61" i="12"/>
  <c r="BM61" i="12" s="1"/>
  <c r="AY134" i="12"/>
  <c r="BM134" i="12" s="1"/>
  <c r="AY138" i="12"/>
  <c r="BM138" i="12" s="1"/>
  <c r="AY32" i="12"/>
  <c r="BM32" i="12" s="1"/>
  <c r="AY130" i="12"/>
  <c r="BM130" i="12" s="1"/>
  <c r="AY36" i="12"/>
  <c r="BM36" i="12" s="1"/>
  <c r="AY117" i="12"/>
  <c r="BM117" i="12" s="1"/>
  <c r="AY149" i="12"/>
  <c r="BM149" i="12" s="1"/>
  <c r="AY4" i="12"/>
  <c r="BM4" i="12" s="1"/>
  <c r="AY115" i="12"/>
  <c r="BM115" i="12" s="1"/>
  <c r="AY75" i="12"/>
  <c r="BM75" i="12" s="1"/>
  <c r="AY91" i="12"/>
  <c r="BM91" i="12" s="1"/>
  <c r="AY129" i="12"/>
  <c r="BM129" i="12" s="1"/>
  <c r="AY49" i="12"/>
  <c r="BM49" i="12" s="1"/>
  <c r="AY102" i="12"/>
  <c r="BM102" i="12" s="1"/>
  <c r="AY41" i="12"/>
  <c r="BM41" i="12" s="1"/>
  <c r="AY99" i="12"/>
  <c r="BM99" i="12" s="1"/>
  <c r="AY86" i="12"/>
  <c r="BM86" i="12" s="1"/>
  <c r="AY47" i="12"/>
  <c r="BM47" i="12" s="1"/>
  <c r="AY112" i="12"/>
  <c r="BM112" i="12" s="1"/>
  <c r="AY147" i="12"/>
  <c r="BM147" i="12" s="1"/>
  <c r="AY35" i="12"/>
  <c r="BM35" i="12" s="1"/>
  <c r="AY127" i="12"/>
  <c r="BM127" i="12" s="1"/>
  <c r="AY10" i="12"/>
  <c r="BM10" i="12" s="1"/>
  <c r="AY82" i="12"/>
  <c r="BM82" i="12" s="1"/>
  <c r="AY146" i="12"/>
  <c r="BM146" i="12" s="1"/>
  <c r="AY104" i="12"/>
  <c r="BM104" i="12" s="1"/>
  <c r="AY28" i="12"/>
  <c r="BM28" i="12" s="1"/>
  <c r="AY48" i="12"/>
  <c r="BM48" i="12" s="1"/>
  <c r="AY33" i="12"/>
  <c r="BM33" i="12" s="1"/>
  <c r="AY116" i="12"/>
  <c r="BM116" i="12" s="1"/>
  <c r="AY56" i="12"/>
  <c r="BM56" i="12" s="1"/>
  <c r="AY74" i="12"/>
  <c r="BM74" i="12" s="1"/>
  <c r="AY37" i="12"/>
  <c r="BM37" i="12" s="1"/>
  <c r="AY80" i="12"/>
  <c r="BM80" i="12" s="1"/>
  <c r="AY8" i="12"/>
  <c r="BM8" i="12" s="1"/>
  <c r="AY65" i="12"/>
  <c r="BM65" i="12" s="1"/>
  <c r="AY42" i="12"/>
  <c r="BM42" i="12" s="1"/>
  <c r="AY96" i="12"/>
  <c r="BM96" i="12" s="1"/>
  <c r="AY55" i="12"/>
  <c r="BM55" i="12" s="1"/>
  <c r="AY59" i="12"/>
  <c r="BM59" i="12" s="1"/>
  <c r="AZ110" i="12"/>
  <c r="AZ47" i="12"/>
  <c r="AZ75" i="12"/>
  <c r="AZ20" i="12"/>
  <c r="AZ72" i="12"/>
  <c r="AZ94" i="12"/>
  <c r="AZ65" i="12"/>
  <c r="AZ116" i="12"/>
  <c r="AZ68" i="12"/>
  <c r="AZ114" i="12"/>
  <c r="AZ22" i="12"/>
  <c r="AZ57" i="12"/>
  <c r="AZ93" i="12"/>
  <c r="AZ19" i="12"/>
  <c r="AX148" i="12"/>
  <c r="BC148" i="12" s="1"/>
  <c r="AX50" i="12"/>
  <c r="BC50" i="12" s="1"/>
  <c r="AX34" i="12"/>
  <c r="BC34" i="12" s="1"/>
  <c r="AX115" i="12"/>
  <c r="BC115" i="12" s="1"/>
  <c r="AX12" i="12"/>
  <c r="BC12" i="12" s="1"/>
  <c r="AX7" i="12"/>
  <c r="BC7" i="12" s="1"/>
  <c r="AZ138" i="12"/>
  <c r="AZ76" i="12"/>
  <c r="AZ33" i="12"/>
  <c r="AX131" i="12"/>
  <c r="BC131" i="12" s="1"/>
  <c r="AX78" i="12"/>
  <c r="BC78" i="12" s="1"/>
  <c r="AX11" i="12"/>
  <c r="BC11" i="12" s="1"/>
  <c r="AX112" i="12"/>
  <c r="BC112" i="12" s="1"/>
  <c r="AZ103" i="12"/>
  <c r="AX87" i="12"/>
  <c r="BC87" i="12" s="1"/>
  <c r="AX53" i="12"/>
  <c r="BC53" i="12" s="1"/>
  <c r="AZ120" i="12"/>
  <c r="AZ12" i="12"/>
  <c r="AX140" i="12"/>
  <c r="BC140" i="12" s="1"/>
  <c r="AX95" i="12"/>
  <c r="BC95" i="12" s="1"/>
  <c r="AX44" i="12"/>
  <c r="BC44" i="12" s="1"/>
  <c r="AZ36" i="12"/>
  <c r="AX61" i="12"/>
  <c r="BC61" i="12" s="1"/>
  <c r="AX68" i="12"/>
  <c r="BC68" i="12" s="1"/>
  <c r="AZ8" i="12"/>
  <c r="AZ32" i="12"/>
  <c r="AZ89" i="12"/>
  <c r="AX72" i="12"/>
  <c r="BC72" i="12" s="1"/>
  <c r="AX74" i="12"/>
  <c r="BC74" i="12" s="1"/>
  <c r="AZ66" i="12"/>
  <c r="AX116" i="12"/>
  <c r="BC116" i="12" s="1"/>
  <c r="AZ128" i="12"/>
  <c r="AZ117" i="12"/>
  <c r="AZ77" i="12"/>
  <c r="AZ10" i="12"/>
  <c r="AZ63" i="12"/>
  <c r="AZ50" i="12"/>
  <c r="AZ84" i="12"/>
  <c r="AZ54" i="12"/>
  <c r="AZ139" i="12"/>
  <c r="AZ126" i="12"/>
  <c r="AZ40" i="12"/>
  <c r="AX85" i="12"/>
  <c r="BC85" i="12" s="1"/>
  <c r="AX120" i="12"/>
  <c r="BC120" i="12" s="1"/>
  <c r="AZ31" i="12"/>
  <c r="AZ105" i="12"/>
  <c r="AZ129" i="12"/>
  <c r="AZ146" i="12"/>
  <c r="AZ140" i="12"/>
  <c r="AZ46" i="12"/>
  <c r="AZ48" i="12"/>
  <c r="AX129" i="12"/>
  <c r="BC129" i="12" s="1"/>
  <c r="AX66" i="12"/>
  <c r="BC66" i="12" s="1"/>
  <c r="AX15" i="12"/>
  <c r="BC15" i="12" s="1"/>
  <c r="AX117" i="12"/>
  <c r="BC117" i="12" s="1"/>
  <c r="AZ85" i="12"/>
  <c r="AX91" i="12"/>
  <c r="BC91" i="12" s="1"/>
  <c r="AZ29" i="12"/>
  <c r="AX75" i="12"/>
  <c r="BC75" i="12" s="1"/>
  <c r="AZ145" i="12"/>
  <c r="AZ18" i="12"/>
  <c r="AZ74" i="12"/>
  <c r="AZ67" i="12"/>
  <c r="AZ26" i="12"/>
  <c r="AZ79" i="12"/>
  <c r="AZ28" i="12"/>
  <c r="AZ92" i="12"/>
  <c r="AX114" i="12"/>
  <c r="BC114" i="12" s="1"/>
  <c r="AZ124" i="12"/>
  <c r="AZ69" i="12"/>
  <c r="AX126" i="12"/>
  <c r="BC126" i="12" s="1"/>
  <c r="AZ60" i="12"/>
  <c r="AZ21" i="12"/>
  <c r="AX127" i="12"/>
  <c r="BC127" i="12" s="1"/>
  <c r="AX36" i="12"/>
  <c r="BC36" i="12" s="1"/>
  <c r="AZ82" i="12"/>
  <c r="AX145" i="12"/>
  <c r="BC145" i="12" s="1"/>
  <c r="AZ123" i="12"/>
  <c r="AZ102" i="12"/>
  <c r="AZ149" i="12"/>
  <c r="AZ119" i="12"/>
  <c r="AZ27" i="12"/>
  <c r="AX134" i="12"/>
  <c r="BC134" i="12" s="1"/>
  <c r="AX33" i="12"/>
  <c r="BC33" i="12" s="1"/>
  <c r="AX59" i="12"/>
  <c r="BC59" i="12" s="1"/>
  <c r="AX153" i="12"/>
  <c r="BC153" i="12" s="1"/>
  <c r="AZ11" i="12"/>
  <c r="AX41" i="12"/>
  <c r="BC41" i="12" s="1"/>
  <c r="AX25" i="12"/>
  <c r="BC25" i="12" s="1"/>
  <c r="AZ88" i="12"/>
  <c r="AZ78" i="12"/>
  <c r="AZ37" i="12"/>
  <c r="AZ62" i="12"/>
  <c r="AZ131" i="12"/>
  <c r="AZ16" i="12"/>
  <c r="AZ130" i="12"/>
  <c r="AX141" i="12"/>
  <c r="BC141" i="12" s="1"/>
  <c r="AZ125" i="12"/>
  <c r="AZ51" i="12"/>
  <c r="AX84" i="12"/>
  <c r="BC84" i="12" s="1"/>
  <c r="AX27" i="12"/>
  <c r="BC27" i="12" s="1"/>
  <c r="AZ96" i="12"/>
  <c r="AX110" i="12"/>
  <c r="BC110" i="12" s="1"/>
  <c r="AZ150" i="12"/>
  <c r="AZ42" i="12"/>
  <c r="AX108" i="12"/>
  <c r="BC108" i="12" s="1"/>
  <c r="AZ121" i="12"/>
  <c r="AZ111" i="12"/>
  <c r="AZ122" i="12"/>
  <c r="AZ52" i="12"/>
  <c r="AX105" i="12"/>
  <c r="BC105" i="12" s="1"/>
  <c r="AX52" i="12"/>
  <c r="BC52" i="12" s="1"/>
  <c r="AX10" i="12"/>
  <c r="BC10" i="12" s="1"/>
  <c r="AX98" i="12"/>
  <c r="BC98" i="12" s="1"/>
  <c r="AX9" i="12"/>
  <c r="BC9" i="12" s="1"/>
  <c r="AX2" i="12"/>
  <c r="BC2" i="12" s="1"/>
  <c r="AY2" i="12"/>
  <c r="BM2" i="12" s="1"/>
  <c r="BN2" i="12" s="1"/>
  <c r="AZ2" i="12"/>
  <c r="BU81" i="12" l="1"/>
  <c r="CF97" i="12"/>
  <c r="CG97" i="12" s="1"/>
  <c r="CH97" i="12" s="1"/>
  <c r="BW97" i="12"/>
  <c r="BX97" i="12" s="1"/>
  <c r="BU97" i="12"/>
  <c r="BH97" i="12"/>
  <c r="BD97" i="12"/>
  <c r="BN97" i="12"/>
  <c r="BS97" i="12"/>
  <c r="CF45" i="12"/>
  <c r="CG45" i="12" s="1"/>
  <c r="CH45" i="12" s="1"/>
  <c r="BP81" i="12"/>
  <c r="BR81" i="12" s="1"/>
  <c r="BQ81" i="12"/>
  <c r="BO81" i="12"/>
  <c r="CC81" i="12"/>
  <c r="BY81" i="12"/>
  <c r="BE81" i="12"/>
  <c r="BG81" i="12" s="1"/>
  <c r="BF81" i="12"/>
  <c r="BS45" i="12"/>
  <c r="BW24" i="12"/>
  <c r="BX24" i="12" s="1"/>
  <c r="CC24" i="12" s="1"/>
  <c r="BW23" i="12"/>
  <c r="BX23" i="12" s="1"/>
  <c r="BD45" i="12"/>
  <c r="BE45" i="12" s="1"/>
  <c r="BG45" i="12" s="1"/>
  <c r="BD46" i="12"/>
  <c r="BF46" i="12" s="1"/>
  <c r="BD69" i="12"/>
  <c r="BF69" i="12" s="1"/>
  <c r="BD111" i="12"/>
  <c r="BF111" i="12" s="1"/>
  <c r="BH42" i="12"/>
  <c r="BW87" i="12"/>
  <c r="BX87" i="12" s="1"/>
  <c r="BY87" i="12" s="1"/>
  <c r="CF15" i="12"/>
  <c r="CG15" i="12" s="1"/>
  <c r="CH15" i="12" s="1"/>
  <c r="BN139" i="12"/>
  <c r="BP139" i="12" s="1"/>
  <c r="BR139" i="12" s="1"/>
  <c r="BW9" i="12"/>
  <c r="BX9" i="12" s="1"/>
  <c r="CC9" i="12" s="1"/>
  <c r="BH22" i="12"/>
  <c r="BW113" i="12"/>
  <c r="BX113" i="12" s="1"/>
  <c r="BY113" i="12" s="1"/>
  <c r="BN126" i="12"/>
  <c r="BQ126" i="12" s="1"/>
  <c r="BW35" i="12"/>
  <c r="BX35" i="12" s="1"/>
  <c r="CC35" i="12" s="1"/>
  <c r="CF134" i="12"/>
  <c r="CG134" i="12" s="1"/>
  <c r="CH134" i="12" s="1"/>
  <c r="BU45" i="12"/>
  <c r="BN26" i="12"/>
  <c r="BP26" i="12" s="1"/>
  <c r="BR26" i="12" s="1"/>
  <c r="BH58" i="12"/>
  <c r="BW107" i="12"/>
  <c r="BX107" i="12" s="1"/>
  <c r="BY107" i="12" s="1"/>
  <c r="BW127" i="12"/>
  <c r="BX127" i="12" s="1"/>
  <c r="CC127" i="12" s="1"/>
  <c r="BW135" i="12"/>
  <c r="BX135" i="12" s="1"/>
  <c r="BY135" i="12" s="1"/>
  <c r="BN51" i="12"/>
  <c r="BO51" i="12" s="1"/>
  <c r="BW101" i="12"/>
  <c r="BX101" i="12" s="1"/>
  <c r="BY101" i="12" s="1"/>
  <c r="BD100" i="12"/>
  <c r="BF100" i="12" s="1"/>
  <c r="BN121" i="12"/>
  <c r="BO121" i="12" s="1"/>
  <c r="BH48" i="12"/>
  <c r="BS106" i="12"/>
  <c r="CF71" i="12"/>
  <c r="CG71" i="12" s="1"/>
  <c r="CH71" i="12" s="1"/>
  <c r="CF91" i="12"/>
  <c r="CG91" i="12" s="1"/>
  <c r="CH91" i="12" s="1"/>
  <c r="BW55" i="12"/>
  <c r="BX55" i="12" s="1"/>
  <c r="BY55" i="12" s="1"/>
  <c r="CF14" i="12"/>
  <c r="CG14" i="12" s="1"/>
  <c r="CH14" i="12" s="1"/>
  <c r="BH43" i="12"/>
  <c r="BW106" i="12"/>
  <c r="BX106" i="12" s="1"/>
  <c r="BY106" i="12" s="1"/>
  <c r="BD121" i="12"/>
  <c r="BE121" i="12" s="1"/>
  <c r="BG121" i="12" s="1"/>
  <c r="CF39" i="12"/>
  <c r="CG39" i="12" s="1"/>
  <c r="CH39" i="12" s="1"/>
  <c r="BD124" i="12"/>
  <c r="BF124" i="12" s="1"/>
  <c r="BH71" i="12"/>
  <c r="BH17" i="12"/>
  <c r="BD63" i="12"/>
  <c r="BF63" i="12" s="1"/>
  <c r="BD83" i="12"/>
  <c r="BF83" i="12" s="1"/>
  <c r="BH154" i="12"/>
  <c r="BD132" i="12"/>
  <c r="BE132" i="12" s="1"/>
  <c r="BG132" i="12" s="1"/>
  <c r="BD24" i="12"/>
  <c r="BF24" i="12" s="1"/>
  <c r="BH118" i="12"/>
  <c r="BD119" i="12"/>
  <c r="BF119" i="12" s="1"/>
  <c r="BN64" i="12"/>
  <c r="BP64" i="12" s="1"/>
  <c r="BR64" i="12" s="1"/>
  <c r="BS27" i="12"/>
  <c r="BH104" i="12"/>
  <c r="BD16" i="12"/>
  <c r="BE16" i="12" s="1"/>
  <c r="BG16" i="12" s="1"/>
  <c r="BN153" i="12"/>
  <c r="BO153" i="12" s="1"/>
  <c r="CF30" i="12"/>
  <c r="CG30" i="12" s="1"/>
  <c r="CH30" i="12" s="1"/>
  <c r="BH35" i="12"/>
  <c r="BD122" i="12"/>
  <c r="BE122" i="12" s="1"/>
  <c r="BG122" i="12" s="1"/>
  <c r="BD8" i="12"/>
  <c r="BF8" i="12" s="1"/>
  <c r="CF104" i="12"/>
  <c r="CG104" i="12" s="1"/>
  <c r="CH104" i="12" s="1"/>
  <c r="CF61" i="12"/>
  <c r="CG61" i="12" s="1"/>
  <c r="CH61" i="12" s="1"/>
  <c r="CF59" i="12"/>
  <c r="CG59" i="12" s="1"/>
  <c r="CH59" i="12" s="1"/>
  <c r="BW34" i="12"/>
  <c r="BX34" i="12" s="1"/>
  <c r="CC34" i="12" s="1"/>
  <c r="BF45" i="12"/>
  <c r="BD57" i="12"/>
  <c r="BE57" i="12" s="1"/>
  <c r="BG57" i="12" s="1"/>
  <c r="BH102" i="12"/>
  <c r="BD47" i="12"/>
  <c r="BF47" i="12" s="1"/>
  <c r="BD90" i="12"/>
  <c r="BF90" i="12" s="1"/>
  <c r="BN111" i="12"/>
  <c r="BO111" i="12" s="1"/>
  <c r="BW4" i="12"/>
  <c r="BX4" i="12" s="1"/>
  <c r="CC4" i="12" s="1"/>
  <c r="CF56" i="12"/>
  <c r="CG56" i="12" s="1"/>
  <c r="CH56" i="12" s="1"/>
  <c r="BN148" i="12"/>
  <c r="BP148" i="12" s="1"/>
  <c r="BR148" i="12" s="1"/>
  <c r="BH32" i="12"/>
  <c r="CF98" i="12"/>
  <c r="CG98" i="12" s="1"/>
  <c r="CH98" i="12" s="1"/>
  <c r="CC45" i="12"/>
  <c r="BY45" i="12"/>
  <c r="BD28" i="12"/>
  <c r="BF28" i="12" s="1"/>
  <c r="BW6" i="12"/>
  <c r="BX6" i="12" s="1"/>
  <c r="CC6" i="12" s="1"/>
  <c r="BW58" i="12"/>
  <c r="BX58" i="12" s="1"/>
  <c r="CC58" i="12" s="1"/>
  <c r="BH79" i="12"/>
  <c r="BQ45" i="12"/>
  <c r="BP45" i="12"/>
  <c r="BR45" i="12" s="1"/>
  <c r="BO45" i="12"/>
  <c r="BD103" i="12"/>
  <c r="BE103" i="12" s="1"/>
  <c r="BG103" i="12" s="1"/>
  <c r="BH107" i="12"/>
  <c r="BH106" i="12"/>
  <c r="BD136" i="12"/>
  <c r="BE136" i="12" s="1"/>
  <c r="BG136" i="12" s="1"/>
  <c r="BH77" i="12"/>
  <c r="BD4" i="12"/>
  <c r="BE4" i="12" s="1"/>
  <c r="BG4" i="12" s="1"/>
  <c r="BD20" i="12"/>
  <c r="BF20" i="12" s="1"/>
  <c r="BW25" i="12"/>
  <c r="BX25" i="12" s="1"/>
  <c r="BY25" i="12" s="1"/>
  <c r="BH5" i="12"/>
  <c r="BD5" i="12"/>
  <c r="CF5" i="12"/>
  <c r="CG5" i="12" s="1"/>
  <c r="CH5" i="12" s="1"/>
  <c r="BW5" i="12"/>
  <c r="BX5" i="12" s="1"/>
  <c r="BD142" i="12"/>
  <c r="BE142" i="12" s="1"/>
  <c r="BG142" i="12" s="1"/>
  <c r="BH73" i="12"/>
  <c r="BW115" i="12"/>
  <c r="BX115" i="12" s="1"/>
  <c r="CC115" i="12" s="1"/>
  <c r="BN133" i="12"/>
  <c r="BO133" i="12" s="1"/>
  <c r="BS46" i="12"/>
  <c r="BN54" i="12"/>
  <c r="BQ54" i="12" s="1"/>
  <c r="BH19" i="12"/>
  <c r="BW90" i="12"/>
  <c r="BX90" i="12" s="1"/>
  <c r="BY90" i="12" s="1"/>
  <c r="BN100" i="12"/>
  <c r="BO100" i="12" s="1"/>
  <c r="CF151" i="12"/>
  <c r="CG151" i="12" s="1"/>
  <c r="CH151" i="12" s="1"/>
  <c r="BN5" i="12"/>
  <c r="BS5" i="12"/>
  <c r="BD31" i="12"/>
  <c r="BF31" i="12" s="1"/>
  <c r="BD55" i="12"/>
  <c r="BF55" i="12" s="1"/>
  <c r="BD49" i="12"/>
  <c r="BE49" i="12" s="1"/>
  <c r="BG49" i="12" s="1"/>
  <c r="BH137" i="12"/>
  <c r="BW147" i="12"/>
  <c r="BX147" i="12" s="1"/>
  <c r="CC147" i="12" s="1"/>
  <c r="BU104" i="12"/>
  <c r="BH138" i="12"/>
  <c r="BS125" i="12"/>
  <c r="BD18" i="12"/>
  <c r="BF18" i="12" s="1"/>
  <c r="BN119" i="12"/>
  <c r="BO119" i="12" s="1"/>
  <c r="BH60" i="12"/>
  <c r="BD93" i="12"/>
  <c r="BF93" i="12" s="1"/>
  <c r="BH39" i="12"/>
  <c r="BW73" i="12"/>
  <c r="BX73" i="12" s="1"/>
  <c r="CC73" i="12" s="1"/>
  <c r="CF95" i="12"/>
  <c r="CG95" i="12" s="1"/>
  <c r="CH95" i="12" s="1"/>
  <c r="BH150" i="12"/>
  <c r="BW100" i="12"/>
  <c r="BX100" i="12" s="1"/>
  <c r="CC100" i="12" s="1"/>
  <c r="BW64" i="12"/>
  <c r="BX64" i="12" s="1"/>
  <c r="BY64" i="12" s="1"/>
  <c r="CF13" i="12"/>
  <c r="CG13" i="12" s="1"/>
  <c r="CH13" i="12" s="1"/>
  <c r="BD40" i="12"/>
  <c r="BF40" i="12" s="1"/>
  <c r="BN135" i="12"/>
  <c r="BP135" i="12" s="1"/>
  <c r="BR135" i="12" s="1"/>
  <c r="BH99" i="12"/>
  <c r="BN141" i="12"/>
  <c r="BQ141" i="12" s="1"/>
  <c r="BH29" i="12"/>
  <c r="CF133" i="12"/>
  <c r="CG133" i="12" s="1"/>
  <c r="CH133" i="12" s="1"/>
  <c r="BH23" i="12"/>
  <c r="BD146" i="12"/>
  <c r="BE146" i="12" s="1"/>
  <c r="BG146" i="12" s="1"/>
  <c r="BS53" i="12"/>
  <c r="BH135" i="12"/>
  <c r="BW152" i="12"/>
  <c r="BX152" i="12" s="1"/>
  <c r="BY152" i="12" s="1"/>
  <c r="BD123" i="12"/>
  <c r="BF123" i="12" s="1"/>
  <c r="CF118" i="12"/>
  <c r="CG118" i="12" s="1"/>
  <c r="CH118" i="12" s="1"/>
  <c r="CF43" i="12"/>
  <c r="CG43" i="12" s="1"/>
  <c r="CH43" i="12" s="1"/>
  <c r="BD80" i="12"/>
  <c r="BF80" i="12" s="1"/>
  <c r="BH6" i="12"/>
  <c r="BH21" i="12"/>
  <c r="BH96" i="12"/>
  <c r="BN30" i="12"/>
  <c r="BQ30" i="12" s="1"/>
  <c r="BW3" i="12"/>
  <c r="BX3" i="12" s="1"/>
  <c r="BY3" i="12" s="1"/>
  <c r="CF86" i="12"/>
  <c r="CG86" i="12" s="1"/>
  <c r="CH86" i="12" s="1"/>
  <c r="BH144" i="12"/>
  <c r="BH86" i="12"/>
  <c r="BH65" i="12"/>
  <c r="BH37" i="12"/>
  <c r="BW153" i="12"/>
  <c r="BX153" i="12" s="1"/>
  <c r="CC153" i="12" s="1"/>
  <c r="CF83" i="12"/>
  <c r="CG83" i="12" s="1"/>
  <c r="CH83" i="12" s="1"/>
  <c r="CF148" i="12"/>
  <c r="CG148" i="12" s="1"/>
  <c r="CH148" i="12" s="1"/>
  <c r="BD143" i="12"/>
  <c r="BF143" i="12" s="1"/>
  <c r="BS73" i="12"/>
  <c r="BN123" i="12"/>
  <c r="BO123" i="12" s="1"/>
  <c r="CF53" i="12"/>
  <c r="CG53" i="12" s="1"/>
  <c r="CH53" i="12" s="1"/>
  <c r="BH82" i="12"/>
  <c r="BW136" i="12"/>
  <c r="BX136" i="12" s="1"/>
  <c r="CC136" i="12" s="1"/>
  <c r="CF49" i="12"/>
  <c r="CG49" i="12" s="1"/>
  <c r="CH49" i="12" s="1"/>
  <c r="CF108" i="12"/>
  <c r="CG108" i="12" s="1"/>
  <c r="CH108" i="12" s="1"/>
  <c r="BW132" i="12"/>
  <c r="BX132" i="12" s="1"/>
  <c r="BY132" i="12" s="1"/>
  <c r="BD64" i="12"/>
  <c r="BF64" i="12" s="1"/>
  <c r="BS92" i="12"/>
  <c r="BW7" i="12"/>
  <c r="BX7" i="12" s="1"/>
  <c r="CC7" i="12" s="1"/>
  <c r="BH51" i="12"/>
  <c r="BS132" i="12"/>
  <c r="BW41" i="12"/>
  <c r="BX41" i="12" s="1"/>
  <c r="BY41" i="12" s="1"/>
  <c r="BD113" i="12"/>
  <c r="BE113" i="12" s="1"/>
  <c r="BG113" i="12" s="1"/>
  <c r="CF112" i="12"/>
  <c r="CG112" i="12" s="1"/>
  <c r="CH112" i="12" s="1"/>
  <c r="CF141" i="12"/>
  <c r="CG141" i="12" s="1"/>
  <c r="CH141" i="12" s="1"/>
  <c r="BU23" i="12"/>
  <c r="CF80" i="12"/>
  <c r="CG80" i="12" s="1"/>
  <c r="CH80" i="12" s="1"/>
  <c r="BH147" i="12"/>
  <c r="BH89" i="12"/>
  <c r="CF70" i="12"/>
  <c r="CG70" i="12" s="1"/>
  <c r="CH70" i="12" s="1"/>
  <c r="BH38" i="12"/>
  <c r="BD151" i="12"/>
  <c r="BF151" i="12" s="1"/>
  <c r="BD67" i="12"/>
  <c r="BE67" i="12" s="1"/>
  <c r="BG67" i="12" s="1"/>
  <c r="BH109" i="12"/>
  <c r="BH152" i="12"/>
  <c r="BW17" i="12"/>
  <c r="BX17" i="12" s="1"/>
  <c r="BY17" i="12" s="1"/>
  <c r="BW38" i="12"/>
  <c r="BH3" i="12"/>
  <c r="BD62" i="12"/>
  <c r="BE62" i="12" s="1"/>
  <c r="BG62" i="12" s="1"/>
  <c r="BH139" i="12"/>
  <c r="BD125" i="12"/>
  <c r="BE125" i="12" s="1"/>
  <c r="BG125" i="12" s="1"/>
  <c r="BH54" i="12"/>
  <c r="BD128" i="12"/>
  <c r="BE128" i="12" s="1"/>
  <c r="BG128" i="12" s="1"/>
  <c r="BD130" i="12"/>
  <c r="BF130" i="12" s="1"/>
  <c r="BS87" i="12"/>
  <c r="BS44" i="12"/>
  <c r="CF44" i="12"/>
  <c r="CG44" i="12" s="1"/>
  <c r="CH44" i="12" s="1"/>
  <c r="BU49" i="12"/>
  <c r="BS110" i="12"/>
  <c r="BN22" i="12"/>
  <c r="BP22" i="12" s="1"/>
  <c r="BR22" i="12" s="1"/>
  <c r="BX80" i="12"/>
  <c r="CC80" i="12" s="1"/>
  <c r="BU80" i="12"/>
  <c r="BU56" i="12"/>
  <c r="BH70" i="12"/>
  <c r="BH14" i="12"/>
  <c r="CF144" i="12"/>
  <c r="CG144" i="12" s="1"/>
  <c r="CH144" i="12" s="1"/>
  <c r="BU43" i="12"/>
  <c r="CF99" i="12"/>
  <c r="CG99" i="12" s="1"/>
  <c r="CH99" i="12" s="1"/>
  <c r="BD13" i="12"/>
  <c r="BE13" i="12" s="1"/>
  <c r="BG13" i="12" s="1"/>
  <c r="BD56" i="12"/>
  <c r="BE56" i="12" s="1"/>
  <c r="BG56" i="12" s="1"/>
  <c r="CF143" i="12"/>
  <c r="CG143" i="12" s="1"/>
  <c r="CH143" i="12" s="1"/>
  <c r="BD88" i="12"/>
  <c r="BE88" i="12" s="1"/>
  <c r="BG88" i="12" s="1"/>
  <c r="BW154" i="12"/>
  <c r="BX154" i="12" s="1"/>
  <c r="CC154" i="12" s="1"/>
  <c r="BX71" i="12"/>
  <c r="CC71" i="12" s="1"/>
  <c r="BU71" i="12"/>
  <c r="BX142" i="12"/>
  <c r="CC142" i="12" s="1"/>
  <c r="BU142" i="12"/>
  <c r="BU137" i="12"/>
  <c r="BU99" i="12"/>
  <c r="BU70" i="12"/>
  <c r="BU14" i="12"/>
  <c r="BU143" i="12"/>
  <c r="BS9" i="12"/>
  <c r="BD133" i="12"/>
  <c r="BF133" i="12" s="1"/>
  <c r="BN7" i="12"/>
  <c r="BO7" i="12" s="1"/>
  <c r="BW109" i="12"/>
  <c r="BX109" i="12" s="1"/>
  <c r="BY109" i="12" s="1"/>
  <c r="BD94" i="12"/>
  <c r="BE94" i="12" s="1"/>
  <c r="BG94" i="12" s="1"/>
  <c r="BH26" i="12"/>
  <c r="CF137" i="12"/>
  <c r="CG137" i="12" s="1"/>
  <c r="CH137" i="12" s="1"/>
  <c r="BS109" i="12"/>
  <c r="BH76" i="12"/>
  <c r="BH92" i="12"/>
  <c r="BH149" i="12"/>
  <c r="BU133" i="12"/>
  <c r="BH101" i="12"/>
  <c r="BH30" i="12"/>
  <c r="CF142" i="12"/>
  <c r="CG142" i="12" s="1"/>
  <c r="CH142" i="12" s="1"/>
  <c r="BN80" i="12"/>
  <c r="BS80" i="12"/>
  <c r="BN18" i="12"/>
  <c r="BS18" i="12"/>
  <c r="BY53" i="12"/>
  <c r="CC53" i="12"/>
  <c r="CF52" i="12"/>
  <c r="CG52" i="12" s="1"/>
  <c r="CH52" i="12" s="1"/>
  <c r="BW52" i="12"/>
  <c r="BX52" i="12" s="1"/>
  <c r="CF37" i="12"/>
  <c r="CG37" i="12" s="1"/>
  <c r="CH37" i="12" s="1"/>
  <c r="BW37" i="12"/>
  <c r="CF92" i="12"/>
  <c r="CG92" i="12" s="1"/>
  <c r="CH92" i="12" s="1"/>
  <c r="BW92" i="12"/>
  <c r="BH15" i="12"/>
  <c r="BU15" i="12"/>
  <c r="BD15" i="12"/>
  <c r="CF8" i="12"/>
  <c r="CG8" i="12" s="1"/>
  <c r="CH8" i="12" s="1"/>
  <c r="BW8" i="12"/>
  <c r="BX8" i="12" s="1"/>
  <c r="BH52" i="12"/>
  <c r="BD52" i="12"/>
  <c r="CF150" i="12"/>
  <c r="CG150" i="12" s="1"/>
  <c r="CH150" i="12" s="1"/>
  <c r="BW150" i="12"/>
  <c r="BX150" i="12" s="1"/>
  <c r="BF39" i="12"/>
  <c r="BE39" i="12"/>
  <c r="BG39" i="12" s="1"/>
  <c r="BD33" i="12"/>
  <c r="BH33" i="12"/>
  <c r="BW82" i="12"/>
  <c r="BX82" i="12" s="1"/>
  <c r="CF82" i="12"/>
  <c r="CG82" i="12" s="1"/>
  <c r="CH82" i="12" s="1"/>
  <c r="BW124" i="12"/>
  <c r="BX124" i="12" s="1"/>
  <c r="CF124" i="12"/>
  <c r="CG124" i="12" s="1"/>
  <c r="CH124" i="12" s="1"/>
  <c r="CF79" i="12"/>
  <c r="CG79" i="12" s="1"/>
  <c r="CH79" i="12" s="1"/>
  <c r="BW79" i="12"/>
  <c r="CF67" i="12"/>
  <c r="CG67" i="12" s="1"/>
  <c r="CH67" i="12" s="1"/>
  <c r="BW67" i="12"/>
  <c r="BX67" i="12" s="1"/>
  <c r="BW85" i="12"/>
  <c r="BX85" i="12" s="1"/>
  <c r="CF85" i="12"/>
  <c r="CG85" i="12" s="1"/>
  <c r="CH85" i="12" s="1"/>
  <c r="CF146" i="12"/>
  <c r="CG146" i="12" s="1"/>
  <c r="CH146" i="12" s="1"/>
  <c r="BW146" i="12"/>
  <c r="BX146" i="12" s="1"/>
  <c r="BW40" i="12"/>
  <c r="CF40" i="12"/>
  <c r="CG40" i="12" s="1"/>
  <c r="CH40" i="12" s="1"/>
  <c r="BW77" i="12"/>
  <c r="CF77" i="12"/>
  <c r="CG77" i="12" s="1"/>
  <c r="CH77" i="12" s="1"/>
  <c r="BH44" i="12"/>
  <c r="BD44" i="12"/>
  <c r="BU44" i="12"/>
  <c r="BH112" i="12"/>
  <c r="BU112" i="12"/>
  <c r="BD112" i="12"/>
  <c r="BD12" i="12"/>
  <c r="BH12" i="12"/>
  <c r="BF43" i="12"/>
  <c r="BE43" i="12"/>
  <c r="BG43" i="12" s="1"/>
  <c r="BN74" i="12"/>
  <c r="BS74" i="12"/>
  <c r="BE51" i="12"/>
  <c r="BG51" i="12" s="1"/>
  <c r="BF51" i="12"/>
  <c r="BN48" i="12"/>
  <c r="BS48" i="12"/>
  <c r="BN147" i="12"/>
  <c r="BS147" i="12"/>
  <c r="BS129" i="12"/>
  <c r="BN129" i="12"/>
  <c r="BN36" i="12"/>
  <c r="BS36" i="12"/>
  <c r="BN67" i="12"/>
  <c r="BS67" i="12"/>
  <c r="BS11" i="12"/>
  <c r="BN11" i="12"/>
  <c r="BN76" i="12"/>
  <c r="BS76" i="12"/>
  <c r="BN131" i="12"/>
  <c r="BS131" i="12"/>
  <c r="BN145" i="12"/>
  <c r="BS145" i="12"/>
  <c r="BS60" i="12"/>
  <c r="BN60" i="12"/>
  <c r="BN72" i="12"/>
  <c r="BS72" i="12"/>
  <c r="BY86" i="12"/>
  <c r="CC86" i="12"/>
  <c r="BN39" i="12"/>
  <c r="BS39" i="12"/>
  <c r="BQ87" i="12"/>
  <c r="BP87" i="12"/>
  <c r="BR87" i="12" s="1"/>
  <c r="BO87" i="12"/>
  <c r="BU30" i="12"/>
  <c r="BY44" i="12"/>
  <c r="CC44" i="12"/>
  <c r="BD105" i="12"/>
  <c r="BH105" i="12"/>
  <c r="BD110" i="12"/>
  <c r="BH110" i="12"/>
  <c r="BW130" i="12"/>
  <c r="BX130" i="12" s="1"/>
  <c r="CF130" i="12"/>
  <c r="CG130" i="12" s="1"/>
  <c r="CH130" i="12" s="1"/>
  <c r="BU39" i="12"/>
  <c r="BW78" i="12"/>
  <c r="BX78" i="12" s="1"/>
  <c r="CF78" i="12"/>
  <c r="CG78" i="12" s="1"/>
  <c r="CH78" i="12" s="1"/>
  <c r="BH134" i="12"/>
  <c r="BD134" i="12"/>
  <c r="BU134" i="12"/>
  <c r="BH36" i="12"/>
  <c r="BD36" i="12"/>
  <c r="BD114" i="12"/>
  <c r="BH114" i="12"/>
  <c r="BE35" i="12"/>
  <c r="BG35" i="12" s="1"/>
  <c r="BF35" i="12"/>
  <c r="BH117" i="12"/>
  <c r="BD117" i="12"/>
  <c r="BW129" i="12"/>
  <c r="BX129" i="12" s="1"/>
  <c r="CF129" i="12"/>
  <c r="CG129" i="12" s="1"/>
  <c r="CH129" i="12" s="1"/>
  <c r="CF126" i="12"/>
  <c r="CG126" i="12" s="1"/>
  <c r="CH126" i="12" s="1"/>
  <c r="BW126" i="12"/>
  <c r="BX126" i="12" s="1"/>
  <c r="BW50" i="12"/>
  <c r="BX50" i="12" s="1"/>
  <c r="CF50" i="12"/>
  <c r="CG50" i="12" s="1"/>
  <c r="CH50" i="12" s="1"/>
  <c r="BF77" i="12"/>
  <c r="BE77" i="12"/>
  <c r="BG77" i="12" s="1"/>
  <c r="BW117" i="12"/>
  <c r="BX117" i="12" s="1"/>
  <c r="CF117" i="12"/>
  <c r="CG117" i="12" s="1"/>
  <c r="CH117" i="12" s="1"/>
  <c r="CF32" i="12"/>
  <c r="CG32" i="12" s="1"/>
  <c r="CH32" i="12" s="1"/>
  <c r="BW32" i="12"/>
  <c r="BX32" i="12" s="1"/>
  <c r="BH95" i="12"/>
  <c r="BU95" i="12"/>
  <c r="BD95" i="12"/>
  <c r="BH11" i="12"/>
  <c r="BD11" i="12"/>
  <c r="BD115" i="12"/>
  <c r="BH115" i="12"/>
  <c r="BS112" i="12"/>
  <c r="BN112" i="12"/>
  <c r="BN91" i="12"/>
  <c r="BS91" i="12"/>
  <c r="BN130" i="12"/>
  <c r="BS130" i="12"/>
  <c r="BN34" i="12"/>
  <c r="BS34" i="12"/>
  <c r="BN17" i="12"/>
  <c r="BS17" i="12"/>
  <c r="BN137" i="12"/>
  <c r="BS137" i="12"/>
  <c r="BN69" i="12"/>
  <c r="BS69" i="12"/>
  <c r="BS68" i="12"/>
  <c r="BN68" i="12"/>
  <c r="BN151" i="12"/>
  <c r="BS151" i="12"/>
  <c r="BS23" i="12"/>
  <c r="BN23" i="12"/>
  <c r="BN16" i="12"/>
  <c r="BS16" i="12"/>
  <c r="CC23" i="12"/>
  <c r="BY23" i="12"/>
  <c r="BY98" i="12"/>
  <c r="CC98" i="12"/>
  <c r="BF29" i="12"/>
  <c r="BE29" i="12"/>
  <c r="BG29" i="12" s="1"/>
  <c r="BY70" i="12"/>
  <c r="CC70" i="12"/>
  <c r="BN6" i="12"/>
  <c r="BS6" i="12"/>
  <c r="BN38" i="12"/>
  <c r="BS38" i="12"/>
  <c r="CC43" i="12"/>
  <c r="BY43" i="12"/>
  <c r="BF60" i="12"/>
  <c r="BE60" i="12"/>
  <c r="BG60" i="12" s="1"/>
  <c r="BE118" i="12"/>
  <c r="BG118" i="12" s="1"/>
  <c r="BF118" i="12"/>
  <c r="BN58" i="12"/>
  <c r="BS58" i="12"/>
  <c r="CC108" i="12"/>
  <c r="BY108" i="12"/>
  <c r="BN114" i="12"/>
  <c r="BS114" i="12"/>
  <c r="BN124" i="12"/>
  <c r="BS124" i="12"/>
  <c r="CC59" i="12"/>
  <c r="BY59" i="12"/>
  <c r="BN66" i="12"/>
  <c r="BS66" i="12"/>
  <c r="BQ53" i="12"/>
  <c r="BO53" i="12"/>
  <c r="BP53" i="12"/>
  <c r="BR53" i="12" s="1"/>
  <c r="CC112" i="12"/>
  <c r="BY112" i="12"/>
  <c r="CC137" i="12"/>
  <c r="BY137" i="12"/>
  <c r="BN84" i="12"/>
  <c r="BS84" i="12"/>
  <c r="CC30" i="12"/>
  <c r="BY30" i="12"/>
  <c r="BF14" i="12"/>
  <c r="BE14" i="12"/>
  <c r="BG14" i="12" s="1"/>
  <c r="BY13" i="12"/>
  <c r="CC13" i="12"/>
  <c r="BQ125" i="12"/>
  <c r="BP125" i="12"/>
  <c r="BR125" i="12" s="1"/>
  <c r="BO125" i="12"/>
  <c r="BP110" i="12"/>
  <c r="BR110" i="12" s="1"/>
  <c r="BO110" i="12"/>
  <c r="BQ110" i="12"/>
  <c r="CC133" i="12"/>
  <c r="BY133" i="12"/>
  <c r="BF3" i="12"/>
  <c r="BE3" i="12"/>
  <c r="BG3" i="12" s="1"/>
  <c r="BP109" i="12"/>
  <c r="BR109" i="12" s="1"/>
  <c r="BO109" i="12"/>
  <c r="BQ109" i="12"/>
  <c r="BW96" i="12"/>
  <c r="CF96" i="12"/>
  <c r="CG96" i="12" s="1"/>
  <c r="CH96" i="12" s="1"/>
  <c r="CF88" i="12"/>
  <c r="CG88" i="12" s="1"/>
  <c r="CH88" i="12" s="1"/>
  <c r="BW88" i="12"/>
  <c r="BX88" i="12" s="1"/>
  <c r="BE104" i="12"/>
  <c r="BG104" i="12" s="1"/>
  <c r="BF104" i="12"/>
  <c r="BD140" i="12"/>
  <c r="BH140" i="12"/>
  <c r="BW20" i="12"/>
  <c r="CF20" i="12"/>
  <c r="CG20" i="12" s="1"/>
  <c r="CH20" i="12" s="1"/>
  <c r="BF23" i="12"/>
  <c r="BE23" i="12"/>
  <c r="BG23" i="12" s="1"/>
  <c r="BN33" i="12"/>
  <c r="BS33" i="12"/>
  <c r="BN47" i="12"/>
  <c r="BS47" i="12"/>
  <c r="BS70" i="12"/>
  <c r="BN70" i="12"/>
  <c r="BN52" i="12"/>
  <c r="BS52" i="12"/>
  <c r="BS108" i="12"/>
  <c r="BN108" i="12"/>
  <c r="BP106" i="12"/>
  <c r="BR106" i="12" s="1"/>
  <c r="BQ106" i="12"/>
  <c r="BO106" i="12"/>
  <c r="BD27" i="12"/>
  <c r="BH27" i="12"/>
  <c r="CF119" i="12"/>
  <c r="CG119" i="12" s="1"/>
  <c r="CH119" i="12" s="1"/>
  <c r="BW119" i="12"/>
  <c r="BD66" i="12"/>
  <c r="BH66" i="12"/>
  <c r="BH116" i="12"/>
  <c r="BD116" i="12"/>
  <c r="BD131" i="12"/>
  <c r="BH131" i="12"/>
  <c r="CF72" i="12"/>
  <c r="CG72" i="12" s="1"/>
  <c r="CH72" i="12" s="1"/>
  <c r="BW72" i="12"/>
  <c r="BX72" i="12" s="1"/>
  <c r="BW110" i="12"/>
  <c r="BX110" i="12" s="1"/>
  <c r="CF110" i="12"/>
  <c r="CG110" i="12" s="1"/>
  <c r="CH110" i="12" s="1"/>
  <c r="BS116" i="12"/>
  <c r="BN116" i="12"/>
  <c r="BN146" i="12"/>
  <c r="BS146" i="12"/>
  <c r="BN138" i="12"/>
  <c r="BS138" i="12"/>
  <c r="BN122" i="12"/>
  <c r="BS122" i="12"/>
  <c r="CC151" i="12"/>
  <c r="BY151" i="12"/>
  <c r="CF149" i="12"/>
  <c r="CG149" i="12" s="1"/>
  <c r="CH149" i="12" s="1"/>
  <c r="BW149" i="12"/>
  <c r="BH129" i="12"/>
  <c r="BD129" i="12"/>
  <c r="BW54" i="12"/>
  <c r="CF54" i="12"/>
  <c r="CG54" i="12" s="1"/>
  <c r="CH54" i="12" s="1"/>
  <c r="BD61" i="12"/>
  <c r="BU61" i="12"/>
  <c r="BH61" i="12"/>
  <c r="BE65" i="12"/>
  <c r="BG65" i="12" s="1"/>
  <c r="BF65" i="12"/>
  <c r="BN99" i="12"/>
  <c r="BS99" i="12"/>
  <c r="BN90" i="12"/>
  <c r="BS90" i="12"/>
  <c r="BN103" i="12"/>
  <c r="BS103" i="12"/>
  <c r="BN107" i="12"/>
  <c r="BS107" i="12"/>
  <c r="BY134" i="12"/>
  <c r="CC134" i="12"/>
  <c r="BF54" i="12"/>
  <c r="BE54" i="12"/>
  <c r="BG54" i="12" s="1"/>
  <c r="BF38" i="12"/>
  <c r="BE38" i="12"/>
  <c r="BG38" i="12" s="1"/>
  <c r="BD9" i="12"/>
  <c r="BH9" i="12"/>
  <c r="CF11" i="12"/>
  <c r="CG11" i="12" s="1"/>
  <c r="CH11" i="12" s="1"/>
  <c r="BW11" i="12"/>
  <c r="BX11" i="12" s="1"/>
  <c r="CF102" i="12"/>
  <c r="CG102" i="12" s="1"/>
  <c r="CH102" i="12" s="1"/>
  <c r="BW102" i="12"/>
  <c r="BX102" i="12" s="1"/>
  <c r="BF86" i="12"/>
  <c r="BE86" i="12"/>
  <c r="BG86" i="12" s="1"/>
  <c r="BD75" i="12"/>
  <c r="BH75" i="12"/>
  <c r="BW48" i="12"/>
  <c r="BX48" i="12" s="1"/>
  <c r="CF48" i="12"/>
  <c r="CG48" i="12" s="1"/>
  <c r="CH48" i="12" s="1"/>
  <c r="BW84" i="12"/>
  <c r="BX84" i="12" s="1"/>
  <c r="CF84" i="12"/>
  <c r="CG84" i="12" s="1"/>
  <c r="CH84" i="12" s="1"/>
  <c r="BW63" i="12"/>
  <c r="CF63" i="12"/>
  <c r="CG63" i="12" s="1"/>
  <c r="CH63" i="12" s="1"/>
  <c r="BH74" i="12"/>
  <c r="BD74" i="12"/>
  <c r="BU53" i="12"/>
  <c r="BH53" i="12"/>
  <c r="BD53" i="12"/>
  <c r="CF76" i="12"/>
  <c r="CG76" i="12" s="1"/>
  <c r="CH76" i="12" s="1"/>
  <c r="BW76" i="12"/>
  <c r="BX76" i="12" s="1"/>
  <c r="CF19" i="12"/>
  <c r="CG19" i="12" s="1"/>
  <c r="CH19" i="12" s="1"/>
  <c r="BW19" i="12"/>
  <c r="BW57" i="12"/>
  <c r="CF57" i="12"/>
  <c r="CG57" i="12" s="1"/>
  <c r="CH57" i="12" s="1"/>
  <c r="CF114" i="12"/>
  <c r="CG114" i="12" s="1"/>
  <c r="CH114" i="12" s="1"/>
  <c r="BW114" i="12"/>
  <c r="BX114" i="12" s="1"/>
  <c r="BN55" i="12"/>
  <c r="BS55" i="12"/>
  <c r="BY83" i="12"/>
  <c r="CC83" i="12"/>
  <c r="CC14" i="12"/>
  <c r="BY14" i="12"/>
  <c r="BN37" i="12"/>
  <c r="BS37" i="12"/>
  <c r="BF73" i="12"/>
  <c r="BE73" i="12"/>
  <c r="BG73" i="12" s="1"/>
  <c r="BN10" i="12"/>
  <c r="BS10" i="12"/>
  <c r="BN41" i="12"/>
  <c r="BS41" i="12"/>
  <c r="BN61" i="12"/>
  <c r="BS61" i="12"/>
  <c r="BS20" i="12"/>
  <c r="BN20" i="12"/>
  <c r="BS152" i="12"/>
  <c r="BN152" i="12"/>
  <c r="BN13" i="12"/>
  <c r="BS13" i="12"/>
  <c r="BN24" i="12"/>
  <c r="BS24" i="12"/>
  <c r="BN93" i="12"/>
  <c r="BS93" i="12"/>
  <c r="BS95" i="12"/>
  <c r="BN95" i="12"/>
  <c r="BN150" i="12"/>
  <c r="BS150" i="12"/>
  <c r="BN85" i="12"/>
  <c r="BS85" i="12"/>
  <c r="BE102" i="12"/>
  <c r="BG102" i="12" s="1"/>
  <c r="BF102" i="12"/>
  <c r="BH127" i="12"/>
  <c r="BD127" i="12"/>
  <c r="BW139" i="12"/>
  <c r="CF139" i="12"/>
  <c r="CG139" i="12" s="1"/>
  <c r="CH139" i="12" s="1"/>
  <c r="CF128" i="12"/>
  <c r="CG128" i="12" s="1"/>
  <c r="CH128" i="12" s="1"/>
  <c r="BW128" i="12"/>
  <c r="BH78" i="12"/>
  <c r="BD78" i="12"/>
  <c r="BE58" i="12"/>
  <c r="BG58" i="12" s="1"/>
  <c r="BF58" i="12"/>
  <c r="BY148" i="12"/>
  <c r="CC148" i="12"/>
  <c r="BN75" i="12"/>
  <c r="BS75" i="12"/>
  <c r="BN144" i="12"/>
  <c r="BS144" i="12"/>
  <c r="BS43" i="12"/>
  <c r="BN43" i="12"/>
  <c r="BN113" i="12"/>
  <c r="BS113" i="12"/>
  <c r="CC91" i="12"/>
  <c r="BY91" i="12"/>
  <c r="BO92" i="12"/>
  <c r="BQ92" i="12"/>
  <c r="BP92" i="12"/>
  <c r="BR92" i="12" s="1"/>
  <c r="BH25" i="12"/>
  <c r="BD25" i="12"/>
  <c r="BE6" i="12"/>
  <c r="BG6" i="12" s="1"/>
  <c r="BF6" i="12"/>
  <c r="BH68" i="12"/>
  <c r="BD68" i="12"/>
  <c r="CF12" i="12"/>
  <c r="CG12" i="12" s="1"/>
  <c r="CH12" i="12" s="1"/>
  <c r="BW12" i="12"/>
  <c r="BX12" i="12" s="1"/>
  <c r="BE107" i="12"/>
  <c r="BG107" i="12" s="1"/>
  <c r="BF107" i="12"/>
  <c r="BN28" i="12"/>
  <c r="BS28" i="12"/>
  <c r="BN115" i="12"/>
  <c r="BS115" i="12"/>
  <c r="BN83" i="12"/>
  <c r="BS83" i="12"/>
  <c r="BN14" i="12"/>
  <c r="BS14" i="12"/>
  <c r="BN143" i="12"/>
  <c r="BS143" i="12"/>
  <c r="BY24" i="12"/>
  <c r="BS88" i="12"/>
  <c r="BN88" i="12"/>
  <c r="BD84" i="12"/>
  <c r="BH84" i="12"/>
  <c r="BW60" i="12"/>
  <c r="BX60" i="12" s="1"/>
  <c r="CF60" i="12"/>
  <c r="CG60" i="12" s="1"/>
  <c r="CH60" i="12" s="1"/>
  <c r="CF26" i="12"/>
  <c r="CG26" i="12" s="1"/>
  <c r="CH26" i="12" s="1"/>
  <c r="BW26" i="12"/>
  <c r="CF145" i="12"/>
  <c r="CG145" i="12" s="1"/>
  <c r="CH145" i="12" s="1"/>
  <c r="BW145" i="12"/>
  <c r="BX145" i="12" s="1"/>
  <c r="BD148" i="12"/>
  <c r="BH148" i="12"/>
  <c r="BU148" i="12"/>
  <c r="BN8" i="12"/>
  <c r="BS8" i="12"/>
  <c r="CC15" i="12"/>
  <c r="BY15" i="12"/>
  <c r="BN82" i="12"/>
  <c r="BS82" i="12"/>
  <c r="BN4" i="12"/>
  <c r="BS4" i="12"/>
  <c r="BN25" i="12"/>
  <c r="BS25" i="12"/>
  <c r="BN63" i="12"/>
  <c r="BS63" i="12"/>
  <c r="BN21" i="12"/>
  <c r="BS21" i="12"/>
  <c r="BF82" i="12"/>
  <c r="BE82" i="12"/>
  <c r="BG82" i="12" s="1"/>
  <c r="CC49" i="12"/>
  <c r="BY49" i="12"/>
  <c r="BW51" i="12"/>
  <c r="CF51" i="12"/>
  <c r="CG51" i="12" s="1"/>
  <c r="CH51" i="12" s="1"/>
  <c r="CF62" i="12"/>
  <c r="CG62" i="12" s="1"/>
  <c r="CH62" i="12" s="1"/>
  <c r="BW62" i="12"/>
  <c r="CF138" i="12"/>
  <c r="CG138" i="12" s="1"/>
  <c r="CH138" i="12" s="1"/>
  <c r="BW138" i="12"/>
  <c r="BX138" i="12" s="1"/>
  <c r="CF68" i="12"/>
  <c r="CG68" i="12" s="1"/>
  <c r="CH68" i="12" s="1"/>
  <c r="BW68" i="12"/>
  <c r="BX68" i="12" s="1"/>
  <c r="BF139" i="12"/>
  <c r="BE139" i="12"/>
  <c r="BG139" i="12" s="1"/>
  <c r="BE37" i="12"/>
  <c r="BG37" i="12" s="1"/>
  <c r="BF37" i="12"/>
  <c r="BF76" i="12"/>
  <c r="BE76" i="12"/>
  <c r="BG76" i="12" s="1"/>
  <c r="BN65" i="12"/>
  <c r="BS65" i="12"/>
  <c r="BN56" i="12"/>
  <c r="BS56" i="12"/>
  <c r="BE149" i="12"/>
  <c r="BG149" i="12" s="1"/>
  <c r="BF149" i="12"/>
  <c r="BN127" i="12"/>
  <c r="BS127" i="12"/>
  <c r="BN102" i="12"/>
  <c r="BS102" i="12"/>
  <c r="BN149" i="12"/>
  <c r="BS149" i="12"/>
  <c r="BN154" i="12"/>
  <c r="BS154" i="12"/>
  <c r="BN71" i="12"/>
  <c r="BS71" i="12"/>
  <c r="BN29" i="12"/>
  <c r="BS29" i="12"/>
  <c r="BN118" i="12"/>
  <c r="BS118" i="12"/>
  <c r="BN31" i="12"/>
  <c r="BS31" i="12"/>
  <c r="BN98" i="12"/>
  <c r="BS98" i="12"/>
  <c r="BS77" i="12"/>
  <c r="BN77" i="12"/>
  <c r="BF32" i="12"/>
  <c r="BE32" i="12"/>
  <c r="BG32" i="12" s="1"/>
  <c r="CC95" i="12"/>
  <c r="BY95" i="12"/>
  <c r="BF152" i="12"/>
  <c r="BE152" i="12"/>
  <c r="BG152" i="12" s="1"/>
  <c r="BS15" i="12"/>
  <c r="BN15" i="12"/>
  <c r="BN101" i="12"/>
  <c r="BS101" i="12"/>
  <c r="BE101" i="12"/>
  <c r="BG101" i="12" s="1"/>
  <c r="BF101" i="12"/>
  <c r="CC143" i="12"/>
  <c r="BY143" i="12"/>
  <c r="BQ46" i="12"/>
  <c r="BP46" i="12"/>
  <c r="BR46" i="12" s="1"/>
  <c r="BO46" i="12"/>
  <c r="BY118" i="12"/>
  <c r="CC118" i="12"/>
  <c r="BE26" i="12"/>
  <c r="BG26" i="12" s="1"/>
  <c r="BF26" i="12"/>
  <c r="BN79" i="12"/>
  <c r="BS79" i="12"/>
  <c r="CC39" i="12"/>
  <c r="BY39" i="12"/>
  <c r="BE135" i="12"/>
  <c r="BG135" i="12" s="1"/>
  <c r="BF135" i="12"/>
  <c r="BP9" i="12"/>
  <c r="BR9" i="12" s="1"/>
  <c r="BO9" i="12"/>
  <c r="BQ9" i="12"/>
  <c r="BY144" i="12"/>
  <c r="CC144" i="12"/>
  <c r="CF27" i="12"/>
  <c r="CG27" i="12" s="1"/>
  <c r="CH27" i="12" s="1"/>
  <c r="BW27" i="12"/>
  <c r="BX27" i="12" s="1"/>
  <c r="CF105" i="12"/>
  <c r="CG105" i="12" s="1"/>
  <c r="CH105" i="12" s="1"/>
  <c r="BW105" i="12"/>
  <c r="BX105" i="12" s="1"/>
  <c r="BH34" i="12"/>
  <c r="BD34" i="12"/>
  <c r="BF19" i="12"/>
  <c r="BE19" i="12"/>
  <c r="BG19" i="12" s="1"/>
  <c r="BF71" i="12"/>
  <c r="BE71" i="12"/>
  <c r="BG71" i="12" s="1"/>
  <c r="BN104" i="12"/>
  <c r="BS104" i="12"/>
  <c r="BN32" i="12"/>
  <c r="BS32" i="12"/>
  <c r="BS120" i="12"/>
  <c r="BN120" i="12"/>
  <c r="BN136" i="12"/>
  <c r="BS136" i="12"/>
  <c r="BF79" i="12"/>
  <c r="BE79" i="12"/>
  <c r="BG79" i="12" s="1"/>
  <c r="BO132" i="12"/>
  <c r="BP132" i="12"/>
  <c r="BR132" i="12" s="1"/>
  <c r="BQ132" i="12"/>
  <c r="CF122" i="12"/>
  <c r="CG122" i="12" s="1"/>
  <c r="CH122" i="12" s="1"/>
  <c r="BW122" i="12"/>
  <c r="BX122" i="12" s="1"/>
  <c r="BU144" i="12"/>
  <c r="CF21" i="12"/>
  <c r="CG21" i="12" s="1"/>
  <c r="CH21" i="12" s="1"/>
  <c r="BW21" i="12"/>
  <c r="BX21" i="12" s="1"/>
  <c r="BW18" i="12"/>
  <c r="BX18" i="12" s="1"/>
  <c r="CF18" i="12"/>
  <c r="CG18" i="12" s="1"/>
  <c r="CH18" i="12" s="1"/>
  <c r="BD50" i="12"/>
  <c r="BH50" i="12"/>
  <c r="CF65" i="12"/>
  <c r="CG65" i="12" s="1"/>
  <c r="CH65" i="12" s="1"/>
  <c r="BW65" i="12"/>
  <c r="BW75" i="12"/>
  <c r="BX75" i="12" s="1"/>
  <c r="CF75" i="12"/>
  <c r="CG75" i="12" s="1"/>
  <c r="CH75" i="12" s="1"/>
  <c r="BN42" i="12"/>
  <c r="BS42" i="12"/>
  <c r="BN86" i="12"/>
  <c r="BS86" i="12"/>
  <c r="BN12" i="12"/>
  <c r="BS12" i="12"/>
  <c r="BN19" i="12"/>
  <c r="BS19" i="12"/>
  <c r="BN78" i="12"/>
  <c r="BS78" i="12"/>
  <c r="CF111" i="12"/>
  <c r="CG111" i="12" s="1"/>
  <c r="CH111" i="12" s="1"/>
  <c r="BW111" i="12"/>
  <c r="BD41" i="12"/>
  <c r="BH41" i="12"/>
  <c r="BW74" i="12"/>
  <c r="BX74" i="12" s="1"/>
  <c r="CF74" i="12"/>
  <c r="CG74" i="12" s="1"/>
  <c r="CH74" i="12" s="1"/>
  <c r="BW31" i="12"/>
  <c r="CF31" i="12"/>
  <c r="CG31" i="12" s="1"/>
  <c r="CH31" i="12" s="1"/>
  <c r="BW66" i="12"/>
  <c r="BX66" i="12" s="1"/>
  <c r="CF66" i="12"/>
  <c r="CG66" i="12" s="1"/>
  <c r="CH66" i="12" s="1"/>
  <c r="CF120" i="12"/>
  <c r="CG120" i="12" s="1"/>
  <c r="CH120" i="12" s="1"/>
  <c r="BW120" i="12"/>
  <c r="BX120" i="12" s="1"/>
  <c r="BW33" i="12"/>
  <c r="BX33" i="12" s="1"/>
  <c r="CF33" i="12"/>
  <c r="CG33" i="12" s="1"/>
  <c r="CH33" i="12" s="1"/>
  <c r="BW22" i="12"/>
  <c r="CF22" i="12"/>
  <c r="CG22" i="12" s="1"/>
  <c r="CH22" i="12" s="1"/>
  <c r="BF96" i="12"/>
  <c r="BE96" i="12"/>
  <c r="BG96" i="12" s="1"/>
  <c r="BU83" i="12"/>
  <c r="BN134" i="12"/>
  <c r="BS134" i="12"/>
  <c r="BS128" i="12"/>
  <c r="BN128" i="12"/>
  <c r="BN50" i="12"/>
  <c r="BS50" i="12"/>
  <c r="CC104" i="12"/>
  <c r="BY104" i="12"/>
  <c r="BE48" i="12"/>
  <c r="BG48" i="12" s="1"/>
  <c r="BF48" i="12"/>
  <c r="BE150" i="12"/>
  <c r="BG150" i="12" s="1"/>
  <c r="BF150" i="12"/>
  <c r="BF147" i="12"/>
  <c r="BE147" i="12"/>
  <c r="BG147" i="12" s="1"/>
  <c r="CC56" i="12"/>
  <c r="BY56" i="12"/>
  <c r="BE89" i="12"/>
  <c r="BG89" i="12" s="1"/>
  <c r="BF89" i="12"/>
  <c r="BW121" i="12"/>
  <c r="CF121" i="12"/>
  <c r="CG121" i="12" s="1"/>
  <c r="CH121" i="12" s="1"/>
  <c r="BF144" i="12"/>
  <c r="BE144" i="12"/>
  <c r="BG144" i="12" s="1"/>
  <c r="BD98" i="12"/>
  <c r="BU98" i="12"/>
  <c r="BH98" i="12"/>
  <c r="BD108" i="12"/>
  <c r="BH108" i="12"/>
  <c r="BU108" i="12"/>
  <c r="BW125" i="12"/>
  <c r="CF125" i="12"/>
  <c r="CG125" i="12" s="1"/>
  <c r="CH125" i="12" s="1"/>
  <c r="CF16" i="12"/>
  <c r="CG16" i="12" s="1"/>
  <c r="CH16" i="12" s="1"/>
  <c r="BW16" i="12"/>
  <c r="BD153" i="12"/>
  <c r="BH153" i="12"/>
  <c r="CF123" i="12"/>
  <c r="CG123" i="12" s="1"/>
  <c r="CH123" i="12" s="1"/>
  <c r="BW123" i="12"/>
  <c r="BD126" i="12"/>
  <c r="BH126" i="12"/>
  <c r="BU86" i="12"/>
  <c r="BF42" i="12"/>
  <c r="BE42" i="12"/>
  <c r="BG42" i="12" s="1"/>
  <c r="BW29" i="12"/>
  <c r="CF29" i="12"/>
  <c r="CG29" i="12" s="1"/>
  <c r="CH29" i="12" s="1"/>
  <c r="CF46" i="12"/>
  <c r="CG46" i="12" s="1"/>
  <c r="CH46" i="12" s="1"/>
  <c r="BW46" i="12"/>
  <c r="BH120" i="12"/>
  <c r="BD120" i="12"/>
  <c r="BF92" i="12"/>
  <c r="BE92" i="12"/>
  <c r="BG92" i="12" s="1"/>
  <c r="BD72" i="12"/>
  <c r="BH72" i="12"/>
  <c r="BH87" i="12"/>
  <c r="BD87" i="12"/>
  <c r="CF93" i="12"/>
  <c r="CG93" i="12" s="1"/>
  <c r="CH93" i="12" s="1"/>
  <c r="BW93" i="12"/>
  <c r="BH10" i="12"/>
  <c r="BD10" i="12"/>
  <c r="CF42" i="12"/>
  <c r="CG42" i="12" s="1"/>
  <c r="CH42" i="12" s="1"/>
  <c r="BW42" i="12"/>
  <c r="BX42" i="12" s="1"/>
  <c r="BD141" i="12"/>
  <c r="BU141" i="12"/>
  <c r="BH141" i="12"/>
  <c r="BW131" i="12"/>
  <c r="BX131" i="12" s="1"/>
  <c r="CF131" i="12"/>
  <c r="CG131" i="12" s="1"/>
  <c r="CH131" i="12" s="1"/>
  <c r="BE106" i="12"/>
  <c r="BG106" i="12" s="1"/>
  <c r="BF106" i="12"/>
  <c r="BU59" i="12"/>
  <c r="BH59" i="12"/>
  <c r="BD59" i="12"/>
  <c r="BD145" i="12"/>
  <c r="BH145" i="12"/>
  <c r="BW69" i="12"/>
  <c r="CF69" i="12"/>
  <c r="CG69" i="12" s="1"/>
  <c r="CH69" i="12" s="1"/>
  <c r="CF28" i="12"/>
  <c r="CG28" i="12" s="1"/>
  <c r="CH28" i="12" s="1"/>
  <c r="BW28" i="12"/>
  <c r="BH91" i="12"/>
  <c r="BU91" i="12"/>
  <c r="BD91" i="12"/>
  <c r="BW140" i="12"/>
  <c r="BX140" i="12" s="1"/>
  <c r="CF140" i="12"/>
  <c r="CG140" i="12" s="1"/>
  <c r="CH140" i="12" s="1"/>
  <c r="BD85" i="12"/>
  <c r="BH85" i="12"/>
  <c r="BF21" i="12"/>
  <c r="BE21" i="12"/>
  <c r="BG21" i="12" s="1"/>
  <c r="CF10" i="12"/>
  <c r="CG10" i="12" s="1"/>
  <c r="CH10" i="12" s="1"/>
  <c r="BW10" i="12"/>
  <c r="BX10" i="12" s="1"/>
  <c r="BW89" i="12"/>
  <c r="CF89" i="12"/>
  <c r="CG89" i="12" s="1"/>
  <c r="CH89" i="12" s="1"/>
  <c r="BW36" i="12"/>
  <c r="BX36" i="12" s="1"/>
  <c r="CF36" i="12"/>
  <c r="CG36" i="12" s="1"/>
  <c r="CH36" i="12" s="1"/>
  <c r="CF103" i="12"/>
  <c r="CG103" i="12" s="1"/>
  <c r="CH103" i="12" s="1"/>
  <c r="BW103" i="12"/>
  <c r="BX103" i="12" s="1"/>
  <c r="BH7" i="12"/>
  <c r="BD7" i="12"/>
  <c r="BW116" i="12"/>
  <c r="BX116" i="12" s="1"/>
  <c r="CF116" i="12"/>
  <c r="CG116" i="12" s="1"/>
  <c r="CH116" i="12" s="1"/>
  <c r="CF94" i="12"/>
  <c r="CG94" i="12" s="1"/>
  <c r="CH94" i="12" s="1"/>
  <c r="BW94" i="12"/>
  <c r="BF99" i="12"/>
  <c r="BE99" i="12"/>
  <c r="BG99" i="12" s="1"/>
  <c r="BW47" i="12"/>
  <c r="BX47" i="12" s="1"/>
  <c r="CF47" i="12"/>
  <c r="CG47" i="12" s="1"/>
  <c r="CH47" i="12" s="1"/>
  <c r="BN59" i="12"/>
  <c r="BS59" i="12"/>
  <c r="BN96" i="12"/>
  <c r="BS96" i="12"/>
  <c r="BF22" i="12"/>
  <c r="BE22" i="12"/>
  <c r="BG22" i="12" s="1"/>
  <c r="BY141" i="12"/>
  <c r="CC141" i="12"/>
  <c r="BN35" i="12"/>
  <c r="BS35" i="12"/>
  <c r="BS49" i="12"/>
  <c r="BN49" i="12"/>
  <c r="BN117" i="12"/>
  <c r="BS117" i="12"/>
  <c r="BN62" i="12"/>
  <c r="BS62" i="12"/>
  <c r="BN89" i="12"/>
  <c r="BS89" i="12"/>
  <c r="BN3" i="12"/>
  <c r="BS3" i="12"/>
  <c r="BN142" i="12"/>
  <c r="BS142" i="12"/>
  <c r="BN94" i="12"/>
  <c r="BS94" i="12"/>
  <c r="BN140" i="12"/>
  <c r="BS140" i="12"/>
  <c r="BN40" i="12"/>
  <c r="BS40" i="12"/>
  <c r="BS57" i="12"/>
  <c r="BN57" i="12"/>
  <c r="BF138" i="12"/>
  <c r="BE138" i="12"/>
  <c r="BG138" i="12" s="1"/>
  <c r="CC99" i="12"/>
  <c r="BY99" i="12"/>
  <c r="BF109" i="12"/>
  <c r="BE109" i="12"/>
  <c r="BG109" i="12" s="1"/>
  <c r="BQ73" i="12"/>
  <c r="BP73" i="12"/>
  <c r="BR73" i="12" s="1"/>
  <c r="BO73" i="12"/>
  <c r="BU13" i="12"/>
  <c r="BU151" i="12"/>
  <c r="BN105" i="12"/>
  <c r="BS105" i="12"/>
  <c r="BY61" i="12"/>
  <c r="CC61" i="12"/>
  <c r="BF137" i="12"/>
  <c r="BE137" i="12"/>
  <c r="BG137" i="12" s="1"/>
  <c r="BE70" i="12"/>
  <c r="BG70" i="12" s="1"/>
  <c r="BF70" i="12"/>
  <c r="BF30" i="12"/>
  <c r="BE30" i="12"/>
  <c r="BG30" i="12" s="1"/>
  <c r="BU118" i="12"/>
  <c r="BO44" i="12"/>
  <c r="BP44" i="12"/>
  <c r="BR44" i="12" s="1"/>
  <c r="BQ44" i="12"/>
  <c r="BF17" i="12"/>
  <c r="BE17" i="12"/>
  <c r="BG17" i="12" s="1"/>
  <c r="BE154" i="12"/>
  <c r="BG154" i="12" s="1"/>
  <c r="BF154" i="12"/>
  <c r="BQ27" i="12"/>
  <c r="BP27" i="12"/>
  <c r="BR27" i="12" s="1"/>
  <c r="BO27" i="12"/>
  <c r="BQ2" i="12"/>
  <c r="CF2" i="12"/>
  <c r="CG2" i="12" s="1"/>
  <c r="CH2" i="12" s="1"/>
  <c r="BW2" i="12"/>
  <c r="BX2" i="12" s="1"/>
  <c r="CC2" i="12" s="1"/>
  <c r="BO2" i="12"/>
  <c r="BP2" i="12"/>
  <c r="BR2" i="12" s="1"/>
  <c r="AX155" i="12"/>
  <c r="BS2" i="12"/>
  <c r="BM155" i="12"/>
  <c r="AY155" i="12"/>
  <c r="AZ155" i="12"/>
  <c r="BC155" i="12"/>
  <c r="BH2" i="12"/>
  <c r="BD2" i="12"/>
  <c r="BF2" i="12" s="1"/>
  <c r="CC97" i="12" l="1"/>
  <c r="BY97" i="12"/>
  <c r="BF97" i="12"/>
  <c r="BE97" i="12"/>
  <c r="BG97" i="12" s="1"/>
  <c r="BQ97" i="12"/>
  <c r="BO97" i="12"/>
  <c r="BP97" i="12"/>
  <c r="BR97" i="12" s="1"/>
  <c r="BE100" i="12"/>
  <c r="BG100" i="12" s="1"/>
  <c r="BU24" i="12"/>
  <c r="BE46" i="12"/>
  <c r="BG46" i="12" s="1"/>
  <c r="BQ64" i="12"/>
  <c r="BE69" i="12"/>
  <c r="BG69" i="12" s="1"/>
  <c r="BQ100" i="12"/>
  <c r="BF57" i="12"/>
  <c r="BE111" i="12"/>
  <c r="BG111" i="12" s="1"/>
  <c r="BU90" i="12"/>
  <c r="BO64" i="12"/>
  <c r="BO26" i="12"/>
  <c r="BQ26" i="12"/>
  <c r="BQ139" i="12"/>
  <c r="BO139" i="12"/>
  <c r="BF4" i="12"/>
  <c r="BE83" i="12"/>
  <c r="BG83" i="12" s="1"/>
  <c r="BY9" i="12"/>
  <c r="BU87" i="12"/>
  <c r="CC87" i="12"/>
  <c r="BU9" i="12"/>
  <c r="BY35" i="12"/>
  <c r="BO126" i="12"/>
  <c r="CC101" i="12"/>
  <c r="BQ51" i="12"/>
  <c r="BU41" i="12"/>
  <c r="BP51" i="12"/>
  <c r="BR51" i="12" s="1"/>
  <c r="BP126" i="12"/>
  <c r="BR126" i="12" s="1"/>
  <c r="BU34" i="12"/>
  <c r="BF103" i="12"/>
  <c r="BE24" i="12"/>
  <c r="BG24" i="12" s="1"/>
  <c r="BY127" i="12"/>
  <c r="BQ153" i="12"/>
  <c r="BU113" i="12"/>
  <c r="BU55" i="12"/>
  <c r="BU127" i="12"/>
  <c r="BE28" i="12"/>
  <c r="BG28" i="12" s="1"/>
  <c r="BE124" i="12"/>
  <c r="BG124" i="12" s="1"/>
  <c r="CC113" i="12"/>
  <c r="BE119" i="12"/>
  <c r="BG119" i="12" s="1"/>
  <c r="BY58" i="12"/>
  <c r="CC55" i="12"/>
  <c r="BP133" i="12"/>
  <c r="BR133" i="12" s="1"/>
  <c r="BQ133" i="12"/>
  <c r="CC107" i="12"/>
  <c r="BF49" i="12"/>
  <c r="BU101" i="12"/>
  <c r="BU35" i="12"/>
  <c r="BU107" i="12"/>
  <c r="BU6" i="12"/>
  <c r="BU4" i="12"/>
  <c r="BY100" i="12"/>
  <c r="BU100" i="12"/>
  <c r="BY4" i="12"/>
  <c r="BU135" i="12"/>
  <c r="CC135" i="12"/>
  <c r="BY34" i="12"/>
  <c r="BP153" i="12"/>
  <c r="BR153" i="12" s="1"/>
  <c r="BU106" i="12"/>
  <c r="BP121" i="12"/>
  <c r="BR121" i="12" s="1"/>
  <c r="BU73" i="12"/>
  <c r="BQ22" i="12"/>
  <c r="BQ135" i="12"/>
  <c r="BQ121" i="12"/>
  <c r="BF142" i="12"/>
  <c r="CC106" i="12"/>
  <c r="BF121" i="12"/>
  <c r="BU58" i="12"/>
  <c r="BE143" i="12"/>
  <c r="BG143" i="12" s="1"/>
  <c r="BE63" i="12"/>
  <c r="BG63" i="12" s="1"/>
  <c r="BU7" i="12"/>
  <c r="BU147" i="12"/>
  <c r="BU153" i="12"/>
  <c r="BF128" i="12"/>
  <c r="BE90" i="12"/>
  <c r="BG90" i="12" s="1"/>
  <c r="BE47" i="12"/>
  <c r="BG47" i="12" s="1"/>
  <c r="BF16" i="12"/>
  <c r="BF88" i="12"/>
  <c r="BF132" i="12"/>
  <c r="BE20" i="12"/>
  <c r="BG20" i="12" s="1"/>
  <c r="BP119" i="12"/>
  <c r="BR119" i="12" s="1"/>
  <c r="BP30" i="12"/>
  <c r="BR30" i="12" s="1"/>
  <c r="BP141" i="12"/>
  <c r="BR141" i="12" s="1"/>
  <c r="BQ119" i="12"/>
  <c r="BQ111" i="12"/>
  <c r="BP111" i="12"/>
  <c r="BR111" i="12" s="1"/>
  <c r="BY147" i="12"/>
  <c r="CC109" i="12"/>
  <c r="CC90" i="12"/>
  <c r="BP123" i="12"/>
  <c r="BR123" i="12" s="1"/>
  <c r="BP100" i="12"/>
  <c r="BR100" i="12" s="1"/>
  <c r="BO54" i="12"/>
  <c r="BQ123" i="12"/>
  <c r="BF122" i="12"/>
  <c r="BE8" i="12"/>
  <c r="BG8" i="12" s="1"/>
  <c r="BE55" i="12"/>
  <c r="BG55" i="12" s="1"/>
  <c r="BF56" i="12"/>
  <c r="BQ148" i="12"/>
  <c r="BP54" i="12"/>
  <c r="BR54" i="12" s="1"/>
  <c r="BU3" i="12"/>
  <c r="BU136" i="12"/>
  <c r="BY115" i="12"/>
  <c r="BY6" i="12"/>
  <c r="BE18" i="12"/>
  <c r="BG18" i="12" s="1"/>
  <c r="BE31" i="12"/>
  <c r="BG31" i="12" s="1"/>
  <c r="CC3" i="12"/>
  <c r="BO148" i="12"/>
  <c r="CC41" i="12"/>
  <c r="BY73" i="12"/>
  <c r="BU115" i="12"/>
  <c r="CC25" i="12"/>
  <c r="BU152" i="12"/>
  <c r="BU25" i="12"/>
  <c r="CC152" i="12"/>
  <c r="BY153" i="12"/>
  <c r="CC132" i="12"/>
  <c r="BF113" i="12"/>
  <c r="BQ5" i="12"/>
  <c r="BP5" i="12"/>
  <c r="BR5" i="12" s="1"/>
  <c r="BO5" i="12"/>
  <c r="CC5" i="12"/>
  <c r="BY5" i="12"/>
  <c r="BU120" i="12"/>
  <c r="BO135" i="12"/>
  <c r="BF136" i="12"/>
  <c r="BE40" i="12"/>
  <c r="BG40" i="12" s="1"/>
  <c r="BF5" i="12"/>
  <c r="BE5" i="12"/>
  <c r="BG5" i="12" s="1"/>
  <c r="BF146" i="12"/>
  <c r="BE151" i="12"/>
  <c r="BG151" i="12" s="1"/>
  <c r="BU5" i="12"/>
  <c r="BO141" i="12"/>
  <c r="BE93" i="12"/>
  <c r="BG93" i="12" s="1"/>
  <c r="BU8" i="12"/>
  <c r="BO22" i="12"/>
  <c r="BO30" i="12"/>
  <c r="BU78" i="12"/>
  <c r="BY80" i="12"/>
  <c r="BY136" i="12"/>
  <c r="BE123" i="12"/>
  <c r="BG123" i="12" s="1"/>
  <c r="BY7" i="12"/>
  <c r="BU132" i="12"/>
  <c r="BU85" i="12"/>
  <c r="BU126" i="12"/>
  <c r="BE130" i="12"/>
  <c r="BG130" i="12" s="1"/>
  <c r="BU109" i="12"/>
  <c r="BU64" i="12"/>
  <c r="CC64" i="12"/>
  <c r="BU50" i="12"/>
  <c r="CC17" i="12"/>
  <c r="BE133" i="12"/>
  <c r="BG133" i="12" s="1"/>
  <c r="BE80" i="12"/>
  <c r="BG80" i="12" s="1"/>
  <c r="BF125" i="12"/>
  <c r="BF62" i="12"/>
  <c r="BP7" i="12"/>
  <c r="BR7" i="12" s="1"/>
  <c r="BY142" i="12"/>
  <c r="BE64" i="12"/>
  <c r="BG64" i="12" s="1"/>
  <c r="BY71" i="12"/>
  <c r="BF13" i="12"/>
  <c r="BQ7" i="12"/>
  <c r="BF67" i="12"/>
  <c r="BU76" i="12"/>
  <c r="BX38" i="12"/>
  <c r="BU38" i="12"/>
  <c r="BU67" i="12"/>
  <c r="BU150" i="12"/>
  <c r="BY154" i="12"/>
  <c r="BU154" i="12"/>
  <c r="BU82" i="12"/>
  <c r="BU17" i="12"/>
  <c r="BU27" i="12"/>
  <c r="BU11" i="12"/>
  <c r="BU75" i="12"/>
  <c r="BU42" i="12"/>
  <c r="BF94" i="12"/>
  <c r="BU60" i="12"/>
  <c r="BU130" i="12"/>
  <c r="BU129" i="12"/>
  <c r="BU52" i="12"/>
  <c r="BU146" i="12"/>
  <c r="BU114" i="12"/>
  <c r="BU10" i="12"/>
  <c r="BU18" i="12"/>
  <c r="BQ105" i="12"/>
  <c r="BP105" i="12"/>
  <c r="BR105" i="12" s="1"/>
  <c r="BO105" i="12"/>
  <c r="BY122" i="12"/>
  <c r="CC122" i="12"/>
  <c r="BY36" i="12"/>
  <c r="CC36" i="12"/>
  <c r="BE50" i="12"/>
  <c r="BG50" i="12" s="1"/>
  <c r="BF50" i="12"/>
  <c r="BF34" i="12"/>
  <c r="BE34" i="12"/>
  <c r="BG34" i="12" s="1"/>
  <c r="BQ79" i="12"/>
  <c r="BP79" i="12"/>
  <c r="BR79" i="12" s="1"/>
  <c r="BO79" i="12"/>
  <c r="BQ62" i="12"/>
  <c r="BP62" i="12"/>
  <c r="BR62" i="12" s="1"/>
  <c r="BO62" i="12"/>
  <c r="BX31" i="12"/>
  <c r="BU31" i="12"/>
  <c r="BO42" i="12"/>
  <c r="BQ42" i="12"/>
  <c r="BP42" i="12"/>
  <c r="BR42" i="12" s="1"/>
  <c r="BO96" i="12"/>
  <c r="BP96" i="12"/>
  <c r="BR96" i="12" s="1"/>
  <c r="BQ96" i="12"/>
  <c r="BF85" i="12"/>
  <c r="BE85" i="12"/>
  <c r="BG85" i="12" s="1"/>
  <c r="BE153" i="12"/>
  <c r="BG153" i="12" s="1"/>
  <c r="BF153" i="12"/>
  <c r="BO14" i="12"/>
  <c r="BP14" i="12"/>
  <c r="BR14" i="12" s="1"/>
  <c r="BQ14" i="12"/>
  <c r="CC116" i="12"/>
  <c r="BY116" i="12"/>
  <c r="BU145" i="12"/>
  <c r="BX123" i="12"/>
  <c r="BU123" i="12"/>
  <c r="BX125" i="12"/>
  <c r="BU125" i="12"/>
  <c r="BE41" i="12"/>
  <c r="BG41" i="12" s="1"/>
  <c r="BF41" i="12"/>
  <c r="BO86" i="12"/>
  <c r="BP86" i="12"/>
  <c r="BR86" i="12" s="1"/>
  <c r="BQ86" i="12"/>
  <c r="BQ32" i="12"/>
  <c r="BP32" i="12"/>
  <c r="BR32" i="12" s="1"/>
  <c r="BO32" i="12"/>
  <c r="BP98" i="12"/>
  <c r="BR98" i="12" s="1"/>
  <c r="BQ98" i="12"/>
  <c r="BO98" i="12"/>
  <c r="BQ71" i="12"/>
  <c r="BP71" i="12"/>
  <c r="BR71" i="12" s="1"/>
  <c r="BO71" i="12"/>
  <c r="BP102" i="12"/>
  <c r="BR102" i="12" s="1"/>
  <c r="BQ102" i="12"/>
  <c r="BO102" i="12"/>
  <c r="BO21" i="12"/>
  <c r="BP21" i="12"/>
  <c r="BR21" i="12" s="1"/>
  <c r="BQ21" i="12"/>
  <c r="BO82" i="12"/>
  <c r="BQ82" i="12"/>
  <c r="BP82" i="12"/>
  <c r="BR82" i="12" s="1"/>
  <c r="BF148" i="12"/>
  <c r="BE148" i="12"/>
  <c r="BG148" i="12" s="1"/>
  <c r="BO115" i="12"/>
  <c r="BP115" i="12"/>
  <c r="BR115" i="12" s="1"/>
  <c r="BQ115" i="12"/>
  <c r="BX139" i="12"/>
  <c r="BU139" i="12"/>
  <c r="BO24" i="12"/>
  <c r="BP24" i="12"/>
  <c r="BR24" i="12" s="1"/>
  <c r="BQ24" i="12"/>
  <c r="BO61" i="12"/>
  <c r="BP61" i="12"/>
  <c r="BR61" i="12" s="1"/>
  <c r="BQ61" i="12"/>
  <c r="BY114" i="12"/>
  <c r="CC114" i="12"/>
  <c r="BF53" i="12"/>
  <c r="BE53" i="12"/>
  <c r="BG53" i="12" s="1"/>
  <c r="BY48" i="12"/>
  <c r="CC48" i="12"/>
  <c r="BE61" i="12"/>
  <c r="BG61" i="12" s="1"/>
  <c r="BF61" i="12"/>
  <c r="BP122" i="12"/>
  <c r="BR122" i="12" s="1"/>
  <c r="BQ122" i="12"/>
  <c r="BO122" i="12"/>
  <c r="BU116" i="12"/>
  <c r="BP33" i="12"/>
  <c r="BR33" i="12" s="1"/>
  <c r="BO33" i="12"/>
  <c r="BQ33" i="12"/>
  <c r="CC88" i="12"/>
  <c r="BY88" i="12"/>
  <c r="BQ84" i="12"/>
  <c r="BP84" i="12"/>
  <c r="BR84" i="12" s="1"/>
  <c r="BO84" i="12"/>
  <c r="BQ151" i="12"/>
  <c r="BP151" i="12"/>
  <c r="BR151" i="12" s="1"/>
  <c r="BO151" i="12"/>
  <c r="BP17" i="12"/>
  <c r="BR17" i="12" s="1"/>
  <c r="BO17" i="12"/>
  <c r="BQ17" i="12"/>
  <c r="BF115" i="12"/>
  <c r="BE115" i="12"/>
  <c r="BG115" i="12" s="1"/>
  <c r="BY32" i="12"/>
  <c r="CC32" i="12"/>
  <c r="BY50" i="12"/>
  <c r="CC50" i="12"/>
  <c r="BY130" i="12"/>
  <c r="CC130" i="12"/>
  <c r="BU12" i="12"/>
  <c r="BE33" i="12"/>
  <c r="BG33" i="12" s="1"/>
  <c r="BF33" i="12"/>
  <c r="BQ35" i="12"/>
  <c r="BP35" i="12"/>
  <c r="BR35" i="12" s="1"/>
  <c r="BO35" i="12"/>
  <c r="CC138" i="12"/>
  <c r="BY138" i="12"/>
  <c r="BX62" i="12"/>
  <c r="BU62" i="12"/>
  <c r="CC145" i="12"/>
  <c r="BY145" i="12"/>
  <c r="BF84" i="12"/>
  <c r="BE84" i="12"/>
  <c r="BG84" i="12" s="1"/>
  <c r="BQ144" i="12"/>
  <c r="BP144" i="12"/>
  <c r="BR144" i="12" s="1"/>
  <c r="BO144" i="12"/>
  <c r="BF127" i="12"/>
  <c r="BE127" i="12"/>
  <c r="BG127" i="12" s="1"/>
  <c r="BX63" i="12"/>
  <c r="BU63" i="12"/>
  <c r="BO103" i="12"/>
  <c r="BQ103" i="12"/>
  <c r="BP103" i="12"/>
  <c r="BR103" i="12" s="1"/>
  <c r="BY110" i="12"/>
  <c r="CC110" i="12"/>
  <c r="BF140" i="12"/>
  <c r="BE140" i="12"/>
  <c r="BG140" i="12" s="1"/>
  <c r="BP114" i="12"/>
  <c r="BR114" i="12" s="1"/>
  <c r="BO114" i="12"/>
  <c r="BQ114" i="12"/>
  <c r="BQ68" i="12"/>
  <c r="BP68" i="12"/>
  <c r="BR68" i="12" s="1"/>
  <c r="BO68" i="12"/>
  <c r="BY126" i="12"/>
  <c r="CC126" i="12"/>
  <c r="BU110" i="12"/>
  <c r="BP131" i="12"/>
  <c r="BR131" i="12" s="1"/>
  <c r="BQ131" i="12"/>
  <c r="BO131" i="12"/>
  <c r="BQ36" i="12"/>
  <c r="BP36" i="12"/>
  <c r="BR36" i="12" s="1"/>
  <c r="BO36" i="12"/>
  <c r="BF52" i="12"/>
  <c r="BE52" i="12"/>
  <c r="BG52" i="12" s="1"/>
  <c r="BX37" i="12"/>
  <c r="BU37" i="12"/>
  <c r="BQ18" i="12"/>
  <c r="BP18" i="12"/>
  <c r="BR18" i="12" s="1"/>
  <c r="BO18" i="12"/>
  <c r="BO127" i="12"/>
  <c r="BQ127" i="12"/>
  <c r="BP127" i="12"/>
  <c r="BR127" i="12" s="1"/>
  <c r="BQ63" i="12"/>
  <c r="BP63" i="12"/>
  <c r="BR63" i="12" s="1"/>
  <c r="BO63" i="12"/>
  <c r="BQ88" i="12"/>
  <c r="BP88" i="12"/>
  <c r="BR88" i="12" s="1"/>
  <c r="BO88" i="12"/>
  <c r="BQ143" i="12"/>
  <c r="BP143" i="12"/>
  <c r="BR143" i="12" s="1"/>
  <c r="BO143" i="12"/>
  <c r="BP28" i="12"/>
  <c r="BR28" i="12" s="1"/>
  <c r="BQ28" i="12"/>
  <c r="BO28" i="12"/>
  <c r="BE25" i="12"/>
  <c r="BG25" i="12" s="1"/>
  <c r="BF25" i="12"/>
  <c r="BQ150" i="12"/>
  <c r="BP150" i="12"/>
  <c r="BR150" i="12" s="1"/>
  <c r="BO150" i="12"/>
  <c r="BP13" i="12"/>
  <c r="BR13" i="12" s="1"/>
  <c r="BO13" i="12"/>
  <c r="BQ13" i="12"/>
  <c r="BX54" i="12"/>
  <c r="BU54" i="12"/>
  <c r="BO138" i="12"/>
  <c r="BP138" i="12"/>
  <c r="BR138" i="12" s="1"/>
  <c r="BQ138" i="12"/>
  <c r="CC72" i="12"/>
  <c r="BY72" i="12"/>
  <c r="BQ52" i="12"/>
  <c r="BP52" i="12"/>
  <c r="BR52" i="12" s="1"/>
  <c r="BO52" i="12"/>
  <c r="BO38" i="12"/>
  <c r="BQ38" i="12"/>
  <c r="BP38" i="12"/>
  <c r="BR38" i="12" s="1"/>
  <c r="BQ34" i="12"/>
  <c r="BP34" i="12"/>
  <c r="BR34" i="12" s="1"/>
  <c r="BO34" i="12"/>
  <c r="BF11" i="12"/>
  <c r="BE11" i="12"/>
  <c r="BG11" i="12" s="1"/>
  <c r="BF134" i="12"/>
  <c r="BE134" i="12"/>
  <c r="BG134" i="12" s="1"/>
  <c r="BQ129" i="12"/>
  <c r="BP129" i="12"/>
  <c r="BR129" i="12" s="1"/>
  <c r="BO129" i="12"/>
  <c r="BF12" i="12"/>
  <c r="BE12" i="12"/>
  <c r="BG12" i="12" s="1"/>
  <c r="BY85" i="12"/>
  <c r="CC85" i="12"/>
  <c r="BU122" i="12"/>
  <c r="BY12" i="12"/>
  <c r="CC12" i="12"/>
  <c r="BQ75" i="12"/>
  <c r="BP75" i="12"/>
  <c r="BR75" i="12" s="1"/>
  <c r="BO75" i="12"/>
  <c r="BQ95" i="12"/>
  <c r="BP95" i="12"/>
  <c r="BR95" i="12" s="1"/>
  <c r="BO95" i="12"/>
  <c r="BQ152" i="12"/>
  <c r="BP152" i="12"/>
  <c r="BR152" i="12" s="1"/>
  <c r="BO152" i="12"/>
  <c r="BX57" i="12"/>
  <c r="BU57" i="12"/>
  <c r="CC84" i="12"/>
  <c r="BY84" i="12"/>
  <c r="BF75" i="12"/>
  <c r="BE75" i="12"/>
  <c r="BG75" i="12" s="1"/>
  <c r="BY102" i="12"/>
  <c r="CC102" i="12"/>
  <c r="BQ90" i="12"/>
  <c r="BP90" i="12"/>
  <c r="BR90" i="12" s="1"/>
  <c r="BO90" i="12"/>
  <c r="BF129" i="12"/>
  <c r="BE129" i="12"/>
  <c r="BG129" i="12" s="1"/>
  <c r="BF66" i="12"/>
  <c r="BE66" i="12"/>
  <c r="BG66" i="12" s="1"/>
  <c r="BE27" i="12"/>
  <c r="BG27" i="12" s="1"/>
  <c r="BF27" i="12"/>
  <c r="BQ70" i="12"/>
  <c r="BP70" i="12"/>
  <c r="BR70" i="12" s="1"/>
  <c r="BO70" i="12"/>
  <c r="BX96" i="12"/>
  <c r="BU96" i="12"/>
  <c r="BO66" i="12"/>
  <c r="BP66" i="12"/>
  <c r="BR66" i="12" s="1"/>
  <c r="BQ66" i="12"/>
  <c r="BY117" i="12"/>
  <c r="CC117" i="12"/>
  <c r="BE110" i="12"/>
  <c r="BG110" i="12" s="1"/>
  <c r="BF110" i="12"/>
  <c r="BO72" i="12"/>
  <c r="BQ72" i="12"/>
  <c r="BP72" i="12"/>
  <c r="BR72" i="12" s="1"/>
  <c r="BO76" i="12"/>
  <c r="BQ76" i="12"/>
  <c r="BP76" i="12"/>
  <c r="BR76" i="12" s="1"/>
  <c r="BE112" i="12"/>
  <c r="BG112" i="12" s="1"/>
  <c r="BF112" i="12"/>
  <c r="BY67" i="12"/>
  <c r="CC67" i="12"/>
  <c r="CC124" i="12"/>
  <c r="BY124" i="12"/>
  <c r="CC52" i="12"/>
  <c r="BY52" i="12"/>
  <c r="BO80" i="12"/>
  <c r="BQ80" i="12"/>
  <c r="BP80" i="12"/>
  <c r="BR80" i="12" s="1"/>
  <c r="BU138" i="12"/>
  <c r="BX51" i="12"/>
  <c r="BU51" i="12"/>
  <c r="BP41" i="12"/>
  <c r="BR41" i="12" s="1"/>
  <c r="BO41" i="12"/>
  <c r="BQ41" i="12"/>
  <c r="BE9" i="12"/>
  <c r="BG9" i="12" s="1"/>
  <c r="BF9" i="12"/>
  <c r="BQ146" i="12"/>
  <c r="BP146" i="12"/>
  <c r="BR146" i="12" s="1"/>
  <c r="BO146" i="12"/>
  <c r="BU66" i="12"/>
  <c r="BO6" i="12"/>
  <c r="BQ6" i="12"/>
  <c r="BP6" i="12"/>
  <c r="BR6" i="12" s="1"/>
  <c r="BP16" i="12"/>
  <c r="BR16" i="12" s="1"/>
  <c r="BQ16" i="12"/>
  <c r="BO16" i="12"/>
  <c r="BO69" i="12"/>
  <c r="BP69" i="12"/>
  <c r="BR69" i="12" s="1"/>
  <c r="BQ69" i="12"/>
  <c r="BQ130" i="12"/>
  <c r="BP130" i="12"/>
  <c r="BR130" i="12" s="1"/>
  <c r="BO130" i="12"/>
  <c r="CC129" i="12"/>
  <c r="BY129" i="12"/>
  <c r="BU105" i="12"/>
  <c r="BQ60" i="12"/>
  <c r="BP60" i="12"/>
  <c r="BR60" i="12" s="1"/>
  <c r="BO60" i="12"/>
  <c r="BQ11" i="12"/>
  <c r="BP11" i="12"/>
  <c r="BR11" i="12" s="1"/>
  <c r="BO11" i="12"/>
  <c r="BX77" i="12"/>
  <c r="BU77" i="12"/>
  <c r="BF15" i="12"/>
  <c r="BE15" i="12"/>
  <c r="BG15" i="12" s="1"/>
  <c r="BU32" i="12"/>
  <c r="BO89" i="12"/>
  <c r="BP89" i="12"/>
  <c r="BR89" i="12" s="1"/>
  <c r="BQ89" i="12"/>
  <c r="BY47" i="12"/>
  <c r="CC47" i="12"/>
  <c r="BF72" i="12"/>
  <c r="BE72" i="12"/>
  <c r="BG72" i="12" s="1"/>
  <c r="BQ134" i="12"/>
  <c r="BP134" i="12"/>
  <c r="BR134" i="12" s="1"/>
  <c r="BO134" i="12"/>
  <c r="BE59" i="12"/>
  <c r="BG59" i="12" s="1"/>
  <c r="BF59" i="12"/>
  <c r="BO104" i="12"/>
  <c r="BP104" i="12"/>
  <c r="BR104" i="12" s="1"/>
  <c r="BQ104" i="12"/>
  <c r="BQ154" i="12"/>
  <c r="BP154" i="12"/>
  <c r="BR154" i="12" s="1"/>
  <c r="BO154" i="12"/>
  <c r="BF108" i="12"/>
  <c r="BE108" i="12"/>
  <c r="BG108" i="12" s="1"/>
  <c r="BO65" i="12"/>
  <c r="BP65" i="12"/>
  <c r="BR65" i="12" s="1"/>
  <c r="BQ65" i="12"/>
  <c r="BF7" i="12"/>
  <c r="BE7" i="12"/>
  <c r="BG7" i="12" s="1"/>
  <c r="BF141" i="12"/>
  <c r="BE141" i="12"/>
  <c r="BG141" i="12" s="1"/>
  <c r="BO136" i="12"/>
  <c r="BQ136" i="12"/>
  <c r="BP136" i="12"/>
  <c r="BR136" i="12" s="1"/>
  <c r="BP101" i="12"/>
  <c r="BR101" i="12" s="1"/>
  <c r="BO101" i="12"/>
  <c r="BQ101" i="12"/>
  <c r="BQ142" i="12"/>
  <c r="BP142" i="12"/>
  <c r="BR142" i="12" s="1"/>
  <c r="BO142" i="12"/>
  <c r="BX94" i="12"/>
  <c r="BU94" i="12"/>
  <c r="CC10" i="12"/>
  <c r="BY10" i="12"/>
  <c r="CC42" i="12"/>
  <c r="BY42" i="12"/>
  <c r="BE87" i="12"/>
  <c r="BG87" i="12" s="1"/>
  <c r="BF87" i="12"/>
  <c r="BU21" i="12"/>
  <c r="BX16" i="12"/>
  <c r="BU16" i="12"/>
  <c r="BO50" i="12"/>
  <c r="BP50" i="12"/>
  <c r="BR50" i="12" s="1"/>
  <c r="BQ50" i="12"/>
  <c r="BY33" i="12"/>
  <c r="CC33" i="12"/>
  <c r="BY74" i="12"/>
  <c r="CC74" i="12"/>
  <c r="BY75" i="12"/>
  <c r="CC75" i="12"/>
  <c r="BQ120" i="12"/>
  <c r="BP120" i="12"/>
  <c r="BR120" i="12" s="1"/>
  <c r="BO120" i="12"/>
  <c r="CC105" i="12"/>
  <c r="BY105" i="12"/>
  <c r="BQ77" i="12"/>
  <c r="BP77" i="12"/>
  <c r="BR77" i="12" s="1"/>
  <c r="BO77" i="12"/>
  <c r="BF68" i="12"/>
  <c r="BE68" i="12"/>
  <c r="BG68" i="12" s="1"/>
  <c r="BQ113" i="12"/>
  <c r="BP113" i="12"/>
  <c r="BR113" i="12" s="1"/>
  <c r="BO113" i="12"/>
  <c r="BX128" i="12"/>
  <c r="BU128" i="12"/>
  <c r="BO85" i="12"/>
  <c r="BP85" i="12"/>
  <c r="BR85" i="12" s="1"/>
  <c r="BQ85" i="12"/>
  <c r="BO20" i="12"/>
  <c r="BQ20" i="12"/>
  <c r="BP20" i="12"/>
  <c r="BR20" i="12" s="1"/>
  <c r="BE74" i="12"/>
  <c r="BG74" i="12" s="1"/>
  <c r="BF74" i="12"/>
  <c r="CC11" i="12"/>
  <c r="BY11" i="12"/>
  <c r="BQ99" i="12"/>
  <c r="BP99" i="12"/>
  <c r="BR99" i="12" s="1"/>
  <c r="BO99" i="12"/>
  <c r="BQ116" i="12"/>
  <c r="BP116" i="12"/>
  <c r="BR116" i="12" s="1"/>
  <c r="BO116" i="12"/>
  <c r="BU131" i="12"/>
  <c r="BX119" i="12"/>
  <c r="BU119" i="12"/>
  <c r="BO58" i="12"/>
  <c r="BP58" i="12"/>
  <c r="BR58" i="12" s="1"/>
  <c r="BQ58" i="12"/>
  <c r="BO23" i="12"/>
  <c r="BQ23" i="12"/>
  <c r="BP23" i="12"/>
  <c r="BR23" i="12" s="1"/>
  <c r="BF95" i="12"/>
  <c r="BE95" i="12"/>
  <c r="BG95" i="12" s="1"/>
  <c r="BU117" i="12"/>
  <c r="BE114" i="12"/>
  <c r="BG114" i="12" s="1"/>
  <c r="BF114" i="12"/>
  <c r="BY78" i="12"/>
  <c r="CC78" i="12"/>
  <c r="BQ147" i="12"/>
  <c r="BO147" i="12"/>
  <c r="BP147" i="12"/>
  <c r="BR147" i="12" s="1"/>
  <c r="BQ74" i="12"/>
  <c r="BP74" i="12"/>
  <c r="BR74" i="12" s="1"/>
  <c r="BO74" i="12"/>
  <c r="BX79" i="12"/>
  <c r="BU79" i="12"/>
  <c r="BY82" i="12"/>
  <c r="CC82" i="12"/>
  <c r="BU47" i="12"/>
  <c r="BY131" i="12"/>
  <c r="CC131" i="12"/>
  <c r="BY66" i="12"/>
  <c r="CC66" i="12"/>
  <c r="BO94" i="12"/>
  <c r="BP94" i="12"/>
  <c r="BR94" i="12" s="1"/>
  <c r="BQ94" i="12"/>
  <c r="BX28" i="12"/>
  <c r="BU28" i="12"/>
  <c r="BX22" i="12"/>
  <c r="BU22" i="12"/>
  <c r="BY21" i="12"/>
  <c r="CC21" i="12"/>
  <c r="BX26" i="12"/>
  <c r="BU26" i="12"/>
  <c r="BF78" i="12"/>
  <c r="BE78" i="12"/>
  <c r="BG78" i="12" s="1"/>
  <c r="BQ57" i="12"/>
  <c r="BP57" i="12"/>
  <c r="BR57" i="12" s="1"/>
  <c r="BO57" i="12"/>
  <c r="BX89" i="12"/>
  <c r="BU89" i="12"/>
  <c r="BX46" i="12"/>
  <c r="BU46" i="12"/>
  <c r="BO19" i="12"/>
  <c r="BQ19" i="12"/>
  <c r="BP19" i="12"/>
  <c r="BR19" i="12" s="1"/>
  <c r="BP118" i="12"/>
  <c r="BR118" i="12" s="1"/>
  <c r="BO118" i="12"/>
  <c r="BQ118" i="12"/>
  <c r="BQ25" i="12"/>
  <c r="BP25" i="12"/>
  <c r="BR25" i="12" s="1"/>
  <c r="BO25" i="12"/>
  <c r="BX19" i="12"/>
  <c r="BU19" i="12"/>
  <c r="BQ117" i="12"/>
  <c r="BP117" i="12"/>
  <c r="BR117" i="12" s="1"/>
  <c r="BO117" i="12"/>
  <c r="BX69" i="12"/>
  <c r="BU69" i="12"/>
  <c r="CC120" i="12"/>
  <c r="BY120" i="12"/>
  <c r="BQ12" i="12"/>
  <c r="BP12" i="12"/>
  <c r="BR12" i="12" s="1"/>
  <c r="BO12" i="12"/>
  <c r="BU102" i="12"/>
  <c r="BO29" i="12"/>
  <c r="BQ29" i="12"/>
  <c r="BP29" i="12"/>
  <c r="BR29" i="12" s="1"/>
  <c r="BO149" i="12"/>
  <c r="BP149" i="12"/>
  <c r="BR149" i="12" s="1"/>
  <c r="BQ149" i="12"/>
  <c r="BP4" i="12"/>
  <c r="BR4" i="12" s="1"/>
  <c r="BO4" i="12"/>
  <c r="BQ4" i="12"/>
  <c r="BY60" i="12"/>
  <c r="CC60" i="12"/>
  <c r="BO83" i="12"/>
  <c r="BQ83" i="12"/>
  <c r="BP83" i="12"/>
  <c r="BR83" i="12" s="1"/>
  <c r="BQ43" i="12"/>
  <c r="BP43" i="12"/>
  <c r="BR43" i="12" s="1"/>
  <c r="BO43" i="12"/>
  <c r="BQ93" i="12"/>
  <c r="BP93" i="12"/>
  <c r="BR93" i="12" s="1"/>
  <c r="BO93" i="12"/>
  <c r="BO10" i="12"/>
  <c r="BQ10" i="12"/>
  <c r="BP10" i="12"/>
  <c r="BR10" i="12" s="1"/>
  <c r="BP37" i="12"/>
  <c r="BR37" i="12" s="1"/>
  <c r="BO37" i="12"/>
  <c r="BQ37" i="12"/>
  <c r="CC76" i="12"/>
  <c r="BY76" i="12"/>
  <c r="BU74" i="12"/>
  <c r="BX149" i="12"/>
  <c r="BU149" i="12"/>
  <c r="BE131" i="12"/>
  <c r="BG131" i="12" s="1"/>
  <c r="BF131" i="12"/>
  <c r="BQ108" i="12"/>
  <c r="BP108" i="12"/>
  <c r="BR108" i="12" s="1"/>
  <c r="BO108" i="12"/>
  <c r="BO47" i="12"/>
  <c r="BQ47" i="12"/>
  <c r="BP47" i="12"/>
  <c r="BR47" i="12" s="1"/>
  <c r="BX20" i="12"/>
  <c r="BU20" i="12"/>
  <c r="BU48" i="12"/>
  <c r="BQ137" i="12"/>
  <c r="BP137" i="12"/>
  <c r="BR137" i="12" s="1"/>
  <c r="BO137" i="12"/>
  <c r="BQ91" i="12"/>
  <c r="BP91" i="12"/>
  <c r="BR91" i="12" s="1"/>
  <c r="BO91" i="12"/>
  <c r="BF117" i="12"/>
  <c r="BE117" i="12"/>
  <c r="BG117" i="12" s="1"/>
  <c r="BU36" i="12"/>
  <c r="BF105" i="12"/>
  <c r="BE105" i="12"/>
  <c r="BG105" i="12" s="1"/>
  <c r="BQ39" i="12"/>
  <c r="BP39" i="12"/>
  <c r="BR39" i="12" s="1"/>
  <c r="BO39" i="12"/>
  <c r="BX40" i="12"/>
  <c r="BU40" i="12"/>
  <c r="BU88" i="12"/>
  <c r="BO140" i="12"/>
  <c r="BQ140" i="12"/>
  <c r="BP140" i="12"/>
  <c r="BR140" i="12" s="1"/>
  <c r="BE145" i="12"/>
  <c r="BG145" i="12" s="1"/>
  <c r="BF145" i="12"/>
  <c r="BE120" i="12"/>
  <c r="BG120" i="12" s="1"/>
  <c r="BF120" i="12"/>
  <c r="BX111" i="12"/>
  <c r="BU111" i="12"/>
  <c r="BX93" i="12"/>
  <c r="BU93" i="12"/>
  <c r="BO78" i="12"/>
  <c r="BP78" i="12"/>
  <c r="BR78" i="12" s="1"/>
  <c r="BQ78" i="12"/>
  <c r="BQ31" i="12"/>
  <c r="BP31" i="12"/>
  <c r="BR31" i="12" s="1"/>
  <c r="BO31" i="12"/>
  <c r="BQ8" i="12"/>
  <c r="BP8" i="12"/>
  <c r="BR8" i="12" s="1"/>
  <c r="BO8" i="12"/>
  <c r="BQ55" i="12"/>
  <c r="BP55" i="12"/>
  <c r="BR55" i="12" s="1"/>
  <c r="BO55" i="12"/>
  <c r="BQ49" i="12"/>
  <c r="BP49" i="12"/>
  <c r="BR49" i="12" s="1"/>
  <c r="BO49" i="12"/>
  <c r="CC140" i="12"/>
  <c r="BY140" i="12"/>
  <c r="BE98" i="12"/>
  <c r="BG98" i="12" s="1"/>
  <c r="BF98" i="12"/>
  <c r="BX121" i="12"/>
  <c r="BU121" i="12"/>
  <c r="BQ128" i="12"/>
  <c r="BP128" i="12"/>
  <c r="BR128" i="12" s="1"/>
  <c r="BO128" i="12"/>
  <c r="BX65" i="12"/>
  <c r="BU65" i="12"/>
  <c r="BQ40" i="12"/>
  <c r="BP40" i="12"/>
  <c r="BR40" i="12" s="1"/>
  <c r="BO40" i="12"/>
  <c r="BQ3" i="12"/>
  <c r="BP3" i="12"/>
  <c r="BR3" i="12" s="1"/>
  <c r="BO3" i="12"/>
  <c r="BQ59" i="12"/>
  <c r="BP59" i="12"/>
  <c r="BR59" i="12" s="1"/>
  <c r="BO59" i="12"/>
  <c r="BY103" i="12"/>
  <c r="CC103" i="12"/>
  <c r="BF91" i="12"/>
  <c r="BE91" i="12"/>
  <c r="BG91" i="12" s="1"/>
  <c r="BF10" i="12"/>
  <c r="BE10" i="12"/>
  <c r="BG10" i="12" s="1"/>
  <c r="BU72" i="12"/>
  <c r="BX29" i="12"/>
  <c r="BU29" i="12"/>
  <c r="BE126" i="12"/>
  <c r="BG126" i="12" s="1"/>
  <c r="BF126" i="12"/>
  <c r="BY18" i="12"/>
  <c r="CC18" i="12"/>
  <c r="BY27" i="12"/>
  <c r="CC27" i="12"/>
  <c r="BQ15" i="12"/>
  <c r="BO15" i="12"/>
  <c r="BP15" i="12"/>
  <c r="BR15" i="12" s="1"/>
  <c r="BQ56" i="12"/>
  <c r="BP56" i="12"/>
  <c r="BR56" i="12" s="1"/>
  <c r="BO56" i="12"/>
  <c r="CC68" i="12"/>
  <c r="BY68" i="12"/>
  <c r="BU84" i="12"/>
  <c r="BU68" i="12"/>
  <c r="BU103" i="12"/>
  <c r="BP107" i="12"/>
  <c r="BR107" i="12" s="1"/>
  <c r="BO107" i="12"/>
  <c r="BQ107" i="12"/>
  <c r="BE116" i="12"/>
  <c r="BG116" i="12" s="1"/>
  <c r="BF116" i="12"/>
  <c r="BU140" i="12"/>
  <c r="BO124" i="12"/>
  <c r="BP124" i="12"/>
  <c r="BR124" i="12" s="1"/>
  <c r="BQ124" i="12"/>
  <c r="BQ112" i="12"/>
  <c r="BP112" i="12"/>
  <c r="BR112" i="12" s="1"/>
  <c r="BO112" i="12"/>
  <c r="BF36" i="12"/>
  <c r="BE36" i="12"/>
  <c r="BG36" i="12" s="1"/>
  <c r="BO145" i="12"/>
  <c r="BQ145" i="12"/>
  <c r="BP145" i="12"/>
  <c r="BR145" i="12" s="1"/>
  <c r="BQ67" i="12"/>
  <c r="BP67" i="12"/>
  <c r="BR67" i="12" s="1"/>
  <c r="BO67" i="12"/>
  <c r="BQ48" i="12"/>
  <c r="BP48" i="12"/>
  <c r="BR48" i="12" s="1"/>
  <c r="BO48" i="12"/>
  <c r="BF44" i="12"/>
  <c r="BE44" i="12"/>
  <c r="BG44" i="12" s="1"/>
  <c r="CC146" i="12"/>
  <c r="BY146" i="12"/>
  <c r="BU33" i="12"/>
  <c r="CC150" i="12"/>
  <c r="BY150" i="12"/>
  <c r="BY8" i="12"/>
  <c r="CC8" i="12"/>
  <c r="BX92" i="12"/>
  <c r="BU92" i="12"/>
  <c r="BU124" i="12"/>
  <c r="BU2" i="12"/>
  <c r="BE2" i="12"/>
  <c r="BG2" i="12" s="1"/>
  <c r="BN155" i="12"/>
  <c r="BW155" i="12"/>
  <c r="BY2" i="12"/>
  <c r="CG155" i="12"/>
  <c r="BD155" i="12"/>
  <c r="CF155" i="12"/>
  <c r="BY38" i="12" l="1"/>
  <c r="CC38" i="12"/>
  <c r="CC92" i="12"/>
  <c r="BY92" i="12"/>
  <c r="BY29" i="12"/>
  <c r="CC29" i="12"/>
  <c r="BY94" i="12"/>
  <c r="CC94" i="12"/>
  <c r="BY40" i="12"/>
  <c r="CC40" i="12"/>
  <c r="CC62" i="12"/>
  <c r="BY62" i="12"/>
  <c r="BY139" i="12"/>
  <c r="CC139" i="12"/>
  <c r="CC128" i="12"/>
  <c r="BY128" i="12"/>
  <c r="CC54" i="12"/>
  <c r="BY54" i="12"/>
  <c r="CC63" i="12"/>
  <c r="BY63" i="12"/>
  <c r="BY125" i="12"/>
  <c r="CC125" i="12"/>
  <c r="CC123" i="12"/>
  <c r="BY123" i="12"/>
  <c r="BY65" i="12"/>
  <c r="CC65" i="12"/>
  <c r="CC111" i="12"/>
  <c r="BY111" i="12"/>
  <c r="CC22" i="12"/>
  <c r="BY22" i="12"/>
  <c r="BY149" i="12"/>
  <c r="CC149" i="12"/>
  <c r="CC119" i="12"/>
  <c r="BY119" i="12"/>
  <c r="CC16" i="12"/>
  <c r="BY16" i="12"/>
  <c r="CC93" i="12"/>
  <c r="BY93" i="12"/>
  <c r="BY57" i="12"/>
  <c r="CC57" i="12"/>
  <c r="CC19" i="12"/>
  <c r="BY19" i="12"/>
  <c r="CC46" i="12"/>
  <c r="BY46" i="12"/>
  <c r="CC31" i="12"/>
  <c r="BY31" i="12"/>
  <c r="BY69" i="12"/>
  <c r="CC69" i="12"/>
  <c r="BY89" i="12"/>
  <c r="CC89" i="12"/>
  <c r="CC28" i="12"/>
  <c r="BY28" i="12"/>
  <c r="CC77" i="12"/>
  <c r="BY77" i="12"/>
  <c r="BY51" i="12"/>
  <c r="CC51" i="12"/>
  <c r="BY96" i="12"/>
  <c r="CC96" i="12"/>
  <c r="BY121" i="12"/>
  <c r="CC121" i="12"/>
  <c r="CC20" i="12"/>
  <c r="BY20" i="12"/>
  <c r="BY26" i="12"/>
  <c r="CC26" i="12"/>
  <c r="CC79" i="12"/>
  <c r="BY79" i="12"/>
  <c r="BY37" i="12"/>
  <c r="CC37" i="12"/>
  <c r="BU155" i="12"/>
  <c r="CH155" i="12"/>
  <c r="BX155" i="12"/>
  <c r="CI81" i="12" l="1"/>
  <c r="CJ81" i="12" s="1"/>
  <c r="CI97" i="12"/>
  <c r="CJ97" i="12" s="1"/>
  <c r="CI5" i="12"/>
  <c r="CJ5" i="12" s="1"/>
  <c r="CI45" i="12"/>
  <c r="CJ45" i="12" s="1"/>
  <c r="CI23" i="12"/>
  <c r="CJ23" i="12" s="1"/>
  <c r="CI61" i="12"/>
  <c r="CJ61" i="12" s="1"/>
  <c r="CI107" i="12"/>
  <c r="CJ107" i="12" s="1"/>
  <c r="CI3" i="12"/>
  <c r="CJ3" i="12" s="1"/>
  <c r="CI71" i="12"/>
  <c r="CJ71" i="12" s="1"/>
  <c r="CI152" i="12"/>
  <c r="CJ152" i="12" s="1"/>
  <c r="CI39" i="12"/>
  <c r="CJ39" i="12" s="1"/>
  <c r="CI153" i="12"/>
  <c r="CJ153" i="12" s="1"/>
  <c r="CI95" i="12"/>
  <c r="CJ95" i="12" s="1"/>
  <c r="CI17" i="12"/>
  <c r="CJ17" i="12" s="1"/>
  <c r="CI64" i="12"/>
  <c r="CJ64" i="12" s="1"/>
  <c r="CI86" i="12"/>
  <c r="CJ86" i="12" s="1"/>
  <c r="CI142" i="12"/>
  <c r="CJ142" i="12" s="1"/>
  <c r="CI135" i="12"/>
  <c r="CJ135" i="12" s="1"/>
  <c r="CI44" i="12"/>
  <c r="CJ44" i="12" s="1"/>
  <c r="CI154" i="12"/>
  <c r="CJ154" i="12" s="1"/>
  <c r="CI104" i="12"/>
  <c r="CJ104" i="12" s="1"/>
  <c r="CI7" i="12"/>
  <c r="CJ7" i="12" s="1"/>
  <c r="CI15" i="12"/>
  <c r="CJ15" i="12" s="1"/>
  <c r="CI80" i="12"/>
  <c r="CJ80" i="12" s="1"/>
  <c r="CI25" i="12"/>
  <c r="CJ25" i="12" s="1"/>
  <c r="CI35" i="12"/>
  <c r="CJ35" i="12" s="1"/>
  <c r="CI118" i="12"/>
  <c r="CJ118" i="12" s="1"/>
  <c r="CI108" i="12"/>
  <c r="CJ108" i="12" s="1"/>
  <c r="CI112" i="12"/>
  <c r="CJ112" i="12" s="1"/>
  <c r="CI101" i="12"/>
  <c r="CJ101" i="12" s="1"/>
  <c r="CI91" i="12"/>
  <c r="CJ91" i="12" s="1"/>
  <c r="CI115" i="12"/>
  <c r="CJ115" i="12" s="1"/>
  <c r="CI136" i="12"/>
  <c r="CJ136" i="12" s="1"/>
  <c r="CI90" i="12"/>
  <c r="CJ90" i="12" s="1"/>
  <c r="CI106" i="12"/>
  <c r="CJ106" i="12" s="1"/>
  <c r="CI143" i="12"/>
  <c r="CJ143" i="12" s="1"/>
  <c r="CI98" i="12"/>
  <c r="CJ98" i="12" s="1"/>
  <c r="CI43" i="12"/>
  <c r="CJ43" i="12" s="1"/>
  <c r="CI59" i="12"/>
  <c r="CJ59" i="12" s="1"/>
  <c r="CI58" i="12"/>
  <c r="CJ58" i="12" s="1"/>
  <c r="CI9" i="12"/>
  <c r="CJ9" i="12" s="1"/>
  <c r="CI6" i="12"/>
  <c r="CJ6" i="12" s="1"/>
  <c r="CI127" i="12"/>
  <c r="CJ127" i="12" s="1"/>
  <c r="CI100" i="12"/>
  <c r="CJ100" i="12" s="1"/>
  <c r="CI133" i="12"/>
  <c r="CJ133" i="12" s="1"/>
  <c r="CI13" i="12"/>
  <c r="CJ13" i="12" s="1"/>
  <c r="CI132" i="12"/>
  <c r="CJ132" i="12" s="1"/>
  <c r="CI56" i="12"/>
  <c r="CJ56" i="12" s="1"/>
  <c r="CI147" i="12"/>
  <c r="CJ147" i="12" s="1"/>
  <c r="CI41" i="12"/>
  <c r="CJ41" i="12" s="1"/>
  <c r="CI30" i="12"/>
  <c r="CJ30" i="12" s="1"/>
  <c r="CI34" i="12"/>
  <c r="CJ34" i="12" s="1"/>
  <c r="CI83" i="12"/>
  <c r="CJ83" i="12" s="1"/>
  <c r="CI49" i="12"/>
  <c r="CJ49" i="12" s="1"/>
  <c r="CI53" i="12"/>
  <c r="CJ53" i="12" s="1"/>
  <c r="CI99" i="12"/>
  <c r="CJ99" i="12" s="1"/>
  <c r="CI148" i="12"/>
  <c r="CJ148" i="12" s="1"/>
  <c r="CI70" i="12"/>
  <c r="CJ70" i="12" s="1"/>
  <c r="CI73" i="12"/>
  <c r="CJ73" i="12" s="1"/>
  <c r="CI151" i="12"/>
  <c r="CJ151" i="12" s="1"/>
  <c r="CI55" i="12"/>
  <c r="CJ55" i="12" s="1"/>
  <c r="CI4" i="12"/>
  <c r="CJ4" i="12" s="1"/>
  <c r="CI14" i="12"/>
  <c r="CJ14" i="12" s="1"/>
  <c r="CI87" i="12"/>
  <c r="CJ87" i="12" s="1"/>
  <c r="CI137" i="12"/>
  <c r="CJ137" i="12" s="1"/>
  <c r="CI24" i="12"/>
  <c r="CJ24" i="12" s="1"/>
  <c r="CI144" i="12"/>
  <c r="CJ144" i="12" s="1"/>
  <c r="CI141" i="12"/>
  <c r="CJ141" i="12" s="1"/>
  <c r="CI134" i="12"/>
  <c r="CJ134" i="12" s="1"/>
  <c r="CI113" i="12"/>
  <c r="CJ113" i="12" s="1"/>
  <c r="CI38" i="12"/>
  <c r="CJ38" i="12" s="1"/>
  <c r="CI109" i="12"/>
  <c r="CJ109" i="12" s="1"/>
  <c r="CI26" i="12"/>
  <c r="CJ26" i="12" s="1"/>
  <c r="CI66" i="12"/>
  <c r="CJ66" i="12" s="1"/>
  <c r="CI117" i="12"/>
  <c r="CJ117" i="12" s="1"/>
  <c r="CI52" i="12"/>
  <c r="CJ52" i="12" s="1"/>
  <c r="CI11" i="12"/>
  <c r="CJ11" i="12" s="1"/>
  <c r="CI18" i="12"/>
  <c r="CJ18" i="12" s="1"/>
  <c r="CI75" i="12"/>
  <c r="CJ75" i="12" s="1"/>
  <c r="CI88" i="12"/>
  <c r="CJ88" i="12" s="1"/>
  <c r="CI82" i="12"/>
  <c r="CJ82" i="12" s="1"/>
  <c r="CI138" i="12"/>
  <c r="CJ138" i="12" s="1"/>
  <c r="CI105" i="12"/>
  <c r="CJ105" i="12" s="1"/>
  <c r="CI74" i="12"/>
  <c r="CJ74" i="12" s="1"/>
  <c r="CI79" i="12"/>
  <c r="CJ79" i="12" s="1"/>
  <c r="CI120" i="12"/>
  <c r="CJ120" i="12" s="1"/>
  <c r="CI48" i="12"/>
  <c r="CJ48" i="12" s="1"/>
  <c r="CI103" i="12"/>
  <c r="CJ103" i="12" s="1"/>
  <c r="CI150" i="12"/>
  <c r="CJ150" i="12" s="1"/>
  <c r="CI126" i="12"/>
  <c r="CJ126" i="12" s="1"/>
  <c r="CI140" i="12"/>
  <c r="CJ140" i="12" s="1"/>
  <c r="CI46" i="12"/>
  <c r="CJ46" i="12" s="1"/>
  <c r="CI19" i="12"/>
  <c r="CJ19" i="12" s="1"/>
  <c r="CI42" i="12"/>
  <c r="CJ42" i="12" s="1"/>
  <c r="CI139" i="12"/>
  <c r="CJ139" i="12" s="1"/>
  <c r="CI50" i="12"/>
  <c r="CJ50" i="12" s="1"/>
  <c r="CI110" i="12"/>
  <c r="CJ110" i="12" s="1"/>
  <c r="CI121" i="12"/>
  <c r="CJ121" i="12" s="1"/>
  <c r="CI114" i="12"/>
  <c r="CJ114" i="12" s="1"/>
  <c r="CI78" i="12"/>
  <c r="CJ78" i="12" s="1"/>
  <c r="CI128" i="12"/>
  <c r="CJ128" i="12" s="1"/>
  <c r="CI10" i="12"/>
  <c r="CJ10" i="12" s="1"/>
  <c r="CI93" i="12"/>
  <c r="CJ93" i="12" s="1"/>
  <c r="CI68" i="12"/>
  <c r="CJ68" i="12" s="1"/>
  <c r="CI63" i="12"/>
  <c r="CJ63" i="12" s="1"/>
  <c r="CI8" i="12"/>
  <c r="CJ8" i="12" s="1"/>
  <c r="CI62" i="12"/>
  <c r="CJ62" i="12" s="1"/>
  <c r="CI96" i="12"/>
  <c r="CJ96" i="12" s="1"/>
  <c r="CI111" i="12"/>
  <c r="CJ111" i="12" s="1"/>
  <c r="CI69" i="12"/>
  <c r="CJ69" i="12" s="1"/>
  <c r="CI22" i="12"/>
  <c r="CJ22" i="12" s="1"/>
  <c r="CI12" i="12"/>
  <c r="CJ12" i="12" s="1"/>
  <c r="CI28" i="12"/>
  <c r="CJ28" i="12" s="1"/>
  <c r="CI29" i="12"/>
  <c r="CJ29" i="12" s="1"/>
  <c r="CI125" i="12"/>
  <c r="CJ125" i="12" s="1"/>
  <c r="CI92" i="12"/>
  <c r="CJ92" i="12" s="1"/>
  <c r="CI16" i="12"/>
  <c r="CJ16" i="12" s="1"/>
  <c r="CI116" i="12"/>
  <c r="CJ116" i="12" s="1"/>
  <c r="CI37" i="12"/>
  <c r="CJ37" i="12" s="1"/>
  <c r="CI20" i="12"/>
  <c r="CJ20" i="12" s="1"/>
  <c r="CI149" i="12"/>
  <c r="CJ149" i="12" s="1"/>
  <c r="CI84" i="12"/>
  <c r="CJ84" i="12" s="1"/>
  <c r="CI36" i="12"/>
  <c r="CJ36" i="12" s="1"/>
  <c r="CI27" i="12"/>
  <c r="CJ27" i="12" s="1"/>
  <c r="CI123" i="12"/>
  <c r="CJ123" i="12" s="1"/>
  <c r="CI146" i="12"/>
  <c r="CJ146" i="12" s="1"/>
  <c r="CI33" i="12"/>
  <c r="CJ33" i="12" s="1"/>
  <c r="CI47" i="12"/>
  <c r="CJ47" i="12" s="1"/>
  <c r="CI54" i="12"/>
  <c r="CJ54" i="12" s="1"/>
  <c r="CI32" i="12"/>
  <c r="CJ32" i="12" s="1"/>
  <c r="CI21" i="12"/>
  <c r="CJ21" i="12" s="1"/>
  <c r="CI145" i="12"/>
  <c r="CJ145" i="12" s="1"/>
  <c r="CI102" i="12"/>
  <c r="CJ102" i="12" s="1"/>
  <c r="CI40" i="12"/>
  <c r="CJ40" i="12" s="1"/>
  <c r="CI51" i="12"/>
  <c r="CJ51" i="12" s="1"/>
  <c r="CI119" i="12"/>
  <c r="CJ119" i="12" s="1"/>
  <c r="CI65" i="12"/>
  <c r="CJ65" i="12" s="1"/>
  <c r="CI130" i="12"/>
  <c r="CJ130" i="12" s="1"/>
  <c r="CI31" i="12"/>
  <c r="CJ31" i="12" s="1"/>
  <c r="CI131" i="12"/>
  <c r="CJ131" i="12" s="1"/>
  <c r="CI124" i="12"/>
  <c r="CJ124" i="12" s="1"/>
  <c r="CI67" i="12"/>
  <c r="CJ67" i="12" s="1"/>
  <c r="CI89" i="12"/>
  <c r="CJ89" i="12" s="1"/>
  <c r="CI122" i="12"/>
  <c r="CJ122" i="12" s="1"/>
  <c r="CI85" i="12"/>
  <c r="CJ85" i="12" s="1"/>
  <c r="CI57" i="12"/>
  <c r="CJ57" i="12" s="1"/>
  <c r="CI129" i="12"/>
  <c r="CJ129" i="12" s="1"/>
  <c r="CI77" i="12"/>
  <c r="CJ77" i="12" s="1"/>
  <c r="CI60" i="12"/>
  <c r="CJ60" i="12" s="1"/>
  <c r="CI94" i="12"/>
  <c r="CJ94" i="12" s="1"/>
  <c r="CI76" i="12"/>
  <c r="CJ76" i="12" s="1"/>
  <c r="CI72" i="12"/>
  <c r="CJ72" i="12" s="1"/>
  <c r="CI2" i="12"/>
  <c r="CJ2" i="12" s="1"/>
  <c r="BY155" i="12"/>
  <c r="BZ81" i="12" l="1"/>
  <c r="CA81" i="12" s="1"/>
  <c r="BZ97" i="12"/>
  <c r="CA97" i="12" s="1"/>
  <c r="CK81" i="12"/>
  <c r="CL81" i="12" s="1"/>
  <c r="CB81" i="12"/>
  <c r="CD81" i="12" s="1"/>
  <c r="BZ45" i="12"/>
  <c r="CA45" i="12" s="1"/>
  <c r="CK45" i="12" s="1"/>
  <c r="CL45" i="12" s="1"/>
  <c r="BZ128" i="12"/>
  <c r="CA128" i="12" s="1"/>
  <c r="CB128" i="12" s="1"/>
  <c r="CD128" i="12" s="1"/>
  <c r="BZ5" i="12"/>
  <c r="CA5" i="12" s="1"/>
  <c r="BZ22" i="12"/>
  <c r="CA22" i="12" s="1"/>
  <c r="CB22" i="12" s="1"/>
  <c r="CD22" i="12" s="1"/>
  <c r="BZ37" i="12"/>
  <c r="CA37" i="12" s="1"/>
  <c r="CK37" i="12" s="1"/>
  <c r="CL37" i="12" s="1"/>
  <c r="BZ28" i="12"/>
  <c r="CA28" i="12" s="1"/>
  <c r="CK28" i="12" s="1"/>
  <c r="CL28" i="12" s="1"/>
  <c r="BZ38" i="12"/>
  <c r="CA38" i="12" s="1"/>
  <c r="BZ115" i="12"/>
  <c r="CA115" i="12" s="1"/>
  <c r="BZ41" i="12"/>
  <c r="CA41" i="12" s="1"/>
  <c r="BZ112" i="12"/>
  <c r="CA112" i="12" s="1"/>
  <c r="BZ147" i="12"/>
  <c r="CA147" i="12" s="1"/>
  <c r="BZ61" i="12"/>
  <c r="CA61" i="12" s="1"/>
  <c r="BZ134" i="12"/>
  <c r="CA134" i="12" s="1"/>
  <c r="BZ104" i="12"/>
  <c r="CA104" i="12" s="1"/>
  <c r="BZ56" i="12"/>
  <c r="CA56" i="12" s="1"/>
  <c r="BZ49" i="12"/>
  <c r="CA49" i="12" s="1"/>
  <c r="BZ55" i="12"/>
  <c r="CA55" i="12" s="1"/>
  <c r="BZ113" i="12"/>
  <c r="CA113" i="12" s="1"/>
  <c r="BZ73" i="12"/>
  <c r="CA73" i="12" s="1"/>
  <c r="BZ100" i="12"/>
  <c r="CA100" i="12" s="1"/>
  <c r="BZ3" i="12"/>
  <c r="CA3" i="12" s="1"/>
  <c r="BZ127" i="12"/>
  <c r="CA127" i="12" s="1"/>
  <c r="BZ144" i="12"/>
  <c r="CA144" i="12" s="1"/>
  <c r="BZ7" i="12"/>
  <c r="CA7" i="12" s="1"/>
  <c r="BZ43" i="12"/>
  <c r="CA43" i="12" s="1"/>
  <c r="BZ44" i="12"/>
  <c r="CA44" i="12" s="1"/>
  <c r="BZ108" i="12"/>
  <c r="CA108" i="12" s="1"/>
  <c r="BZ25" i="12"/>
  <c r="CA25" i="12" s="1"/>
  <c r="BZ59" i="12"/>
  <c r="CA59" i="12" s="1"/>
  <c r="BZ91" i="12"/>
  <c r="CA91" i="12" s="1"/>
  <c r="BZ35" i="12"/>
  <c r="CA35" i="12" s="1"/>
  <c r="BZ141" i="12"/>
  <c r="CA141" i="12" s="1"/>
  <c r="BZ95" i="12"/>
  <c r="CA95" i="12" s="1"/>
  <c r="BZ83" i="12"/>
  <c r="CA83" i="12" s="1"/>
  <c r="BZ13" i="12"/>
  <c r="CA13" i="12" s="1"/>
  <c r="BZ70" i="12"/>
  <c r="CA70" i="12" s="1"/>
  <c r="BZ30" i="12"/>
  <c r="CA30" i="12" s="1"/>
  <c r="BZ99" i="12"/>
  <c r="CA99" i="12" s="1"/>
  <c r="BZ132" i="12"/>
  <c r="CA132" i="12" s="1"/>
  <c r="BZ14" i="12"/>
  <c r="CA14" i="12" s="1"/>
  <c r="BZ136" i="12"/>
  <c r="CA136" i="12" s="1"/>
  <c r="BZ153" i="12"/>
  <c r="CA153" i="12" s="1"/>
  <c r="BZ98" i="12"/>
  <c r="CA98" i="12" s="1"/>
  <c r="BZ109" i="12"/>
  <c r="CA109" i="12" s="1"/>
  <c r="BZ143" i="12"/>
  <c r="CA143" i="12" s="1"/>
  <c r="BZ154" i="12"/>
  <c r="CA154" i="12" s="1"/>
  <c r="BZ64" i="12"/>
  <c r="CA64" i="12" s="1"/>
  <c r="BZ135" i="12"/>
  <c r="CA135" i="12" s="1"/>
  <c r="BZ133" i="12"/>
  <c r="CA133" i="12" s="1"/>
  <c r="BZ107" i="12"/>
  <c r="CA107" i="12" s="1"/>
  <c r="BZ90" i="12"/>
  <c r="CA90" i="12" s="1"/>
  <c r="BZ39" i="12"/>
  <c r="CA39" i="12" s="1"/>
  <c r="BZ23" i="12"/>
  <c r="CA23" i="12" s="1"/>
  <c r="BZ106" i="12"/>
  <c r="CA106" i="12" s="1"/>
  <c r="BZ80" i="12"/>
  <c r="CA80" i="12" s="1"/>
  <c r="BZ87" i="12"/>
  <c r="CA87" i="12" s="1"/>
  <c r="BZ118" i="12"/>
  <c r="CA118" i="12" s="1"/>
  <c r="BZ15" i="12"/>
  <c r="CA15" i="12" s="1"/>
  <c r="BZ24" i="12"/>
  <c r="CA24" i="12" s="1"/>
  <c r="BZ34" i="12"/>
  <c r="CA34" i="12" s="1"/>
  <c r="BZ17" i="12"/>
  <c r="CA17" i="12" s="1"/>
  <c r="BZ137" i="12"/>
  <c r="CA137" i="12" s="1"/>
  <c r="BZ142" i="12"/>
  <c r="CA142" i="12" s="1"/>
  <c r="BZ53" i="12"/>
  <c r="CA53" i="12" s="1"/>
  <c r="BZ86" i="12"/>
  <c r="CA86" i="12" s="1"/>
  <c r="BZ6" i="12"/>
  <c r="CA6" i="12" s="1"/>
  <c r="BZ4" i="12"/>
  <c r="CA4" i="12" s="1"/>
  <c r="BZ101" i="12"/>
  <c r="CA101" i="12" s="1"/>
  <c r="BZ152" i="12"/>
  <c r="CA152" i="12" s="1"/>
  <c r="BZ151" i="12"/>
  <c r="CA151" i="12" s="1"/>
  <c r="BZ71" i="12"/>
  <c r="CA71" i="12" s="1"/>
  <c r="BZ9" i="12"/>
  <c r="CA9" i="12" s="1"/>
  <c r="BZ58" i="12"/>
  <c r="CA58" i="12" s="1"/>
  <c r="BZ148" i="12"/>
  <c r="CA148" i="12" s="1"/>
  <c r="BZ88" i="12"/>
  <c r="CA88" i="12" s="1"/>
  <c r="BZ67" i="12"/>
  <c r="CA67" i="12" s="1"/>
  <c r="BZ47" i="12"/>
  <c r="CA47" i="12" s="1"/>
  <c r="BZ18" i="12"/>
  <c r="CA18" i="12" s="1"/>
  <c r="BZ52" i="12"/>
  <c r="CA52" i="12" s="1"/>
  <c r="BZ32" i="12"/>
  <c r="CA32" i="12" s="1"/>
  <c r="BZ48" i="12"/>
  <c r="CA48" i="12" s="1"/>
  <c r="BZ126" i="12"/>
  <c r="CA126" i="12" s="1"/>
  <c r="BZ78" i="12"/>
  <c r="CA78" i="12" s="1"/>
  <c r="BZ124" i="12"/>
  <c r="CA124" i="12" s="1"/>
  <c r="BZ120" i="12"/>
  <c r="CA120" i="12" s="1"/>
  <c r="BZ140" i="12"/>
  <c r="CA140" i="12" s="1"/>
  <c r="BZ10" i="12"/>
  <c r="CA10" i="12" s="1"/>
  <c r="BZ122" i="12"/>
  <c r="CA122" i="12" s="1"/>
  <c r="BZ138" i="12"/>
  <c r="CA138" i="12" s="1"/>
  <c r="BZ74" i="12"/>
  <c r="CA74" i="12" s="1"/>
  <c r="BZ36" i="12"/>
  <c r="CA36" i="12" s="1"/>
  <c r="BZ131" i="12"/>
  <c r="CA131" i="12" s="1"/>
  <c r="BZ110" i="12"/>
  <c r="CA110" i="12" s="1"/>
  <c r="BZ117" i="12"/>
  <c r="CA117" i="12" s="1"/>
  <c r="BZ75" i="12"/>
  <c r="CA75" i="12" s="1"/>
  <c r="BZ8" i="12"/>
  <c r="CA8" i="12" s="1"/>
  <c r="BZ84" i="12"/>
  <c r="CA84" i="12" s="1"/>
  <c r="BZ27" i="12"/>
  <c r="CA27" i="12" s="1"/>
  <c r="BZ129" i="12"/>
  <c r="CA129" i="12" s="1"/>
  <c r="BZ76" i="12"/>
  <c r="CA76" i="12" s="1"/>
  <c r="BZ33" i="12"/>
  <c r="CA33" i="12" s="1"/>
  <c r="BZ11" i="12"/>
  <c r="CA11" i="12" s="1"/>
  <c r="BZ114" i="12"/>
  <c r="CA114" i="12" s="1"/>
  <c r="BZ116" i="12"/>
  <c r="CA116" i="12" s="1"/>
  <c r="BZ12" i="12"/>
  <c r="CA12" i="12" s="1"/>
  <c r="BZ102" i="12"/>
  <c r="CA102" i="12" s="1"/>
  <c r="BZ145" i="12"/>
  <c r="CA145" i="12" s="1"/>
  <c r="BZ72" i="12"/>
  <c r="CA72" i="12" s="1"/>
  <c r="BZ105" i="12"/>
  <c r="CA105" i="12" s="1"/>
  <c r="BZ150" i="12"/>
  <c r="CA150" i="12" s="1"/>
  <c r="BZ68" i="12"/>
  <c r="CA68" i="12" s="1"/>
  <c r="BZ130" i="12"/>
  <c r="CA130" i="12" s="1"/>
  <c r="BZ50" i="12"/>
  <c r="CA50" i="12" s="1"/>
  <c r="BZ103" i="12"/>
  <c r="CA103" i="12" s="1"/>
  <c r="BZ85" i="12"/>
  <c r="CA85" i="12" s="1"/>
  <c r="BZ82" i="12"/>
  <c r="CA82" i="12" s="1"/>
  <c r="BZ66" i="12"/>
  <c r="CA66" i="12" s="1"/>
  <c r="BZ60" i="12"/>
  <c r="CA60" i="12" s="1"/>
  <c r="BZ42" i="12"/>
  <c r="CA42" i="12" s="1"/>
  <c r="BZ21" i="12"/>
  <c r="CA21" i="12" s="1"/>
  <c r="BZ146" i="12"/>
  <c r="CA146" i="12" s="1"/>
  <c r="BZ20" i="12"/>
  <c r="CA20" i="12" s="1"/>
  <c r="BZ63" i="12"/>
  <c r="CA63" i="12" s="1"/>
  <c r="BZ79" i="12"/>
  <c r="CA79" i="12" s="1"/>
  <c r="BZ65" i="12"/>
  <c r="CA65" i="12" s="1"/>
  <c r="BZ69" i="12"/>
  <c r="CA69" i="12" s="1"/>
  <c r="BZ62" i="12"/>
  <c r="CA62" i="12" s="1"/>
  <c r="BZ139" i="12"/>
  <c r="CA139" i="12" s="1"/>
  <c r="BZ16" i="12"/>
  <c r="CA16" i="12" s="1"/>
  <c r="BZ46" i="12"/>
  <c r="CA46" i="12" s="1"/>
  <c r="BZ119" i="12"/>
  <c r="CA119" i="12" s="1"/>
  <c r="BZ57" i="12"/>
  <c r="CA57" i="12" s="1"/>
  <c r="BZ123" i="12"/>
  <c r="CA123" i="12" s="1"/>
  <c r="BZ54" i="12"/>
  <c r="CA54" i="12" s="1"/>
  <c r="BZ111" i="12"/>
  <c r="CA111" i="12" s="1"/>
  <c r="BZ96" i="12"/>
  <c r="CA96" i="12" s="1"/>
  <c r="BZ149" i="12"/>
  <c r="CA149" i="12" s="1"/>
  <c r="BZ31" i="12"/>
  <c r="CA31" i="12" s="1"/>
  <c r="BZ77" i="12"/>
  <c r="CA77" i="12" s="1"/>
  <c r="BZ121" i="12"/>
  <c r="CA121" i="12" s="1"/>
  <c r="BZ92" i="12"/>
  <c r="CA92" i="12" s="1"/>
  <c r="BZ29" i="12"/>
  <c r="CA29" i="12" s="1"/>
  <c r="BZ51" i="12"/>
  <c r="CA51" i="12" s="1"/>
  <c r="BZ19" i="12"/>
  <c r="CA19" i="12" s="1"/>
  <c r="BZ40" i="12"/>
  <c r="CA40" i="12" s="1"/>
  <c r="BZ26" i="12"/>
  <c r="CA26" i="12" s="1"/>
  <c r="BZ89" i="12"/>
  <c r="CA89" i="12" s="1"/>
  <c r="BZ125" i="12"/>
  <c r="CA125" i="12" s="1"/>
  <c r="BZ93" i="12"/>
  <c r="CA93" i="12" s="1"/>
  <c r="BZ94" i="12"/>
  <c r="CA94" i="12" s="1"/>
  <c r="BZ2" i="12"/>
  <c r="CA2" i="12" s="1"/>
  <c r="CK2" i="12" s="1"/>
  <c r="CL2" i="12" s="1"/>
  <c r="CJ155" i="12"/>
  <c r="CI155" i="12"/>
  <c r="CK97" i="12" l="1"/>
  <c r="CL97" i="12" s="1"/>
  <c r="CB97" i="12"/>
  <c r="CD97" i="12" s="1"/>
  <c r="CB45" i="12"/>
  <c r="CD45" i="12" s="1"/>
  <c r="CK128" i="12"/>
  <c r="CL128" i="12" s="1"/>
  <c r="CB28" i="12"/>
  <c r="CD28" i="12" s="1"/>
  <c r="CK22" i="12"/>
  <c r="CL22" i="12" s="1"/>
  <c r="CK5" i="12"/>
  <c r="CL5" i="12" s="1"/>
  <c r="CB5" i="12"/>
  <c r="CD5" i="12" s="1"/>
  <c r="CB37" i="12"/>
  <c r="CD37" i="12" s="1"/>
  <c r="CB92" i="12"/>
  <c r="CD92" i="12" s="1"/>
  <c r="CK92" i="12"/>
  <c r="CL92" i="12" s="1"/>
  <c r="CK79" i="12"/>
  <c r="CL79" i="12" s="1"/>
  <c r="CB79" i="12"/>
  <c r="CD79" i="12" s="1"/>
  <c r="CB145" i="12"/>
  <c r="CD145" i="12" s="1"/>
  <c r="CK145" i="12"/>
  <c r="CL145" i="12" s="1"/>
  <c r="CK78" i="12"/>
  <c r="CL78" i="12" s="1"/>
  <c r="CB78" i="12"/>
  <c r="CD78" i="12" s="1"/>
  <c r="CB80" i="12"/>
  <c r="CD80" i="12" s="1"/>
  <c r="CK80" i="12"/>
  <c r="CL80" i="12" s="1"/>
  <c r="CK35" i="12"/>
  <c r="CL35" i="12" s="1"/>
  <c r="CB35" i="12"/>
  <c r="CD35" i="12" s="1"/>
  <c r="CK56" i="12"/>
  <c r="CL56" i="12" s="1"/>
  <c r="CB56" i="12"/>
  <c r="CD56" i="12" s="1"/>
  <c r="CK123" i="12"/>
  <c r="CL123" i="12" s="1"/>
  <c r="CB123" i="12"/>
  <c r="CD123" i="12" s="1"/>
  <c r="CK27" i="12"/>
  <c r="CL27" i="12" s="1"/>
  <c r="CB27" i="12"/>
  <c r="CD27" i="12" s="1"/>
  <c r="CB152" i="12"/>
  <c r="CD152" i="12" s="1"/>
  <c r="CK152" i="12"/>
  <c r="CL152" i="12" s="1"/>
  <c r="CK154" i="12"/>
  <c r="CL154" i="12" s="1"/>
  <c r="CB154" i="12"/>
  <c r="CD154" i="12" s="1"/>
  <c r="CK127" i="12"/>
  <c r="CL127" i="12" s="1"/>
  <c r="CB127" i="12"/>
  <c r="CD127" i="12" s="1"/>
  <c r="CK12" i="12"/>
  <c r="CL12" i="12" s="1"/>
  <c r="CB12" i="12"/>
  <c r="CD12" i="12" s="1"/>
  <c r="CK101" i="12"/>
  <c r="CL101" i="12" s="1"/>
  <c r="CB101" i="12"/>
  <c r="CD101" i="12" s="1"/>
  <c r="CK134" i="12"/>
  <c r="CL134" i="12" s="1"/>
  <c r="CB134" i="12"/>
  <c r="CD134" i="12" s="1"/>
  <c r="CK94" i="12"/>
  <c r="CL94" i="12" s="1"/>
  <c r="CB94" i="12"/>
  <c r="CD94" i="12" s="1"/>
  <c r="CB29" i="12"/>
  <c r="CD29" i="12" s="1"/>
  <c r="CK29" i="12"/>
  <c r="CL29" i="12" s="1"/>
  <c r="CB77" i="12"/>
  <c r="CD77" i="12" s="1"/>
  <c r="CK77" i="12"/>
  <c r="CL77" i="12" s="1"/>
  <c r="CB46" i="12"/>
  <c r="CD46" i="12" s="1"/>
  <c r="CK46" i="12"/>
  <c r="CL46" i="12" s="1"/>
  <c r="CB65" i="12"/>
  <c r="CD65" i="12" s="1"/>
  <c r="CK65" i="12"/>
  <c r="CL65" i="12" s="1"/>
  <c r="CK82" i="12"/>
  <c r="CL82" i="12" s="1"/>
  <c r="CB82" i="12"/>
  <c r="CD82" i="12" s="1"/>
  <c r="CB72" i="12"/>
  <c r="CD72" i="12" s="1"/>
  <c r="CK72" i="12"/>
  <c r="CL72" i="12" s="1"/>
  <c r="CB76" i="12"/>
  <c r="CD76" i="12" s="1"/>
  <c r="CK76" i="12"/>
  <c r="CL76" i="12" s="1"/>
  <c r="CK131" i="12"/>
  <c r="CL131" i="12" s="1"/>
  <c r="CB131" i="12"/>
  <c r="CD131" i="12" s="1"/>
  <c r="CB124" i="12"/>
  <c r="CD124" i="12" s="1"/>
  <c r="CK124" i="12"/>
  <c r="CL124" i="12" s="1"/>
  <c r="CK67" i="12"/>
  <c r="CL67" i="12" s="1"/>
  <c r="CB67" i="12"/>
  <c r="CD67" i="12" s="1"/>
  <c r="CK71" i="12"/>
  <c r="CL71" i="12" s="1"/>
  <c r="CB71" i="12"/>
  <c r="CD71" i="12" s="1"/>
  <c r="CK53" i="12"/>
  <c r="CL53" i="12" s="1"/>
  <c r="CB53" i="12"/>
  <c r="CD53" i="12" s="1"/>
  <c r="CK87" i="12"/>
  <c r="CL87" i="12" s="1"/>
  <c r="CB87" i="12"/>
  <c r="CD87" i="12" s="1"/>
  <c r="CB135" i="12"/>
  <c r="CD135" i="12" s="1"/>
  <c r="CK135" i="12"/>
  <c r="CL135" i="12" s="1"/>
  <c r="CK14" i="12"/>
  <c r="CL14" i="12" s="1"/>
  <c r="CB14" i="12"/>
  <c r="CD14" i="12" s="1"/>
  <c r="CK141" i="12"/>
  <c r="CL141" i="12" s="1"/>
  <c r="CB141" i="12"/>
  <c r="CD141" i="12" s="1"/>
  <c r="CK7" i="12"/>
  <c r="CL7" i="12" s="1"/>
  <c r="CB7" i="12"/>
  <c r="CD7" i="12" s="1"/>
  <c r="CK49" i="12"/>
  <c r="CL49" i="12" s="1"/>
  <c r="CB49" i="12"/>
  <c r="CD49" i="12" s="1"/>
  <c r="CK115" i="12"/>
  <c r="CL115" i="12" s="1"/>
  <c r="CB115" i="12"/>
  <c r="CD115" i="12" s="1"/>
  <c r="CB93" i="12"/>
  <c r="CD93" i="12" s="1"/>
  <c r="CK93" i="12"/>
  <c r="CL93" i="12" s="1"/>
  <c r="CB149" i="12"/>
  <c r="CD149" i="12" s="1"/>
  <c r="CK149" i="12"/>
  <c r="CL149" i="12" s="1"/>
  <c r="CK119" i="12"/>
  <c r="CL119" i="12" s="1"/>
  <c r="CB119" i="12"/>
  <c r="CD119" i="12" s="1"/>
  <c r="CB102" i="12"/>
  <c r="CD102" i="12" s="1"/>
  <c r="CK102" i="12"/>
  <c r="CL102" i="12" s="1"/>
  <c r="CK106" i="12"/>
  <c r="CL106" i="12" s="1"/>
  <c r="CB106" i="12"/>
  <c r="CD106" i="12" s="1"/>
  <c r="CB104" i="12"/>
  <c r="CD104" i="12" s="1"/>
  <c r="CK104" i="12"/>
  <c r="CL104" i="12" s="1"/>
  <c r="CK89" i="12"/>
  <c r="CL89" i="12" s="1"/>
  <c r="CB89" i="12"/>
  <c r="CD89" i="12" s="1"/>
  <c r="CB57" i="12"/>
  <c r="CD57" i="12" s="1"/>
  <c r="CK57" i="12"/>
  <c r="CL57" i="12" s="1"/>
  <c r="CB84" i="12"/>
  <c r="CD84" i="12" s="1"/>
  <c r="CK84" i="12"/>
  <c r="CL84" i="12" s="1"/>
  <c r="CK88" i="12"/>
  <c r="CL88" i="12" s="1"/>
  <c r="CB88" i="12"/>
  <c r="CD88" i="12" s="1"/>
  <c r="CK23" i="12"/>
  <c r="CL23" i="12" s="1"/>
  <c r="CB23" i="12"/>
  <c r="CD23" i="12" s="1"/>
  <c r="CK143" i="12"/>
  <c r="CL143" i="12" s="1"/>
  <c r="CB143" i="12"/>
  <c r="CD143" i="12" s="1"/>
  <c r="CB30" i="12"/>
  <c r="CD30" i="12" s="1"/>
  <c r="CK30" i="12"/>
  <c r="CL30" i="12" s="1"/>
  <c r="CK111" i="12"/>
  <c r="CL111" i="12" s="1"/>
  <c r="CB111" i="12"/>
  <c r="CD111" i="12" s="1"/>
  <c r="CK139" i="12"/>
  <c r="CL139" i="12" s="1"/>
  <c r="CB139" i="12"/>
  <c r="CD139" i="12" s="1"/>
  <c r="CK21" i="12"/>
  <c r="CL21" i="12" s="1"/>
  <c r="CB21" i="12"/>
  <c r="CD21" i="12" s="1"/>
  <c r="CK130" i="12"/>
  <c r="CL130" i="12" s="1"/>
  <c r="CB130" i="12"/>
  <c r="CD130" i="12" s="1"/>
  <c r="CK116" i="12"/>
  <c r="CL116" i="12" s="1"/>
  <c r="CB116" i="12"/>
  <c r="CD116" i="12" s="1"/>
  <c r="CK8" i="12"/>
  <c r="CL8" i="12" s="1"/>
  <c r="CB8" i="12"/>
  <c r="CD8" i="12" s="1"/>
  <c r="CB122" i="12"/>
  <c r="CD122" i="12" s="1"/>
  <c r="CK122" i="12"/>
  <c r="CL122" i="12" s="1"/>
  <c r="CB32" i="12"/>
  <c r="CD32" i="12" s="1"/>
  <c r="CK32" i="12"/>
  <c r="CL32" i="12" s="1"/>
  <c r="CB148" i="12"/>
  <c r="CD148" i="12" s="1"/>
  <c r="CK148" i="12"/>
  <c r="CL148" i="12" s="1"/>
  <c r="CB4" i="12"/>
  <c r="CD4" i="12" s="1"/>
  <c r="CK4" i="12"/>
  <c r="CL4" i="12" s="1"/>
  <c r="CK34" i="12"/>
  <c r="CL34" i="12" s="1"/>
  <c r="CB34" i="12"/>
  <c r="CD34" i="12" s="1"/>
  <c r="CK39" i="12"/>
  <c r="CL39" i="12" s="1"/>
  <c r="CB39" i="12"/>
  <c r="CD39" i="12" s="1"/>
  <c r="CK109" i="12"/>
  <c r="CL109" i="12" s="1"/>
  <c r="CB109" i="12"/>
  <c r="CD109" i="12" s="1"/>
  <c r="CK70" i="12"/>
  <c r="CL70" i="12" s="1"/>
  <c r="CB70" i="12"/>
  <c r="CD70" i="12" s="1"/>
  <c r="CK25" i="12"/>
  <c r="CL25" i="12" s="1"/>
  <c r="CB25" i="12"/>
  <c r="CD25" i="12" s="1"/>
  <c r="CB100" i="12"/>
  <c r="CD100" i="12" s="1"/>
  <c r="CK100" i="12"/>
  <c r="CL100" i="12" s="1"/>
  <c r="CB61" i="12"/>
  <c r="CD61" i="12" s="1"/>
  <c r="CK61" i="12"/>
  <c r="CL61" i="12" s="1"/>
  <c r="CB19" i="12"/>
  <c r="CD19" i="12" s="1"/>
  <c r="CK19" i="12"/>
  <c r="CL19" i="12" s="1"/>
  <c r="CB54" i="12"/>
  <c r="CD54" i="12" s="1"/>
  <c r="CK54" i="12"/>
  <c r="CL54" i="12" s="1"/>
  <c r="CB42" i="12"/>
  <c r="CD42" i="12" s="1"/>
  <c r="CK42" i="12"/>
  <c r="CL42" i="12" s="1"/>
  <c r="CK68" i="12"/>
  <c r="CL68" i="12" s="1"/>
  <c r="CB68" i="12"/>
  <c r="CD68" i="12" s="1"/>
  <c r="CB114" i="12"/>
  <c r="CD114" i="12" s="1"/>
  <c r="CK114" i="12"/>
  <c r="CL114" i="12" s="1"/>
  <c r="CK75" i="12"/>
  <c r="CL75" i="12" s="1"/>
  <c r="CB75" i="12"/>
  <c r="CD75" i="12" s="1"/>
  <c r="CB10" i="12"/>
  <c r="CD10" i="12" s="1"/>
  <c r="CK10" i="12"/>
  <c r="CL10" i="12" s="1"/>
  <c r="CK52" i="12"/>
  <c r="CL52" i="12" s="1"/>
  <c r="CB52" i="12"/>
  <c r="CD52" i="12" s="1"/>
  <c r="CB58" i="12"/>
  <c r="CD58" i="12" s="1"/>
  <c r="CK58" i="12"/>
  <c r="CL58" i="12" s="1"/>
  <c r="CB24" i="12"/>
  <c r="CD24" i="12" s="1"/>
  <c r="CK24" i="12"/>
  <c r="CL24" i="12" s="1"/>
  <c r="CK90" i="12"/>
  <c r="CL90" i="12" s="1"/>
  <c r="CB90" i="12"/>
  <c r="CD90" i="12" s="1"/>
  <c r="CB98" i="12"/>
  <c r="CD98" i="12" s="1"/>
  <c r="CK98" i="12"/>
  <c r="CL98" i="12" s="1"/>
  <c r="CB13" i="12"/>
  <c r="CD13" i="12" s="1"/>
  <c r="CK13" i="12"/>
  <c r="CL13" i="12" s="1"/>
  <c r="CK108" i="12"/>
  <c r="CL108" i="12" s="1"/>
  <c r="CB108" i="12"/>
  <c r="CD108" i="12" s="1"/>
  <c r="CB73" i="12"/>
  <c r="CD73" i="12" s="1"/>
  <c r="CK73" i="12"/>
  <c r="CL73" i="12" s="1"/>
  <c r="CK147" i="12"/>
  <c r="CL147" i="12" s="1"/>
  <c r="CB147" i="12"/>
  <c r="CD147" i="12" s="1"/>
  <c r="CB85" i="12"/>
  <c r="CD85" i="12" s="1"/>
  <c r="CK85" i="12"/>
  <c r="CL85" i="12" s="1"/>
  <c r="CK36" i="12"/>
  <c r="CL36" i="12" s="1"/>
  <c r="CB36" i="12"/>
  <c r="CD36" i="12" s="1"/>
  <c r="CK142" i="12"/>
  <c r="CL142" i="12" s="1"/>
  <c r="CB142" i="12"/>
  <c r="CD142" i="12" s="1"/>
  <c r="CB132" i="12"/>
  <c r="CD132" i="12" s="1"/>
  <c r="CK132" i="12"/>
  <c r="CL132" i="12" s="1"/>
  <c r="CB38" i="12"/>
  <c r="CD38" i="12" s="1"/>
  <c r="CK38" i="12"/>
  <c r="CL38" i="12" s="1"/>
  <c r="CB96" i="12"/>
  <c r="CD96" i="12" s="1"/>
  <c r="CK96" i="12"/>
  <c r="CL96" i="12" s="1"/>
  <c r="CK74" i="12"/>
  <c r="CL74" i="12" s="1"/>
  <c r="CB74" i="12"/>
  <c r="CD74" i="12" s="1"/>
  <c r="CB99" i="12"/>
  <c r="CD99" i="12" s="1"/>
  <c r="CK99" i="12"/>
  <c r="CL99" i="12" s="1"/>
  <c r="CK26" i="12"/>
  <c r="CL26" i="12" s="1"/>
  <c r="CB26" i="12"/>
  <c r="CD26" i="12" s="1"/>
  <c r="CK146" i="12"/>
  <c r="CL146" i="12" s="1"/>
  <c r="CB146" i="12"/>
  <c r="CD146" i="12" s="1"/>
  <c r="CK138" i="12"/>
  <c r="CL138" i="12" s="1"/>
  <c r="CB138" i="12"/>
  <c r="CD138" i="12" s="1"/>
  <c r="CK17" i="12"/>
  <c r="CL17" i="12" s="1"/>
  <c r="CB17" i="12"/>
  <c r="CD17" i="12" s="1"/>
  <c r="CK59" i="12"/>
  <c r="CL59" i="12" s="1"/>
  <c r="CB59" i="12"/>
  <c r="CD59" i="12" s="1"/>
  <c r="CK40" i="12"/>
  <c r="CL40" i="12" s="1"/>
  <c r="CB40" i="12"/>
  <c r="CD40" i="12" s="1"/>
  <c r="CK31" i="12"/>
  <c r="CL31" i="12" s="1"/>
  <c r="CB31" i="12"/>
  <c r="CD31" i="12" s="1"/>
  <c r="CB16" i="12"/>
  <c r="CD16" i="12" s="1"/>
  <c r="CK16" i="12"/>
  <c r="CL16" i="12" s="1"/>
  <c r="CK62" i="12"/>
  <c r="CL62" i="12" s="1"/>
  <c r="CB62" i="12"/>
  <c r="CD62" i="12" s="1"/>
  <c r="CK63" i="12"/>
  <c r="CL63" i="12" s="1"/>
  <c r="CB63" i="12"/>
  <c r="CD63" i="12" s="1"/>
  <c r="CB60" i="12"/>
  <c r="CD60" i="12" s="1"/>
  <c r="CK60" i="12"/>
  <c r="CL60" i="12" s="1"/>
  <c r="CK150" i="12"/>
  <c r="CL150" i="12" s="1"/>
  <c r="CB150" i="12"/>
  <c r="CD150" i="12" s="1"/>
  <c r="CK11" i="12"/>
  <c r="CL11" i="12" s="1"/>
  <c r="CB11" i="12"/>
  <c r="CD11" i="12" s="1"/>
  <c r="CK117" i="12"/>
  <c r="CL117" i="12" s="1"/>
  <c r="CB117" i="12"/>
  <c r="CD117" i="12" s="1"/>
  <c r="CB140" i="12"/>
  <c r="CD140" i="12" s="1"/>
  <c r="CK140" i="12"/>
  <c r="CL140" i="12" s="1"/>
  <c r="CK18" i="12"/>
  <c r="CL18" i="12" s="1"/>
  <c r="CB18" i="12"/>
  <c r="CD18" i="12" s="1"/>
  <c r="CB6" i="12"/>
  <c r="CD6" i="12" s="1"/>
  <c r="CK6" i="12"/>
  <c r="CL6" i="12" s="1"/>
  <c r="CK15" i="12"/>
  <c r="CL15" i="12" s="1"/>
  <c r="CB15" i="12"/>
  <c r="CD15" i="12" s="1"/>
  <c r="CK107" i="12"/>
  <c r="CL107" i="12" s="1"/>
  <c r="CB107" i="12"/>
  <c r="CD107" i="12" s="1"/>
  <c r="CB153" i="12"/>
  <c r="CD153" i="12" s="1"/>
  <c r="CK153" i="12"/>
  <c r="CL153" i="12" s="1"/>
  <c r="CK83" i="12"/>
  <c r="CL83" i="12" s="1"/>
  <c r="CB83" i="12"/>
  <c r="CD83" i="12" s="1"/>
  <c r="CK44" i="12"/>
  <c r="CL44" i="12" s="1"/>
  <c r="CB44" i="12"/>
  <c r="CD44" i="12" s="1"/>
  <c r="CK113" i="12"/>
  <c r="CL113" i="12" s="1"/>
  <c r="CB113" i="12"/>
  <c r="CD113" i="12" s="1"/>
  <c r="CK112" i="12"/>
  <c r="CL112" i="12" s="1"/>
  <c r="CB112" i="12"/>
  <c r="CD112" i="12" s="1"/>
  <c r="CB20" i="12"/>
  <c r="CD20" i="12" s="1"/>
  <c r="CK20" i="12"/>
  <c r="CL20" i="12" s="1"/>
  <c r="CB129" i="12"/>
  <c r="CD129" i="12" s="1"/>
  <c r="CK129" i="12"/>
  <c r="CL129" i="12" s="1"/>
  <c r="CK151" i="12"/>
  <c r="CL151" i="12" s="1"/>
  <c r="CB151" i="12"/>
  <c r="CD151" i="12" s="1"/>
  <c r="CB64" i="12"/>
  <c r="CD64" i="12" s="1"/>
  <c r="CK64" i="12"/>
  <c r="CL64" i="12" s="1"/>
  <c r="CB144" i="12"/>
  <c r="CD144" i="12" s="1"/>
  <c r="CK144" i="12"/>
  <c r="CL144" i="12" s="1"/>
  <c r="CB125" i="12"/>
  <c r="CD125" i="12" s="1"/>
  <c r="CK125" i="12"/>
  <c r="CL125" i="12" s="1"/>
  <c r="CK103" i="12"/>
  <c r="CL103" i="12" s="1"/>
  <c r="CB103" i="12"/>
  <c r="CD103" i="12" s="1"/>
  <c r="CK126" i="12"/>
  <c r="CL126" i="12" s="1"/>
  <c r="CB126" i="12"/>
  <c r="CD126" i="12" s="1"/>
  <c r="CB137" i="12"/>
  <c r="CD137" i="12" s="1"/>
  <c r="CK137" i="12"/>
  <c r="CL137" i="12" s="1"/>
  <c r="CK91" i="12"/>
  <c r="CL91" i="12" s="1"/>
  <c r="CB91" i="12"/>
  <c r="CD91" i="12" s="1"/>
  <c r="CK50" i="12"/>
  <c r="CL50" i="12" s="1"/>
  <c r="CB50" i="12"/>
  <c r="CD50" i="12" s="1"/>
  <c r="CK48" i="12"/>
  <c r="CL48" i="12" s="1"/>
  <c r="CB48" i="12"/>
  <c r="CD48" i="12" s="1"/>
  <c r="CK3" i="12"/>
  <c r="CL3" i="12" s="1"/>
  <c r="CB3" i="12"/>
  <c r="CD3" i="12" s="1"/>
  <c r="CK51" i="12"/>
  <c r="CL51" i="12" s="1"/>
  <c r="CB51" i="12"/>
  <c r="CD51" i="12" s="1"/>
  <c r="CK121" i="12"/>
  <c r="CL121" i="12" s="1"/>
  <c r="CB121" i="12"/>
  <c r="CD121" i="12" s="1"/>
  <c r="CK69" i="12"/>
  <c r="CL69" i="12" s="1"/>
  <c r="CB69" i="12"/>
  <c r="CD69" i="12" s="1"/>
  <c r="CB66" i="12"/>
  <c r="CD66" i="12" s="1"/>
  <c r="CK66" i="12"/>
  <c r="CL66" i="12" s="1"/>
  <c r="CB105" i="12"/>
  <c r="CD105" i="12" s="1"/>
  <c r="CK105" i="12"/>
  <c r="CL105" i="12" s="1"/>
  <c r="CB33" i="12"/>
  <c r="CD33" i="12" s="1"/>
  <c r="CK33" i="12"/>
  <c r="CL33" i="12" s="1"/>
  <c r="CK110" i="12"/>
  <c r="CL110" i="12" s="1"/>
  <c r="CB110" i="12"/>
  <c r="CD110" i="12" s="1"/>
  <c r="CB120" i="12"/>
  <c r="CD120" i="12" s="1"/>
  <c r="CK120" i="12"/>
  <c r="CL120" i="12" s="1"/>
  <c r="CK47" i="12"/>
  <c r="CL47" i="12" s="1"/>
  <c r="CB47" i="12"/>
  <c r="CD47" i="12" s="1"/>
  <c r="CK9" i="12"/>
  <c r="CL9" i="12" s="1"/>
  <c r="CB9" i="12"/>
  <c r="CD9" i="12" s="1"/>
  <c r="CB86" i="12"/>
  <c r="CD86" i="12" s="1"/>
  <c r="CK86" i="12"/>
  <c r="CL86" i="12" s="1"/>
  <c r="CB118" i="12"/>
  <c r="CD118" i="12" s="1"/>
  <c r="CK118" i="12"/>
  <c r="CL118" i="12" s="1"/>
  <c r="CK133" i="12"/>
  <c r="CL133" i="12" s="1"/>
  <c r="CB133" i="12"/>
  <c r="CD133" i="12" s="1"/>
  <c r="CK136" i="12"/>
  <c r="CL136" i="12" s="1"/>
  <c r="CB136" i="12"/>
  <c r="CD136" i="12" s="1"/>
  <c r="CB95" i="12"/>
  <c r="CD95" i="12" s="1"/>
  <c r="CK95" i="12"/>
  <c r="CL95" i="12" s="1"/>
  <c r="CK43" i="12"/>
  <c r="CL43" i="12" s="1"/>
  <c r="CB43" i="12"/>
  <c r="CD43" i="12" s="1"/>
  <c r="CB55" i="12"/>
  <c r="CD55" i="12" s="1"/>
  <c r="CK55" i="12"/>
  <c r="CL55" i="12" s="1"/>
  <c r="CB41" i="12"/>
  <c r="CD41" i="12" s="1"/>
  <c r="CK41" i="12"/>
  <c r="CL41" i="12" s="1"/>
  <c r="CB2" i="12"/>
  <c r="CD2" i="12" s="1"/>
  <c r="CA155" i="12"/>
  <c r="BZ155" i="12"/>
</calcChain>
</file>

<file path=xl/sharedStrings.xml><?xml version="1.0" encoding="utf-8"?>
<sst xmlns="http://schemas.openxmlformats.org/spreadsheetml/2006/main" count="313" uniqueCount="310">
  <si>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</si>
  <si>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</si>
  <si>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</si>
  <si>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</si>
  <si>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</si>
  <si>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</si>
  <si>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</si>
  <si>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</si>
  <si>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</si>
  <si>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</si>
  <si>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</si>
  <si>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</si>
  <si>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</si>
  <si>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</si>
  <si>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</si>
  <si>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</si>
  <si>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</si>
  <si>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</si>
  <si>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</si>
  <si>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</si>
  <si>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</si>
  <si>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</si>
  <si>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</si>
  <si>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</si>
  <si>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</si>
  <si>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</si>
  <si>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</si>
  <si>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</si>
  <si>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</si>
  <si>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</si>
  <si>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</si>
  <si>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</si>
  <si>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</si>
  <si>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</si>
  <si>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</si>
  <si>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</si>
  <si>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</si>
  <si>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</si>
  <si>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</si>
  <si>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</si>
  <si>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</si>
  <si>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</si>
  <si>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</si>
  <si>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</si>
  <si>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</si>
  <si>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</si>
  <si>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</si>
  <si>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</si>
  <si>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</si>
  <si>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</si>
  <si>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</si>
  <si>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</si>
  <si>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</si>
  <si>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</si>
  <si>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</si>
  <si>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</si>
  <si>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</si>
  <si>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</si>
  <si>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</si>
  <si>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</si>
  <si>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</si>
  <si>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</si>
  <si>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</si>
  <si>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</si>
  <si>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</si>
  <si>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</si>
  <si>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</si>
  <si>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</si>
  <si>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</si>
  <si>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</si>
  <si>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</si>
  <si>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</si>
  <si>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</si>
  <si>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</si>
  <si>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</si>
  <si>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</si>
  <si>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</si>
  <si>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</si>
  <si>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</si>
  <si>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</si>
  <si>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</si>
  <si>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</si>
  <si>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</si>
  <si>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</si>
  <si>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</si>
  <si>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</si>
  <si>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</si>
  <si>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</si>
  <si>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</si>
  <si>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</si>
  <si>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</si>
  <si>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</si>
  <si>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</si>
  <si>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</si>
  <si>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</si>
  <si>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</si>
  <si>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</si>
  <si>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</si>
  <si>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</si>
  <si>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OR</t>
  </si>
  <si>
    <t>RED/GREEN</t>
  </si>
  <si>
    <t>buySellPtET</t>
  </si>
  <si>
    <t>nSharesET</t>
  </si>
  <si>
    <t>PctTargET</t>
  </si>
  <si>
    <t>buySellPtFid</t>
  </si>
  <si>
    <t>nSharesFid</t>
  </si>
  <si>
    <t>pctTargFid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</si>
  <si>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</si>
  <si>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</si>
  <si>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</si>
  <si>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</si>
  <si>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</si>
  <si>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</si>
  <si>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</si>
  <si>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</si>
  <si>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</si>
  <si>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</si>
  <si>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</si>
  <si>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</si>
  <si>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</si>
  <si>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</si>
  <si>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</si>
  <si>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</si>
  <si>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</si>
  <si>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</si>
  <si>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</si>
  <si>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</si>
  <si>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</si>
  <si>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</si>
  <si>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</si>
  <si>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</si>
  <si>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</si>
  <si>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</si>
  <si>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</si>
  <si>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</si>
  <si>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</si>
  <si>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</si>
  <si>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</si>
  <si>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</si>
  <si>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</si>
  <si>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</si>
  <si>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</si>
  <si>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</si>
  <si>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</si>
  <si>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</si>
  <si>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</si>
  <si>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</si>
  <si>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</si>
  <si>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</si>
  <si>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</si>
  <si>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</si>
  <si>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</si>
  <si>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</si>
  <si>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</si>
  <si>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</si>
  <si>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</si>
  <si>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</si>
  <si>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</si>
  <si>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</si>
  <si>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</si>
  <si>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</si>
  <si>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</si>
  <si>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</si>
  <si>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</si>
  <si>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</si>
  <si>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</si>
  <si>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</si>
  <si>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</si>
  <si>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</si>
  <si>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</si>
  <si>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</si>
  <si>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</si>
  <si>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</si>
  <si>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</si>
  <si>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</si>
  <si>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</si>
  <si>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</si>
  <si>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</si>
  <si>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</si>
  <si>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</si>
  <si>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</si>
  <si>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</si>
  <si>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</si>
  <si>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</si>
  <si>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</si>
  <si>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</si>
  <si>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</si>
  <si>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</si>
  <si>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</si>
  <si>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</si>
  <si>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</si>
  <si>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</si>
  <si>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</si>
  <si>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</si>
  <si>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</si>
  <si>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</si>
  <si>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</si>
  <si>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</si>
  <si>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</si>
  <si>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</si>
  <si>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</si>
  <si>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</si>
  <si>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</si>
  <si>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</si>
  <si>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</si>
  <si>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</si>
  <si>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</si>
  <si>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</si>
  <si>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</si>
  <si>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</si>
  <si>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</si>
  <si>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KREF</t>
  </si>
  <si>
    <t>LFMD</t>
  </si>
  <si>
    <t>PETV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</si>
  <si>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</si>
  <si>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</si>
  <si>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</si>
  <si>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</si>
  <si>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</si>
  <si>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</si>
  <si>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</si>
  <si>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</si>
  <si>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</si>
  <si>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</si>
  <si>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</si>
  <si>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</si>
  <si>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</si>
  <si>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</si>
  <si>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</si>
  <si>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</si>
  <si>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</si>
  <si>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</si>
  <si>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</si>
  <si>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</si>
  <si>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</si>
  <si>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</si>
  <si>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</si>
  <si>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</si>
  <si>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</si>
  <si>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</si>
  <si>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</si>
  <si>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</si>
  <si>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RMD</t>
  </si>
  <si>
    <t>Owned</t>
  </si>
  <si>
    <t>FKWL</t>
  </si>
  <si>
    <t>CEF</t>
  </si>
  <si>
    <t>CENN</t>
  </si>
  <si>
    <t>MIY</t>
  </si>
  <si>
    <t>RVYL</t>
  </si>
  <si>
    <t>ACN</t>
  </si>
  <si>
    <t>TSCO</t>
  </si>
  <si>
    <t>CGAU</t>
  </si>
  <si>
    <t>HNRG</t>
  </si>
  <si>
    <t>ABST</t>
  </si>
  <si>
    <t>AGI</t>
  </si>
  <si>
    <t>GCBC</t>
  </si>
  <si>
    <t>IDR</t>
  </si>
  <si>
    <t>MTA</t>
  </si>
  <si>
    <t>MA</t>
  </si>
  <si>
    <t>NET</t>
  </si>
  <si>
    <t>SBUX</t>
  </si>
  <si>
    <t>ZEST</t>
  </si>
  <si>
    <t>CVE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</si>
  <si>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</si>
  <si>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</si>
  <si>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</si>
  <si>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</si>
  <si>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</si>
  <si>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</si>
  <si>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</si>
  <si>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</si>
  <si>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</si>
  <si>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</si>
  <si>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CHEF</t>
  </si>
  <si>
    <t>COOP</t>
  </si>
  <si>
    <t>DQ</t>
  </si>
  <si>
    <t>neach</t>
  </si>
  <si>
    <t>lohi</t>
  </si>
  <si>
    <t>lohi2</t>
  </si>
  <si>
    <t>hilo3</t>
  </si>
  <si>
    <t>BRTX</t>
  </si>
  <si>
    <t>ESOA</t>
  </si>
  <si>
    <t>NOW</t>
  </si>
  <si>
    <t>TMUS</t>
  </si>
  <si>
    <t>DGX</t>
  </si>
  <si>
    <t>YORW</t>
  </si>
  <si>
    <t>lh3</t>
  </si>
  <si>
    <t>rsiWt</t>
  </si>
  <si>
    <t>Amt</t>
  </si>
  <si>
    <t>Amt in RSI</t>
  </si>
  <si>
    <t>rsiDollarsTarget</t>
  </si>
  <si>
    <t>dollarsIn</t>
  </si>
  <si>
    <t>ddiff</t>
  </si>
  <si>
    <t>NasdaqRSI</t>
  </si>
  <si>
    <t>RSIFracIn</t>
  </si>
  <si>
    <t>ERIE</t>
  </si>
  <si>
    <t>IIM</t>
  </si>
  <si>
    <t>MMU</t>
  </si>
  <si>
    <t>NAZ</t>
  </si>
  <si>
    <t>rsiWtN</t>
  </si>
  <si>
    <t>shWtPos</t>
  </si>
  <si>
    <t>shWNorm</t>
  </si>
  <si>
    <t>rsiShNorm</t>
  </si>
  <si>
    <t>CZFS</t>
  </si>
  <si>
    <t>MIN</t>
  </si>
  <si>
    <t>NEN</t>
  </si>
  <si>
    <t>NPV</t>
  </si>
  <si>
    <t>pctDiff</t>
  </si>
  <si>
    <t>MHN</t>
  </si>
  <si>
    <t>NUO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</si>
</sst>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0" fillId="7" borderId="0" xfId="0" applyNumberFormat="1" applyFill="1"/>
    <xf numFmtId="2" fontId="6" fillId="0" borderId="0" xfId="0" applyNumberFormat="1" applyFont="1" applyBorder="1"/>
    <xf numFmtId="2" fontId="6" fillId="15" borderId="0" xfId="0" applyNumberFormat="1" applyFont="1" applyFill="1"/>
    <xf numFmtId="2" fontId="6" fillId="0" borderId="0" xfId="0" applyNumberFormat="1" applyFont="1"/>
    <xf numFmtId="0" fontId="0" fillId="7" borderId="0" xfId="0" applyFill="1" applyBorder="1"/>
    <xf numFmtId="0" fontId="0" fillId="0" borderId="3" xfId="0" applyBorder="1"/>
    <xf numFmtId="0" fontId="3" fillId="12" borderId="11" xfId="0" applyFont="1" applyFill="1" applyBorder="1"/>
    <xf numFmtId="1" fontId="0" fillId="0" borderId="11" xfId="0" applyNumberFormat="1" applyBorder="1"/>
    <xf numFmtId="2" fontId="6" fillId="5" borderId="0" xfId="0" applyNumberFormat="1" applyFont="1" applyFill="1"/>
    <xf numFmtId="2" fontId="0" fillId="2" borderId="0" xfId="0" applyNumberFormat="1" applyFill="1" applyBorder="1"/>
    <xf numFmtId="2" fontId="6" fillId="16" borderId="0" xfId="0" applyNumberFormat="1" applyFont="1" applyFill="1"/>
    <xf numFmtId="2" fontId="6" fillId="6" borderId="0" xfId="0" applyNumberFormat="1" applyFont="1" applyFill="1"/>
    <xf numFmtId="2" fontId="0" fillId="6" borderId="0" xfId="0" applyNumberFormat="1" applyFill="1" applyBorder="1"/>
    <xf numFmtId="0" fontId="6" fillId="17" borderId="0" xfId="0" applyFont="1" applyFill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W28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4" sqref="N24"/>
    </sheetView>
  </sheetViews>
  <sheetFormatPr baseColWidth="10" defaultRowHeight="16" x14ac:dyDescent="0.2"/>
  <cols>
    <col min="66" max="66" width="10.6640625" customWidth="1"/>
    <col min="67" max="67" width="10.83203125" hidden="1" customWidth="1"/>
    <col min="92" max="92" width="10.83203125" style="73"/>
    <col min="96" max="96" width="12.1640625" bestFit="1" customWidth="1"/>
  </cols>
  <sheetData>
    <row r="1" spans="1:101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191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127</v>
      </c>
      <c r="AC1" s="41" t="s">
        <v>34</v>
      </c>
      <c r="AD1" s="41" t="s">
        <v>91</v>
      </c>
      <c r="AE1" s="41" t="s">
        <v>128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124</v>
      </c>
      <c r="AO1" s="41" t="s">
        <v>123</v>
      </c>
      <c r="AP1" s="41" t="s">
        <v>81</v>
      </c>
      <c r="AQ1" s="41" t="s">
        <v>89</v>
      </c>
      <c r="AR1" s="40" t="s">
        <v>125</v>
      </c>
      <c r="AS1" s="40" t="s">
        <v>126</v>
      </c>
      <c r="AT1" s="40" t="s">
        <v>80</v>
      </c>
      <c r="AU1" s="40" t="s">
        <v>219</v>
      </c>
      <c r="AV1" s="40" t="s">
        <v>220</v>
      </c>
      <c r="AW1" s="40" t="s">
        <v>221</v>
      </c>
      <c r="AX1" s="40" t="s">
        <v>130</v>
      </c>
      <c r="AY1" s="40" t="s">
        <v>129</v>
      </c>
      <c r="AZ1" s="40" t="s">
        <v>82</v>
      </c>
      <c r="BA1" s="40" t="s">
        <v>107</v>
      </c>
      <c r="BB1" s="55" t="s">
        <v>13</v>
      </c>
      <c r="BC1" s="56" t="s">
        <v>14</v>
      </c>
      <c r="BD1" s="57" t="s">
        <v>15</v>
      </c>
      <c r="BE1" s="58" t="s">
        <v>101</v>
      </c>
      <c r="BF1" s="58" t="s">
        <v>277</v>
      </c>
      <c r="BG1" s="58" t="s">
        <v>102</v>
      </c>
      <c r="BH1" s="59" t="s">
        <v>103</v>
      </c>
      <c r="BI1" s="41" t="s">
        <v>4</v>
      </c>
      <c r="BJ1" s="40" t="s">
        <v>5</v>
      </c>
      <c r="BK1" s="40" t="s">
        <v>6</v>
      </c>
      <c r="BL1" s="40" t="s">
        <v>3</v>
      </c>
      <c r="BM1" s="41" t="s">
        <v>16</v>
      </c>
      <c r="BN1" s="40" t="s">
        <v>10</v>
      </c>
      <c r="BO1" s="40" t="s">
        <v>104</v>
      </c>
      <c r="BP1" s="40" t="s">
        <v>278</v>
      </c>
      <c r="BQ1" s="40" t="s">
        <v>286</v>
      </c>
      <c r="BR1" s="40" t="s">
        <v>105</v>
      </c>
      <c r="BS1" s="40" t="s">
        <v>106</v>
      </c>
      <c r="BT1" s="40" t="s">
        <v>21</v>
      </c>
      <c r="BU1" s="65" t="s">
        <v>35</v>
      </c>
      <c r="BV1" s="40" t="s">
        <v>65</v>
      </c>
      <c r="BW1" s="41" t="s">
        <v>66</v>
      </c>
      <c r="BX1" s="41" t="s">
        <v>67</v>
      </c>
      <c r="BY1" s="41" t="s">
        <v>84</v>
      </c>
      <c r="BZ1" s="41" t="s">
        <v>85</v>
      </c>
      <c r="CA1" s="41" t="s">
        <v>86</v>
      </c>
      <c r="CB1" s="41" t="s">
        <v>87</v>
      </c>
      <c r="CC1" s="41" t="s">
        <v>279</v>
      </c>
      <c r="CD1" s="41" t="s">
        <v>88</v>
      </c>
      <c r="CE1" s="40" t="s">
        <v>232</v>
      </c>
      <c r="CF1" s="41" t="s">
        <v>225</v>
      </c>
      <c r="CG1" s="41" t="s">
        <v>226</v>
      </c>
      <c r="CH1" s="41" t="s">
        <v>227</v>
      </c>
      <c r="CI1" s="41" t="s">
        <v>228</v>
      </c>
      <c r="CJ1" s="41" t="s">
        <v>229</v>
      </c>
      <c r="CK1" s="41" t="s">
        <v>230</v>
      </c>
      <c r="CL1" s="41" t="s">
        <v>231</v>
      </c>
      <c r="CM1" s="41" t="s">
        <v>238</v>
      </c>
      <c r="CN1" s="74" t="s">
        <v>243</v>
      </c>
      <c r="CO1" s="41" t="s">
        <v>287</v>
      </c>
      <c r="CP1" s="41" t="s">
        <v>300</v>
      </c>
      <c r="CQ1" s="41" t="s">
        <v>301</v>
      </c>
      <c r="CR1" s="41" t="s">
        <v>299</v>
      </c>
      <c r="CS1" s="41" t="s">
        <v>302</v>
      </c>
      <c r="CT1" s="41" t="s">
        <v>290</v>
      </c>
      <c r="CU1" s="41" t="s">
        <v>291</v>
      </c>
      <c r="CV1" s="41" t="s">
        <v>292</v>
      </c>
      <c r="CW1" s="41" t="s">
        <v>307</v>
      </c>
    </row>
    <row r="2" spans="1:101" x14ac:dyDescent="0.2">
      <c r="A2" s="33" t="s">
        <v>176</v>
      </c>
      <c r="B2">
        <v>0</v>
      </c>
      <c r="C2">
        <v>0</v>
      </c>
      <c r="D2">
        <v>0.169796244506592</v>
      </c>
      <c r="E2">
        <v>0.83020375549340697</v>
      </c>
      <c r="F2">
        <v>0.594358363130711</v>
      </c>
      <c r="G2">
        <v>0.594358363130711</v>
      </c>
      <c r="H2">
        <v>2.7162557459256099E-2</v>
      </c>
      <c r="I2">
        <v>5.0146259924780598E-2</v>
      </c>
      <c r="J2">
        <v>3.6906647999698401E-2</v>
      </c>
      <c r="K2">
        <v>0.14810730871142699</v>
      </c>
      <c r="L2">
        <v>0.86871640119995897</v>
      </c>
      <c r="M2">
        <v>-0.87381809223243101</v>
      </c>
      <c r="N2" s="21">
        <v>0</v>
      </c>
      <c r="O2">
        <v>1.0013902122221401</v>
      </c>
      <c r="P2">
        <v>0.99107864574604199</v>
      </c>
      <c r="Q2">
        <v>1.0134958130362</v>
      </c>
      <c r="R2">
        <v>0.990126518553614</v>
      </c>
      <c r="S2">
        <v>129.61999511718699</v>
      </c>
      <c r="T2" s="27">
        <f>IF(C2,P2,R2)</f>
        <v>0.990126518553614</v>
      </c>
      <c r="U2" s="27">
        <f>IF(D2 = 0,O2,Q2)</f>
        <v>1.0134958130362</v>
      </c>
      <c r="V2" s="39">
        <f>S2*T2^(1-N2)</f>
        <v>128.34019450031681</v>
      </c>
      <c r="W2" s="38">
        <f>S2*U2^(N2+1)</f>
        <v>131.36932233704169</v>
      </c>
      <c r="X2" s="44">
        <f>0.5 * (D2-MAX($D$3:$D$154))/(MIN($D$3:$D$154)-MAX($D$3:$D$154)) + 0.75</f>
        <v>1.1654035231462516</v>
      </c>
      <c r="Y2" s="44">
        <f>AVERAGE(D2, F2, G2, H2, I2, J2, K2)</f>
        <v>0.23154796355188231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PERCENTILE($L$2:$L$154, 0.05)</f>
        <v>-4.5080460395209E-2</v>
      </c>
      <c r="AG2" s="22">
        <f>PERCENTILE($L$2:$L$154, 0.95)</f>
        <v>0.95154870252060642</v>
      </c>
      <c r="AH2" s="22">
        <f>MIN(MAX(L2,AF2), AG2)</f>
        <v>0.86871640119995897</v>
      </c>
      <c r="AI2" s="22">
        <f>AH2-$AH$155+1</f>
        <v>1.9137968615951679</v>
      </c>
      <c r="AJ2" s="22">
        <f>PERCENTILE($M$2:$M$154, 0.02)</f>
        <v>-1.0748760080736643</v>
      </c>
      <c r="AK2" s="22">
        <f>PERCENTILE($M$2:$M$154, 0.98)</f>
        <v>1.1164415820468989</v>
      </c>
      <c r="AL2" s="22">
        <f>MIN(MAX(M2,AJ2), AK2)</f>
        <v>-0.87381809223243101</v>
      </c>
      <c r="AM2" s="22">
        <f>AL2-$AL$155 + 1</f>
        <v>1.2010579158412333</v>
      </c>
      <c r="AN2" s="46">
        <v>1</v>
      </c>
      <c r="AO2" s="51">
        <v>1</v>
      </c>
      <c r="AP2" s="51">
        <v>1</v>
      </c>
      <c r="AQ2" s="21">
        <v>1</v>
      </c>
      <c r="AR2" s="17">
        <f>(AI2^4)*AB2*AE2*AN2</f>
        <v>13.414773745107404</v>
      </c>
      <c r="AS2" s="17">
        <f>(AM2^4) *Z2*AC2*AO2</f>
        <v>2.0809219897454891</v>
      </c>
      <c r="AT2" s="17">
        <f>(AM2^4)*AA2*AP2*AQ2</f>
        <v>2.0809219897454891</v>
      </c>
      <c r="AU2" s="17">
        <f>MIN(AR2, 0.05*AR$155)</f>
        <v>13.414773745107404</v>
      </c>
      <c r="AV2" s="17">
        <f>MIN(AS2, 0.05*AS$155)</f>
        <v>2.0809219897454891</v>
      </c>
      <c r="AW2" s="17">
        <f>MIN(AT2, 0.05*AT$155)</f>
        <v>2.0809219897454891</v>
      </c>
      <c r="AX2" s="14">
        <f>AU2/$AU$155</f>
        <v>2.636199361417348E-2</v>
      </c>
      <c r="AY2" s="14">
        <f>AV2/$AV$155</f>
        <v>1.6191440515341898E-3</v>
      </c>
      <c r="AZ2" s="64">
        <f>AW2/$AW$155</f>
        <v>1.3792439333865677E-3</v>
      </c>
      <c r="BA2" s="21">
        <f>N2</f>
        <v>0</v>
      </c>
      <c r="BB2" s="81">
        <v>4018</v>
      </c>
      <c r="BC2" s="15">
        <f>$D$161*AX2</f>
        <v>3386.1717177469691</v>
      </c>
      <c r="BD2" s="19">
        <f>BC2-BB2</f>
        <v>-631.82828225303092</v>
      </c>
      <c r="BE2" s="60">
        <f>(IF(BD2 &gt; 0, V2, W2))</f>
        <v>131.36932233704169</v>
      </c>
      <c r="BF2" s="60">
        <f>IF(BD2&gt;0, S2*(T2^(2-N2)), S2*(U2^(N2 + 2)))</f>
        <v>133.14225814999469</v>
      </c>
      <c r="BG2" s="46">
        <f>BD2/BE2</f>
        <v>-4.809557292470533</v>
      </c>
      <c r="BH2" s="61">
        <f>BB2/BC2</f>
        <v>1.1865907387217285</v>
      </c>
      <c r="BI2" s="63">
        <v>0</v>
      </c>
      <c r="BJ2" s="63">
        <v>518</v>
      </c>
      <c r="BK2" s="63">
        <v>0</v>
      </c>
      <c r="BL2" s="10">
        <f>SUM(BI2:BK2)</f>
        <v>518</v>
      </c>
      <c r="BM2" s="15">
        <f>AY2*$D$160</f>
        <v>285.16203121214994</v>
      </c>
      <c r="BN2" s="9">
        <f>BM2-BL2</f>
        <v>-232.83796878785006</v>
      </c>
      <c r="BO2" s="48">
        <f>IF(BN2&gt;0,V2,W2)</f>
        <v>131.36932233704169</v>
      </c>
      <c r="BP2" s="48">
        <f xml:space="preserve"> IF(BN2 &gt;0, S2*T2^(2-N2), S2*U2^(N2+2))</f>
        <v>133.14225814999469</v>
      </c>
      <c r="BQ2" s="48">
        <f>IF(BN2&gt;0, S2*T2^(3-N2), S2*U2^(N2+3))</f>
        <v>134.93912117320451</v>
      </c>
      <c r="BR2" s="46">
        <f>BN2/BP2</f>
        <v>-1.7487908949654489</v>
      </c>
      <c r="BS2" s="61">
        <f>BL2/BM2</f>
        <v>1.8165111175499633</v>
      </c>
      <c r="BT2" s="16">
        <f>BB2+BL2+BV2</f>
        <v>4536</v>
      </c>
      <c r="BU2" s="66">
        <f>BC2+BM2+BW2</f>
        <v>3684.2310589802169</v>
      </c>
      <c r="BV2" s="63">
        <v>0</v>
      </c>
      <c r="BW2" s="15">
        <f>AZ2*$D$163</f>
        <v>12.897310021097795</v>
      </c>
      <c r="BX2" s="37">
        <f>BW2-BV2</f>
        <v>12.897310021097795</v>
      </c>
      <c r="BY2" s="53">
        <f>BX2*(BX2&lt;&gt;0)</f>
        <v>12.897310021097795</v>
      </c>
      <c r="BZ2" s="26">
        <f>BY2/$BY$155</f>
        <v>1.7813964117538477E-2</v>
      </c>
      <c r="CA2" s="47">
        <f>BZ2 * $BX$155</f>
        <v>12.897310021097795</v>
      </c>
      <c r="CB2" s="48">
        <f>IF(CA2&gt;0, V2, W2)</f>
        <v>128.34019450031681</v>
      </c>
      <c r="CC2" s="48">
        <f>IF(BX2&gt;0, S2*T2^(2-N2), S2*U2^(N2+2))</f>
        <v>127.07302997109234</v>
      </c>
      <c r="CD2" s="62">
        <f>CA2/CB2</f>
        <v>0.10049314691560607</v>
      </c>
      <c r="CE2" s="63">
        <v>0</v>
      </c>
      <c r="CF2" s="15">
        <f>AZ2*$CE$158</f>
        <v>8.8644007598754708</v>
      </c>
      <c r="CG2" s="37">
        <f>CF2-CE2</f>
        <v>8.8644007598754708</v>
      </c>
      <c r="CH2" s="53">
        <f>CG2*(CG2&lt;&gt;0)</f>
        <v>8.8644007598754708</v>
      </c>
      <c r="CI2" s="26">
        <f>CH2/$CH$155</f>
        <v>1.379243933386568E-3</v>
      </c>
      <c r="CJ2" s="47">
        <f>CI2 * $CG$155</f>
        <v>8.8644007598754708</v>
      </c>
      <c r="CK2" s="48">
        <f>IF(CA2&gt;0,V2,W2)</f>
        <v>128.34019450031681</v>
      </c>
      <c r="CL2" s="62">
        <f>CJ2/CK2</f>
        <v>6.9069559964346078E-2</v>
      </c>
      <c r="CM2" s="67">
        <f>N2</f>
        <v>0</v>
      </c>
      <c r="CN2" s="75">
        <f>BT2+BV2</f>
        <v>4536</v>
      </c>
      <c r="CO2">
        <f>E2/$E$155</f>
        <v>9.8964835381228546E-3</v>
      </c>
      <c r="CP2">
        <f>MAX(0,L2)</f>
        <v>0.86871640119995897</v>
      </c>
      <c r="CQ2">
        <f>CP2/$CP$155</f>
        <v>1.0725649168098312E-2</v>
      </c>
      <c r="CR2">
        <f>CO2*CQ2*AO2</f>
        <v>1.0614621042776603E-4</v>
      </c>
      <c r="CS2">
        <f>CR2/$CR$155</f>
        <v>2.2700635042618187E-2</v>
      </c>
      <c r="CT2" s="1">
        <f>$CT$157*CS2</f>
        <v>1195.185799450119</v>
      </c>
      <c r="CU2" s="2">
        <v>0</v>
      </c>
      <c r="CV2" s="1">
        <f>CT2-CU2</f>
        <v>1195.185799450119</v>
      </c>
      <c r="CW2">
        <f>CU2/CT2</f>
        <v>0</v>
      </c>
    </row>
    <row r="3" spans="1:101" x14ac:dyDescent="0.2">
      <c r="A3" s="25" t="s">
        <v>177</v>
      </c>
      <c r="B3">
        <v>0</v>
      </c>
      <c r="C3">
        <v>0</v>
      </c>
      <c r="D3">
        <v>0.92568917299240905</v>
      </c>
      <c r="E3">
        <v>7.4310827007590799E-2</v>
      </c>
      <c r="F3">
        <v>0.39551052840683298</v>
      </c>
      <c r="G3">
        <v>0.39729837107667798</v>
      </c>
      <c r="H3">
        <v>0.89176765566234795</v>
      </c>
      <c r="I3">
        <v>0.75846218136230603</v>
      </c>
      <c r="J3">
        <v>0.82241841016724204</v>
      </c>
      <c r="K3">
        <v>0.570972405987482</v>
      </c>
      <c r="L3">
        <v>0.96356020078444404</v>
      </c>
      <c r="M3">
        <v>-0.219778666476594</v>
      </c>
      <c r="N3" s="21">
        <v>0</v>
      </c>
      <c r="O3">
        <v>1.00239530929612</v>
      </c>
      <c r="P3">
        <v>0.99780661054210695</v>
      </c>
      <c r="Q3">
        <v>1.0052716405709801</v>
      </c>
      <c r="R3">
        <v>1</v>
      </c>
      <c r="S3">
        <v>0</v>
      </c>
      <c r="T3" s="27">
        <f>IF(C3,P3,R3)</f>
        <v>1</v>
      </c>
      <c r="U3" s="27">
        <f>IF(D3 = 0,O3,Q3)</f>
        <v>1.0052716405709801</v>
      </c>
      <c r="V3" s="39">
        <f>S3*T3^(1-N3)</f>
        <v>0</v>
      </c>
      <c r="W3" s="38">
        <f>S3*U3^(N3+1)</f>
        <v>0</v>
      </c>
      <c r="X3" s="44">
        <f>0.5 * (D3-MAX($D$3:$D$154))/(MIN($D$3:$D$154)-MAX($D$3:$D$154)) + 0.75</f>
        <v>0.77785743547726316</v>
      </c>
      <c r="Y3" s="44">
        <f>AVERAGE(D3, F3, G3, H3, I3, J3, K3)</f>
        <v>0.68030267509361408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PERCENTILE($L$2:$L$154, 0.05)</f>
        <v>-4.5080460395209E-2</v>
      </c>
      <c r="AG3" s="22">
        <f>PERCENTILE($L$2:$L$154, 0.95)</f>
        <v>0.95154870252060642</v>
      </c>
      <c r="AH3" s="22">
        <f>MIN(MAX(L3,AF3), AG3)</f>
        <v>0.95154870252060642</v>
      </c>
      <c r="AI3" s="22">
        <f>AH3-$AH$155+1</f>
        <v>1.9966291629158155</v>
      </c>
      <c r="AJ3" s="22">
        <f>PERCENTILE($M$2:$M$154, 0.02)</f>
        <v>-1.0748760080736643</v>
      </c>
      <c r="AK3" s="22">
        <f>PERCENTILE($M$2:$M$154, 0.98)</f>
        <v>1.1164415820468989</v>
      </c>
      <c r="AL3" s="22">
        <f>MIN(MAX(M3,AJ3), AK3)</f>
        <v>-0.219778666476594</v>
      </c>
      <c r="AM3" s="22">
        <f>AL3-$AL$155 + 1</f>
        <v>1.8550973415970704</v>
      </c>
      <c r="AN3" s="21">
        <v>0</v>
      </c>
      <c r="AO3" s="77">
        <v>0</v>
      </c>
      <c r="AP3" s="77">
        <v>0</v>
      </c>
      <c r="AQ3" s="21">
        <v>1</v>
      </c>
      <c r="AR3" s="17">
        <f>(AI3^4)*AB3*AE3*AN3</f>
        <v>0</v>
      </c>
      <c r="AS3" s="17">
        <f>(AM3^4) *Z3*AC3*AO3</f>
        <v>0</v>
      </c>
      <c r="AT3" s="17">
        <f>(AM3^4)*AA3*AP3*AQ3</f>
        <v>0</v>
      </c>
      <c r="AU3" s="17">
        <f>MIN(AR3, 0.05*AR$155)</f>
        <v>0</v>
      </c>
      <c r="AV3" s="17">
        <f>MIN(AS3, 0.05*AS$155)</f>
        <v>0</v>
      </c>
      <c r="AW3" s="17">
        <f>MIN(AT3, 0.05*AT$155)</f>
        <v>0</v>
      </c>
      <c r="AX3" s="14">
        <f>AU3/$AU$155</f>
        <v>0</v>
      </c>
      <c r="AY3" s="14">
        <f>AV3/$AV$155</f>
        <v>0</v>
      </c>
      <c r="AZ3" s="64">
        <f>AW3/$AW$155</f>
        <v>0</v>
      </c>
      <c r="BA3" s="21">
        <f>N3</f>
        <v>0</v>
      </c>
      <c r="BB3" s="81">
        <v>0</v>
      </c>
      <c r="BC3" s="15">
        <f>$D$161*AX3</f>
        <v>0</v>
      </c>
      <c r="BD3" s="19">
        <f>BC3-BB3</f>
        <v>0</v>
      </c>
      <c r="BE3" s="60">
        <f>(IF(BD3 &gt; 0, V3, W3))</f>
        <v>0</v>
      </c>
      <c r="BF3" s="60">
        <f>IF(BD3&gt;0, S3*(T3^(2-N3)), S3*(U3^(N3 + 2)))</f>
        <v>0</v>
      </c>
      <c r="BG3" s="46" t="e">
        <f>BD3/BE3</f>
        <v>#DIV/0!</v>
      </c>
      <c r="BH3" s="61" t="e">
        <f>BB3/BC3</f>
        <v>#DIV/0!</v>
      </c>
      <c r="BI3" s="63">
        <v>0</v>
      </c>
      <c r="BJ3" s="63">
        <v>0</v>
      </c>
      <c r="BK3" s="63">
        <v>0</v>
      </c>
      <c r="BL3" s="10">
        <f>SUM(BI3:BK3)</f>
        <v>0</v>
      </c>
      <c r="BM3" s="15">
        <f>AY3*$D$160</f>
        <v>0</v>
      </c>
      <c r="BN3" s="9">
        <f>BM3-BL3</f>
        <v>0</v>
      </c>
      <c r="BO3" s="48">
        <f>IF(BN3&gt;0,V3,W3)</f>
        <v>0</v>
      </c>
      <c r="BP3" s="48">
        <f xml:space="preserve"> IF(BN3 &gt;0, S3*T3^(2-N3), S3*U3^(N3+2))</f>
        <v>0</v>
      </c>
      <c r="BQ3" s="48">
        <f>IF(BN3&gt;0, S3*T3^(3-N3), S3*U3^(N3+3))</f>
        <v>0</v>
      </c>
      <c r="BR3" s="46" t="e">
        <f>BN3/BP3</f>
        <v>#DIV/0!</v>
      </c>
      <c r="BS3" s="61" t="e">
        <f>BL3/BM3</f>
        <v>#DIV/0!</v>
      </c>
      <c r="BT3" s="16">
        <f>BB3+BL3+BV3</f>
        <v>0</v>
      </c>
      <c r="BU3" s="66">
        <f>BC3+BM3+BW3</f>
        <v>0</v>
      </c>
      <c r="BV3" s="63">
        <v>0</v>
      </c>
      <c r="BW3" s="15">
        <f>AZ3*$D$163</f>
        <v>0</v>
      </c>
      <c r="BX3" s="37">
        <f>BW3-BV3</f>
        <v>0</v>
      </c>
      <c r="BY3" s="53">
        <f>BX3*(BX3&lt;&gt;0)</f>
        <v>0</v>
      </c>
      <c r="BZ3" s="26">
        <f>BY3/$BY$155</f>
        <v>0</v>
      </c>
      <c r="CA3" s="47">
        <f>BZ3 * $BX$155</f>
        <v>0</v>
      </c>
      <c r="CB3" s="48">
        <f>IF(CA3&gt;0, V3, W3)</f>
        <v>0</v>
      </c>
      <c r="CC3" s="48">
        <f>IF(BX3&gt;0, S3*T3^(2-N3), S3*U3^(N3+2))</f>
        <v>0</v>
      </c>
      <c r="CD3" s="62" t="e">
        <f>CA3/CB3</f>
        <v>#DIV/0!</v>
      </c>
      <c r="CE3" s="63">
        <v>0</v>
      </c>
      <c r="CF3" s="15">
        <f>AZ3*$CE$158</f>
        <v>0</v>
      </c>
      <c r="CG3" s="37">
        <f>CF3-CE3</f>
        <v>0</v>
      </c>
      <c r="CH3" s="53">
        <f>CG3*(CG3&lt;&gt;0)</f>
        <v>0</v>
      </c>
      <c r="CI3" s="26">
        <f>CH3/$CH$155</f>
        <v>0</v>
      </c>
      <c r="CJ3" s="47">
        <f>CI3 * $CG$155</f>
        <v>0</v>
      </c>
      <c r="CK3" s="48">
        <f>IF(CA3&gt;0,V3,W3)</f>
        <v>0</v>
      </c>
      <c r="CL3" s="62" t="e">
        <f>CJ3/CK3</f>
        <v>#DIV/0!</v>
      </c>
      <c r="CM3" s="67">
        <f>N3</f>
        <v>0</v>
      </c>
      <c r="CN3" s="75">
        <f>BT3+BV3</f>
        <v>0</v>
      </c>
      <c r="CO3">
        <f>E3/$E$155</f>
        <v>8.8582576424006286E-4</v>
      </c>
      <c r="CP3">
        <f>MAX(0,L3)</f>
        <v>0.96356020078444404</v>
      </c>
      <c r="CQ3">
        <f>CP3/$CP$155</f>
        <v>1.1896642738275497E-2</v>
      </c>
      <c r="CR3">
        <f>CO3*CQ3*AO3</f>
        <v>0</v>
      </c>
      <c r="CS3">
        <f>CR3/$CR$155</f>
        <v>0</v>
      </c>
      <c r="CT3" s="1">
        <f>$CT$157*CS3</f>
        <v>0</v>
      </c>
      <c r="CU3" s="2">
        <v>0</v>
      </c>
      <c r="CV3" s="1">
        <f>CT3-CU3</f>
        <v>0</v>
      </c>
      <c r="CW3" t="e">
        <f>CU3/CT3</f>
        <v>#DIV/0!</v>
      </c>
    </row>
    <row r="4" spans="1:101" x14ac:dyDescent="0.2">
      <c r="A4" s="25" t="s">
        <v>178</v>
      </c>
      <c r="B4">
        <v>1</v>
      </c>
      <c r="C4">
        <v>1</v>
      </c>
      <c r="D4">
        <v>0.40748031496062898</v>
      </c>
      <c r="E4">
        <v>0.59251968503937003</v>
      </c>
      <c r="F4">
        <v>0.45785440613026801</v>
      </c>
      <c r="G4">
        <v>0.45785440613026801</v>
      </c>
      <c r="H4">
        <v>0.43969849246231102</v>
      </c>
      <c r="I4">
        <v>0.183417085427135</v>
      </c>
      <c r="J4">
        <v>0.28398629536324899</v>
      </c>
      <c r="K4">
        <v>0.360588930241452</v>
      </c>
      <c r="L4">
        <v>-0.12720765459404601</v>
      </c>
      <c r="M4">
        <v>-0.98637350466937501</v>
      </c>
      <c r="N4" s="21">
        <v>0</v>
      </c>
      <c r="O4">
        <v>0.99267125055441696</v>
      </c>
      <c r="P4">
        <v>0.99112720634692397</v>
      </c>
      <c r="Q4">
        <v>1.0135184740996299</v>
      </c>
      <c r="R4">
        <v>0.98455779275756805</v>
      </c>
      <c r="S4">
        <v>88.519996643066406</v>
      </c>
      <c r="T4" s="27">
        <f>IF(C4,P4,R4)</f>
        <v>0.99112720634692397</v>
      </c>
      <c r="U4" s="27">
        <f>IF(D4 = 0,O4,Q4)</f>
        <v>1.0135184740996299</v>
      </c>
      <c r="V4" s="39">
        <f>S4*T4^(1-N4)</f>
        <v>87.734576978681488</v>
      </c>
      <c r="W4" s="38">
        <f>S4*U4^(N4+1)</f>
        <v>89.71665192498503</v>
      </c>
      <c r="X4" s="44">
        <f>0.5 * (D4-MAX($D$3:$D$154))/(MIN($D$3:$D$154)-MAX($D$3:$D$154)) + 0.75</f>
        <v>1.0435429683845852</v>
      </c>
      <c r="Y4" s="44">
        <f>AVERAGE(D4, F4, G4, H4, I4, J4, K4)</f>
        <v>0.37012570438790171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PERCENTILE($L$2:$L$154, 0.05)</f>
        <v>-4.5080460395209E-2</v>
      </c>
      <c r="AG4" s="22">
        <f>PERCENTILE($L$2:$L$154, 0.95)</f>
        <v>0.95154870252060642</v>
      </c>
      <c r="AH4" s="22">
        <f>MIN(MAX(L4,AF4), AG4)</f>
        <v>-4.5080460395209E-2</v>
      </c>
      <c r="AI4" s="22">
        <f>AH4-$AH$155+1</f>
        <v>1</v>
      </c>
      <c r="AJ4" s="22">
        <f>PERCENTILE($M$2:$M$154, 0.02)</f>
        <v>-1.0748760080736643</v>
      </c>
      <c r="AK4" s="22">
        <f>PERCENTILE($M$2:$M$154, 0.98)</f>
        <v>1.1164415820468989</v>
      </c>
      <c r="AL4" s="22">
        <f>MIN(MAX(M4,AJ4), AK4)</f>
        <v>-0.98637350466937501</v>
      </c>
      <c r="AM4" s="22">
        <f>AL4-$AL$155 + 1</f>
        <v>1.0885025034042894</v>
      </c>
      <c r="AN4" s="46">
        <v>1</v>
      </c>
      <c r="AO4" s="51">
        <v>1</v>
      </c>
      <c r="AP4" s="51">
        <v>1</v>
      </c>
      <c r="AQ4" s="21">
        <v>1</v>
      </c>
      <c r="AR4" s="17">
        <f>(AI4^4)*AB4*AE4*AN4</f>
        <v>1</v>
      </c>
      <c r="AS4" s="17">
        <f>(AM4^4) *Z4*AC4*AO4</f>
        <v>1.4038403751455668</v>
      </c>
      <c r="AT4" s="17">
        <f>(AM4^4)*AA4*AP4*AQ4</f>
        <v>1.4038403751455668</v>
      </c>
      <c r="AU4" s="17">
        <f>MIN(AR4, 0.05*AR$155)</f>
        <v>1</v>
      </c>
      <c r="AV4" s="17">
        <f>MIN(AS4, 0.05*AS$155)</f>
        <v>1.4038403751455668</v>
      </c>
      <c r="AW4" s="17">
        <f>MIN(AT4, 0.05*AT$155)</f>
        <v>1.4038403751455668</v>
      </c>
      <c r="AX4" s="14">
        <f>AU4/$AU$155</f>
        <v>1.9651463464889335E-3</v>
      </c>
      <c r="AY4" s="14">
        <f>AV4/$AV$155</f>
        <v>1.0923137935595921E-3</v>
      </c>
      <c r="AZ4" s="64">
        <f>AW4/$AW$155</f>
        <v>9.3047136336882167E-4</v>
      </c>
      <c r="BA4" s="21">
        <f>N4</f>
        <v>0</v>
      </c>
      <c r="BB4" s="81">
        <v>177</v>
      </c>
      <c r="BC4" s="15">
        <f>$D$161*AX4</f>
        <v>252.42108306015703</v>
      </c>
      <c r="BD4" s="19">
        <f>BC4-BB4</f>
        <v>75.421083060157031</v>
      </c>
      <c r="BE4" s="60">
        <f>(IF(BD4 &gt; 0, V4, W4))</f>
        <v>87.734576978681488</v>
      </c>
      <c r="BF4" s="60">
        <f>IF(BD4&gt;0, S4*(T4^(2-N4)), S4*(U4^(N4 + 2)))</f>
        <v>86.956126180909735</v>
      </c>
      <c r="BG4" s="46">
        <f>BD4/BE4</f>
        <v>0.85965061504181528</v>
      </c>
      <c r="BH4" s="61">
        <f>BB4/BC4</f>
        <v>0.70120925658898836</v>
      </c>
      <c r="BI4" s="63">
        <v>0</v>
      </c>
      <c r="BJ4" s="63">
        <v>89</v>
      </c>
      <c r="BK4" s="63">
        <v>0</v>
      </c>
      <c r="BL4" s="10">
        <f>SUM(BI4:BK4)</f>
        <v>89</v>
      </c>
      <c r="BM4" s="15">
        <f>AY4*$D$160</f>
        <v>192.3772130079218</v>
      </c>
      <c r="BN4" s="9">
        <f>BM4-BL4</f>
        <v>103.3772130079218</v>
      </c>
      <c r="BO4" s="48">
        <f>IF(BN4&gt;0,V4,W4)</f>
        <v>87.734576978681488</v>
      </c>
      <c r="BP4" s="48">
        <f xml:space="preserve"> IF(BN4 &gt;0, S4*T4^(2-N4), S4*U4^(N4+2))</f>
        <v>86.956126180909735</v>
      </c>
      <c r="BQ4" s="48">
        <f>IF(BN4&gt;0, S4*T4^(3-N4), S4*U4^(N4+3))</f>
        <v>86.184582416435688</v>
      </c>
      <c r="BR4" s="46">
        <f>BN4/BP4</f>
        <v>1.1888433575438775</v>
      </c>
      <c r="BS4" s="61">
        <f>BL4/BM4</f>
        <v>0.46263275472410093</v>
      </c>
      <c r="BT4" s="16">
        <f>BB4+BL4+BV4</f>
        <v>266</v>
      </c>
      <c r="BU4" s="66">
        <f>BC4+BM4+BW4</f>
        <v>453.49913378694066</v>
      </c>
      <c r="BV4" s="63">
        <v>0</v>
      </c>
      <c r="BW4" s="15">
        <f>AZ4*$D$163</f>
        <v>8.7008377188618518</v>
      </c>
      <c r="BX4" s="37">
        <f>BW4-BV4</f>
        <v>8.7008377188618518</v>
      </c>
      <c r="BY4" s="53">
        <f>BX4*(BX4&lt;&gt;0)</f>
        <v>8.7008377188618518</v>
      </c>
      <c r="BZ4" s="26">
        <f>BY4/$BY$155</f>
        <v>1.2017731655886594E-2</v>
      </c>
      <c r="CA4" s="47">
        <f>BZ4 * $BX$155</f>
        <v>8.7008377188618518</v>
      </c>
      <c r="CB4" s="48">
        <f>IF(CA4&gt;0, V4, W4)</f>
        <v>87.734576978681488</v>
      </c>
      <c r="CC4" s="48">
        <f>IF(BX4&gt;0, S4*T4^(2-N4), S4*U4^(N4+2))</f>
        <v>86.956126180909735</v>
      </c>
      <c r="CD4" s="62">
        <f>CA4/CB4</f>
        <v>9.9172276410200932E-2</v>
      </c>
      <c r="CE4" s="63">
        <v>0</v>
      </c>
      <c r="CF4" s="15">
        <f>AZ4*$CE$158</f>
        <v>5.9801394523714171</v>
      </c>
      <c r="CG4" s="37">
        <f>CF4-CE4</f>
        <v>5.9801394523714171</v>
      </c>
      <c r="CH4" s="53">
        <f>CG4*(CG4&lt;&gt;0)</f>
        <v>5.9801394523714171</v>
      </c>
      <c r="CI4" s="26">
        <f>CH4/$CH$155</f>
        <v>9.3047136336882178E-4</v>
      </c>
      <c r="CJ4" s="47">
        <f>CI4 * $CG$155</f>
        <v>5.9801394523714171</v>
      </c>
      <c r="CK4" s="48">
        <f>IF(CA4&gt;0,V4,W4)</f>
        <v>87.734576978681488</v>
      </c>
      <c r="CL4" s="62">
        <f>CJ4/CK4</f>
        <v>6.8161717515598477E-2</v>
      </c>
      <c r="CM4" s="67">
        <f>N4</f>
        <v>0</v>
      </c>
      <c r="CN4" s="75">
        <f>BT4+BV4</f>
        <v>266</v>
      </c>
      <c r="CO4">
        <f>E4/$E$155</f>
        <v>7.0631592186918644E-3</v>
      </c>
      <c r="CP4">
        <f>MAX(0,L4)</f>
        <v>0</v>
      </c>
      <c r="CQ4">
        <f>CP4/$CP$155</f>
        <v>0</v>
      </c>
      <c r="CR4">
        <f>CO4*CQ4*AO4</f>
        <v>0</v>
      </c>
      <c r="CS4">
        <f>CR4/$CR$155</f>
        <v>0</v>
      </c>
      <c r="CT4" s="1">
        <f>$CT$157*CS4</f>
        <v>0</v>
      </c>
      <c r="CU4" s="2">
        <v>0</v>
      </c>
      <c r="CV4" s="1">
        <f>CT4-CU4</f>
        <v>0</v>
      </c>
      <c r="CW4" t="e">
        <f>CU4/CT4</f>
        <v>#DIV/0!</v>
      </c>
    </row>
    <row r="5" spans="1:101" x14ac:dyDescent="0.2">
      <c r="A5" s="25" t="s">
        <v>253</v>
      </c>
      <c r="B5">
        <v>1</v>
      </c>
      <c r="C5">
        <v>1</v>
      </c>
      <c r="D5">
        <v>0.72712744706352295</v>
      </c>
      <c r="E5">
        <v>0.272872552936476</v>
      </c>
      <c r="F5">
        <v>0.98013508144616601</v>
      </c>
      <c r="G5">
        <v>0.98013508144616601</v>
      </c>
      <c r="H5">
        <v>0.52277475971583698</v>
      </c>
      <c r="I5">
        <v>0.80484747179272798</v>
      </c>
      <c r="J5">
        <v>0.64865548920389404</v>
      </c>
      <c r="K5">
        <v>0.79735186758504595</v>
      </c>
      <c r="L5">
        <v>0.48071571268041402</v>
      </c>
      <c r="M5">
        <v>0.34753907446100102</v>
      </c>
      <c r="N5" s="21">
        <v>0</v>
      </c>
      <c r="O5">
        <v>0.99720932078989499</v>
      </c>
      <c r="P5">
        <v>0.99899497536558901</v>
      </c>
      <c r="Q5">
        <v>1.00423977331156</v>
      </c>
      <c r="R5">
        <v>0.99506902760145199</v>
      </c>
      <c r="S5">
        <v>11.1099996566772</v>
      </c>
      <c r="T5" s="27">
        <f>IF(C5,P5,R5)</f>
        <v>0.99899497536558901</v>
      </c>
      <c r="U5" s="27">
        <f>IF(D5 = 0,O5,Q5)</f>
        <v>1.00423977331156</v>
      </c>
      <c r="V5" s="39">
        <f>S5*T5^(1-N5)</f>
        <v>11.098833833333941</v>
      </c>
      <c r="W5" s="38">
        <f>S5*U5^(N5+1)</f>
        <v>11.15710353671302</v>
      </c>
      <c r="X5" s="44">
        <f>0.5 * (D5-MAX($D$3:$D$154))/(MIN($D$3:$D$154)-MAX($D$3:$D$154)) + 0.75</f>
        <v>0.87965997541991015</v>
      </c>
      <c r="Y5" s="44">
        <f>AVERAGE(D5, F5, G5, H5, I5, J5, K5)</f>
        <v>0.78014674260762285</v>
      </c>
      <c r="Z5" s="22">
        <f>AI5^N5</f>
        <v>1</v>
      </c>
      <c r="AA5" s="22">
        <f>(Z5+AB5)/2</f>
        <v>1</v>
      </c>
      <c r="AB5" s="22">
        <f>AM5^N5</f>
        <v>1</v>
      </c>
      <c r="AC5" s="22">
        <v>1</v>
      </c>
      <c r="AD5" s="22">
        <v>1</v>
      </c>
      <c r="AE5" s="22">
        <v>1</v>
      </c>
      <c r="AF5" s="22">
        <f>PERCENTILE($L$2:$L$154, 0.05)</f>
        <v>-4.5080460395209E-2</v>
      </c>
      <c r="AG5" s="22">
        <f>PERCENTILE($L$2:$L$154, 0.95)</f>
        <v>0.95154870252060642</v>
      </c>
      <c r="AH5" s="22">
        <f>MIN(MAX(L5,AF5), AG5)</f>
        <v>0.48071571268041402</v>
      </c>
      <c r="AI5" s="22">
        <f>AH5-$AH$155+1</f>
        <v>1.5257961730756229</v>
      </c>
      <c r="AJ5" s="22">
        <f>PERCENTILE($M$2:$M$154, 0.02)</f>
        <v>-1.0748760080736643</v>
      </c>
      <c r="AK5" s="22">
        <f>PERCENTILE($M$2:$M$154, 0.98)</f>
        <v>1.1164415820468989</v>
      </c>
      <c r="AL5" s="22">
        <f>MIN(MAX(M5,AJ5), AK5)</f>
        <v>0.34753907446100102</v>
      </c>
      <c r="AM5" s="22">
        <f>AL5-$AL$155 + 1</f>
        <v>2.4224150825346653</v>
      </c>
      <c r="AN5" s="46">
        <v>0</v>
      </c>
      <c r="AO5" s="51">
        <v>1</v>
      </c>
      <c r="AP5" s="51">
        <v>1</v>
      </c>
      <c r="AQ5" s="50">
        <v>1</v>
      </c>
      <c r="AR5" s="17">
        <f>(AI5^4)*AB5*AE5*AN5</f>
        <v>0</v>
      </c>
      <c r="AS5" s="17">
        <f>(AM5^4) *Z5*AC5*AO5</f>
        <v>34.434536958418143</v>
      </c>
      <c r="AT5" s="17">
        <f>(AM5^4)*AA5*AP5*AQ5</f>
        <v>34.434536958418143</v>
      </c>
      <c r="AU5" s="17">
        <f>MIN(AR5, 0.05*AR$155)</f>
        <v>0</v>
      </c>
      <c r="AV5" s="17">
        <f>MIN(AS5, 0.05*AS$155)</f>
        <v>34.434536958418143</v>
      </c>
      <c r="AW5" s="17">
        <f>MIN(AT5, 0.05*AT$155)</f>
        <v>34.434536958418143</v>
      </c>
      <c r="AX5" s="14">
        <f>AU5/$AU$155</f>
        <v>0</v>
      </c>
      <c r="AY5" s="14">
        <f>AV5/$AV$155</f>
        <v>2.6793159935022889E-2</v>
      </c>
      <c r="AZ5" s="64">
        <f>AW5/$AW$155</f>
        <v>2.2823357354536184E-2</v>
      </c>
      <c r="BA5" s="21">
        <f>N5</f>
        <v>0</v>
      </c>
      <c r="BB5" s="81">
        <v>0</v>
      </c>
      <c r="BC5" s="15">
        <f>$D$161*AX5</f>
        <v>0</v>
      </c>
      <c r="BD5" s="19">
        <f>BC5-BB5</f>
        <v>0</v>
      </c>
      <c r="BE5" s="60">
        <f>(IF(BD5 &gt; 0, V5, W5))</f>
        <v>11.15710353671302</v>
      </c>
      <c r="BF5" s="60">
        <f>IF(BD5&gt;0, S5*(T5^(2-N5)), S5*(U5^(N5 + 2)))</f>
        <v>11.204407126522288</v>
      </c>
      <c r="BG5" s="46">
        <f>BD5/BE5</f>
        <v>0</v>
      </c>
      <c r="BH5" s="61" t="e">
        <f>BB5/BC5</f>
        <v>#DIV/0!</v>
      </c>
      <c r="BI5" s="63">
        <v>0</v>
      </c>
      <c r="BJ5" s="63">
        <v>0</v>
      </c>
      <c r="BK5" s="63">
        <v>0</v>
      </c>
      <c r="BL5" s="10">
        <f>SUM(BI5:BK5)</f>
        <v>0</v>
      </c>
      <c r="BM5" s="15">
        <f>AY5*$D$160</f>
        <v>4718.784534596296</v>
      </c>
      <c r="BN5" s="9">
        <f>BM5-BL5</f>
        <v>4718.784534596296</v>
      </c>
      <c r="BO5" s="48">
        <f>IF(BN5&gt;0,V5,W5)</f>
        <v>11.098833833333941</v>
      </c>
      <c r="BP5" s="48">
        <f xml:space="preserve"> IF(BN5 &gt;0, S5*T5^(2-N5), S5*U5^(N5+2))</f>
        <v>11.087679231918207</v>
      </c>
      <c r="BQ5" s="48">
        <f>IF(BN5&gt;0, S5*T5^(3-N5), S5*U5^(N5+3))</f>
        <v>11.076535841151681</v>
      </c>
      <c r="BR5" s="46">
        <f>BN5/BP5</f>
        <v>425.58811775617448</v>
      </c>
      <c r="BS5" s="61">
        <f>BL5/BM5</f>
        <v>0</v>
      </c>
      <c r="BT5" s="16">
        <f>BB5+BL5+BV5</f>
        <v>0</v>
      </c>
      <c r="BU5" s="66">
        <f>BC5+BM5+BW5</f>
        <v>4932.2057492185641</v>
      </c>
      <c r="BV5" s="63">
        <v>0</v>
      </c>
      <c r="BW5" s="15">
        <f>AZ5*$D$163</f>
        <v>213.42121462226785</v>
      </c>
      <c r="BX5" s="37">
        <f>BW5-BV5</f>
        <v>213.42121462226785</v>
      </c>
      <c r="BY5" s="53">
        <f>BX5*(BX5&lt;&gt;0)</f>
        <v>213.42121462226785</v>
      </c>
      <c r="BZ5" s="26">
        <f>BY5/$BY$155</f>
        <v>0.29478068317992939</v>
      </c>
      <c r="CA5" s="47">
        <f>BZ5 * $BX$155</f>
        <v>213.42121462226785</v>
      </c>
      <c r="CB5" s="48">
        <f>IF(CA5&gt;0, V5, W5)</f>
        <v>11.098833833333941</v>
      </c>
      <c r="CC5" s="48">
        <f>IF(BX5&gt;0, S5*T5^(2-N5), S5*U5^(N5+2))</f>
        <v>11.087679231918207</v>
      </c>
      <c r="CD5" s="62">
        <f>CA5/CB5</f>
        <v>19.229156668810038</v>
      </c>
      <c r="CE5" s="63">
        <v>0</v>
      </c>
      <c r="CF5" s="15">
        <f>AZ5*$CE$158</f>
        <v>146.68571771760406</v>
      </c>
      <c r="CG5" s="37">
        <f>CF5-CE5</f>
        <v>146.68571771760406</v>
      </c>
      <c r="CH5" s="53">
        <f>CG5*(CG5&lt;&gt;0)</f>
        <v>146.68571771760406</v>
      </c>
      <c r="CI5" s="26">
        <f>CH5/$CH$155</f>
        <v>2.2823357354536188E-2</v>
      </c>
      <c r="CJ5" s="47">
        <f>CI5 * $CG$155</f>
        <v>146.68571771760406</v>
      </c>
      <c r="CK5" s="48">
        <f>IF(CA5&gt;0,V5,W5)</f>
        <v>11.098833833333941</v>
      </c>
      <c r="CL5" s="62">
        <f>CJ5/CK5</f>
        <v>13.216318031273889</v>
      </c>
      <c r="CM5" s="67">
        <f>N5</f>
        <v>0</v>
      </c>
      <c r="CN5" s="75">
        <f>BT5+BV5</f>
        <v>0</v>
      </c>
      <c r="CO5">
        <f>E5/$E$155</f>
        <v>3.252790306322383E-3</v>
      </c>
      <c r="CP5">
        <f>MAX(0,L5)</f>
        <v>0.48071571268041402</v>
      </c>
      <c r="CQ5">
        <f>CP5/$CP$155</f>
        <v>5.9351798546458858E-3</v>
      </c>
      <c r="CR5">
        <f>CO5*CQ5*AO5</f>
        <v>1.9305895497472029E-5</v>
      </c>
      <c r="CS5">
        <f>CR5/$CR$155</f>
        <v>4.1287963658135267E-3</v>
      </c>
      <c r="CT5" s="1">
        <f>$CT$157*CS5</f>
        <v>217.3806493068241</v>
      </c>
      <c r="CU5" s="2">
        <v>0</v>
      </c>
      <c r="CV5" s="1">
        <f>CT5-CU5</f>
        <v>217.3806493068241</v>
      </c>
      <c r="CW5">
        <f>CU5/CT5</f>
        <v>0</v>
      </c>
    </row>
    <row r="6" spans="1:101" x14ac:dyDescent="0.2">
      <c r="A6" s="25" t="s">
        <v>249</v>
      </c>
      <c r="B6">
        <v>0</v>
      </c>
      <c r="C6">
        <v>0</v>
      </c>
      <c r="D6">
        <v>0.24770275669196901</v>
      </c>
      <c r="E6">
        <v>0.75229724330803005</v>
      </c>
      <c r="F6">
        <v>0.811283273738577</v>
      </c>
      <c r="G6">
        <v>0.811283273738577</v>
      </c>
      <c r="H6">
        <v>9.7785206853322093E-2</v>
      </c>
      <c r="I6">
        <v>0.21353949017969001</v>
      </c>
      <c r="J6">
        <v>0.14450260626913899</v>
      </c>
      <c r="K6">
        <v>0.34239238817150103</v>
      </c>
      <c r="L6">
        <v>0.75868277325781597</v>
      </c>
      <c r="M6">
        <v>-0.62959331657066397</v>
      </c>
      <c r="N6" s="21">
        <v>0</v>
      </c>
      <c r="O6">
        <v>1.00295843193865</v>
      </c>
      <c r="P6">
        <v>0.99199710489798698</v>
      </c>
      <c r="Q6">
        <v>1.00951507608897</v>
      </c>
      <c r="R6">
        <v>0.98909816711467702</v>
      </c>
      <c r="S6">
        <v>269.20999145507801</v>
      </c>
      <c r="T6" s="27">
        <f>IF(C6,P6,R6)</f>
        <v>0.98909816711467702</v>
      </c>
      <c r="U6" s="27">
        <f>IF(D6 = 0,O6,Q6)</f>
        <v>1.00951507608897</v>
      </c>
      <c r="V6" s="39">
        <f>S6*T6^(1-N6)</f>
        <v>266.27510911717553</v>
      </c>
      <c r="W6" s="38">
        <f>S6*U6^(N6+1)</f>
        <v>271.77154500768404</v>
      </c>
      <c r="X6" s="44">
        <f>0.5 * (D6-MAX($D$3:$D$154))/(MIN($D$3:$D$154)-MAX($D$3:$D$154)) + 0.75</f>
        <v>1.1254608766898815</v>
      </c>
      <c r="Y6" s="44">
        <f>AVERAGE(D6, F6, G6, H6, I6, J6, K6)</f>
        <v>0.3812127136632536</v>
      </c>
      <c r="Z6" s="22">
        <f>AI6^N6</f>
        <v>1</v>
      </c>
      <c r="AA6" s="22">
        <f>(Z6+AB6)/2</f>
        <v>1</v>
      </c>
      <c r="AB6" s="22">
        <f>AM6^N6</f>
        <v>1</v>
      </c>
      <c r="AC6" s="22">
        <v>1</v>
      </c>
      <c r="AD6" s="22">
        <v>1</v>
      </c>
      <c r="AE6" s="22">
        <v>1</v>
      </c>
      <c r="AF6" s="22">
        <f>PERCENTILE($L$2:$L$154, 0.05)</f>
        <v>-4.5080460395209E-2</v>
      </c>
      <c r="AG6" s="22">
        <f>PERCENTILE($L$2:$L$154, 0.95)</f>
        <v>0.95154870252060642</v>
      </c>
      <c r="AH6" s="22">
        <f>MIN(MAX(L6,AF6), AG6)</f>
        <v>0.75868277325781597</v>
      </c>
      <c r="AI6" s="22">
        <f>AH6-$AH$155+1</f>
        <v>1.8037632336530249</v>
      </c>
      <c r="AJ6" s="22">
        <f>PERCENTILE($M$2:$M$154, 0.02)</f>
        <v>-1.0748760080736643</v>
      </c>
      <c r="AK6" s="22">
        <f>PERCENTILE($M$2:$M$154, 0.98)</f>
        <v>1.1164415820468989</v>
      </c>
      <c r="AL6" s="22">
        <f>MIN(MAX(M6,AJ6), AK6)</f>
        <v>-0.62959331657066397</v>
      </c>
      <c r="AM6" s="22">
        <f>AL6-$AL$155 + 1</f>
        <v>1.4452826915030004</v>
      </c>
      <c r="AN6" s="46">
        <v>1</v>
      </c>
      <c r="AO6" s="69">
        <v>1</v>
      </c>
      <c r="AP6" s="51">
        <v>1</v>
      </c>
      <c r="AQ6" s="21">
        <v>1</v>
      </c>
      <c r="AR6" s="17">
        <f>(AI6^4)*AB6*AE6*AN6</f>
        <v>10.58566440645088</v>
      </c>
      <c r="AS6" s="17">
        <f>(AM6^4) *Z6*AC6*AO6</f>
        <v>4.3632611447659428</v>
      </c>
      <c r="AT6" s="17">
        <f>(AM6^4)*AA6*AP6*AQ6</f>
        <v>4.3632611447659428</v>
      </c>
      <c r="AU6" s="17">
        <f>MIN(AR6, 0.05*AR$155)</f>
        <v>10.58566440645088</v>
      </c>
      <c r="AV6" s="17">
        <f>MIN(AS6, 0.05*AS$155)</f>
        <v>4.3632611447659428</v>
      </c>
      <c r="AW6" s="17">
        <f>MIN(AT6, 0.05*AT$155)</f>
        <v>4.3632611447659428</v>
      </c>
      <c r="AX6" s="14">
        <f>AU6/$AU$155</f>
        <v>2.0802379733494889E-2</v>
      </c>
      <c r="AY6" s="14">
        <f>AV6/$AV$155</f>
        <v>3.3950087329809525E-3</v>
      </c>
      <c r="AZ6" s="64">
        <f>AW6/$AW$155</f>
        <v>2.8919880194239285E-3</v>
      </c>
      <c r="BA6" s="21">
        <f>N6</f>
        <v>0</v>
      </c>
      <c r="BB6" s="81">
        <v>2423</v>
      </c>
      <c r="BC6" s="15">
        <f>$D$161*AX6</f>
        <v>2672.044874387685</v>
      </c>
      <c r="BD6" s="19">
        <f>BC6-BB6</f>
        <v>249.04487438768501</v>
      </c>
      <c r="BE6" s="60">
        <f>(IF(BD6 &gt; 0, V6, W6))</f>
        <v>266.27510911717553</v>
      </c>
      <c r="BF6" s="60">
        <f>IF(BD6&gt;0, S6*(T6^(2-N6)), S6*(U6^(N6 + 2)))</f>
        <v>263.37222237605891</v>
      </c>
      <c r="BG6" s="46">
        <f>BD6/BE6</f>
        <v>0.93529160578840176</v>
      </c>
      <c r="BH6" s="61">
        <f>BB6/BC6</f>
        <v>0.90679614823281918</v>
      </c>
      <c r="BI6" s="63">
        <v>0</v>
      </c>
      <c r="BJ6" s="63">
        <v>1615</v>
      </c>
      <c r="BK6" s="63">
        <v>0</v>
      </c>
      <c r="BL6" s="10">
        <f>SUM(BI6:BK6)</f>
        <v>1615</v>
      </c>
      <c r="BM6" s="15">
        <f>AY6*$D$160</f>
        <v>597.92554304387238</v>
      </c>
      <c r="BN6" s="9">
        <f>BM6-BL6</f>
        <v>-1017.0744569561276</v>
      </c>
      <c r="BO6" s="48">
        <f>IF(BN6&gt;0,V6,W6)</f>
        <v>271.77154500768404</v>
      </c>
      <c r="BP6" s="48">
        <f xml:space="preserve"> IF(BN6 &gt;0, S6*T6^(2-N6), S6*U6^(N6+2))</f>
        <v>274.35747193724904</v>
      </c>
      <c r="BQ6" s="48">
        <f>IF(BN6&gt;0, S6*T6^(3-N6), S6*U6^(N6+3))</f>
        <v>276.96800415830938</v>
      </c>
      <c r="BR6" s="46">
        <f>BN6/BP6</f>
        <v>-3.7071141156627676</v>
      </c>
      <c r="BS6" s="61">
        <f>BL6/BM6</f>
        <v>2.7010051983704941</v>
      </c>
      <c r="BT6" s="16">
        <f>BB6+BL6+BV6</f>
        <v>4038</v>
      </c>
      <c r="BU6" s="66">
        <f>BC6+BM6+BW6</f>
        <v>3297.0133974011906</v>
      </c>
      <c r="BV6" s="63">
        <v>0</v>
      </c>
      <c r="BW6" s="15">
        <f>AZ6*$D$163</f>
        <v>27.042979969633155</v>
      </c>
      <c r="BX6" s="37">
        <f>BW6-BV6</f>
        <v>27.042979969633155</v>
      </c>
      <c r="BY6" s="53">
        <f>BX6*(BX6&lt;&gt;0)</f>
        <v>27.042979969633155</v>
      </c>
      <c r="BZ6" s="26">
        <f>BY6/$BY$155</f>
        <v>3.7352182278499013E-2</v>
      </c>
      <c r="CA6" s="47">
        <f>BZ6 * $BX$155</f>
        <v>27.042979969633155</v>
      </c>
      <c r="CB6" s="48">
        <f>IF(CA6&gt;0, V6, W6)</f>
        <v>266.27510911717553</v>
      </c>
      <c r="CC6" s="48">
        <f>IF(BX6&gt;0, S6*T6^(2-N6), S6*U6^(N6+2))</f>
        <v>263.37222237605891</v>
      </c>
      <c r="CD6" s="62">
        <f>CA6/CB6</f>
        <v>0.10156030001937873</v>
      </c>
      <c r="CE6" s="63">
        <v>0</v>
      </c>
      <c r="CF6" s="15">
        <f>AZ6*$CE$158</f>
        <v>18.586807000837588</v>
      </c>
      <c r="CG6" s="37">
        <f>CF6-CE6</f>
        <v>18.586807000837588</v>
      </c>
      <c r="CH6" s="53">
        <f>CG6*(CG6&lt;&gt;0)</f>
        <v>18.586807000837588</v>
      </c>
      <c r="CI6" s="26">
        <f>CH6/$CH$155</f>
        <v>2.8919880194239289E-3</v>
      </c>
      <c r="CJ6" s="47">
        <f>CI6 * $CG$155</f>
        <v>18.586807000837588</v>
      </c>
      <c r="CK6" s="48">
        <f>IF(CA6&gt;0,V6,W6)</f>
        <v>266.27510911717553</v>
      </c>
      <c r="CL6" s="62">
        <f>CJ6/CK6</f>
        <v>6.9803020877397828E-2</v>
      </c>
      <c r="CM6" s="67">
        <f>N6</f>
        <v>0</v>
      </c>
      <c r="CN6" s="75">
        <f>BT6+BV6</f>
        <v>4038</v>
      </c>
      <c r="CO6">
        <f>E6/$E$155</f>
        <v>8.9677952369034402E-3</v>
      </c>
      <c r="CP6">
        <f>MAX(0,L6)</f>
        <v>0.75868277325781597</v>
      </c>
      <c r="CQ6">
        <f>CP6/$CP$155</f>
        <v>9.3671136456075447E-3</v>
      </c>
      <c r="CR6">
        <f>CO6*CQ6*AO6</f>
        <v>8.4002357134612559E-5</v>
      </c>
      <c r="CS6">
        <f>CR6/$CR$155</f>
        <v>1.7964907502092977E-2</v>
      </c>
      <c r="CT6" s="1">
        <f>$CT$157*CS6</f>
        <v>945.85029425943412</v>
      </c>
      <c r="CU6" s="2">
        <v>0</v>
      </c>
      <c r="CV6" s="1">
        <f>CT6-CU6</f>
        <v>945.85029425943412</v>
      </c>
      <c r="CW6">
        <f>CU6/CT6</f>
        <v>0</v>
      </c>
    </row>
    <row r="7" spans="1:101" x14ac:dyDescent="0.2">
      <c r="A7" s="25" t="s">
        <v>179</v>
      </c>
      <c r="B7">
        <v>0</v>
      </c>
      <c r="C7">
        <v>0</v>
      </c>
      <c r="D7">
        <v>0.31841789852177299</v>
      </c>
      <c r="E7">
        <v>0.68158210147822595</v>
      </c>
      <c r="F7">
        <v>0.24990067540722999</v>
      </c>
      <c r="G7">
        <v>0.24990067540722999</v>
      </c>
      <c r="H7">
        <v>7.1876305892185494E-2</v>
      </c>
      <c r="I7">
        <v>0.44254074383618802</v>
      </c>
      <c r="J7">
        <v>0.17834851800260401</v>
      </c>
      <c r="K7">
        <v>0.21111469656736201</v>
      </c>
      <c r="L7">
        <v>0.84159325347577396</v>
      </c>
      <c r="M7">
        <v>-0.85889430657002697</v>
      </c>
      <c r="N7" s="21">
        <v>0</v>
      </c>
      <c r="O7">
        <v>1.00413378236588</v>
      </c>
      <c r="P7">
        <v>0.99714819371834695</v>
      </c>
      <c r="Q7">
        <v>1.0190966798960399</v>
      </c>
      <c r="R7">
        <v>0.99498788521106396</v>
      </c>
      <c r="S7">
        <v>332.75</v>
      </c>
      <c r="T7" s="27">
        <f>IF(C7,P7,R7)</f>
        <v>0.99498788521106396</v>
      </c>
      <c r="U7" s="27">
        <f>IF(D7 = 0,O7,Q7)</f>
        <v>1.0190966798960399</v>
      </c>
      <c r="V7" s="39">
        <f>S7*T7^(1-N7)</f>
        <v>331.0822188039815</v>
      </c>
      <c r="W7" s="38">
        <f>S7*U7^(N7+1)</f>
        <v>339.1044202354073</v>
      </c>
      <c r="X7" s="44">
        <f>0.5 * (D7-MAX($D$3:$D$154))/(MIN($D$3:$D$154)-MAX($D$3:$D$154)) + 0.75</f>
        <v>1.0892052437525608</v>
      </c>
      <c r="Y7" s="44">
        <f>AVERAGE(D7, F7, G7, H7, I7, J7, K7)</f>
        <v>0.24601421623351039</v>
      </c>
      <c r="Z7" s="22">
        <f>AI7^N7</f>
        <v>1</v>
      </c>
      <c r="AA7" s="22">
        <f>(Z7+AB7)/2</f>
        <v>1</v>
      </c>
      <c r="AB7" s="22">
        <f>AM7^N7</f>
        <v>1</v>
      </c>
      <c r="AC7" s="22">
        <v>1</v>
      </c>
      <c r="AD7" s="22">
        <v>1</v>
      </c>
      <c r="AE7" s="22">
        <v>1</v>
      </c>
      <c r="AF7" s="22">
        <f>PERCENTILE($L$2:$L$154, 0.05)</f>
        <v>-4.5080460395209E-2</v>
      </c>
      <c r="AG7" s="22">
        <f>PERCENTILE($L$2:$L$154, 0.95)</f>
        <v>0.95154870252060642</v>
      </c>
      <c r="AH7" s="22">
        <f>MIN(MAX(L7,AF7), AG7)</f>
        <v>0.84159325347577396</v>
      </c>
      <c r="AI7" s="22">
        <f>AH7-$AH$155+1</f>
        <v>1.8866737138709828</v>
      </c>
      <c r="AJ7" s="22">
        <f>PERCENTILE($M$2:$M$154, 0.02)</f>
        <v>-1.0748760080736643</v>
      </c>
      <c r="AK7" s="22">
        <f>PERCENTILE($M$2:$M$154, 0.98)</f>
        <v>1.1164415820468989</v>
      </c>
      <c r="AL7" s="22">
        <f>MIN(MAX(M7,AJ7), AK7)</f>
        <v>-0.85889430657002697</v>
      </c>
      <c r="AM7" s="22">
        <f>AL7-$AL$155 + 1</f>
        <v>1.2159817015036374</v>
      </c>
      <c r="AN7" s="46">
        <v>1</v>
      </c>
      <c r="AO7" s="51">
        <v>1</v>
      </c>
      <c r="AP7" s="51">
        <v>1</v>
      </c>
      <c r="AQ7" s="21">
        <v>1</v>
      </c>
      <c r="AR7" s="17">
        <f>(AI7^4)*AB7*AE7*AN7</f>
        <v>12.670308656314372</v>
      </c>
      <c r="AS7" s="17">
        <f>(AM7^4) *Z7*AC7*AO7</f>
        <v>2.1862919631760924</v>
      </c>
      <c r="AT7" s="17">
        <f>(AM7^4)*AA7*AP7*AQ7</f>
        <v>2.1862919631760924</v>
      </c>
      <c r="AU7" s="17">
        <f>MIN(AR7, 0.05*AR$155)</f>
        <v>12.670308656314372</v>
      </c>
      <c r="AV7" s="17">
        <f>MIN(AS7, 0.05*AS$155)</f>
        <v>2.1862919631760924</v>
      </c>
      <c r="AW7" s="17">
        <f>MIN(AT7, 0.05*AT$155)</f>
        <v>2.1862919631760924</v>
      </c>
      <c r="AX7" s="14">
        <f>AU7/$AU$155</f>
        <v>2.4899010764843296E-2</v>
      </c>
      <c r="AY7" s="14">
        <f>AV7/$AV$155</f>
        <v>1.7011313468442576E-3</v>
      </c>
      <c r="AZ7" s="64">
        <f>AW7/$AW$155</f>
        <v>1.4490835993286044E-3</v>
      </c>
      <c r="BA7" s="21">
        <f>N7</f>
        <v>0</v>
      </c>
      <c r="BB7" s="81">
        <v>2995</v>
      </c>
      <c r="BC7" s="15">
        <f>$D$161*AX7</f>
        <v>3198.2530337333565</v>
      </c>
      <c r="BD7" s="19">
        <f>BC7-BB7</f>
        <v>203.25303373335646</v>
      </c>
      <c r="BE7" s="60">
        <f>(IF(BD7 &gt; 0, V7, W7))</f>
        <v>331.0822188039815</v>
      </c>
      <c r="BF7" s="60">
        <f>IF(BD7&gt;0, S7*(T7^(2-N7)), S7*(U7^(N7 + 2)))</f>
        <v>329.42279671876037</v>
      </c>
      <c r="BG7" s="46">
        <f>BD7/BE7</f>
        <v>0.61390501268113462</v>
      </c>
      <c r="BH7" s="61">
        <f>BB7/BC7</f>
        <v>0.93644873260822115</v>
      </c>
      <c r="BI7" s="63">
        <v>0</v>
      </c>
      <c r="BJ7" s="63">
        <v>0</v>
      </c>
      <c r="BK7" s="63">
        <v>0</v>
      </c>
      <c r="BL7" s="10">
        <f>SUM(BI7:BK7)</f>
        <v>0</v>
      </c>
      <c r="BM7" s="15">
        <f>AY7*$D$160</f>
        <v>299.6015516748638</v>
      </c>
      <c r="BN7" s="9">
        <f>BM7-BL7</f>
        <v>299.6015516748638</v>
      </c>
      <c r="BO7" s="48">
        <f>IF(BN7&gt;0,V7,W7)</f>
        <v>331.0822188039815</v>
      </c>
      <c r="BP7" s="48">
        <f xml:space="preserve"> IF(BN7 &gt;0, S7*T7^(2-N7), S7*U7^(N7+2))</f>
        <v>329.42279671876037</v>
      </c>
      <c r="BQ7" s="48">
        <f>IF(BN7&gt;0, S7*T7^(3-N7), S7*U7^(N7+3))</f>
        <v>327.77169184751358</v>
      </c>
      <c r="BR7" s="46">
        <f>BN7/BP7</f>
        <v>0.90947425211329258</v>
      </c>
      <c r="BS7" s="61">
        <f>BL7/BM7</f>
        <v>0</v>
      </c>
      <c r="BT7" s="16">
        <f>BB7+BL7+BV7</f>
        <v>2995</v>
      </c>
      <c r="BU7" s="66">
        <f>BC7+BM7+BW7</f>
        <v>3511.4049661455419</v>
      </c>
      <c r="BV7" s="63">
        <v>0</v>
      </c>
      <c r="BW7" s="15">
        <f>AZ7*$D$163</f>
        <v>13.550380737321779</v>
      </c>
      <c r="BX7" s="37">
        <f>BW7-BV7</f>
        <v>13.550380737321779</v>
      </c>
      <c r="BY7" s="53">
        <f>BX7*(BX7&lt;&gt;0)</f>
        <v>13.550380737321779</v>
      </c>
      <c r="BZ7" s="26">
        <f>BY7/$BY$155</f>
        <v>1.8715995493538459E-2</v>
      </c>
      <c r="CA7" s="47">
        <f>BZ7 * $BX$155</f>
        <v>13.550380737321779</v>
      </c>
      <c r="CB7" s="48">
        <f>IF(CA7&gt;0, V7, W7)</f>
        <v>331.0822188039815</v>
      </c>
      <c r="CC7" s="48">
        <f>IF(BX7&gt;0, S7*T7^(2-N7), S7*U7^(N7+2))</f>
        <v>329.42279671876037</v>
      </c>
      <c r="CD7" s="62">
        <f>CA7/CB7</f>
        <v>4.0927539951471491E-2</v>
      </c>
      <c r="CE7" s="63">
        <v>0</v>
      </c>
      <c r="CF7" s="15">
        <f>AZ7*$CE$158</f>
        <v>9.3132602928849408</v>
      </c>
      <c r="CG7" s="37">
        <f>CF7-CE7</f>
        <v>9.3132602928849408</v>
      </c>
      <c r="CH7" s="53">
        <f>CG7*(CG7&lt;&gt;0)</f>
        <v>9.3132602928849408</v>
      </c>
      <c r="CI7" s="26">
        <f>CH7/$CH$155</f>
        <v>1.4490835993286046E-3</v>
      </c>
      <c r="CJ7" s="47">
        <f>CI7 * $CG$155</f>
        <v>9.3132602928849408</v>
      </c>
      <c r="CK7" s="48">
        <f>IF(CA7&gt;0,V7,W7)</f>
        <v>331.0822188039815</v>
      </c>
      <c r="CL7" s="62">
        <f>CJ7/CK7</f>
        <v>2.8129750750519444E-2</v>
      </c>
      <c r="CM7" s="67">
        <f>N7</f>
        <v>0</v>
      </c>
      <c r="CN7" s="75">
        <f>BT7+BV7</f>
        <v>2995</v>
      </c>
      <c r="CO7">
        <f>E7/$E$155</f>
        <v>8.1248320096427348E-3</v>
      </c>
      <c r="CP7">
        <f>MAX(0,L7)</f>
        <v>0.84159325347577396</v>
      </c>
      <c r="CQ7">
        <f>CP7/$CP$155</f>
        <v>1.0390771909625613E-2</v>
      </c>
      <c r="CR7">
        <f>CO7*CQ7*AO7</f>
        <v>8.4423276216222747E-5</v>
      </c>
      <c r="CS7">
        <f>CR7/$CR$155</f>
        <v>1.805492607567747E-2</v>
      </c>
      <c r="CT7" s="1">
        <f>$CT$157*CS7</f>
        <v>950.58976170750134</v>
      </c>
      <c r="CU7" s="2">
        <v>0</v>
      </c>
      <c r="CV7" s="1">
        <f>CT7-CU7</f>
        <v>950.58976170750134</v>
      </c>
      <c r="CW7">
        <f>CU7/CT7</f>
        <v>0</v>
      </c>
    </row>
    <row r="8" spans="1:101" x14ac:dyDescent="0.2">
      <c r="A8" s="25" t="s">
        <v>180</v>
      </c>
      <c r="B8">
        <v>0</v>
      </c>
      <c r="C8">
        <v>0</v>
      </c>
      <c r="D8">
        <v>0.29702970297029702</v>
      </c>
      <c r="E8">
        <v>0.70297029702970204</v>
      </c>
      <c r="F8">
        <v>0.30048661800486598</v>
      </c>
      <c r="G8">
        <v>0.30048661800486598</v>
      </c>
      <c r="H8">
        <v>0.26719197707736297</v>
      </c>
      <c r="I8">
        <v>0.22994269340974199</v>
      </c>
      <c r="J8">
        <v>0.247868600001378</v>
      </c>
      <c r="K8">
        <v>0.27291243526819098</v>
      </c>
      <c r="L8">
        <v>0.73164042954603503</v>
      </c>
      <c r="M8">
        <v>-2.1774181346856701E-3</v>
      </c>
      <c r="N8" s="21">
        <v>0</v>
      </c>
      <c r="O8">
        <v>1.0191698184606801</v>
      </c>
      <c r="P8">
        <v>0.97222500044831694</v>
      </c>
      <c r="Q8">
        <v>1.0584683352486699</v>
      </c>
      <c r="R8">
        <v>0.98461955867153605</v>
      </c>
      <c r="S8">
        <v>13.9099998474121</v>
      </c>
      <c r="T8" s="27">
        <f>IF(C8,P8,R8)</f>
        <v>0.98461955867153605</v>
      </c>
      <c r="U8" s="27">
        <f>IF(D8 = 0,O8,Q8)</f>
        <v>1.0584683352486699</v>
      </c>
      <c r="V8" s="39">
        <f>S8*T8^(1-N8)</f>
        <v>13.696057910880036</v>
      </c>
      <c r="W8" s="38">
        <f>S8*U8^(N8+1)</f>
        <v>14.723294381799539</v>
      </c>
      <c r="X8" s="44">
        <f>0.5 * (D8-MAX($D$3:$D$154))/(MIN($D$3:$D$154)-MAX($D$3:$D$154)) + 0.75</f>
        <v>1.1001709654783585</v>
      </c>
      <c r="Y8" s="44">
        <f>AVERAGE(D8, F8, G8, H8, I8, J8, K8)</f>
        <v>0.27370266353381473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PERCENTILE($L$2:$L$154, 0.05)</f>
        <v>-4.5080460395209E-2</v>
      </c>
      <c r="AG8" s="22">
        <f>PERCENTILE($L$2:$L$154, 0.95)</f>
        <v>0.95154870252060642</v>
      </c>
      <c r="AH8" s="22">
        <f>MIN(MAX(L8,AF8), AG8)</f>
        <v>0.73164042954603503</v>
      </c>
      <c r="AI8" s="22">
        <f>AH8-$AH$155+1</f>
        <v>1.7767208899412439</v>
      </c>
      <c r="AJ8" s="22">
        <f>PERCENTILE($M$2:$M$154, 0.02)</f>
        <v>-1.0748760080736643</v>
      </c>
      <c r="AK8" s="22">
        <f>PERCENTILE($M$2:$M$154, 0.98)</f>
        <v>1.1164415820468989</v>
      </c>
      <c r="AL8" s="22">
        <f>MIN(MAX(M8,AJ8), AK8)</f>
        <v>-2.1774181346856701E-3</v>
      </c>
      <c r="AM8" s="22">
        <f>AL8-$AL$155 + 1</f>
        <v>2.0726985899389785</v>
      </c>
      <c r="AN8" s="46">
        <v>1</v>
      </c>
      <c r="AO8" s="51">
        <v>1</v>
      </c>
      <c r="AP8" s="51">
        <v>0</v>
      </c>
      <c r="AQ8" s="21">
        <v>1</v>
      </c>
      <c r="AR8" s="17">
        <f>(AI8^4)*AB8*AE8*AN8</f>
        <v>9.9649892495437626</v>
      </c>
      <c r="AS8" s="17">
        <f>(AM8^4) *Z8*AC8*AO8</f>
        <v>18.456298595474841</v>
      </c>
      <c r="AT8" s="17">
        <f>(AM8^4)*AA8*AP8*AQ8</f>
        <v>0</v>
      </c>
      <c r="AU8" s="17">
        <f>MIN(AR8, 0.05*AR$155)</f>
        <v>9.9649892495437626</v>
      </c>
      <c r="AV8" s="17">
        <f>MIN(AS8, 0.05*AS$155)</f>
        <v>18.456298595474841</v>
      </c>
      <c r="AW8" s="17">
        <f>MIN(AT8, 0.05*AT$155)</f>
        <v>0</v>
      </c>
      <c r="AX8" s="14">
        <f>AU8/$AU$155</f>
        <v>1.9582662216542424E-2</v>
      </c>
      <c r="AY8" s="14">
        <f>AV8/$AV$155</f>
        <v>1.4360656589465353E-2</v>
      </c>
      <c r="AZ8" s="64">
        <f>AW8/$AW$155</f>
        <v>0</v>
      </c>
      <c r="BA8" s="21">
        <f>N8</f>
        <v>0</v>
      </c>
      <c r="BB8" s="81">
        <v>2643</v>
      </c>
      <c r="BC8" s="15">
        <f>$D$161*AX8</f>
        <v>2515.3733790526576</v>
      </c>
      <c r="BD8" s="19">
        <f>BC8-BB8</f>
        <v>-127.62662094734242</v>
      </c>
      <c r="BE8" s="60">
        <f>(IF(BD8 &gt; 0, V8, W8))</f>
        <v>14.723294381799539</v>
      </c>
      <c r="BF8" s="60">
        <f>IF(BD8&gt;0, S8*(T8^(2-N8)), S8*(U8^(N8 + 2)))</f>
        <v>15.584140893679452</v>
      </c>
      <c r="BG8" s="46">
        <f>BD8/BE8</f>
        <v>-8.6683467461677814</v>
      </c>
      <c r="BH8" s="61">
        <f>BB8/BC8</f>
        <v>1.0507386386491095</v>
      </c>
      <c r="BI8" s="63">
        <v>181</v>
      </c>
      <c r="BJ8" s="63">
        <v>3311</v>
      </c>
      <c r="BK8" s="63">
        <v>97</v>
      </c>
      <c r="BL8" s="10">
        <f>SUM(BI8:BK8)</f>
        <v>3589</v>
      </c>
      <c r="BM8" s="15">
        <f>AY8*$D$160</f>
        <v>2529.1844778800482</v>
      </c>
      <c r="BN8" s="9">
        <f>BM8-BL8</f>
        <v>-1059.8155221199518</v>
      </c>
      <c r="BO8" s="48">
        <f>IF(BN8&gt;0,V8,W8)</f>
        <v>14.723294381799539</v>
      </c>
      <c r="BP8" s="48">
        <f xml:space="preserve"> IF(BN8 &gt;0, S8*T8^(2-N8), S8*U8^(N8+2))</f>
        <v>15.584140893679452</v>
      </c>
      <c r="BQ8" s="48">
        <f>IF(BN8&gt;0, S8*T8^(3-N8), S8*U8^(N8+3))</f>
        <v>16.495319668013607</v>
      </c>
      <c r="BR8" s="46">
        <f>BN8/BP8</f>
        <v>-68.006028009525195</v>
      </c>
      <c r="BS8" s="61">
        <f>BL8/BM8</f>
        <v>1.419034487752465</v>
      </c>
      <c r="BT8" s="16">
        <f>BB8+BL8+BV8</f>
        <v>6232</v>
      </c>
      <c r="BU8" s="66">
        <f>BC8+BM8+BW8</f>
        <v>5044.5578569327063</v>
      </c>
      <c r="BV8" s="63">
        <v>0</v>
      </c>
      <c r="BW8" s="15">
        <f>AZ8*$D$163</f>
        <v>0</v>
      </c>
      <c r="BX8" s="37">
        <f>BW8-BV8</f>
        <v>0</v>
      </c>
      <c r="BY8" s="53">
        <f>BX8*(BX8&lt;&gt;0)</f>
        <v>0</v>
      </c>
      <c r="BZ8" s="26">
        <f>BY8/$BY$155</f>
        <v>0</v>
      </c>
      <c r="CA8" s="47">
        <f>BZ8 * $BX$155</f>
        <v>0</v>
      </c>
      <c r="CB8" s="48">
        <f>IF(CA8&gt;0, V8, W8)</f>
        <v>14.723294381799539</v>
      </c>
      <c r="CC8" s="48">
        <f>IF(BX8&gt;0, S8*T8^(2-N8), S8*U8^(N8+2))</f>
        <v>15.584140893679452</v>
      </c>
      <c r="CD8" s="62">
        <f>CA8/CB8</f>
        <v>0</v>
      </c>
      <c r="CE8" s="63">
        <v>0</v>
      </c>
      <c r="CF8" s="15">
        <f>AZ8*$CE$158</f>
        <v>0</v>
      </c>
      <c r="CG8" s="37">
        <f>CF8-CE8</f>
        <v>0</v>
      </c>
      <c r="CH8" s="53">
        <f>CG8*(CG8&lt;&gt;0)</f>
        <v>0</v>
      </c>
      <c r="CI8" s="26">
        <f>CH8/$CH$155</f>
        <v>0</v>
      </c>
      <c r="CJ8" s="47">
        <f>CI8 * $CG$155</f>
        <v>0</v>
      </c>
      <c r="CK8" s="48">
        <f>IF(CA8&gt;0,V8,W8)</f>
        <v>14.723294381799539</v>
      </c>
      <c r="CL8" s="62">
        <f>CJ8/CK8</f>
        <v>0</v>
      </c>
      <c r="CM8" s="67">
        <f>N8</f>
        <v>0</v>
      </c>
      <c r="CN8" s="75">
        <f>BT8+BV8</f>
        <v>6232</v>
      </c>
      <c r="CO8">
        <f>E8/$E$155</f>
        <v>8.3797910167355636E-3</v>
      </c>
      <c r="CP8">
        <f>MAX(0,L8)</f>
        <v>0.73164042954603503</v>
      </c>
      <c r="CQ8">
        <f>CP8/$CP$155</f>
        <v>9.0332340377918645E-3</v>
      </c>
      <c r="CR8">
        <f>CO8*CQ8*AO8</f>
        <v>7.5696613441958189E-5</v>
      </c>
      <c r="CS8">
        <f>CR8/$CR$155</f>
        <v>1.6188624999263705E-2</v>
      </c>
      <c r="CT8" s="1">
        <f>$CT$157*CS8</f>
        <v>852.32922671187157</v>
      </c>
      <c r="CU8" s="2">
        <v>0</v>
      </c>
      <c r="CV8" s="1">
        <f>CT8-CU8</f>
        <v>852.32922671187157</v>
      </c>
      <c r="CW8">
        <f>CU8/CT8</f>
        <v>0</v>
      </c>
    </row>
    <row r="9" spans="1:101" x14ac:dyDescent="0.2">
      <c r="A9" s="25" t="s">
        <v>254</v>
      </c>
      <c r="B9">
        <v>1</v>
      </c>
      <c r="C9">
        <v>1</v>
      </c>
      <c r="D9">
        <v>0.97123451857770604</v>
      </c>
      <c r="E9">
        <v>2.8765481422293199E-2</v>
      </c>
      <c r="F9">
        <v>0.95033770361541503</v>
      </c>
      <c r="G9">
        <v>0.95033770361541503</v>
      </c>
      <c r="H9">
        <v>0.98119515252820699</v>
      </c>
      <c r="I9">
        <v>0.868783953196824</v>
      </c>
      <c r="J9">
        <v>0.92328034933654701</v>
      </c>
      <c r="K9">
        <v>0.93671133599510403</v>
      </c>
      <c r="L9">
        <v>0.21382684686099099</v>
      </c>
      <c r="M9">
        <v>0.59689451030909002</v>
      </c>
      <c r="N9" s="21">
        <v>0</v>
      </c>
      <c r="O9">
        <v>1.01157457299931</v>
      </c>
      <c r="P9">
        <v>0.99227662313479803</v>
      </c>
      <c r="Q9">
        <v>1.0176316452888099</v>
      </c>
      <c r="R9">
        <v>0.996778238315979</v>
      </c>
      <c r="S9">
        <v>10.8599996566772</v>
      </c>
      <c r="T9" s="27">
        <f>IF(C9,P9,R9)</f>
        <v>0.99227662313479803</v>
      </c>
      <c r="U9" s="27">
        <f>IF(D9 = 0,O9,Q9)</f>
        <v>1.0176316452888099</v>
      </c>
      <c r="V9" s="39">
        <f>S9*T9^(1-N9)</f>
        <v>10.776123786572718</v>
      </c>
      <c r="W9" s="38">
        <f>S9*U9^(N9+1)</f>
        <v>11.051479318460329</v>
      </c>
      <c r="X9" s="44">
        <f>0.5 * (D9-MAX($D$3:$D$154))/(MIN($D$3:$D$154)-MAX($D$3:$D$154)) + 0.75</f>
        <v>0.75450634985661624</v>
      </c>
      <c r="Y9" s="44">
        <f>AVERAGE(D9, F9, G9, H9, I9, J9, K9)</f>
        <v>0.94026867383788826</v>
      </c>
      <c r="Z9" s="22">
        <f>AI9^N9</f>
        <v>1</v>
      </c>
      <c r="AA9" s="22">
        <f>(Z9+AB9)/2</f>
        <v>1</v>
      </c>
      <c r="AB9" s="22">
        <f>AM9^N9</f>
        <v>1</v>
      </c>
      <c r="AC9" s="22">
        <v>1</v>
      </c>
      <c r="AD9" s="22">
        <v>1</v>
      </c>
      <c r="AE9" s="22">
        <v>1</v>
      </c>
      <c r="AF9" s="22">
        <f>PERCENTILE($L$2:$L$154, 0.05)</f>
        <v>-4.5080460395209E-2</v>
      </c>
      <c r="AG9" s="22">
        <f>PERCENTILE($L$2:$L$154, 0.95)</f>
        <v>0.95154870252060642</v>
      </c>
      <c r="AH9" s="22">
        <f>MIN(MAX(L9,AF9), AG9)</f>
        <v>0.21382684686099099</v>
      </c>
      <c r="AI9" s="22">
        <f>AH9-$AH$155+1</f>
        <v>1.2589073072562</v>
      </c>
      <c r="AJ9" s="22">
        <f>PERCENTILE($M$2:$M$154, 0.02)</f>
        <v>-1.0748760080736643</v>
      </c>
      <c r="AK9" s="22">
        <f>PERCENTILE($M$2:$M$154, 0.98)</f>
        <v>1.1164415820468989</v>
      </c>
      <c r="AL9" s="22">
        <f>MIN(MAX(M9,AJ9), AK9)</f>
        <v>0.59689451030909002</v>
      </c>
      <c r="AM9" s="22">
        <f>AL9-$AL$155 + 1</f>
        <v>2.6717705183827545</v>
      </c>
      <c r="AN9" s="46">
        <v>0</v>
      </c>
      <c r="AO9" s="70">
        <v>0.54</v>
      </c>
      <c r="AP9" s="51">
        <v>1</v>
      </c>
      <c r="AQ9" s="50">
        <v>1</v>
      </c>
      <c r="AR9" s="17">
        <f>(AI9^4)*AB9*AE9*AN9</f>
        <v>0</v>
      </c>
      <c r="AS9" s="17">
        <f>(AM9^4) *Z9*AC9*AO9</f>
        <v>27.516321375052193</v>
      </c>
      <c r="AT9" s="17">
        <f>(AM9^4)*AA9*AP9*AQ9</f>
        <v>50.956150694541094</v>
      </c>
      <c r="AU9" s="17">
        <f>MIN(AR9, 0.05*AR$155)</f>
        <v>0</v>
      </c>
      <c r="AV9" s="17">
        <f>MIN(AS9, 0.05*AS$155)</f>
        <v>27.516321375052193</v>
      </c>
      <c r="AW9" s="17">
        <f>MIN(AT9, 0.05*AT$155)</f>
        <v>50.956150694541094</v>
      </c>
      <c r="AX9" s="14">
        <f>AU9/$AU$155</f>
        <v>0</v>
      </c>
      <c r="AY9" s="14">
        <f>AV9/$AV$155</f>
        <v>2.1410167365268681E-2</v>
      </c>
      <c r="AZ9" s="64">
        <f>AW9/$AW$155</f>
        <v>3.3773953113337703E-2</v>
      </c>
      <c r="BA9" s="21">
        <f>N9</f>
        <v>0</v>
      </c>
      <c r="BB9" s="81">
        <v>0</v>
      </c>
      <c r="BC9" s="15">
        <f>$D$161*AX9</f>
        <v>0</v>
      </c>
      <c r="BD9" s="19">
        <f>BC9-BB9</f>
        <v>0</v>
      </c>
      <c r="BE9" s="60">
        <f>(IF(BD9 &gt; 0, V9, W9))</f>
        <v>11.051479318460329</v>
      </c>
      <c r="BF9" s="60">
        <f>IF(BD9&gt;0, S9*(T9^(2-N9)), S9*(U9^(N9 + 2)))</f>
        <v>11.246335081720041</v>
      </c>
      <c r="BG9" s="46">
        <f>BD9/BE9</f>
        <v>0</v>
      </c>
      <c r="BH9" s="61" t="e">
        <f>BB9/BC9</f>
        <v>#DIV/0!</v>
      </c>
      <c r="BI9" s="63">
        <v>0</v>
      </c>
      <c r="BJ9" s="63">
        <v>771</v>
      </c>
      <c r="BK9" s="63">
        <v>0</v>
      </c>
      <c r="BL9" s="10">
        <f>SUM(BI9:BK9)</f>
        <v>771</v>
      </c>
      <c r="BM9" s="15">
        <f>AY9*$D$160</f>
        <v>3770.7372662037546</v>
      </c>
      <c r="BN9" s="9">
        <f>BM9-BL9</f>
        <v>2999.7372662037546</v>
      </c>
      <c r="BO9" s="48">
        <f>IF(BN9&gt;0,V9,W9)</f>
        <v>10.776123786572718</v>
      </c>
      <c r="BP9" s="48">
        <f xml:space="preserve"> IF(BN9 &gt;0, S9*T9^(2-N9), S9*U9^(N9+2))</f>
        <v>10.69289572142295</v>
      </c>
      <c r="BQ9" s="48">
        <f>IF(BN9&gt;0, S9*T9^(3-N9), S9*U9^(N9+3))</f>
        <v>10.610310457986095</v>
      </c>
      <c r="BR9" s="46">
        <f>BN9/BP9</f>
        <v>280.53553914248465</v>
      </c>
      <c r="BS9" s="61">
        <f>BL9/BM9</f>
        <v>0.20446929753242013</v>
      </c>
      <c r="BT9" s="16">
        <f>BB9+BL9+BV9</f>
        <v>858</v>
      </c>
      <c r="BU9" s="66">
        <f>BC9+BM9+BW9</f>
        <v>4086.5575017665756</v>
      </c>
      <c r="BV9" s="63">
        <v>87</v>
      </c>
      <c r="BW9" s="15">
        <f>AZ9*$D$163</f>
        <v>315.82023556282087</v>
      </c>
      <c r="BX9" s="37">
        <f>BW9-BV9</f>
        <v>228.82023556282087</v>
      </c>
      <c r="BY9" s="53">
        <f>BX9*(BX9&lt;&gt;0)</f>
        <v>228.82023556282087</v>
      </c>
      <c r="BZ9" s="26">
        <f>BY9/$BY$155</f>
        <v>0.31605004911991985</v>
      </c>
      <c r="CA9" s="47">
        <f>BZ9 * $BX$155</f>
        <v>228.82023556282087</v>
      </c>
      <c r="CB9" s="48">
        <f>IF(CA9&gt;0, V9, W9)</f>
        <v>10.776123786572718</v>
      </c>
      <c r="CC9" s="48">
        <f>IF(BX9&gt;0, S9*T9^(2-N9), S9*U9^(N9+2))</f>
        <v>10.69289572142295</v>
      </c>
      <c r="CD9" s="62">
        <f>CA9/CB9</f>
        <v>21.234002141654663</v>
      </c>
      <c r="CE9" s="63">
        <v>0</v>
      </c>
      <c r="CF9" s="15">
        <f>AZ9*$CE$158</f>
        <v>217.06519665942142</v>
      </c>
      <c r="CG9" s="37">
        <f>CF9-CE9</f>
        <v>217.06519665942142</v>
      </c>
      <c r="CH9" s="53">
        <f>CG9*(CG9&lt;&gt;0)</f>
        <v>217.06519665942142</v>
      </c>
      <c r="CI9" s="26">
        <f>CH9/$CH$155</f>
        <v>3.377395311333771E-2</v>
      </c>
      <c r="CJ9" s="47">
        <f>CI9 * $CG$155</f>
        <v>217.06519665942142</v>
      </c>
      <c r="CK9" s="48">
        <f>IF(CA9&gt;0,V9,W9)</f>
        <v>10.776123786572718</v>
      </c>
      <c r="CL9" s="62">
        <f>CJ9/CK9</f>
        <v>20.143161025107126</v>
      </c>
      <c r="CM9" s="67">
        <f>N9</f>
        <v>0</v>
      </c>
      <c r="CN9" s="75">
        <f>BT9+BV9</f>
        <v>945</v>
      </c>
      <c r="CO9">
        <f>E9/$E$155</f>
        <v>3.4290029583486289E-4</v>
      </c>
      <c r="CP9">
        <f>MAX(0,L9)</f>
        <v>0.21382684686099099</v>
      </c>
      <c r="CQ9">
        <f>CP9/$CP$155</f>
        <v>2.6400235324022352E-3</v>
      </c>
      <c r="CR9">
        <f>CO9*CQ9*AO9</f>
        <v>4.8884301914673212E-7</v>
      </c>
      <c r="CS9">
        <f>CR9/$CR$155</f>
        <v>1.0454491899485451E-4</v>
      </c>
      <c r="CT9" s="1">
        <f>$CT$157*CS9</f>
        <v>5.5042778474139942</v>
      </c>
      <c r="CU9" s="2">
        <v>0</v>
      </c>
      <c r="CV9" s="1">
        <f>CT9-CU9</f>
        <v>5.5042778474139942</v>
      </c>
      <c r="CW9">
        <f>CU9/CT9</f>
        <v>0</v>
      </c>
    </row>
    <row r="10" spans="1:101" x14ac:dyDescent="0.2">
      <c r="A10" s="25" t="s">
        <v>139</v>
      </c>
      <c r="B10">
        <v>0</v>
      </c>
      <c r="C10">
        <v>0</v>
      </c>
      <c r="D10">
        <v>0.26048741510187701</v>
      </c>
      <c r="E10">
        <v>0.73951258489812199</v>
      </c>
      <c r="F10">
        <v>0.28327373857767102</v>
      </c>
      <c r="G10">
        <v>0.28327373857767102</v>
      </c>
      <c r="H10">
        <v>0.106142916840785</v>
      </c>
      <c r="I10">
        <v>0.23234433765148299</v>
      </c>
      <c r="J10">
        <v>0.157040458830738</v>
      </c>
      <c r="K10">
        <v>0.210915712740744</v>
      </c>
      <c r="L10">
        <v>0.83334609482732902</v>
      </c>
      <c r="M10">
        <v>-1.0750100344097799</v>
      </c>
      <c r="N10" s="21">
        <v>0</v>
      </c>
      <c r="O10">
        <v>1.0060713113200701</v>
      </c>
      <c r="P10">
        <v>0.98628721707024802</v>
      </c>
      <c r="Q10">
        <v>1.0175101898551699</v>
      </c>
      <c r="R10">
        <v>0.99096735506117095</v>
      </c>
      <c r="S10">
        <v>63.959999084472599</v>
      </c>
      <c r="T10" s="27">
        <f>IF(C10,P10,R10)</f>
        <v>0.99096735506117095</v>
      </c>
      <c r="U10" s="27">
        <f>IF(D10 = 0,O10,Q10)</f>
        <v>1.0175101898551699</v>
      </c>
      <c r="V10" s="39">
        <f>S10*T10^(1-N10)</f>
        <v>63.382271122454725</v>
      </c>
      <c r="W10" s="38">
        <f>S10*U10^(N10+1)</f>
        <v>65.079950811578215</v>
      </c>
      <c r="X10" s="44">
        <f>0.5 * (D10-MAX($D$3:$D$154))/(MIN($D$3:$D$154)-MAX($D$3:$D$154)) + 0.75</f>
        <v>1.118906185989349</v>
      </c>
      <c r="Y10" s="44">
        <f>AVERAGE(D10, F10, G10, H10, I10, J10, K10)</f>
        <v>0.21906833118870983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v>1</v>
      </c>
      <c r="AD10" s="22">
        <v>1</v>
      </c>
      <c r="AE10" s="22">
        <v>1</v>
      </c>
      <c r="AF10" s="22">
        <f>PERCENTILE($L$2:$L$154, 0.05)</f>
        <v>-4.5080460395209E-2</v>
      </c>
      <c r="AG10" s="22">
        <f>PERCENTILE($L$2:$L$154, 0.95)</f>
        <v>0.95154870252060642</v>
      </c>
      <c r="AH10" s="22">
        <f>MIN(MAX(L10,AF10), AG10)</f>
        <v>0.83334609482732902</v>
      </c>
      <c r="AI10" s="22">
        <f>AH10-$AH$155+1</f>
        <v>1.8784265552225379</v>
      </c>
      <c r="AJ10" s="22">
        <f>PERCENTILE($M$2:$M$154, 0.02)</f>
        <v>-1.0748760080736643</v>
      </c>
      <c r="AK10" s="22">
        <f>PERCENTILE($M$2:$M$154, 0.98)</f>
        <v>1.1164415820468989</v>
      </c>
      <c r="AL10" s="22">
        <f>MIN(MAX(M10,AJ10), AK10)</f>
        <v>-1.0748760080736643</v>
      </c>
      <c r="AM10" s="22">
        <f>AL10-$AL$155 + 1</f>
        <v>1</v>
      </c>
      <c r="AN10" s="46">
        <v>1</v>
      </c>
      <c r="AO10" s="51">
        <v>1</v>
      </c>
      <c r="AP10" s="51">
        <v>1</v>
      </c>
      <c r="AQ10" s="21">
        <v>1</v>
      </c>
      <c r="AR10" s="17">
        <f>(AI10^4)*AB10*AE10*AN10</f>
        <v>12.450215734175339</v>
      </c>
      <c r="AS10" s="17">
        <f>(AM10^4) *Z10*AC10*AO10</f>
        <v>1</v>
      </c>
      <c r="AT10" s="17">
        <f>(AM10^4)*AA10*AP10*AQ10</f>
        <v>1</v>
      </c>
      <c r="AU10" s="17">
        <f>MIN(AR10, 0.05*AR$155)</f>
        <v>12.450215734175339</v>
      </c>
      <c r="AV10" s="17">
        <f>MIN(AS10, 0.05*AS$155)</f>
        <v>1</v>
      </c>
      <c r="AW10" s="17">
        <f>MIN(AT10, 0.05*AT$155)</f>
        <v>1</v>
      </c>
      <c r="AX10" s="14">
        <f>AU10/$AU$155</f>
        <v>2.4466495963013701E-2</v>
      </c>
      <c r="AY10" s="14">
        <f>AV10/$AV$155</f>
        <v>7.7808974075583778E-4</v>
      </c>
      <c r="AZ10" s="64">
        <f>AW10/$AW$155</f>
        <v>6.6280424743613703E-4</v>
      </c>
      <c r="BA10" s="21">
        <f>N10</f>
        <v>0</v>
      </c>
      <c r="BB10" s="81">
        <v>2814</v>
      </c>
      <c r="BC10" s="15">
        <f>$D$161*AX10</f>
        <v>3142.6969399531467</v>
      </c>
      <c r="BD10" s="19">
        <f>BC10-BB10</f>
        <v>328.69693995314674</v>
      </c>
      <c r="BE10" s="60">
        <f>(IF(BD10 &gt; 0, V10, W10))</f>
        <v>63.382271122454725</v>
      </c>
      <c r="BF10" s="60">
        <f>IF(BD10&gt;0, S10*(T10^(2-N10)), S10*(U10^(N10 + 2)))</f>
        <v>62.809761571988993</v>
      </c>
      <c r="BG10" s="46">
        <f>BD10/BE10</f>
        <v>5.1859444941331203</v>
      </c>
      <c r="BH10" s="61">
        <f>BB10/BC10</f>
        <v>0.89540927864395126</v>
      </c>
      <c r="BI10" s="63">
        <v>1151</v>
      </c>
      <c r="BJ10" s="63">
        <v>0</v>
      </c>
      <c r="BK10" s="63">
        <v>256</v>
      </c>
      <c r="BL10" s="10">
        <f>SUM(BI10:BK10)</f>
        <v>1407</v>
      </c>
      <c r="BM10" s="15">
        <f>AY10*$D$160</f>
        <v>137.03638705217739</v>
      </c>
      <c r="BN10" s="9">
        <f>BM10-BL10</f>
        <v>-1269.9636129478226</v>
      </c>
      <c r="BO10" s="48">
        <f>IF(BN10&gt;0,V10,W10)</f>
        <v>65.079950811578215</v>
      </c>
      <c r="BP10" s="48">
        <f xml:space="preserve"> IF(BN10 &gt;0, S10*T10^(2-N10), S10*U10^(N10+2))</f>
        <v>66.219513106054066</v>
      </c>
      <c r="BQ10" s="48">
        <f>IF(BN10&gt;0, S10*T10^(3-N10), S10*U10^(N10+3))</f>
        <v>67.37902935265798</v>
      </c>
      <c r="BR10" s="46">
        <f>BN10/BP10</f>
        <v>-19.178087445522419</v>
      </c>
      <c r="BS10" s="61">
        <f>BL10/BM10</f>
        <v>10.267345996682447</v>
      </c>
      <c r="BT10" s="16">
        <f>BB10+BL10+BV10</f>
        <v>4221</v>
      </c>
      <c r="BU10" s="66">
        <f>BC10+BM10+BW10</f>
        <v>3285.9312095230994</v>
      </c>
      <c r="BV10" s="63">
        <v>0</v>
      </c>
      <c r="BW10" s="15">
        <f>AZ10*$D$163</f>
        <v>6.1978825177753176</v>
      </c>
      <c r="BX10" s="37">
        <f>BW10-BV10</f>
        <v>6.1978825177753176</v>
      </c>
      <c r="BY10" s="53">
        <f>BX10*(BX10&lt;&gt;0)</f>
        <v>6.1978825177753176</v>
      </c>
      <c r="BZ10" s="26">
        <f>BY10/$BY$155</f>
        <v>8.5606112123968892E-3</v>
      </c>
      <c r="CA10" s="47">
        <f>BZ10 * $BX$155</f>
        <v>6.1978825177753176</v>
      </c>
      <c r="CB10" s="48">
        <f>IF(CA10&gt;0, V10, W10)</f>
        <v>63.382271122454725</v>
      </c>
      <c r="CC10" s="48">
        <f>IF(BX10&gt;0, S10*T10^(2-N10), S10*U10^(N10+2))</f>
        <v>62.809761571988993</v>
      </c>
      <c r="CD10" s="62">
        <f>CA10/CB10</f>
        <v>9.7785743679032755E-2</v>
      </c>
      <c r="CE10" s="63">
        <v>0</v>
      </c>
      <c r="CF10" s="15">
        <f>AZ10*$CE$158</f>
        <v>4.2598428982720531</v>
      </c>
      <c r="CG10" s="37">
        <f>CF10-CE10</f>
        <v>4.2598428982720531</v>
      </c>
      <c r="CH10" s="53">
        <f>CG10*(CG10&lt;&gt;0)</f>
        <v>4.2598428982720531</v>
      </c>
      <c r="CI10" s="26">
        <f>CH10/$CH$155</f>
        <v>6.6280424743613714E-4</v>
      </c>
      <c r="CJ10" s="47">
        <f>CI10 * $CG$155</f>
        <v>4.2598428982720531</v>
      </c>
      <c r="CK10" s="48">
        <f>IF(CA10&gt;0,V10,W10)</f>
        <v>63.382271122454725</v>
      </c>
      <c r="CL10" s="62">
        <f>CJ10/CK10</f>
        <v>6.7208745013917603E-2</v>
      </c>
      <c r="CM10" s="67">
        <f>N10</f>
        <v>0</v>
      </c>
      <c r="CN10" s="75">
        <f>BT10+BV10</f>
        <v>4221</v>
      </c>
      <c r="CO10">
        <f>E10/$E$155</f>
        <v>8.8153951054212795E-3</v>
      </c>
      <c r="CP10">
        <f>MAX(0,L10)</f>
        <v>0.83334609482732902</v>
      </c>
      <c r="CQ10">
        <f>CP10/$CP$155</f>
        <v>1.0288947965499907E-2</v>
      </c>
      <c r="CR10">
        <f>CO10*CQ10*AO10</f>
        <v>9.0701141535002113E-5</v>
      </c>
      <c r="CS10">
        <f>CR10/$CR$155</f>
        <v>1.939752256474668E-2</v>
      </c>
      <c r="CT10" s="1">
        <f>$CT$157*CS10</f>
        <v>1021.2773109815429</v>
      </c>
      <c r="CU10" s="2">
        <v>0</v>
      </c>
      <c r="CV10" s="1">
        <f>CT10-CU10</f>
        <v>1021.2773109815429</v>
      </c>
      <c r="CW10">
        <f>CU10/CT10</f>
        <v>0</v>
      </c>
    </row>
    <row r="11" spans="1:101" x14ac:dyDescent="0.2">
      <c r="A11" s="25" t="s">
        <v>192</v>
      </c>
      <c r="B11">
        <v>1</v>
      </c>
      <c r="C11">
        <v>1</v>
      </c>
      <c r="D11">
        <v>0.32720735117858502</v>
      </c>
      <c r="E11">
        <v>0.67279264882141399</v>
      </c>
      <c r="F11">
        <v>0.27853152434158002</v>
      </c>
      <c r="G11">
        <v>0.27853152434158002</v>
      </c>
      <c r="H11">
        <v>0.113246970330129</v>
      </c>
      <c r="I11">
        <v>6.1847053907229402E-2</v>
      </c>
      <c r="J11">
        <v>8.3689852902475104E-2</v>
      </c>
      <c r="K11">
        <v>0.152676986808258</v>
      </c>
      <c r="L11">
        <v>0.523138007817191</v>
      </c>
      <c r="M11">
        <v>0.60316875130240699</v>
      </c>
      <c r="N11" s="21">
        <v>0</v>
      </c>
      <c r="O11">
        <v>1.00150124315378</v>
      </c>
      <c r="P11">
        <v>0.99318762318935805</v>
      </c>
      <c r="Q11">
        <v>1.02158558758361</v>
      </c>
      <c r="R11">
        <v>1.0026883782620499</v>
      </c>
      <c r="S11">
        <v>28.350000381469702</v>
      </c>
      <c r="T11" s="27">
        <f>IF(C11,P11,R11)</f>
        <v>0.99318762318935805</v>
      </c>
      <c r="U11" s="27">
        <f>IF(D11 = 0,O11,Q11)</f>
        <v>1.02158558758361</v>
      </c>
      <c r="V11" s="39">
        <f>S11*T11^(1-N11)</f>
        <v>28.156869496289286</v>
      </c>
      <c r="W11" s="38">
        <f>S11*U11^(N11+1)</f>
        <v>28.961951797699292</v>
      </c>
      <c r="X11" s="44">
        <f>0.5 * (D11-MAX($D$3:$D$154))/(MIN($D$3:$D$154)-MAX($D$3:$D$154)) + 0.75</f>
        <v>1.0846988938959445</v>
      </c>
      <c r="Y11" s="44">
        <f>AVERAGE(D11, F11, G11, H11, I11, J11, K11)</f>
        <v>0.18510446625854807</v>
      </c>
      <c r="Z11" s="22">
        <f>AI11^N11</f>
        <v>1</v>
      </c>
      <c r="AA11" s="22">
        <f>(Z11+AB11)/2</f>
        <v>1</v>
      </c>
      <c r="AB11" s="22">
        <f>AM11^N11</f>
        <v>1</v>
      </c>
      <c r="AC11" s="22">
        <v>1</v>
      </c>
      <c r="AD11" s="22">
        <v>1</v>
      </c>
      <c r="AE11" s="22">
        <v>1</v>
      </c>
      <c r="AF11" s="22">
        <f>PERCENTILE($L$2:$L$154, 0.05)</f>
        <v>-4.5080460395209E-2</v>
      </c>
      <c r="AG11" s="22">
        <f>PERCENTILE($L$2:$L$154, 0.95)</f>
        <v>0.95154870252060642</v>
      </c>
      <c r="AH11" s="22">
        <f>MIN(MAX(L11,AF11), AG11)</f>
        <v>0.523138007817191</v>
      </c>
      <c r="AI11" s="22">
        <f>AH11-$AH$155+1</f>
        <v>1.5682184682123999</v>
      </c>
      <c r="AJ11" s="22">
        <f>PERCENTILE($M$2:$M$154, 0.02)</f>
        <v>-1.0748760080736643</v>
      </c>
      <c r="AK11" s="22">
        <f>PERCENTILE($M$2:$M$154, 0.98)</f>
        <v>1.1164415820468989</v>
      </c>
      <c r="AL11" s="22">
        <f>MIN(MAX(M11,AJ11), AK11)</f>
        <v>0.60316875130240699</v>
      </c>
      <c r="AM11" s="22">
        <f>AL11-$AL$155 + 1</f>
        <v>2.6780447593760712</v>
      </c>
      <c r="AN11" s="46">
        <v>0</v>
      </c>
      <c r="AO11" s="78">
        <v>0</v>
      </c>
      <c r="AP11" s="78">
        <v>0</v>
      </c>
      <c r="AQ11" s="50">
        <v>1</v>
      </c>
      <c r="AR11" s="17">
        <f>(AI11^4)*AB11*AE11*AN11</f>
        <v>0</v>
      </c>
      <c r="AS11" s="17">
        <f>(AM11^4) *Z11*AC11*AO11</f>
        <v>0</v>
      </c>
      <c r="AT11" s="17">
        <f>(AM11^4)*AA11*AP11*AQ11</f>
        <v>0</v>
      </c>
      <c r="AU11" s="17">
        <f>MIN(AR11, 0.05*AR$155)</f>
        <v>0</v>
      </c>
      <c r="AV11" s="17">
        <f>MIN(AS11, 0.05*AS$155)</f>
        <v>0</v>
      </c>
      <c r="AW11" s="17">
        <f>MIN(AT11, 0.05*AT$155)</f>
        <v>0</v>
      </c>
      <c r="AX11" s="14">
        <f>AU11/$AU$155</f>
        <v>0</v>
      </c>
      <c r="AY11" s="14">
        <f>AV11/$AV$155</f>
        <v>0</v>
      </c>
      <c r="AZ11" s="64">
        <f>AW11/$AW$155</f>
        <v>0</v>
      </c>
      <c r="BA11" s="21">
        <f>N11</f>
        <v>0</v>
      </c>
      <c r="BB11" s="81">
        <v>0</v>
      </c>
      <c r="BC11" s="15">
        <f>$D$161*AX11</f>
        <v>0</v>
      </c>
      <c r="BD11" s="19">
        <f>BC11-BB11</f>
        <v>0</v>
      </c>
      <c r="BE11" s="60">
        <f>(IF(BD11 &gt; 0, V11, W11))</f>
        <v>28.961951797699292</v>
      </c>
      <c r="BF11" s="60">
        <f>IF(BD11&gt;0, S11*(T11^(2-N11)), S11*(U11^(N11 + 2)))</f>
        <v>29.587112544820819</v>
      </c>
      <c r="BG11" s="46">
        <f>BD11/BE11</f>
        <v>0</v>
      </c>
      <c r="BH11" s="61" t="e">
        <f>BB11/BC11</f>
        <v>#DIV/0!</v>
      </c>
      <c r="BI11" s="63">
        <v>0</v>
      </c>
      <c r="BJ11" s="63">
        <v>567</v>
      </c>
      <c r="BK11" s="63">
        <v>0</v>
      </c>
      <c r="BL11" s="10">
        <f>SUM(BI11:BK11)</f>
        <v>567</v>
      </c>
      <c r="BM11" s="15">
        <f>AY11*$D$160</f>
        <v>0</v>
      </c>
      <c r="BN11" s="9">
        <f>BM11-BL11</f>
        <v>-567</v>
      </c>
      <c r="BO11" s="48">
        <f>IF(BN11&gt;0,V11,W11)</f>
        <v>28.961951797699292</v>
      </c>
      <c r="BP11" s="48">
        <f xml:space="preserve"> IF(BN11 &gt;0, S11*T11^(2-N11), S11*U11^(N11+2))</f>
        <v>29.587112544820819</v>
      </c>
      <c r="BQ11" s="48">
        <f>IF(BN11&gt;0, S11*T11^(3-N11), S11*U11^(N11+3))</f>
        <v>30.225767754003176</v>
      </c>
      <c r="BR11" s="46">
        <f>BN11/BP11</f>
        <v>-19.163749052600693</v>
      </c>
      <c r="BS11" s="61" t="e">
        <f>BL11/BM11</f>
        <v>#DIV/0!</v>
      </c>
      <c r="BT11" s="16">
        <f>BB11+BL11+BV11</f>
        <v>680</v>
      </c>
      <c r="BU11" s="66">
        <f>BC11+BM11+BW11</f>
        <v>0</v>
      </c>
      <c r="BV11" s="63">
        <v>113</v>
      </c>
      <c r="BW11" s="15">
        <f>AZ11*$D$163</f>
        <v>0</v>
      </c>
      <c r="BX11" s="37">
        <f>BW11-BV11</f>
        <v>-113</v>
      </c>
      <c r="BY11" s="53">
        <f>BX11*(BX11&lt;&gt;0)</f>
        <v>-113</v>
      </c>
      <c r="BZ11" s="26">
        <f>BY11/$BY$155</f>
        <v>-0.15607734806629911</v>
      </c>
      <c r="CA11" s="47">
        <f>BZ11 * $BX$155</f>
        <v>-113</v>
      </c>
      <c r="CB11" s="48">
        <f>IF(CA11&gt;0, V11, W11)</f>
        <v>28.961951797699292</v>
      </c>
      <c r="CC11" s="48">
        <f>IF(BX11&gt;0, S11*T11^(2-N11), S11*U11^(N11+2))</f>
        <v>29.587112544820819</v>
      </c>
      <c r="CD11" s="62">
        <f>CA11/CB11</f>
        <v>-3.9016707433708455</v>
      </c>
      <c r="CE11" s="63">
        <v>0</v>
      </c>
      <c r="CF11" s="15">
        <f>AZ11*$CE$158</f>
        <v>0</v>
      </c>
      <c r="CG11" s="37">
        <f>CF11-CE11</f>
        <v>0</v>
      </c>
      <c r="CH11" s="53">
        <f>CG11*(CG11&lt;&gt;0)</f>
        <v>0</v>
      </c>
      <c r="CI11" s="26">
        <f>CH11/$CH$155</f>
        <v>0</v>
      </c>
      <c r="CJ11" s="47">
        <f>CI11 * $CG$155</f>
        <v>0</v>
      </c>
      <c r="CK11" s="48">
        <f>IF(CA11&gt;0,V11,W11)</f>
        <v>28.961951797699292</v>
      </c>
      <c r="CL11" s="62">
        <f>CJ11/CK11</f>
        <v>0</v>
      </c>
      <c r="CM11" s="67">
        <f>N11</f>
        <v>0</v>
      </c>
      <c r="CN11" s="75">
        <f>BT11+BV11</f>
        <v>793</v>
      </c>
      <c r="CO11">
        <f>E11/$E$155</f>
        <v>8.0200569192487477E-3</v>
      </c>
      <c r="CP11">
        <f>MAX(0,L11)</f>
        <v>0.523138007817191</v>
      </c>
      <c r="CQ11">
        <f>CP11/$CP$155</f>
        <v>6.4589487784443688E-3</v>
      </c>
      <c r="CR11">
        <f>CO11*CQ11*AO11</f>
        <v>0</v>
      </c>
      <c r="CS11">
        <f>CR11/$CR$155</f>
        <v>0</v>
      </c>
      <c r="CT11" s="1">
        <f>$CT$157*CS11</f>
        <v>0</v>
      </c>
      <c r="CU11" s="2">
        <v>0</v>
      </c>
      <c r="CV11" s="1">
        <f>CT11-CU11</f>
        <v>0</v>
      </c>
      <c r="CW11" t="e">
        <f>CU11/CT11</f>
        <v>#DIV/0!</v>
      </c>
    </row>
    <row r="12" spans="1:101" x14ac:dyDescent="0.2">
      <c r="A12" s="25" t="s">
        <v>214</v>
      </c>
      <c r="B12">
        <v>0</v>
      </c>
      <c r="C12">
        <v>0</v>
      </c>
      <c r="D12">
        <v>0.68557730723132204</v>
      </c>
      <c r="E12">
        <v>0.31442269276867701</v>
      </c>
      <c r="F12">
        <v>0.97934048470401203</v>
      </c>
      <c r="G12">
        <v>0.97934048470401203</v>
      </c>
      <c r="H12">
        <v>0.55160885917258595</v>
      </c>
      <c r="I12">
        <v>0.78687839531968196</v>
      </c>
      <c r="J12">
        <v>0.65882402350691904</v>
      </c>
      <c r="K12">
        <v>0.80325154124714504</v>
      </c>
      <c r="L12">
        <v>0.67753842102192596</v>
      </c>
      <c r="M12">
        <v>-0.56981613520508201</v>
      </c>
      <c r="N12" s="21">
        <v>0</v>
      </c>
      <c r="O12">
        <v>1.0091768325243999</v>
      </c>
      <c r="P12">
        <v>0.99661023736279197</v>
      </c>
      <c r="Q12">
        <v>1.0013944911673001</v>
      </c>
      <c r="R12">
        <v>0.99971769912925001</v>
      </c>
      <c r="S12">
        <v>275.20001220703102</v>
      </c>
      <c r="T12" s="27">
        <f>IF(C12,P12,R12)</f>
        <v>0.99971769912925001</v>
      </c>
      <c r="U12" s="27">
        <f>IF(D12 = 0,O12,Q12)</f>
        <v>1.0013944911673001</v>
      </c>
      <c r="V12" s="39">
        <f>S12*T12^(1-N12)</f>
        <v>275.12232300395459</v>
      </c>
      <c r="W12" s="38">
        <f>S12*U12^(N12+1)</f>
        <v>275.58377619329457</v>
      </c>
      <c r="X12" s="44">
        <f>0.5 * (D12-MAX($D$3:$D$154))/(MIN($D$3:$D$154)-MAX($D$3:$D$154)) + 0.75</f>
        <v>0.9009627201966407</v>
      </c>
      <c r="Y12" s="44">
        <f>AVERAGE(D12, F12, G12, H12, I12, J12, K12)</f>
        <v>0.7778315851265255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PERCENTILE($L$2:$L$154, 0.05)</f>
        <v>-4.5080460395209E-2</v>
      </c>
      <c r="AG12" s="22">
        <f>PERCENTILE($L$2:$L$154, 0.95)</f>
        <v>0.95154870252060642</v>
      </c>
      <c r="AH12" s="22">
        <f>MIN(MAX(L12,AF12), AG12)</f>
        <v>0.67753842102192596</v>
      </c>
      <c r="AI12" s="22">
        <f>AH12-$AH$155+1</f>
        <v>1.722618881417135</v>
      </c>
      <c r="AJ12" s="22">
        <f>PERCENTILE($M$2:$M$154, 0.02)</f>
        <v>-1.0748760080736643</v>
      </c>
      <c r="AK12" s="22">
        <f>PERCENTILE($M$2:$M$154, 0.98)</f>
        <v>1.1164415820468989</v>
      </c>
      <c r="AL12" s="22">
        <f>MIN(MAX(M12,AJ12), AK12)</f>
        <v>-0.56981613520508201</v>
      </c>
      <c r="AM12" s="22">
        <f>AL12-$AL$155 + 1</f>
        <v>1.5050598728685824</v>
      </c>
      <c r="AN12" s="46">
        <v>1</v>
      </c>
      <c r="AO12" s="69">
        <v>1</v>
      </c>
      <c r="AP12" s="51">
        <v>1</v>
      </c>
      <c r="AQ12" s="21">
        <v>1</v>
      </c>
      <c r="AR12" s="17">
        <f>(AI12^4)*AB12*AE12*AN12</f>
        <v>8.805556593086818</v>
      </c>
      <c r="AS12" s="17">
        <f>(AM12^4) *Z12*AC12*AO12</f>
        <v>5.1311546928795719</v>
      </c>
      <c r="AT12" s="17">
        <f>(AM12^4)*AA12*AP12*AQ12</f>
        <v>5.1311546928795719</v>
      </c>
      <c r="AU12" s="17">
        <f>MIN(AR12, 0.05*AR$155)</f>
        <v>8.805556593086818</v>
      </c>
      <c r="AV12" s="17">
        <f>MIN(AS12, 0.05*AS$155)</f>
        <v>5.1311546928795719</v>
      </c>
      <c r="AW12" s="17">
        <f>MIN(AT12, 0.05*AT$155)</f>
        <v>5.1311546928795719</v>
      </c>
      <c r="AX12" s="14">
        <f>AU12/$AU$155</f>
        <v>1.73042073677061E-2</v>
      </c>
      <c r="AY12" s="14">
        <f>AV12/$AV$155</f>
        <v>3.9924988247607663E-3</v>
      </c>
      <c r="AZ12" s="64">
        <f>AW12/$AW$155</f>
        <v>3.4009511246924475E-3</v>
      </c>
      <c r="BA12" s="21">
        <f>N12</f>
        <v>0</v>
      </c>
      <c r="BB12" s="81">
        <v>1926</v>
      </c>
      <c r="BC12" s="15">
        <f>$D$161*AX12</f>
        <v>2222.7081321744809</v>
      </c>
      <c r="BD12" s="19">
        <f>BC12-BB12</f>
        <v>296.70813217448085</v>
      </c>
      <c r="BE12" s="60">
        <f>(IF(BD12 &gt; 0, V12, W12))</f>
        <v>275.12232300395459</v>
      </c>
      <c r="BF12" s="60">
        <f>IF(BD12&gt;0, S12*(T12^(2-N12)), S12*(U12^(N12 + 2)))</f>
        <v>275.04465573260779</v>
      </c>
      <c r="BG12" s="46">
        <f>BD12/BE12</f>
        <v>1.0784589521302348</v>
      </c>
      <c r="BH12" s="61">
        <f>BB12/BC12</f>
        <v>0.86651052925954319</v>
      </c>
      <c r="BI12" s="63">
        <v>0</v>
      </c>
      <c r="BJ12" s="63">
        <v>1376</v>
      </c>
      <c r="BK12" s="63">
        <v>0</v>
      </c>
      <c r="BL12" s="10">
        <f>SUM(BI12:BK12)</f>
        <v>1376</v>
      </c>
      <c r="BM12" s="15">
        <f>AY12*$D$160</f>
        <v>703.15490051804136</v>
      </c>
      <c r="BN12" s="9">
        <f>BM12-BL12</f>
        <v>-672.84509948195864</v>
      </c>
      <c r="BO12" s="48">
        <f>IF(BN12&gt;0,V12,W12)</f>
        <v>275.58377619329457</v>
      </c>
      <c r="BP12" s="48">
        <f xml:space="preserve"> IF(BN12 &gt;0, S12*T12^(2-N12), S12*U12^(N12+2))</f>
        <v>275.96807533504733</v>
      </c>
      <c r="BQ12" s="48">
        <f>IF(BN12&gt;0, S12*T12^(3-N12), S12*U12^(N12+3))</f>
        <v>276.35291037855887</v>
      </c>
      <c r="BR12" s="46">
        <f>BN12/BP12</f>
        <v>-2.4381265791888094</v>
      </c>
      <c r="BS12" s="61">
        <f>BL12/BM12</f>
        <v>1.9568945604819759</v>
      </c>
      <c r="BT12" s="16">
        <f>BB12+BL12+BV12</f>
        <v>3302</v>
      </c>
      <c r="BU12" s="66">
        <f>BC12+BM12+BW12</f>
        <v>2957.6653266595213</v>
      </c>
      <c r="BV12" s="63">
        <v>0</v>
      </c>
      <c r="BW12" s="15">
        <f>AZ12*$D$163</f>
        <v>31.802293966999077</v>
      </c>
      <c r="BX12" s="37">
        <f>BW12-BV12</f>
        <v>31.802293966999077</v>
      </c>
      <c r="BY12" s="53">
        <f>BX12*(BX12&lt;&gt;0)</f>
        <v>31.802293966999077</v>
      </c>
      <c r="BZ12" s="26">
        <f>BY12/$BY$155</f>
        <v>4.3925820396407779E-2</v>
      </c>
      <c r="CA12" s="47">
        <f>BZ12 * $BX$155</f>
        <v>31.802293966999077</v>
      </c>
      <c r="CB12" s="48">
        <f>IF(CA12&gt;0, V12, W12)</f>
        <v>275.12232300395459</v>
      </c>
      <c r="CC12" s="48">
        <f>IF(BX12&gt;0, S12*T12^(2-N12), S12*U12^(N12+2))</f>
        <v>275.04465573260779</v>
      </c>
      <c r="CD12" s="62">
        <f>CA12/CB12</f>
        <v>0.11559328817728089</v>
      </c>
      <c r="CE12" s="63">
        <v>0</v>
      </c>
      <c r="CF12" s="15">
        <f>AZ12*$CE$158</f>
        <v>21.857912878398359</v>
      </c>
      <c r="CG12" s="37">
        <f>CF12-CE12</f>
        <v>21.857912878398359</v>
      </c>
      <c r="CH12" s="53">
        <f>CG12*(CG12&lt;&gt;0)</f>
        <v>21.857912878398359</v>
      </c>
      <c r="CI12" s="26">
        <f>CH12/$CH$155</f>
        <v>3.4009511246924479E-3</v>
      </c>
      <c r="CJ12" s="47">
        <f>CI12 * $CG$155</f>
        <v>21.857912878398359</v>
      </c>
      <c r="CK12" s="48">
        <f>IF(CA12&gt;0,V12,W12)</f>
        <v>275.12232300395459</v>
      </c>
      <c r="CL12" s="62">
        <f>CJ12/CK12</f>
        <v>7.9447980228358916E-2</v>
      </c>
      <c r="CM12" s="67">
        <f>N12</f>
        <v>0</v>
      </c>
      <c r="CN12" s="75">
        <f>BT12+BV12</f>
        <v>3302</v>
      </c>
      <c r="CO12">
        <f>E12/$E$155</f>
        <v>3.7480907336394039E-3</v>
      </c>
      <c r="CP12">
        <f>MAX(0,L12)</f>
        <v>0.67753842102192596</v>
      </c>
      <c r="CQ12">
        <f>CP12/$CP$155</f>
        <v>8.3652609663527645E-3</v>
      </c>
      <c r="CR12">
        <f>CO12*CQ12*AO12</f>
        <v>3.1353757112462205E-5</v>
      </c>
      <c r="CS12">
        <f>CR12/$CR$155</f>
        <v>6.7053754868550359E-3</v>
      </c>
      <c r="CT12" s="1">
        <f>$CT$157*CS12</f>
        <v>353.03724088882359</v>
      </c>
      <c r="CU12" s="2">
        <v>0</v>
      </c>
      <c r="CV12" s="1">
        <f>CT12-CU12</f>
        <v>353.03724088882359</v>
      </c>
      <c r="CW12">
        <f>CU12/CT12</f>
        <v>0</v>
      </c>
    </row>
    <row r="13" spans="1:101" x14ac:dyDescent="0.2">
      <c r="A13" s="25" t="s">
        <v>140</v>
      </c>
      <c r="B13">
        <v>0</v>
      </c>
      <c r="C13">
        <v>1</v>
      </c>
      <c r="D13">
        <v>0.83182230281051595</v>
      </c>
      <c r="E13">
        <v>0.168177697189483</v>
      </c>
      <c r="F13">
        <v>0.97387387387387303</v>
      </c>
      <c r="G13">
        <v>0.97387387387387303</v>
      </c>
      <c r="H13">
        <v>0.96374045801526698</v>
      </c>
      <c r="I13">
        <v>0.78005725190839603</v>
      </c>
      <c r="J13">
        <v>0.86704828771662301</v>
      </c>
      <c r="K13">
        <v>0.91891004717235303</v>
      </c>
      <c r="L13">
        <v>0.71297508555150602</v>
      </c>
      <c r="M13">
        <v>1.50510699367156</v>
      </c>
      <c r="N13" s="21">
        <v>0</v>
      </c>
      <c r="O13">
        <v>1.0008900610723199</v>
      </c>
      <c r="P13">
        <v>0.99157694785082695</v>
      </c>
      <c r="Q13">
        <v>1.03697587151985</v>
      </c>
      <c r="R13">
        <v>1.0035910556121399</v>
      </c>
      <c r="S13">
        <v>36.669998168945298</v>
      </c>
      <c r="T13" s="27">
        <f>IF(C13,P13,R13)</f>
        <v>0.99157694785082695</v>
      </c>
      <c r="U13" s="27">
        <f>IF(D13 = 0,O13,Q13)</f>
        <v>1.03697587151985</v>
      </c>
      <c r="V13" s="39">
        <f>S13*T13^(1-N13)</f>
        <v>36.36112486205819</v>
      </c>
      <c r="W13" s="38">
        <f>S13*U13^(N13+1)</f>
        <v>38.025903309873357</v>
      </c>
      <c r="X13" s="44">
        <f>0.5 * (D13-MAX($D$3:$D$154))/(MIN($D$3:$D$154)-MAX($D$3:$D$154)) + 0.75</f>
        <v>0.82598295290153168</v>
      </c>
      <c r="Y13" s="44">
        <f>AVERAGE(D13, F13, G13, H13, I13, J13, K13)</f>
        <v>0.90133229933870018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v>1</v>
      </c>
      <c r="AD13" s="22">
        <v>1</v>
      </c>
      <c r="AE13" s="22">
        <v>1</v>
      </c>
      <c r="AF13" s="22">
        <f>PERCENTILE($L$2:$L$154, 0.05)</f>
        <v>-4.5080460395209E-2</v>
      </c>
      <c r="AG13" s="22">
        <f>PERCENTILE($L$2:$L$154, 0.95)</f>
        <v>0.95154870252060642</v>
      </c>
      <c r="AH13" s="22">
        <f>MIN(MAX(L13,AF13), AG13)</f>
        <v>0.71297508555150602</v>
      </c>
      <c r="AI13" s="22">
        <f>AH13-$AH$155+1</f>
        <v>1.7580555459467151</v>
      </c>
      <c r="AJ13" s="22">
        <f>PERCENTILE($M$2:$M$154, 0.02)</f>
        <v>-1.0748760080736643</v>
      </c>
      <c r="AK13" s="22">
        <f>PERCENTILE($M$2:$M$154, 0.98)</f>
        <v>1.1164415820468989</v>
      </c>
      <c r="AL13" s="22">
        <f>MIN(MAX(M13,AJ13), AK13)</f>
        <v>1.1164415820468989</v>
      </c>
      <c r="AM13" s="22">
        <f>AL13-$AL$155 + 1</f>
        <v>3.1913175901205633</v>
      </c>
      <c r="AN13" s="46">
        <v>0</v>
      </c>
      <c r="AO13" s="78">
        <v>0</v>
      </c>
      <c r="AP13" s="78">
        <v>0</v>
      </c>
      <c r="AQ13" s="50">
        <v>1</v>
      </c>
      <c r="AR13" s="17">
        <f>(AI13^4)*AB13*AE13*AN13</f>
        <v>0</v>
      </c>
      <c r="AS13" s="17">
        <f>(AM13^4) *Z13*AC13*AO13</f>
        <v>0</v>
      </c>
      <c r="AT13" s="17">
        <f>(AM13^4)*AA13*AP13*AQ13</f>
        <v>0</v>
      </c>
      <c r="AU13" s="17">
        <f>MIN(AR13, 0.05*AR$155)</f>
        <v>0</v>
      </c>
      <c r="AV13" s="17">
        <f>MIN(AS13, 0.05*AS$155)</f>
        <v>0</v>
      </c>
      <c r="AW13" s="17">
        <f>MIN(AT13, 0.05*AT$155)</f>
        <v>0</v>
      </c>
      <c r="AX13" s="14">
        <f>AU13/$AU$155</f>
        <v>0</v>
      </c>
      <c r="AY13" s="14">
        <f>AV13/$AV$155</f>
        <v>0</v>
      </c>
      <c r="AZ13" s="64">
        <f>AW13/$AW$155</f>
        <v>0</v>
      </c>
      <c r="BA13" s="21">
        <f>N13</f>
        <v>0</v>
      </c>
      <c r="BB13" s="81">
        <v>0</v>
      </c>
      <c r="BC13" s="15">
        <f>$D$161*AX13</f>
        <v>0</v>
      </c>
      <c r="BD13" s="19">
        <f>BC13-BB13</f>
        <v>0</v>
      </c>
      <c r="BE13" s="60">
        <f>(IF(BD13 &gt; 0, V13, W13))</f>
        <v>38.025903309873357</v>
      </c>
      <c r="BF13" s="60">
        <f>IF(BD13&gt;0, S13*(T13^(2-N13)), S13*(U13^(N13 + 2)))</f>
        <v>39.431944225085473</v>
      </c>
      <c r="BG13" s="46">
        <f>BD13/BE13</f>
        <v>0</v>
      </c>
      <c r="BH13" s="61" t="e">
        <f>BB13/BC13</f>
        <v>#DIV/0!</v>
      </c>
      <c r="BI13" s="63">
        <v>0</v>
      </c>
      <c r="BJ13" s="63">
        <v>3520</v>
      </c>
      <c r="BK13" s="63">
        <v>0</v>
      </c>
      <c r="BL13" s="10">
        <f>SUM(BI13:BK13)</f>
        <v>3520</v>
      </c>
      <c r="BM13" s="15">
        <f>AY13*$D$160</f>
        <v>0</v>
      </c>
      <c r="BN13" s="9">
        <f>BM13-BL13</f>
        <v>-3520</v>
      </c>
      <c r="BO13" s="48">
        <f>IF(BN13&gt;0,V13,W13)</f>
        <v>38.025903309873357</v>
      </c>
      <c r="BP13" s="48">
        <f xml:space="preserve"> IF(BN13 &gt;0, S13*T13^(2-N13), S13*U13^(N13+2))</f>
        <v>39.431944225085473</v>
      </c>
      <c r="BQ13" s="48">
        <f>IF(BN13&gt;0, S13*T13^(3-N13), S13*U13^(N13+3))</f>
        <v>40.889974728530127</v>
      </c>
      <c r="BR13" s="46">
        <f>BN13/BP13</f>
        <v>-89.267726184312181</v>
      </c>
      <c r="BS13" s="61" t="e">
        <f>BL13/BM13</f>
        <v>#DIV/0!</v>
      </c>
      <c r="BT13" s="16">
        <f>BB13+BL13+BV13</f>
        <v>3667</v>
      </c>
      <c r="BU13" s="66">
        <f>BC13+BM13+BW13</f>
        <v>0</v>
      </c>
      <c r="BV13" s="63">
        <v>147</v>
      </c>
      <c r="BW13" s="15">
        <f>AZ13*$D$163</f>
        <v>0</v>
      </c>
      <c r="BX13" s="37">
        <f>BW13-BV13</f>
        <v>-147</v>
      </c>
      <c r="BY13" s="53">
        <f>BX13*(BX13&lt;&gt;0)</f>
        <v>-147</v>
      </c>
      <c r="BZ13" s="26">
        <f>BY13/$BY$155</f>
        <v>-0.20303867403315015</v>
      </c>
      <c r="CA13" s="47">
        <f>BZ13 * $BX$155</f>
        <v>-147</v>
      </c>
      <c r="CB13" s="48">
        <f>IF(CA13&gt;0, V13, W13)</f>
        <v>38.025903309873357</v>
      </c>
      <c r="CC13" s="48">
        <f>IF(BX13&gt;0, S13*T13^(2-N13), S13*U13^(N13+2))</f>
        <v>39.431944225085473</v>
      </c>
      <c r="CD13" s="62">
        <f>CA13/CB13</f>
        <v>-3.8657858776449294</v>
      </c>
      <c r="CE13" s="63">
        <v>0</v>
      </c>
      <c r="CF13" s="15">
        <f>AZ13*$CE$158</f>
        <v>0</v>
      </c>
      <c r="CG13" s="37">
        <f>CF13-CE13</f>
        <v>0</v>
      </c>
      <c r="CH13" s="53">
        <f>CG13*(CG13&lt;&gt;0)</f>
        <v>0</v>
      </c>
      <c r="CI13" s="26">
        <f>CH13/$CH$155</f>
        <v>0</v>
      </c>
      <c r="CJ13" s="47">
        <f>CI13 * $CG$155</f>
        <v>0</v>
      </c>
      <c r="CK13" s="48">
        <f>IF(CA13&gt;0,V13,W13)</f>
        <v>38.025903309873357</v>
      </c>
      <c r="CL13" s="62">
        <f>CJ13/CK13</f>
        <v>0</v>
      </c>
      <c r="CM13" s="67">
        <f>N13</f>
        <v>0</v>
      </c>
      <c r="CN13" s="75">
        <f>BT13+BV13</f>
        <v>3814</v>
      </c>
      <c r="CO13">
        <f>E13/$E$155</f>
        <v>2.0047702756125947E-3</v>
      </c>
      <c r="CP13">
        <f>MAX(0,L13)</f>
        <v>0.71297508555150602</v>
      </c>
      <c r="CQ13">
        <f>CP13/$CP$155</f>
        <v>8.8027814631534036E-3</v>
      </c>
      <c r="CR13">
        <f>CO13*CQ13*AO13</f>
        <v>0</v>
      </c>
      <c r="CS13">
        <f>CR13/$CR$155</f>
        <v>0</v>
      </c>
      <c r="CT13" s="1">
        <f>$CT$157*CS13</f>
        <v>0</v>
      </c>
      <c r="CU13" s="2">
        <v>0</v>
      </c>
      <c r="CV13" s="1">
        <f>CT13-CU13</f>
        <v>0</v>
      </c>
      <c r="CW13" t="e">
        <f>CU13/CT13</f>
        <v>#DIV/0!</v>
      </c>
    </row>
    <row r="14" spans="1:101" x14ac:dyDescent="0.2">
      <c r="A14" s="25" t="s">
        <v>141</v>
      </c>
      <c r="B14">
        <v>1</v>
      </c>
      <c r="C14">
        <v>1</v>
      </c>
      <c r="D14">
        <v>0.26088693567718702</v>
      </c>
      <c r="E14">
        <v>0.73911306432281199</v>
      </c>
      <c r="F14">
        <v>0.30393325387365899</v>
      </c>
      <c r="G14">
        <v>0.30393325387365899</v>
      </c>
      <c r="H14">
        <v>8.3577099874634301E-3</v>
      </c>
      <c r="I14">
        <v>0.10154617634768</v>
      </c>
      <c r="J14">
        <v>2.9132344434489501E-2</v>
      </c>
      <c r="K14">
        <v>9.4097227573093703E-2</v>
      </c>
      <c r="L14">
        <v>0.73566521222186299</v>
      </c>
      <c r="M14">
        <v>-0.85822346292739404</v>
      </c>
      <c r="N14" s="21">
        <v>1</v>
      </c>
      <c r="O14">
        <v>1.0031288020300899</v>
      </c>
      <c r="P14">
        <v>0.98625856723460503</v>
      </c>
      <c r="Q14">
        <v>1.0099680079614799</v>
      </c>
      <c r="R14">
        <v>0.99305681150728298</v>
      </c>
      <c r="S14">
        <v>86.080001831054602</v>
      </c>
      <c r="T14" s="27">
        <f>IF(C14,P14,R14)</f>
        <v>0.98625856723460503</v>
      </c>
      <c r="U14" s="27">
        <f>IF(D14 = 0,O14,Q14)</f>
        <v>1.0099680079614799</v>
      </c>
      <c r="V14" s="39">
        <f>S14*T14^(1-N14)</f>
        <v>86.080001831054602</v>
      </c>
      <c r="W14" s="38">
        <f>S14*U14^(N14+1)</f>
        <v>87.804647128997388</v>
      </c>
      <c r="X14" s="44">
        <f>0.5 * (D14-MAX($D$3:$D$154))/(MIN($D$3:$D$154)-MAX($D$3:$D$154)) + 0.75</f>
        <v>1.1187013519049571</v>
      </c>
      <c r="Y14" s="44">
        <f>AVERAGE(D14, F14, G14, H14, I14, J14, K14)</f>
        <v>0.15741241453817595</v>
      </c>
      <c r="Z14" s="22">
        <f>AI14^N14</f>
        <v>1.7807456726170718</v>
      </c>
      <c r="AA14" s="22">
        <f>(Z14+AB14)/2</f>
        <v>1.498699108881671</v>
      </c>
      <c r="AB14" s="22">
        <f>AM14^N14</f>
        <v>1.2166525451462702</v>
      </c>
      <c r="AC14" s="22">
        <v>1</v>
      </c>
      <c r="AD14" s="22">
        <v>1</v>
      </c>
      <c r="AE14" s="22">
        <v>1</v>
      </c>
      <c r="AF14" s="22">
        <f>PERCENTILE($L$2:$L$154, 0.05)</f>
        <v>-4.5080460395209E-2</v>
      </c>
      <c r="AG14" s="22">
        <f>PERCENTILE($L$2:$L$154, 0.95)</f>
        <v>0.95154870252060642</v>
      </c>
      <c r="AH14" s="22">
        <f>MIN(MAX(L14,AF14), AG14)</f>
        <v>0.73566521222186299</v>
      </c>
      <c r="AI14" s="22">
        <f>AH14-$AH$155+1</f>
        <v>1.7807456726170718</v>
      </c>
      <c r="AJ14" s="22">
        <f>PERCENTILE($M$2:$M$154, 0.02)</f>
        <v>-1.0748760080736643</v>
      </c>
      <c r="AK14" s="22">
        <f>PERCENTILE($M$2:$M$154, 0.98)</f>
        <v>1.1164415820468989</v>
      </c>
      <c r="AL14" s="22">
        <f>MIN(MAX(M14,AJ14), AK14)</f>
        <v>-0.85822346292739404</v>
      </c>
      <c r="AM14" s="22">
        <f>AL14-$AL$155 + 1</f>
        <v>1.2166525451462702</v>
      </c>
      <c r="AN14" s="46">
        <v>0</v>
      </c>
      <c r="AO14" s="51">
        <v>1</v>
      </c>
      <c r="AP14" s="51">
        <v>1</v>
      </c>
      <c r="AQ14" s="21">
        <v>1</v>
      </c>
      <c r="AR14" s="17">
        <f>(AI14^4)*AB14*AE14*AN14</f>
        <v>0</v>
      </c>
      <c r="AS14" s="17">
        <f>(AM14^4) *Z14*AC14*AO14</f>
        <v>3.9018284722471073</v>
      </c>
      <c r="AT14" s="17">
        <f>(AM14^4)*AA14*AP14*AQ14</f>
        <v>3.2838304449011249</v>
      </c>
      <c r="AU14" s="17">
        <f>MIN(AR14, 0.05*AR$155)</f>
        <v>0</v>
      </c>
      <c r="AV14" s="17">
        <f>MIN(AS14, 0.05*AS$155)</f>
        <v>3.9018284722471073</v>
      </c>
      <c r="AW14" s="17">
        <f>MIN(AT14, 0.05*AT$155)</f>
        <v>3.2838304449011249</v>
      </c>
      <c r="AX14" s="14">
        <f>AU14/$AU$155</f>
        <v>0</v>
      </c>
      <c r="AY14" s="14">
        <f>AV14/$AV$155</f>
        <v>3.0359727044444985E-3</v>
      </c>
      <c r="AZ14" s="64">
        <f>AW14/$AW$155</f>
        <v>2.1765367667405649E-3</v>
      </c>
      <c r="BA14" s="21">
        <f>N14</f>
        <v>1</v>
      </c>
      <c r="BB14" s="81">
        <v>0</v>
      </c>
      <c r="BC14" s="15">
        <f>$D$161*AX14</f>
        <v>0</v>
      </c>
      <c r="BD14" s="19">
        <f>BC14-BB14</f>
        <v>0</v>
      </c>
      <c r="BE14" s="60">
        <f>(IF(BD14 &gt; 0, V14, W14))</f>
        <v>87.804647128997388</v>
      </c>
      <c r="BF14" s="60">
        <f>IF(BD14&gt;0, S14*(T14^(2-N14)), S14*(U14^(N14 + 2)))</f>
        <v>88.679884550634171</v>
      </c>
      <c r="BG14" s="46">
        <f>BD14/BE14</f>
        <v>0</v>
      </c>
      <c r="BH14" s="61" t="e">
        <f>BB14/BC14</f>
        <v>#DIV/0!</v>
      </c>
      <c r="BI14" s="63">
        <v>0</v>
      </c>
      <c r="BJ14" s="63">
        <v>775</v>
      </c>
      <c r="BK14" s="63">
        <v>172</v>
      </c>
      <c r="BL14" s="10">
        <f>SUM(BI14:BK14)</f>
        <v>947</v>
      </c>
      <c r="BM14" s="15">
        <f>AY14*$D$160</f>
        <v>534.69247673406062</v>
      </c>
      <c r="BN14" s="9">
        <f>BM14-BL14</f>
        <v>-412.30752326593938</v>
      </c>
      <c r="BO14" s="48">
        <f>IF(BN14&gt;0,V14,W14)</f>
        <v>87.804647128997388</v>
      </c>
      <c r="BP14" s="48">
        <f xml:space="preserve"> IF(BN14 &gt;0, S14*T14^(2-N14), S14*U14^(N14+2))</f>
        <v>88.679884550634171</v>
      </c>
      <c r="BQ14" s="48">
        <f>IF(BN14&gt;0, S14*T14^(3-N14), S14*U14^(N14+3))</f>
        <v>89.563846345858011</v>
      </c>
      <c r="BR14" s="46">
        <f>BN14/BP14</f>
        <v>-4.6493917459998642</v>
      </c>
      <c r="BS14" s="61">
        <f>BL14/BM14</f>
        <v>1.7711115102728634</v>
      </c>
      <c r="BT14" s="16">
        <f>BB14+BL14+BV14</f>
        <v>947</v>
      </c>
      <c r="BU14" s="66">
        <f>BC14+BM14+BW14</f>
        <v>555.04527203985162</v>
      </c>
      <c r="BV14" s="63">
        <v>0</v>
      </c>
      <c r="BW14" s="15">
        <f>AZ14*$D$163</f>
        <v>20.352795305791023</v>
      </c>
      <c r="BX14" s="37">
        <f>BW14-BV14</f>
        <v>20.352795305791023</v>
      </c>
      <c r="BY14" s="53">
        <f>BX14*(BX14&lt;&gt;0)</f>
        <v>20.352795305791023</v>
      </c>
      <c r="BZ14" s="26">
        <f>BY14/$BY$155</f>
        <v>2.8111595726230832E-2</v>
      </c>
      <c r="CA14" s="47">
        <f>BZ14 * $BX$155</f>
        <v>20.352795305791023</v>
      </c>
      <c r="CB14" s="48">
        <f>IF(CA14&gt;0, V14, W14)</f>
        <v>86.080001831054602</v>
      </c>
      <c r="CC14" s="48">
        <f>IF(BX14&gt;0, S14*T14^(2-N14), S14*U14^(N14+2))</f>
        <v>84.89713927344809</v>
      </c>
      <c r="CD14" s="62">
        <f>CA14/CB14</f>
        <v>0.23644046088354587</v>
      </c>
      <c r="CE14" s="63">
        <v>0</v>
      </c>
      <c r="CF14" s="15">
        <f>AZ14*$CE$158</f>
        <v>13.988601799841611</v>
      </c>
      <c r="CG14" s="37">
        <f>CF14-CE14</f>
        <v>13.988601799841611</v>
      </c>
      <c r="CH14" s="53">
        <f>CG14*(CG14&lt;&gt;0)</f>
        <v>13.988601799841611</v>
      </c>
      <c r="CI14" s="26">
        <f>CH14/$CH$155</f>
        <v>2.1765367667405653E-3</v>
      </c>
      <c r="CJ14" s="47">
        <f>CI14 * $CG$155</f>
        <v>13.988601799841611</v>
      </c>
      <c r="CK14" s="48">
        <f>IF(CA14&gt;0,V14,W14)</f>
        <v>86.080001831054602</v>
      </c>
      <c r="CL14" s="62">
        <f>CJ14/CK14</f>
        <v>0.16250698771238897</v>
      </c>
      <c r="CM14" s="67">
        <f>N14</f>
        <v>1</v>
      </c>
      <c r="CN14" s="75">
        <f>BT14+BV14</f>
        <v>947</v>
      </c>
      <c r="CO14">
        <f>E14/$E$155</f>
        <v>8.810632601312457E-3</v>
      </c>
      <c r="CP14">
        <f>MAX(0,L14)</f>
        <v>0.73566521222186299</v>
      </c>
      <c r="CQ14">
        <f>CP14/$CP$155</f>
        <v>9.0829262122450478E-3</v>
      </c>
      <c r="CR14">
        <f>CO14*CQ14*AO14</f>
        <v>8.0026325800921692E-5</v>
      </c>
      <c r="CS14">
        <f>CR14/$CR$155</f>
        <v>1.711458570670912E-2</v>
      </c>
      <c r="CT14" s="1">
        <f>$CT$157*CS14</f>
        <v>901.08095045483446</v>
      </c>
      <c r="CU14" s="2">
        <v>0</v>
      </c>
      <c r="CV14" s="1">
        <f>CT14-CU14</f>
        <v>901.08095045483446</v>
      </c>
      <c r="CW14">
        <f>CU14/CT14</f>
        <v>0</v>
      </c>
    </row>
    <row r="15" spans="1:101" x14ac:dyDescent="0.2">
      <c r="A15" s="25" t="s">
        <v>181</v>
      </c>
      <c r="B15">
        <v>0</v>
      </c>
      <c r="C15">
        <v>0</v>
      </c>
      <c r="D15">
        <v>6.4215914378780797E-2</v>
      </c>
      <c r="E15">
        <v>0.93578408562121895</v>
      </c>
      <c r="F15">
        <v>8.46047156726768E-2</v>
      </c>
      <c r="G15">
        <v>8.46047156726768E-2</v>
      </c>
      <c r="H15">
        <v>0.29180971064247102</v>
      </c>
      <c r="I15">
        <v>0.23933300637567401</v>
      </c>
      <c r="J15">
        <v>0.26427201012910601</v>
      </c>
      <c r="K15">
        <v>0.14952811868414501</v>
      </c>
      <c r="L15">
        <v>0.77934656963641702</v>
      </c>
      <c r="M15">
        <v>-0.94603561020099203</v>
      </c>
      <c r="N15" s="21">
        <v>0</v>
      </c>
      <c r="O15">
        <v>1.0319305431210699</v>
      </c>
      <c r="P15">
        <v>0.98976974595420097</v>
      </c>
      <c r="Q15">
        <v>1.0129002139758001</v>
      </c>
      <c r="R15">
        <v>0.98917591397166005</v>
      </c>
      <c r="S15">
        <v>112.449996948242</v>
      </c>
      <c r="T15" s="27">
        <f>IF(C15,P15,R15)</f>
        <v>0.98917591397166005</v>
      </c>
      <c r="U15" s="27">
        <f>IF(D15 = 0,O15,Q15)</f>
        <v>1.0129002139758001</v>
      </c>
      <c r="V15" s="39">
        <f>S15*T15^(1-N15)</f>
        <v>111.23282850738767</v>
      </c>
      <c r="W15" s="38">
        <f>S15*U15^(N15+1)</f>
        <v>113.9006259704524</v>
      </c>
      <c r="X15" s="44">
        <f>0.5 * (D15-MAX($D$3:$D$154))/(MIN($D$3:$D$154)-MAX($D$3:$D$154)) + 0.75</f>
        <v>1.2195345281257501</v>
      </c>
      <c r="Y15" s="44">
        <f>AVERAGE(D15, F15, G15, H15, I15, J15, K15)</f>
        <v>0.16833831307936148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v>1</v>
      </c>
      <c r="AD15" s="22">
        <v>1</v>
      </c>
      <c r="AE15" s="22">
        <v>1</v>
      </c>
      <c r="AF15" s="22">
        <f>PERCENTILE($L$2:$L$154, 0.05)</f>
        <v>-4.5080460395209E-2</v>
      </c>
      <c r="AG15" s="22">
        <f>PERCENTILE($L$2:$L$154, 0.95)</f>
        <v>0.95154870252060642</v>
      </c>
      <c r="AH15" s="22">
        <f>MIN(MAX(L15,AF15), AG15)</f>
        <v>0.77934656963641702</v>
      </c>
      <c r="AI15" s="22">
        <f>AH15-$AH$155+1</f>
        <v>1.8244270300316261</v>
      </c>
      <c r="AJ15" s="22">
        <f>PERCENTILE($M$2:$M$154, 0.02)</f>
        <v>-1.0748760080736643</v>
      </c>
      <c r="AK15" s="22">
        <f>PERCENTILE($M$2:$M$154, 0.98)</f>
        <v>1.1164415820468989</v>
      </c>
      <c r="AL15" s="22">
        <f>MIN(MAX(M15,AJ15), AK15)</f>
        <v>-0.94603561020099203</v>
      </c>
      <c r="AM15" s="22">
        <f>AL15-$AL$155 + 1</f>
        <v>1.1288403978726724</v>
      </c>
      <c r="AN15" s="46">
        <v>1</v>
      </c>
      <c r="AO15" s="51">
        <v>1</v>
      </c>
      <c r="AP15" s="51">
        <v>1</v>
      </c>
      <c r="AQ15" s="21">
        <v>1</v>
      </c>
      <c r="AR15" s="17">
        <f>(AI15^4)*AB15*AE15*AN15</f>
        <v>11.07913850867218</v>
      </c>
      <c r="AS15" s="17">
        <f>(AM15^4) *Z15*AC15*AO15</f>
        <v>1.6237911593400431</v>
      </c>
      <c r="AT15" s="17">
        <f>(AM15^4)*AA15*AP15*AQ15</f>
        <v>1.6237911593400431</v>
      </c>
      <c r="AU15" s="17">
        <f>MIN(AR15, 0.05*AR$155)</f>
        <v>11.07913850867218</v>
      </c>
      <c r="AV15" s="17">
        <f>MIN(AS15, 0.05*AS$155)</f>
        <v>1.6237911593400431</v>
      </c>
      <c r="AW15" s="17">
        <f>MIN(AT15, 0.05*AT$155)</f>
        <v>1.6237911593400431</v>
      </c>
      <c r="AX15" s="14">
        <f>AU15/$AU$155</f>
        <v>2.1772128562561985E-2</v>
      </c>
      <c r="AY15" s="14">
        <f>AV15/$AV$155</f>
        <v>1.2634552422125156E-3</v>
      </c>
      <c r="AZ15" s="64">
        <f>AW15/$AW$155</f>
        <v>1.0762556773598298E-3</v>
      </c>
      <c r="BA15" s="21">
        <f>N15</f>
        <v>0</v>
      </c>
      <c r="BB15" s="81">
        <v>2474</v>
      </c>
      <c r="BC15" s="15">
        <f>$D$161*AX15</f>
        <v>2796.6081417325245</v>
      </c>
      <c r="BD15" s="19">
        <f>BC15-BB15</f>
        <v>322.60814173252447</v>
      </c>
      <c r="BE15" s="60">
        <f>(IF(BD15 &gt; 0, V15, W15))</f>
        <v>111.23282850738767</v>
      </c>
      <c r="BF15" s="60">
        <f>IF(BD15&gt;0, S15*(T15^(2-N15)), S15*(U15^(N15 + 2)))</f>
        <v>110.02883480244812</v>
      </c>
      <c r="BG15" s="46">
        <f>BD15/BE15</f>
        <v>2.9002961271554653</v>
      </c>
      <c r="BH15" s="61">
        <f>BB15/BC15</f>
        <v>0.8846430656771721</v>
      </c>
      <c r="BI15" s="63">
        <v>0</v>
      </c>
      <c r="BJ15" s="63">
        <v>0</v>
      </c>
      <c r="BK15" s="63">
        <v>0</v>
      </c>
      <c r="BL15" s="10">
        <f>SUM(BI15:BK15)</f>
        <v>0</v>
      </c>
      <c r="BM15" s="15">
        <f>AY15*$D$160</f>
        <v>222.51847380322604</v>
      </c>
      <c r="BN15" s="9">
        <f>BM15-BL15</f>
        <v>222.51847380322604</v>
      </c>
      <c r="BO15" s="48">
        <f>IF(BN15&gt;0,V15,W15)</f>
        <v>111.23282850738767</v>
      </c>
      <c r="BP15" s="48">
        <f xml:space="preserve"> IF(BN15 &gt;0, S15*T15^(2-N15), S15*U15^(N15+2))</f>
        <v>110.02883480244812</v>
      </c>
      <c r="BQ15" s="48">
        <f>IF(BN15&gt;0, S15*T15^(3-N15), S15*U15^(N15+3))</f>
        <v>108.83787322894842</v>
      </c>
      <c r="BR15" s="46">
        <f>BN15/BP15</f>
        <v>2.0223650845957613</v>
      </c>
      <c r="BS15" s="61">
        <f>BL15/BM15</f>
        <v>0</v>
      </c>
      <c r="BT15" s="16">
        <f>BB15+BL15+BV15</f>
        <v>2474</v>
      </c>
      <c r="BU15" s="66">
        <f>BC15+BM15+BW15</f>
        <v>3029.1906823747427</v>
      </c>
      <c r="BV15" s="63">
        <v>0</v>
      </c>
      <c r="BW15" s="15">
        <f>AZ15*$D$163</f>
        <v>10.064066838991769</v>
      </c>
      <c r="BX15" s="37">
        <f>BW15-BV15</f>
        <v>10.064066838991769</v>
      </c>
      <c r="BY15" s="53">
        <f>BX15*(BX15&lt;&gt;0)</f>
        <v>10.064066838991769</v>
      </c>
      <c r="BZ15" s="26">
        <f>BY15/$BY$155</f>
        <v>1.3900644805237318E-2</v>
      </c>
      <c r="CA15" s="47">
        <f>BZ15 * $BX$155</f>
        <v>10.064066838991769</v>
      </c>
      <c r="CB15" s="48">
        <f>IF(CA15&gt;0, V15, W15)</f>
        <v>111.23282850738767</v>
      </c>
      <c r="CC15" s="48">
        <f>IF(BX15&gt;0, S15*T15^(2-N15), S15*U15^(N15+2))</f>
        <v>110.02883480244812</v>
      </c>
      <c r="CD15" s="62">
        <f>CA15/CB15</f>
        <v>9.0477487393241574E-2</v>
      </c>
      <c r="CE15" s="63">
        <v>0</v>
      </c>
      <c r="CF15" s="15">
        <f>AZ15*$CE$158</f>
        <v>6.9170952383916262</v>
      </c>
      <c r="CG15" s="37">
        <f>CF15-CE15</f>
        <v>6.9170952383916262</v>
      </c>
      <c r="CH15" s="53">
        <f>CG15*(CG15&lt;&gt;0)</f>
        <v>6.9170952383916262</v>
      </c>
      <c r="CI15" s="26">
        <f>CH15/$CH$155</f>
        <v>1.07625567735983E-3</v>
      </c>
      <c r="CJ15" s="47">
        <f>CI15 * $CG$155</f>
        <v>6.9170952383916271</v>
      </c>
      <c r="CK15" s="48">
        <f>IF(CA15&gt;0,V15,W15)</f>
        <v>111.23282850738767</v>
      </c>
      <c r="CL15" s="62">
        <f>CJ15/CK15</f>
        <v>6.218573537336794E-2</v>
      </c>
      <c r="CM15" s="67">
        <f>N15</f>
        <v>0</v>
      </c>
      <c r="CN15" s="75">
        <f>BT15+BV15</f>
        <v>2474</v>
      </c>
      <c r="CO15">
        <f>E15/$E$155</f>
        <v>1.115505890850103E-2</v>
      </c>
      <c r="CP15">
        <f>MAX(0,L15)</f>
        <v>0.77934656963641702</v>
      </c>
      <c r="CQ15">
        <f>CP15/$CP$155</f>
        <v>9.6222402095031429E-3</v>
      </c>
      <c r="CR15">
        <f>CO15*CQ15*AO15</f>
        <v>1.0733665636875486E-4</v>
      </c>
      <c r="CS15">
        <f>CR15/$CR$155</f>
        <v>2.2955226127268767E-2</v>
      </c>
      <c r="CT15" s="1">
        <f>$CT$157*CS15</f>
        <v>1208.5899904989471</v>
      </c>
      <c r="CU15" s="2">
        <v>0</v>
      </c>
      <c r="CV15" s="1">
        <f>CT15-CU15</f>
        <v>1208.5899904989471</v>
      </c>
      <c r="CW15">
        <f>CU15/CT15</f>
        <v>0</v>
      </c>
    </row>
    <row r="16" spans="1:101" x14ac:dyDescent="0.2">
      <c r="A16" s="25" t="s">
        <v>193</v>
      </c>
      <c r="B16">
        <v>1</v>
      </c>
      <c r="C16">
        <v>1</v>
      </c>
      <c r="D16">
        <v>0.85017978425888896</v>
      </c>
      <c r="E16">
        <v>0.14982021574111001</v>
      </c>
      <c r="F16">
        <v>0.81326976559396102</v>
      </c>
      <c r="G16">
        <v>0.81326976559396102</v>
      </c>
      <c r="H16">
        <v>0.55139991642289998</v>
      </c>
      <c r="I16">
        <v>0.23088173840367701</v>
      </c>
      <c r="J16">
        <v>0.35680270635094902</v>
      </c>
      <c r="K16">
        <v>0.53868065990652303</v>
      </c>
      <c r="L16">
        <v>0.48096030242529503</v>
      </c>
      <c r="M16">
        <v>0.72305136828087602</v>
      </c>
      <c r="N16" s="21">
        <v>0</v>
      </c>
      <c r="O16">
        <v>0.99476671551256302</v>
      </c>
      <c r="P16">
        <v>1.00240064586989</v>
      </c>
      <c r="Q16">
        <v>1.00072990888465</v>
      </c>
      <c r="R16">
        <v>0.99926472410061196</v>
      </c>
      <c r="S16">
        <v>4.1399998664855904</v>
      </c>
      <c r="T16" s="27">
        <f>IF(C16,P16,R16)</f>
        <v>1.00240064586989</v>
      </c>
      <c r="U16" s="27">
        <f>IF(D16 = 0,O16,Q16)</f>
        <v>1.00072990888465</v>
      </c>
      <c r="V16" s="39">
        <f>S16*T16^(1-N16)</f>
        <v>4.1499385400664144</v>
      </c>
      <c r="W16" s="38">
        <f>S16*U16^(N16+1)</f>
        <v>4.1430216891705882</v>
      </c>
      <c r="X16" s="44">
        <f>0.5 * (D16-MAX($D$3:$D$154))/(MIN($D$3:$D$154)-MAX($D$3:$D$154)) + 0.75</f>
        <v>0.81657107742728385</v>
      </c>
      <c r="Y16" s="44">
        <f>AVERAGE(D16, F16, G16, H16, I16, J16, K16)</f>
        <v>0.5934977623615515</v>
      </c>
      <c r="Z16" s="22">
        <f>AI16^N16</f>
        <v>1</v>
      </c>
      <c r="AA16" s="22">
        <f>(Z16+AB16)/2</f>
        <v>1</v>
      </c>
      <c r="AB16" s="22">
        <f>AM16^N16</f>
        <v>1</v>
      </c>
      <c r="AC16" s="22">
        <v>1</v>
      </c>
      <c r="AD16" s="22">
        <v>1</v>
      </c>
      <c r="AE16" s="22">
        <v>1</v>
      </c>
      <c r="AF16" s="22">
        <f>PERCENTILE($L$2:$L$154, 0.05)</f>
        <v>-4.5080460395209E-2</v>
      </c>
      <c r="AG16" s="22">
        <f>PERCENTILE($L$2:$L$154, 0.95)</f>
        <v>0.95154870252060642</v>
      </c>
      <c r="AH16" s="22">
        <f>MIN(MAX(L16,AF16), AG16)</f>
        <v>0.48096030242529503</v>
      </c>
      <c r="AI16" s="22">
        <f>AH16-$AH$155+1</f>
        <v>1.5260407628205042</v>
      </c>
      <c r="AJ16" s="22">
        <f>PERCENTILE($M$2:$M$154, 0.02)</f>
        <v>-1.0748760080736643</v>
      </c>
      <c r="AK16" s="22">
        <f>PERCENTILE($M$2:$M$154, 0.98)</f>
        <v>1.1164415820468989</v>
      </c>
      <c r="AL16" s="22">
        <f>MIN(MAX(M16,AJ16), AK16)</f>
        <v>0.72305136828087602</v>
      </c>
      <c r="AM16" s="22">
        <f>AL16-$AL$155 + 1</f>
        <v>2.7979273763545405</v>
      </c>
      <c r="AN16" s="46">
        <v>0</v>
      </c>
      <c r="AO16" s="78">
        <v>0</v>
      </c>
      <c r="AP16" s="78">
        <v>0</v>
      </c>
      <c r="AQ16" s="50">
        <v>1</v>
      </c>
      <c r="AR16" s="17">
        <f>(AI16^4)*AB16*AE16*AN16</f>
        <v>0</v>
      </c>
      <c r="AS16" s="17">
        <f>(AM16^4) *Z16*AC16*AO16</f>
        <v>0</v>
      </c>
      <c r="AT16" s="17">
        <f>(AM16^4)*AA16*AP16*AQ16</f>
        <v>0</v>
      </c>
      <c r="AU16" s="17">
        <f>MIN(AR16, 0.05*AR$155)</f>
        <v>0</v>
      </c>
      <c r="AV16" s="17">
        <f>MIN(AS16, 0.05*AS$155)</f>
        <v>0</v>
      </c>
      <c r="AW16" s="17">
        <f>MIN(AT16, 0.05*AT$155)</f>
        <v>0</v>
      </c>
      <c r="AX16" s="14">
        <f>AU16/$AU$155</f>
        <v>0</v>
      </c>
      <c r="AY16" s="14">
        <f>AV16/$AV$155</f>
        <v>0</v>
      </c>
      <c r="AZ16" s="64">
        <f>AW16/$AW$155</f>
        <v>0</v>
      </c>
      <c r="BA16" s="21">
        <f>N16</f>
        <v>0</v>
      </c>
      <c r="BB16" s="81">
        <v>0</v>
      </c>
      <c r="BC16" s="15">
        <f>$D$161*AX16</f>
        <v>0</v>
      </c>
      <c r="BD16" s="19">
        <f>BC16-BB16</f>
        <v>0</v>
      </c>
      <c r="BE16" s="60">
        <f>(IF(BD16 &gt; 0, V16, W16))</f>
        <v>4.1430216891705882</v>
      </c>
      <c r="BF16" s="60">
        <f>IF(BD16&gt;0, S16*(T16^(2-N16)), S16*(U16^(N16 + 2)))</f>
        <v>4.1460457175108107</v>
      </c>
      <c r="BG16" s="46">
        <f>BD16/BE16</f>
        <v>0</v>
      </c>
      <c r="BH16" s="61" t="e">
        <f>BB16/BC16</f>
        <v>#DIV/0!</v>
      </c>
      <c r="BI16" s="63">
        <v>0</v>
      </c>
      <c r="BJ16" s="63">
        <v>1143</v>
      </c>
      <c r="BK16" s="63">
        <v>0</v>
      </c>
      <c r="BL16" s="10">
        <f>SUM(BI16:BK16)</f>
        <v>1143</v>
      </c>
      <c r="BM16" s="15">
        <f>AY16*$D$160</f>
        <v>0</v>
      </c>
      <c r="BN16" s="9">
        <f>BM16-BL16</f>
        <v>-1143</v>
      </c>
      <c r="BO16" s="48">
        <f>IF(BN16&gt;0,V16,W16)</f>
        <v>4.1430216891705882</v>
      </c>
      <c r="BP16" s="48">
        <f xml:space="preserve"> IF(BN16 &gt;0, S16*T16^(2-N16), S16*U16^(N16+2))</f>
        <v>4.1460457175108107</v>
      </c>
      <c r="BQ16" s="48">
        <f>IF(BN16&gt;0, S16*T16^(3-N16), S16*U16^(N16+3))</f>
        <v>4.149071953116187</v>
      </c>
      <c r="BR16" s="46">
        <f>BN16/BP16</f>
        <v>-275.68436960850266</v>
      </c>
      <c r="BS16" s="61" t="e">
        <f>BL16/BM16</f>
        <v>#DIV/0!</v>
      </c>
      <c r="BT16" s="16">
        <f>BB16+BL16+BV16</f>
        <v>1288</v>
      </c>
      <c r="BU16" s="66">
        <f>BC16+BM16+BW16</f>
        <v>0</v>
      </c>
      <c r="BV16" s="63">
        <v>145</v>
      </c>
      <c r="BW16" s="15">
        <f>AZ16*$D$163</f>
        <v>0</v>
      </c>
      <c r="BX16" s="37">
        <f>BW16-BV16</f>
        <v>-145</v>
      </c>
      <c r="BY16" s="53">
        <f>BX16*(BX16&lt;&gt;0)</f>
        <v>-145</v>
      </c>
      <c r="BZ16" s="26">
        <f>BY16/$BY$155</f>
        <v>-0.20027624309392364</v>
      </c>
      <c r="CA16" s="47">
        <f>BZ16 * $BX$155</f>
        <v>-145</v>
      </c>
      <c r="CB16" s="48">
        <f>IF(CA16&gt;0, V16, W16)</f>
        <v>4.1430216891705882</v>
      </c>
      <c r="CC16" s="48">
        <f>IF(BX16&gt;0, S16*T16^(2-N16), S16*U16^(N16+2))</f>
        <v>4.1460457175108107</v>
      </c>
      <c r="CD16" s="62">
        <f>CA16/CB16</f>
        <v>-34.998609922563126</v>
      </c>
      <c r="CE16" s="63">
        <v>0</v>
      </c>
      <c r="CF16" s="15">
        <f>AZ16*$CE$158</f>
        <v>0</v>
      </c>
      <c r="CG16" s="37">
        <f>CF16-CE16</f>
        <v>0</v>
      </c>
      <c r="CH16" s="53">
        <f>CG16*(CG16&lt;&gt;0)</f>
        <v>0</v>
      </c>
      <c r="CI16" s="26">
        <f>CH16/$CH$155</f>
        <v>0</v>
      </c>
      <c r="CJ16" s="47">
        <f>CI16 * $CG$155</f>
        <v>0</v>
      </c>
      <c r="CK16" s="48">
        <f>IF(CA16&gt;0,V16,W16)</f>
        <v>4.1430216891705882</v>
      </c>
      <c r="CL16" s="62">
        <f>CJ16/CK16</f>
        <v>0</v>
      </c>
      <c r="CM16" s="67">
        <f>N16</f>
        <v>0</v>
      </c>
      <c r="CN16" s="75">
        <f>BT16+BV16</f>
        <v>1433</v>
      </c>
      <c r="CO16">
        <f>E16/$E$155</f>
        <v>1.7859390408065728E-3</v>
      </c>
      <c r="CP16">
        <f>MAX(0,L16)</f>
        <v>0.48096030242529503</v>
      </c>
      <c r="CQ16">
        <f>CP16/$CP$155</f>
        <v>5.9381996937902656E-3</v>
      </c>
      <c r="CR16">
        <f>CO16*CQ16*AO16</f>
        <v>0</v>
      </c>
      <c r="CS16">
        <f>CR16/$CR$155</f>
        <v>0</v>
      </c>
      <c r="CT16" s="1">
        <f>$CT$157*CS16</f>
        <v>0</v>
      </c>
      <c r="CU16" s="2">
        <v>0</v>
      </c>
      <c r="CV16" s="1">
        <f>CT16-CU16</f>
        <v>0</v>
      </c>
      <c r="CW16" t="e">
        <f>CU16/CT16</f>
        <v>#DIV/0!</v>
      </c>
    </row>
    <row r="17" spans="1:101" x14ac:dyDescent="0.2">
      <c r="A17" s="25" t="s">
        <v>182</v>
      </c>
      <c r="B17">
        <v>0</v>
      </c>
      <c r="C17">
        <v>1</v>
      </c>
      <c r="D17">
        <v>0.62085497403116197</v>
      </c>
      <c r="E17">
        <v>0.37914502596883698</v>
      </c>
      <c r="F17">
        <v>0.94318633293603404</v>
      </c>
      <c r="G17">
        <v>0.94318633293603404</v>
      </c>
      <c r="H17">
        <v>0.506059339740911</v>
      </c>
      <c r="I17">
        <v>0.92478061011282897</v>
      </c>
      <c r="J17">
        <v>0.68410077105562095</v>
      </c>
      <c r="K17">
        <v>0.80326489877914198</v>
      </c>
      <c r="L17">
        <v>0.855040997855675</v>
      </c>
      <c r="M17">
        <v>-0.60440206096765603</v>
      </c>
      <c r="N17" s="21">
        <v>0</v>
      </c>
      <c r="O17">
        <v>1.0171375831162801</v>
      </c>
      <c r="P17">
        <v>0.984086217629073</v>
      </c>
      <c r="Q17">
        <v>1.0259433956241699</v>
      </c>
      <c r="R17">
        <v>0.98289693919057697</v>
      </c>
      <c r="S17">
        <v>595.84997558593705</v>
      </c>
      <c r="T17" s="27">
        <f>IF(C17,P17,R17)</f>
        <v>0.984086217629073</v>
      </c>
      <c r="U17" s="27">
        <f>IF(D17 = 0,O17,Q17)</f>
        <v>1.0259433956241699</v>
      </c>
      <c r="V17" s="39">
        <f>S17*T17^(1-N17)</f>
        <v>586.36774874874027</v>
      </c>
      <c r="W17" s="38">
        <f>S17*U17^(N17+1)</f>
        <v>611.30834723521502</v>
      </c>
      <c r="X17" s="44">
        <f>0.5 * (D17-MAX($D$3:$D$154))/(MIN($D$3:$D$154)-MAX($D$3:$D$154)) + 0.75</f>
        <v>0.93414584186808702</v>
      </c>
      <c r="Y17" s="44">
        <f>AVERAGE(D17, F17, G17, H17, I17, J17, K17)</f>
        <v>0.77506189422739047</v>
      </c>
      <c r="Z17" s="22">
        <f>AI17^N17</f>
        <v>1</v>
      </c>
      <c r="AA17" s="22">
        <f>(Z17+AB17)/2</f>
        <v>1</v>
      </c>
      <c r="AB17" s="22">
        <f>AM17^N17</f>
        <v>1</v>
      </c>
      <c r="AC17" s="22">
        <v>1</v>
      </c>
      <c r="AD17" s="22">
        <v>1</v>
      </c>
      <c r="AE17" s="22">
        <v>1</v>
      </c>
      <c r="AF17" s="22">
        <f>PERCENTILE($L$2:$L$154, 0.05)</f>
        <v>-4.5080460395209E-2</v>
      </c>
      <c r="AG17" s="22">
        <f>PERCENTILE($L$2:$L$154, 0.95)</f>
        <v>0.95154870252060642</v>
      </c>
      <c r="AH17" s="22">
        <f>MIN(MAX(L17,AF17), AG17)</f>
        <v>0.855040997855675</v>
      </c>
      <c r="AI17" s="22">
        <f>AH17-$AH$155+1</f>
        <v>1.9001214582508839</v>
      </c>
      <c r="AJ17" s="22">
        <f>PERCENTILE($M$2:$M$154, 0.02)</f>
        <v>-1.0748760080736643</v>
      </c>
      <c r="AK17" s="22">
        <f>PERCENTILE($M$2:$M$154, 0.98)</f>
        <v>1.1164415820468989</v>
      </c>
      <c r="AL17" s="22">
        <f>MIN(MAX(M17,AJ17), AK17)</f>
        <v>-0.60440206096765603</v>
      </c>
      <c r="AM17" s="22">
        <f>AL17-$AL$155 + 1</f>
        <v>1.4704739471060084</v>
      </c>
      <c r="AN17" s="46">
        <v>1</v>
      </c>
      <c r="AO17" s="51">
        <v>1</v>
      </c>
      <c r="AP17" s="51">
        <v>1</v>
      </c>
      <c r="AQ17" s="21">
        <v>1</v>
      </c>
      <c r="AR17" s="17">
        <f>(AI17^4)*AB17*AE17*AN17</f>
        <v>13.035432648115497</v>
      </c>
      <c r="AS17" s="17">
        <f>(AM17^4) *Z17*AC17*AO17</f>
        <v>4.6755137385222323</v>
      </c>
      <c r="AT17" s="17">
        <f>(AM17^4)*AA17*AP17*AQ17</f>
        <v>4.6755137385222323</v>
      </c>
      <c r="AU17" s="17">
        <f>MIN(AR17, 0.05*AR$155)</f>
        <v>13.035432648115497</v>
      </c>
      <c r="AV17" s="17">
        <f>MIN(AS17, 0.05*AS$155)</f>
        <v>4.6755137385222323</v>
      </c>
      <c r="AW17" s="17">
        <f>MIN(AT17, 0.05*AT$155)</f>
        <v>4.6755137385222323</v>
      </c>
      <c r="AX17" s="14">
        <f>AU17/$AU$155</f>
        <v>2.561653284334673E-2</v>
      </c>
      <c r="AY17" s="14">
        <f>AV17/$AV$155</f>
        <v>3.6379692727071217E-3</v>
      </c>
      <c r="AZ17" s="64">
        <f>AW17/$AW$155</f>
        <v>3.0989503648385474E-3</v>
      </c>
      <c r="BA17" s="21">
        <f>N17</f>
        <v>0</v>
      </c>
      <c r="BB17" s="81">
        <v>2979</v>
      </c>
      <c r="BC17" s="15">
        <f>$D$161*AX17</f>
        <v>3290.418027195044</v>
      </c>
      <c r="BD17" s="19">
        <f>BC17-BB17</f>
        <v>311.41802719504403</v>
      </c>
      <c r="BE17" s="60">
        <f>(IF(BD17 &gt; 0, V17, W17))</f>
        <v>586.36774874874027</v>
      </c>
      <c r="BF17" s="60">
        <f>IF(BD17&gt;0, S17*(T17^(2-N17)), S17*(U17^(N17 + 2)))</f>
        <v>577.03642000582249</v>
      </c>
      <c r="BG17" s="46">
        <f>BD17/BE17</f>
        <v>0.5310967867171823</v>
      </c>
      <c r="BH17" s="61">
        <f>BB17/BC17</f>
        <v>0.9053560901316493</v>
      </c>
      <c r="BI17" s="63">
        <v>0</v>
      </c>
      <c r="BJ17" s="63">
        <v>0</v>
      </c>
      <c r="BK17" s="63">
        <v>0</v>
      </c>
      <c r="BL17" s="10">
        <f>SUM(BI17:BK17)</f>
        <v>0</v>
      </c>
      <c r="BM17" s="15">
        <f>AY17*$D$160</f>
        <v>640.71551033990556</v>
      </c>
      <c r="BN17" s="9">
        <f>BM17-BL17</f>
        <v>640.71551033990556</v>
      </c>
      <c r="BO17" s="48">
        <f>IF(BN17&gt;0,V17,W17)</f>
        <v>586.36774874874027</v>
      </c>
      <c r="BP17" s="48">
        <f xml:space="preserve"> IF(BN17 &gt;0, S17*T17^(2-N17), S17*U17^(N17+2))</f>
        <v>577.03642000582249</v>
      </c>
      <c r="BQ17" s="48">
        <f>IF(BN17&gt;0, S17*T17^(3-N17), S17*U17^(N17+3))</f>
        <v>567.85358799775088</v>
      </c>
      <c r="BR17" s="46">
        <f>BN17/BP17</f>
        <v>1.1103554093404373</v>
      </c>
      <c r="BS17" s="61">
        <f>BL17/BM17</f>
        <v>0</v>
      </c>
      <c r="BT17" s="16">
        <f>BB17+BL17+BV17</f>
        <v>2979</v>
      </c>
      <c r="BU17" s="66">
        <f>BC17+BM17+BW17</f>
        <v>3960.1118223965545</v>
      </c>
      <c r="BV17" s="63">
        <v>0</v>
      </c>
      <c r="BW17" s="15">
        <f>AZ17*$D$163</f>
        <v>28.978284861605257</v>
      </c>
      <c r="BX17" s="37">
        <f>BW17-BV17</f>
        <v>28.978284861605257</v>
      </c>
      <c r="BY17" s="53">
        <f>BX17*(BX17&lt;&gt;0)</f>
        <v>28.978284861605257</v>
      </c>
      <c r="BZ17" s="26">
        <f>BY17/$BY$155</f>
        <v>4.0025255333709112E-2</v>
      </c>
      <c r="CA17" s="47">
        <f>BZ17 * $BX$155</f>
        <v>28.978284861605257</v>
      </c>
      <c r="CB17" s="48">
        <f>IF(CA17&gt;0, V17, W17)</f>
        <v>586.36774874874027</v>
      </c>
      <c r="CC17" s="48">
        <f>IF(BX17&gt;0, S17*T17^(2-N17), S17*U17^(N17+2))</f>
        <v>577.03642000582249</v>
      </c>
      <c r="CD17" s="62">
        <f>CA17/CB17</f>
        <v>4.9419984171098247E-2</v>
      </c>
      <c r="CE17" s="63">
        <v>0</v>
      </c>
      <c r="CF17" s="15">
        <f>AZ17*$CE$158</f>
        <v>19.916953994817344</v>
      </c>
      <c r="CG17" s="37">
        <f>CF17-CE17</f>
        <v>19.916953994817344</v>
      </c>
      <c r="CH17" s="53">
        <f>CG17*(CG17&lt;&gt;0)</f>
        <v>19.916953994817344</v>
      </c>
      <c r="CI17" s="26">
        <f>CH17/$CH$155</f>
        <v>3.0989503648385479E-3</v>
      </c>
      <c r="CJ17" s="47">
        <f>CI17 * $CG$155</f>
        <v>19.916953994817344</v>
      </c>
      <c r="CK17" s="48">
        <f>IF(CA17&gt;0,V17,W17)</f>
        <v>586.36774874874027</v>
      </c>
      <c r="CL17" s="62">
        <f>CJ17/CK17</f>
        <v>3.3966660064982189E-2</v>
      </c>
      <c r="CM17" s="67">
        <f>N17</f>
        <v>0</v>
      </c>
      <c r="CN17" s="75">
        <f>BT17+BV17</f>
        <v>2979</v>
      </c>
      <c r="CO17">
        <f>E17/$E$155</f>
        <v>4.5196163992678486E-3</v>
      </c>
      <c r="CP17">
        <f>MAX(0,L17)</f>
        <v>0.855040997855675</v>
      </c>
      <c r="CQ17">
        <f>CP17/$CP$155</f>
        <v>1.0556805137640936E-2</v>
      </c>
      <c r="CR17">
        <f>CO17*CQ17*AO17</f>
        <v>4.7712709623957049E-5</v>
      </c>
      <c r="CS17">
        <f>CR17/$CR$155</f>
        <v>1.0203932893157179E-2</v>
      </c>
      <c r="CT17" s="1">
        <f>$CT$157*CS17</f>
        <v>537.2358821481165</v>
      </c>
      <c r="CU17" s="2">
        <v>0</v>
      </c>
      <c r="CV17" s="1">
        <f>CT17-CU17</f>
        <v>537.2358821481165</v>
      </c>
      <c r="CW17">
        <f>CU17/CT17</f>
        <v>0</v>
      </c>
    </row>
    <row r="18" spans="1:101" x14ac:dyDescent="0.2">
      <c r="A18" s="25" t="s">
        <v>183</v>
      </c>
      <c r="B18">
        <v>0</v>
      </c>
      <c r="C18">
        <v>0</v>
      </c>
      <c r="D18">
        <v>0.50499400719137</v>
      </c>
      <c r="E18">
        <v>0.495005992808629</v>
      </c>
      <c r="F18">
        <v>0.48192292411601101</v>
      </c>
      <c r="G18">
        <v>0.48192292411601101</v>
      </c>
      <c r="H18">
        <v>0.52653572921019598</v>
      </c>
      <c r="I18">
        <v>0.85039699122440404</v>
      </c>
      <c r="J18">
        <v>0.66915200058917701</v>
      </c>
      <c r="K18">
        <v>0.56787295128577397</v>
      </c>
      <c r="L18">
        <v>0.827807415450733</v>
      </c>
      <c r="M18">
        <v>-0.51796051296765599</v>
      </c>
      <c r="N18" s="21">
        <v>0</v>
      </c>
      <c r="O18">
        <v>1.01387881612764</v>
      </c>
      <c r="P18">
        <v>1.00228031022524</v>
      </c>
      <c r="Q18">
        <v>1.00375651939775</v>
      </c>
      <c r="R18">
        <v>0.99157098990928305</v>
      </c>
      <c r="S18">
        <v>170.89999389648401</v>
      </c>
      <c r="T18" s="27">
        <f>IF(C18,P18,R18)</f>
        <v>0.99157098990928305</v>
      </c>
      <c r="U18" s="27">
        <f>IF(D18 = 0,O18,Q18)</f>
        <v>1.00375651939775</v>
      </c>
      <c r="V18" s="39">
        <f>S18*T18^(1-N18)</f>
        <v>169.45947612342707</v>
      </c>
      <c r="W18" s="38">
        <f>S18*U18^(N18+1)</f>
        <v>171.54198303863151</v>
      </c>
      <c r="X18" s="44">
        <f>0.5 * (D18-MAX($D$3:$D$154))/(MIN($D$3:$D$154)-MAX($D$3:$D$154)) + 0.75</f>
        <v>0.99354772634166333</v>
      </c>
      <c r="Y18" s="44">
        <f>AVERAGE(D18, F18, G18, H18, I18, J18, K18)</f>
        <v>0.5832567896761347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v>1</v>
      </c>
      <c r="AD18" s="22">
        <v>1</v>
      </c>
      <c r="AE18" s="22">
        <v>1</v>
      </c>
      <c r="AF18" s="22">
        <f>PERCENTILE($L$2:$L$154, 0.05)</f>
        <v>-4.5080460395209E-2</v>
      </c>
      <c r="AG18" s="22">
        <f>PERCENTILE($L$2:$L$154, 0.95)</f>
        <v>0.95154870252060642</v>
      </c>
      <c r="AH18" s="22">
        <f>MIN(MAX(L18,AF18), AG18)</f>
        <v>0.827807415450733</v>
      </c>
      <c r="AI18" s="22">
        <f>AH18-$AH$155+1</f>
        <v>1.872887875845942</v>
      </c>
      <c r="AJ18" s="22">
        <f>PERCENTILE($M$2:$M$154, 0.02)</f>
        <v>-1.0748760080736643</v>
      </c>
      <c r="AK18" s="22">
        <f>PERCENTILE($M$2:$M$154, 0.98)</f>
        <v>1.1164415820468989</v>
      </c>
      <c r="AL18" s="22">
        <f>MIN(MAX(M18,AJ18), AK18)</f>
        <v>-0.51796051296765599</v>
      </c>
      <c r="AM18" s="22">
        <f>AL18-$AL$155 + 1</f>
        <v>1.5569154951060082</v>
      </c>
      <c r="AN18" s="46">
        <v>1</v>
      </c>
      <c r="AO18" s="51">
        <v>1</v>
      </c>
      <c r="AP18" s="51">
        <v>1</v>
      </c>
      <c r="AQ18" s="21">
        <v>1</v>
      </c>
      <c r="AR18" s="17">
        <f>(AI18^4)*AB18*AE18*AN18</f>
        <v>12.304022397046548</v>
      </c>
      <c r="AS18" s="17">
        <f>(AM18^4) *Z18*AC18*AO18</f>
        <v>5.8757074441529236</v>
      </c>
      <c r="AT18" s="17">
        <f>(AM18^4)*AA18*AP18*AQ18</f>
        <v>5.8757074441529236</v>
      </c>
      <c r="AU18" s="17">
        <f>MIN(AR18, 0.05*AR$155)</f>
        <v>12.304022397046548</v>
      </c>
      <c r="AV18" s="17">
        <f>MIN(AS18, 0.05*AS$155)</f>
        <v>5.8757074441529236</v>
      </c>
      <c r="AW18" s="17">
        <f>MIN(AT18, 0.05*AT$155)</f>
        <v>5.8757074441529236</v>
      </c>
      <c r="AX18" s="14">
        <f>AU18/$AU$155</f>
        <v>2.4179204660674032E-2</v>
      </c>
      <c r="AY18" s="14">
        <f>AV18/$AV$155</f>
        <v>4.5718276819780943E-3</v>
      </c>
      <c r="AZ18" s="64">
        <f>AW18/$AW$155</f>
        <v>3.8944438506766867E-3</v>
      </c>
      <c r="BA18" s="21">
        <f>N18</f>
        <v>0</v>
      </c>
      <c r="BB18" s="81">
        <v>3247</v>
      </c>
      <c r="BC18" s="15">
        <f>$D$161*AX18</f>
        <v>3105.7946594589189</v>
      </c>
      <c r="BD18" s="19">
        <f>BC18-BB18</f>
        <v>-141.20534054108111</v>
      </c>
      <c r="BE18" s="60">
        <f>(IF(BD18 &gt; 0, V18, W18))</f>
        <v>171.54198303863151</v>
      </c>
      <c r="BF18" s="60">
        <f>IF(BD18&gt;0, S18*(T18^(2-N18)), S18*(U18^(N18 + 2)))</f>
        <v>172.18638382544464</v>
      </c>
      <c r="BG18" s="46">
        <f>BD18/BE18</f>
        <v>-0.82315324820094604</v>
      </c>
      <c r="BH18" s="61">
        <f>BB18/BC18</f>
        <v>1.0454651243961124</v>
      </c>
      <c r="BI18" s="63">
        <v>0</v>
      </c>
      <c r="BJ18" s="63">
        <v>0</v>
      </c>
      <c r="BK18" s="63">
        <v>0</v>
      </c>
      <c r="BL18" s="10">
        <f>SUM(BI18:BK18)</f>
        <v>0</v>
      </c>
      <c r="BM18" s="15">
        <f>AY18*$D$160</f>
        <v>805.18571952230002</v>
      </c>
      <c r="BN18" s="9">
        <f>BM18-BL18</f>
        <v>805.18571952230002</v>
      </c>
      <c r="BO18" s="48">
        <f>IF(BN18&gt;0,V18,W18)</f>
        <v>169.45947612342707</v>
      </c>
      <c r="BP18" s="48">
        <f xml:space="preserve"> IF(BN18 &gt;0, S18*T18^(2-N18), S18*U18^(N18+2))</f>
        <v>168.03110048921511</v>
      </c>
      <c r="BQ18" s="48">
        <f>IF(BN18&gt;0, S18*T18^(3-N18), S18*U18^(N18+3))</f>
        <v>166.61476464763723</v>
      </c>
      <c r="BR18" s="46">
        <f>BN18/BP18</f>
        <v>4.7918850568617204</v>
      </c>
      <c r="BS18" s="61">
        <f>BL18/BM18</f>
        <v>0</v>
      </c>
      <c r="BT18" s="16">
        <f>BB18+BL18+BV18</f>
        <v>3247</v>
      </c>
      <c r="BU18" s="66">
        <f>BC18+BM18+BW18</f>
        <v>3947.3973234288969</v>
      </c>
      <c r="BV18" s="63">
        <v>0</v>
      </c>
      <c r="BW18" s="15">
        <f>AZ18*$D$163</f>
        <v>36.4169444476777</v>
      </c>
      <c r="BX18" s="37">
        <f>BW18-BV18</f>
        <v>36.4169444476777</v>
      </c>
      <c r="BY18" s="53">
        <f>BX18*(BX18&lt;&gt;0)</f>
        <v>36.4169444476777</v>
      </c>
      <c r="BZ18" s="26">
        <f>BY18/$BY$155</f>
        <v>5.0299647027179387E-2</v>
      </c>
      <c r="CA18" s="47">
        <f>BZ18 * $BX$155</f>
        <v>36.4169444476777</v>
      </c>
      <c r="CB18" s="48">
        <f>IF(CA18&gt;0, V18, W18)</f>
        <v>169.45947612342707</v>
      </c>
      <c r="CC18" s="48">
        <f>IF(BX18&gt;0, S18*T18^(2-N18), S18*U18^(N18+2))</f>
        <v>168.03110048921511</v>
      </c>
      <c r="CD18" s="62">
        <f>CA18/CB18</f>
        <v>0.21490060798460836</v>
      </c>
      <c r="CE18" s="63">
        <v>0</v>
      </c>
      <c r="CF18" s="15">
        <f>AZ18*$CE$158</f>
        <v>25.029590628299065</v>
      </c>
      <c r="CG18" s="37">
        <f>CF18-CE18</f>
        <v>25.029590628299065</v>
      </c>
      <c r="CH18" s="53">
        <f>CG18*(CG18&lt;&gt;0)</f>
        <v>25.029590628299065</v>
      </c>
      <c r="CI18" s="26">
        <f>CH18/$CH$155</f>
        <v>3.8944438506766871E-3</v>
      </c>
      <c r="CJ18" s="47">
        <f>CI18 * $CG$155</f>
        <v>25.029590628299065</v>
      </c>
      <c r="CK18" s="48">
        <f>IF(CA18&gt;0,V18,W18)</f>
        <v>169.45947612342707</v>
      </c>
      <c r="CL18" s="62">
        <f>CJ18/CK18</f>
        <v>0.14770251390408276</v>
      </c>
      <c r="CM18" s="67">
        <f>N18</f>
        <v>0</v>
      </c>
      <c r="CN18" s="75">
        <f>BT18+BV18</f>
        <v>3247</v>
      </c>
      <c r="CO18">
        <f>E18/$E$155</f>
        <v>5.9007425908249346E-3</v>
      </c>
      <c r="CP18">
        <f>MAX(0,L18)</f>
        <v>0.827807415450733</v>
      </c>
      <c r="CQ18">
        <f>CP18/$CP$155</f>
        <v>1.0220564392027721E-2</v>
      </c>
      <c r="CR18">
        <f>CO18*CQ18*AO18</f>
        <v>6.0308919610306727E-5</v>
      </c>
      <c r="CS18">
        <f>CR18/$CR$155</f>
        <v>1.289778286357034E-2</v>
      </c>
      <c r="CT18" s="1">
        <f>$CT$157*CS18</f>
        <v>679.06677033438791</v>
      </c>
      <c r="CU18" s="2">
        <v>0</v>
      </c>
      <c r="CV18" s="1">
        <f>CT18-CU18</f>
        <v>679.06677033438791</v>
      </c>
      <c r="CW18">
        <f>CU18/CT18</f>
        <v>0</v>
      </c>
    </row>
    <row r="19" spans="1:101" x14ac:dyDescent="0.2">
      <c r="A19" s="25" t="s">
        <v>142</v>
      </c>
      <c r="B19">
        <v>0</v>
      </c>
      <c r="C19">
        <v>0</v>
      </c>
      <c r="D19">
        <v>0.40063091482649799</v>
      </c>
      <c r="E19">
        <v>0.59936908517350096</v>
      </c>
      <c r="F19">
        <v>0.51963746223564899</v>
      </c>
      <c r="G19">
        <v>0.51963746223564899</v>
      </c>
      <c r="H19">
        <v>0.49275362318840499</v>
      </c>
      <c r="I19">
        <v>0.11111111111111099</v>
      </c>
      <c r="J19">
        <v>0.23398803938767701</v>
      </c>
      <c r="K19">
        <v>0.348696072505711</v>
      </c>
      <c r="L19">
        <v>0.24139351302162701</v>
      </c>
      <c r="M19">
        <v>-4.93311403747317E-2</v>
      </c>
      <c r="N19" s="21">
        <v>0</v>
      </c>
      <c r="O19">
        <v>1.00371139315625</v>
      </c>
      <c r="P19">
        <v>0.99236408070292303</v>
      </c>
      <c r="Q19">
        <v>1.01193118619773</v>
      </c>
      <c r="R19">
        <v>0.98699983929661805</v>
      </c>
      <c r="S19">
        <v>29.530000686645501</v>
      </c>
      <c r="T19" s="27">
        <f>IF(C19,P19,R19)</f>
        <v>0.98699983929661805</v>
      </c>
      <c r="U19" s="27">
        <f>IF(D19 = 0,O19,Q19)</f>
        <v>1.01193118619773</v>
      </c>
      <c r="V19" s="39">
        <f>S19*T19^(1-N19)</f>
        <v>29.146105932148132</v>
      </c>
      <c r="W19" s="38">
        <f>S19*U19^(N19+1)</f>
        <v>29.882328623256964</v>
      </c>
      <c r="X19" s="44">
        <f>0.5 * (D19-MAX($D$3:$D$154))/(MIN($D$3:$D$154)-MAX($D$3:$D$154)) + 0.75</f>
        <v>1.0470546538691674</v>
      </c>
      <c r="Y19" s="44">
        <f>AVERAGE(D19, F19, G19, H19, I19, J19, K19)</f>
        <v>0.37520781221295724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PERCENTILE($L$2:$L$154, 0.05)</f>
        <v>-4.5080460395209E-2</v>
      </c>
      <c r="AG19" s="22">
        <f>PERCENTILE($L$2:$L$154, 0.95)</f>
        <v>0.95154870252060642</v>
      </c>
      <c r="AH19" s="22">
        <f>MIN(MAX(L19,AF19), AG19)</f>
        <v>0.24139351302162701</v>
      </c>
      <c r="AI19" s="22">
        <f>AH19-$AH$155+1</f>
        <v>1.286473973416836</v>
      </c>
      <c r="AJ19" s="22">
        <f>PERCENTILE($M$2:$M$154, 0.02)</f>
        <v>-1.0748760080736643</v>
      </c>
      <c r="AK19" s="22">
        <f>PERCENTILE($M$2:$M$154, 0.98)</f>
        <v>1.1164415820468989</v>
      </c>
      <c r="AL19" s="22">
        <f>MIN(MAX(M19,AJ19), AK19)</f>
        <v>-4.93311403747317E-2</v>
      </c>
      <c r="AM19" s="22">
        <f>AL19-$AL$155 + 1</f>
        <v>2.0255448676989327</v>
      </c>
      <c r="AN19" s="46">
        <v>1</v>
      </c>
      <c r="AO19" s="51">
        <v>1</v>
      </c>
      <c r="AP19" s="51">
        <v>1</v>
      </c>
      <c r="AQ19" s="21">
        <v>1</v>
      </c>
      <c r="AR19" s="17">
        <f>(AI19^4)*AB19*AE19*AN19</f>
        <v>2.7390755911967752</v>
      </c>
      <c r="AS19" s="17">
        <f>(AM19^4) *Z19*AC19*AO19</f>
        <v>16.833230510990848</v>
      </c>
      <c r="AT19" s="17">
        <f>(AM19^4)*AA19*AP19*AQ19</f>
        <v>16.833230510990848</v>
      </c>
      <c r="AU19" s="17">
        <f>MIN(AR19, 0.05*AR$155)</f>
        <v>2.7390755911967752</v>
      </c>
      <c r="AV19" s="17">
        <f>MIN(AS19, 0.05*AS$155)</f>
        <v>16.833230510990848</v>
      </c>
      <c r="AW19" s="17">
        <f>MIN(AT19, 0.05*AT$155)</f>
        <v>16.833230510990848</v>
      </c>
      <c r="AX19" s="14">
        <f>AU19/$AU$155</f>
        <v>5.3826843907973584E-3</v>
      </c>
      <c r="AY19" s="14">
        <f>AV19/$AV$155</f>
        <v>1.3097763964380128E-2</v>
      </c>
      <c r="AZ19" s="64">
        <f>AW19/$AW$155</f>
        <v>1.1157136680756309E-2</v>
      </c>
      <c r="BA19" s="21">
        <f>N19</f>
        <v>0</v>
      </c>
      <c r="BB19" s="81">
        <v>561</v>
      </c>
      <c r="BC19" s="15">
        <f>$D$161*AX19</f>
        <v>691.40042731352992</v>
      </c>
      <c r="BD19" s="19">
        <f>BC19-BB19</f>
        <v>130.40042731352992</v>
      </c>
      <c r="BE19" s="60">
        <f>(IF(BD19 &gt; 0, V19, W19))</f>
        <v>29.146105932148132</v>
      </c>
      <c r="BF19" s="60">
        <f>IF(BD19&gt;0, S19*(T19^(2-N19)), S19*(U19^(N19 + 2)))</f>
        <v>28.767201871152412</v>
      </c>
      <c r="BG19" s="46">
        <f>BD19/BE19</f>
        <v>4.4740257109166119</v>
      </c>
      <c r="BH19" s="61">
        <f>BB19/BC19</f>
        <v>0.8113966636957296</v>
      </c>
      <c r="BI19" s="63">
        <v>30</v>
      </c>
      <c r="BJ19" s="63">
        <v>0</v>
      </c>
      <c r="BK19" s="63">
        <v>0</v>
      </c>
      <c r="BL19" s="10">
        <f>SUM(BI19:BK19)</f>
        <v>30</v>
      </c>
      <c r="BM19" s="15">
        <f>AY19*$D$160</f>
        <v>2306.7650916426637</v>
      </c>
      <c r="BN19" s="9">
        <f>BM19-BL19</f>
        <v>2276.7650916426637</v>
      </c>
      <c r="BO19" s="48">
        <f>IF(BN19&gt;0,V19,W19)</f>
        <v>29.146105932148132</v>
      </c>
      <c r="BP19" s="48">
        <f xml:space="preserve"> IF(BN19 &gt;0, S19*T19^(2-N19), S19*U19^(N19+2))</f>
        <v>28.767201871152412</v>
      </c>
      <c r="BQ19" s="48">
        <f>IF(BN19&gt;0, S19*T19^(3-N19), S19*U19^(N19+3))</f>
        <v>28.3932236238408</v>
      </c>
      <c r="BR19" s="46">
        <f>BN19/BP19</f>
        <v>79.144475081039801</v>
      </c>
      <c r="BS19" s="61">
        <f>BL19/BM19</f>
        <v>1.3005225416618728E-2</v>
      </c>
      <c r="BT19" s="16">
        <f>BB19+BL19+BV19</f>
        <v>621</v>
      </c>
      <c r="BU19" s="66">
        <f>BC19+BM19+BW19</f>
        <v>3102.4959040579456</v>
      </c>
      <c r="BV19" s="63">
        <v>30</v>
      </c>
      <c r="BW19" s="15">
        <f>AZ19*$D$163</f>
        <v>104.33038510175224</v>
      </c>
      <c r="BX19" s="37">
        <f>BW19-BV19</f>
        <v>74.330385101752242</v>
      </c>
      <c r="BY19" s="53">
        <f>BX19*(BX19&lt;&gt;0)</f>
        <v>74.330385101752242</v>
      </c>
      <c r="BZ19" s="26">
        <f>BY19/$BY$155</f>
        <v>0.10266627776485167</v>
      </c>
      <c r="CA19" s="47">
        <f>BZ19 * $BX$155</f>
        <v>74.330385101752242</v>
      </c>
      <c r="CB19" s="48">
        <f>IF(CA19&gt;0, V19, W19)</f>
        <v>29.146105932148132</v>
      </c>
      <c r="CC19" s="48">
        <f>IF(BX19&gt;0, S19*T19^(2-N19), S19*U19^(N19+2))</f>
        <v>28.767201871152412</v>
      </c>
      <c r="CD19" s="62">
        <f>CA19/CB19</f>
        <v>2.5502681310083997</v>
      </c>
      <c r="CE19" s="63">
        <v>0</v>
      </c>
      <c r="CF19" s="15">
        <f>AZ19*$CE$158</f>
        <v>71.706917447220803</v>
      </c>
      <c r="CG19" s="37">
        <f>CF19-CE19</f>
        <v>71.706917447220803</v>
      </c>
      <c r="CH19" s="53">
        <f>CG19*(CG19&lt;&gt;0)</f>
        <v>71.706917447220803</v>
      </c>
      <c r="CI19" s="26">
        <f>CH19/$CH$155</f>
        <v>1.1157136680756312E-2</v>
      </c>
      <c r="CJ19" s="47">
        <f>CI19 * $CG$155</f>
        <v>71.706917447220803</v>
      </c>
      <c r="CK19" s="48">
        <f>IF(CA19&gt;0,V19,W19)</f>
        <v>29.146105932148132</v>
      </c>
      <c r="CL19" s="62">
        <f>CJ19/CK19</f>
        <v>2.4602572163208989</v>
      </c>
      <c r="CM19" s="67">
        <f>N19</f>
        <v>0</v>
      </c>
      <c r="CN19" s="75">
        <f>BT19+BV19</f>
        <v>651</v>
      </c>
      <c r="CO19">
        <f>E19/$E$155</f>
        <v>7.1448078202850443E-3</v>
      </c>
      <c r="CP19">
        <f>MAX(0,L19)</f>
        <v>0.24139351302162701</v>
      </c>
      <c r="CQ19">
        <f>CP19/$CP$155</f>
        <v>2.9803767127550636E-3</v>
      </c>
      <c r="CR19">
        <f>CO19*CQ19*AO19</f>
        <v>2.1294218844687811E-5</v>
      </c>
      <c r="CS19">
        <f>CR19/$CR$155</f>
        <v>4.5540230646279722E-3</v>
      </c>
      <c r="CT19" s="1">
        <f>$CT$157*CS19</f>
        <v>239.76878563058492</v>
      </c>
      <c r="CU19" s="2">
        <v>0</v>
      </c>
      <c r="CV19" s="1">
        <f>CT19-CU19</f>
        <v>239.76878563058492</v>
      </c>
      <c r="CW19">
        <f>CU19/CT19</f>
        <v>0</v>
      </c>
    </row>
    <row r="20" spans="1:101" x14ac:dyDescent="0.2">
      <c r="A20" s="25" t="s">
        <v>280</v>
      </c>
      <c r="B20">
        <v>0</v>
      </c>
      <c r="C20">
        <v>1</v>
      </c>
      <c r="D20">
        <v>0.81222532960447402</v>
      </c>
      <c r="E20">
        <v>0.18777467039552501</v>
      </c>
      <c r="F20">
        <v>0.61657597321054802</v>
      </c>
      <c r="G20">
        <v>0.61657597321054802</v>
      </c>
      <c r="H20">
        <v>0.83117425825323799</v>
      </c>
      <c r="I20">
        <v>0.57124947764312495</v>
      </c>
      <c r="J20">
        <v>0.68906303112093803</v>
      </c>
      <c r="K20">
        <v>0.65181263336698403</v>
      </c>
      <c r="L20">
        <v>0.53456822049073305</v>
      </c>
      <c r="M20">
        <v>1.1764066559606201</v>
      </c>
      <c r="N20" s="21">
        <v>0</v>
      </c>
      <c r="O20">
        <v>1.04429515894617</v>
      </c>
      <c r="P20">
        <v>0.99637638588639998</v>
      </c>
      <c r="Q20">
        <v>1.0141188760370301</v>
      </c>
      <c r="R20">
        <v>0.98206913940673302</v>
      </c>
      <c r="S20">
        <v>3.0499999523162802</v>
      </c>
      <c r="T20" s="27">
        <f>IF(C20,P20,R20)</f>
        <v>0.99637638588639998</v>
      </c>
      <c r="U20" s="27">
        <f>IF(D20 = 0,O20,Q20)</f>
        <v>1.0141188760370301</v>
      </c>
      <c r="V20" s="39">
        <f>S20*T20^(1-N20)</f>
        <v>3.0389479294425876</v>
      </c>
      <c r="W20" s="38">
        <f>S20*U20^(N20+1)</f>
        <v>3.0930625235559814</v>
      </c>
      <c r="X20" s="44">
        <f>0.5 * (D20-MAX($D$3:$D$154))/(MIN($D$3:$D$154)-MAX($D$3:$D$154)) + 0.75</f>
        <v>0.83603031544449002</v>
      </c>
      <c r="Y20" s="44">
        <f>AVERAGE(D20, F20, G20, H20, I20, J20, K20)</f>
        <v>0.68409666805855074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PERCENTILE($L$2:$L$154, 0.05)</f>
        <v>-4.5080460395209E-2</v>
      </c>
      <c r="AG20" s="22">
        <f>PERCENTILE($L$2:$L$154, 0.95)</f>
        <v>0.95154870252060642</v>
      </c>
      <c r="AH20" s="22">
        <f>MIN(MAX(L20,AF20), AG20)</f>
        <v>0.53456822049073305</v>
      </c>
      <c r="AI20" s="22">
        <f>AH20-$AH$155+1</f>
        <v>1.579648680885942</v>
      </c>
      <c r="AJ20" s="22">
        <f>PERCENTILE($M$2:$M$154, 0.02)</f>
        <v>-1.0748760080736643</v>
      </c>
      <c r="AK20" s="22">
        <f>PERCENTILE($M$2:$M$154, 0.98)</f>
        <v>1.1164415820468989</v>
      </c>
      <c r="AL20" s="22">
        <f>MIN(MAX(M20,AJ20), AK20)</f>
        <v>1.1164415820468989</v>
      </c>
      <c r="AM20" s="22">
        <f>AL20-$AL$155 + 1</f>
        <v>3.1913175901205633</v>
      </c>
      <c r="AN20" s="46">
        <v>0</v>
      </c>
      <c r="AO20" s="78">
        <v>0</v>
      </c>
      <c r="AP20" s="78">
        <v>0</v>
      </c>
      <c r="AQ20" s="50">
        <v>1</v>
      </c>
      <c r="AR20" s="17">
        <f>(AI20^4)*AB20*AE20*AN20</f>
        <v>0</v>
      </c>
      <c r="AS20" s="17">
        <f>(AM20^4) *Z20*AC20*AO20</f>
        <v>0</v>
      </c>
      <c r="AT20" s="17">
        <f>(AM20^4)*AA20*AP20*AQ20</f>
        <v>0</v>
      </c>
      <c r="AU20" s="17">
        <f>MIN(AR20, 0.05*AR$155)</f>
        <v>0</v>
      </c>
      <c r="AV20" s="17">
        <f>MIN(AS20, 0.05*AS$155)</f>
        <v>0</v>
      </c>
      <c r="AW20" s="17">
        <f>MIN(AT20, 0.05*AT$155)</f>
        <v>0</v>
      </c>
      <c r="AX20" s="14">
        <f>AU20/$AU$155</f>
        <v>0</v>
      </c>
      <c r="AY20" s="14">
        <f>AV20/$AV$155</f>
        <v>0</v>
      </c>
      <c r="AZ20" s="64">
        <f>AW20/$AW$155</f>
        <v>0</v>
      </c>
      <c r="BA20" s="21">
        <f>N20</f>
        <v>0</v>
      </c>
      <c r="BB20" s="81">
        <v>0</v>
      </c>
      <c r="BC20" s="15">
        <f>$D$161*AX20</f>
        <v>0</v>
      </c>
      <c r="BD20" s="19">
        <f>BC20-BB20</f>
        <v>0</v>
      </c>
      <c r="BE20" s="60">
        <f>(IF(BD20 &gt; 0, V20, W20))</f>
        <v>3.0930625235559814</v>
      </c>
      <c r="BF20" s="60">
        <f>IF(BD20&gt;0, S20*(T20^(2-N20)), S20*(U20^(N20 + 2)))</f>
        <v>3.1367330899008521</v>
      </c>
      <c r="BG20" s="46">
        <f>BD20/BE20</f>
        <v>0</v>
      </c>
      <c r="BH20" s="61" t="e">
        <f>BB20/BC20</f>
        <v>#DIV/0!</v>
      </c>
      <c r="BI20" s="63">
        <v>0</v>
      </c>
      <c r="BJ20" s="63">
        <v>1498</v>
      </c>
      <c r="BK20" s="63">
        <v>0</v>
      </c>
      <c r="BL20" s="10">
        <f>SUM(BI20:BK20)</f>
        <v>1498</v>
      </c>
      <c r="BM20" s="15">
        <f>AY20*$D$160</f>
        <v>0</v>
      </c>
      <c r="BN20" s="9">
        <f>BM20-BL20</f>
        <v>-1498</v>
      </c>
      <c r="BO20" s="48">
        <f>IF(BN20&gt;0,V20,W20)</f>
        <v>3.0930625235559814</v>
      </c>
      <c r="BP20" s="48">
        <f xml:space="preserve"> IF(BN20 &gt;0, S20*T20^(2-N20), S20*U20^(N20+2))</f>
        <v>3.1367330899008521</v>
      </c>
      <c r="BQ20" s="48">
        <f>IF(BN20&gt;0, S20*T20^(3-N20), S20*U20^(N20+3))</f>
        <v>3.1810202355584125</v>
      </c>
      <c r="BR20" s="46">
        <f>BN20/BP20</f>
        <v>-477.56693255891588</v>
      </c>
      <c r="BS20" s="61" t="e">
        <f>BL20/BM20</f>
        <v>#DIV/0!</v>
      </c>
      <c r="BT20" s="16">
        <f>BB20+BL20+BV20</f>
        <v>1593</v>
      </c>
      <c r="BU20" s="66">
        <f>BC20+BM20+BW20</f>
        <v>0</v>
      </c>
      <c r="BV20" s="63">
        <v>95</v>
      </c>
      <c r="BW20" s="15">
        <f>AZ20*$D$163</f>
        <v>0</v>
      </c>
      <c r="BX20" s="37">
        <f>BW20-BV20</f>
        <v>-95</v>
      </c>
      <c r="BY20" s="53">
        <f>BX20*(BX20&lt;&gt;0)</f>
        <v>-95</v>
      </c>
      <c r="BZ20" s="26">
        <f>BY20/$BY$155</f>
        <v>-0.1312154696132603</v>
      </c>
      <c r="CA20" s="47">
        <f>BZ20 * $BX$155</f>
        <v>-95</v>
      </c>
      <c r="CB20" s="48">
        <f>IF(CA20&gt;0, V20, W20)</f>
        <v>3.0930625235559814</v>
      </c>
      <c r="CC20" s="48">
        <f>IF(BX20&gt;0, S20*T20^(2-N20), S20*U20^(N20+2))</f>
        <v>3.1367330899008521</v>
      </c>
      <c r="CD20" s="62">
        <f>CA20/CB20</f>
        <v>-30.713895783387514</v>
      </c>
      <c r="CE20" s="63">
        <v>0</v>
      </c>
      <c r="CF20" s="15">
        <f>AZ20*$CE$158</f>
        <v>0</v>
      </c>
      <c r="CG20" s="37">
        <f>CF20-CE20</f>
        <v>0</v>
      </c>
      <c r="CH20" s="53">
        <f>CG20*(CG20&lt;&gt;0)</f>
        <v>0</v>
      </c>
      <c r="CI20" s="26">
        <f>CH20/$CH$155</f>
        <v>0</v>
      </c>
      <c r="CJ20" s="47">
        <f>CI20 * $CG$155</f>
        <v>0</v>
      </c>
      <c r="CK20" s="48">
        <f>IF(CA20&gt;0,V20,W20)</f>
        <v>3.0930625235559814</v>
      </c>
      <c r="CL20" s="62">
        <f>CJ20/CK20</f>
        <v>0</v>
      </c>
      <c r="CM20" s="67">
        <f>N20</f>
        <v>0</v>
      </c>
      <c r="CN20" s="75">
        <f>BT20+BV20</f>
        <v>1688</v>
      </c>
      <c r="CO20">
        <f>E20/$E$155</f>
        <v>2.2383769311442436E-3</v>
      </c>
      <c r="CP20">
        <f>MAX(0,L20)</f>
        <v>0.53456822049073305</v>
      </c>
      <c r="CQ20">
        <f>CP20/$CP$155</f>
        <v>6.6000724534248578E-3</v>
      </c>
      <c r="CR20">
        <f>CO20*CQ20*AO20</f>
        <v>0</v>
      </c>
      <c r="CS20">
        <f>CR20/$CR$155</f>
        <v>0</v>
      </c>
      <c r="CT20" s="1">
        <f>$CT$157*CS20</f>
        <v>0</v>
      </c>
      <c r="CU20" s="2">
        <v>0</v>
      </c>
      <c r="CV20" s="1">
        <f>CT20-CU20</f>
        <v>0</v>
      </c>
      <c r="CW20" t="e">
        <f>CU20/CT20</f>
        <v>#DIV/0!</v>
      </c>
    </row>
    <row r="21" spans="1:101" x14ac:dyDescent="0.2">
      <c r="A21" s="25" t="s">
        <v>239</v>
      </c>
      <c r="B21">
        <v>1</v>
      </c>
      <c r="C21">
        <v>1</v>
      </c>
      <c r="D21">
        <v>0.45120967741935403</v>
      </c>
      <c r="E21">
        <v>0.54879032258064497</v>
      </c>
      <c r="F21">
        <v>0.45298119247698998</v>
      </c>
      <c r="G21">
        <v>0.45298119247698998</v>
      </c>
      <c r="H21">
        <v>0.14417049728374401</v>
      </c>
      <c r="I21">
        <v>0.36188884245716602</v>
      </c>
      <c r="J21">
        <v>0.228415617632613</v>
      </c>
      <c r="K21">
        <v>0.32166438854120799</v>
      </c>
      <c r="L21">
        <v>0.35874056821917999</v>
      </c>
      <c r="M21">
        <v>0.83194836912819903</v>
      </c>
      <c r="N21" s="21">
        <v>0</v>
      </c>
      <c r="O21">
        <v>0.98333328366279704</v>
      </c>
      <c r="P21">
        <v>0.97933241887709199</v>
      </c>
      <c r="Q21">
        <v>1.0123004340214901</v>
      </c>
      <c r="R21">
        <v>0.997553049351383</v>
      </c>
      <c r="S21">
        <v>0.56749999523162797</v>
      </c>
      <c r="T21" s="27">
        <f>IF(C21,P21,R21)</f>
        <v>0.97933241887709199</v>
      </c>
      <c r="U21" s="27">
        <f>IF(D21 = 0,O21,Q21)</f>
        <v>1.0123004340214901</v>
      </c>
      <c r="V21" s="39">
        <f>S21*T21^(1-N21)</f>
        <v>0.55577114304292841</v>
      </c>
      <c r="W21" s="38">
        <f>S21*U21^(N21+1)</f>
        <v>0.57448049148017055</v>
      </c>
      <c r="X21" s="44">
        <f>0.5 * (D21-MAX($D$3:$D$154))/(MIN($D$3:$D$154)-MAX($D$3:$D$154)) + 0.75</f>
        <v>1.0211229367921664</v>
      </c>
      <c r="Y21" s="44">
        <f>AVERAGE(D21, F21, G21, H21, I21, J21, K21)</f>
        <v>0.3447587726125807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PERCENTILE($L$2:$L$154, 0.05)</f>
        <v>-4.5080460395209E-2</v>
      </c>
      <c r="AG21" s="22">
        <f>PERCENTILE($L$2:$L$154, 0.95)</f>
        <v>0.95154870252060642</v>
      </c>
      <c r="AH21" s="22">
        <f>MIN(MAX(L21,AF21), AG21)</f>
        <v>0.35874056821917999</v>
      </c>
      <c r="AI21" s="22">
        <f>AH21-$AH$155+1</f>
        <v>1.4038210286143891</v>
      </c>
      <c r="AJ21" s="22">
        <f>PERCENTILE($M$2:$M$154, 0.02)</f>
        <v>-1.0748760080736643</v>
      </c>
      <c r="AK21" s="22">
        <f>PERCENTILE($M$2:$M$154, 0.98)</f>
        <v>1.1164415820468989</v>
      </c>
      <c r="AL21" s="22">
        <f>MIN(MAX(M21,AJ21), AK21)</f>
        <v>0.83194836912819903</v>
      </c>
      <c r="AM21" s="22">
        <f>AL21-$AL$155 + 1</f>
        <v>2.9068243772018634</v>
      </c>
      <c r="AN21" s="46">
        <v>0</v>
      </c>
      <c r="AO21" s="78">
        <v>0</v>
      </c>
      <c r="AP21" s="78">
        <v>0</v>
      </c>
      <c r="AQ21" s="50">
        <v>1</v>
      </c>
      <c r="AR21" s="17">
        <f>(AI21^4)*AB21*AE21*AN21</f>
        <v>0</v>
      </c>
      <c r="AS21" s="17">
        <f>(AM21^4) *Z21*AC21*AO21</f>
        <v>0</v>
      </c>
      <c r="AT21" s="17">
        <f>(AM21^4)*AA21*AP21*AQ21</f>
        <v>0</v>
      </c>
      <c r="AU21" s="17">
        <f>MIN(AR21, 0.05*AR$155)</f>
        <v>0</v>
      </c>
      <c r="AV21" s="17">
        <f>MIN(AS21, 0.05*AS$155)</f>
        <v>0</v>
      </c>
      <c r="AW21" s="17">
        <f>MIN(AT21, 0.05*AT$155)</f>
        <v>0</v>
      </c>
      <c r="AX21" s="14">
        <f>AU21/$AU$155</f>
        <v>0</v>
      </c>
      <c r="AY21" s="14">
        <f>AV21/$AV$155</f>
        <v>0</v>
      </c>
      <c r="AZ21" s="64">
        <f>AW21/$AW$155</f>
        <v>0</v>
      </c>
      <c r="BA21" s="21">
        <f>N21</f>
        <v>0</v>
      </c>
      <c r="BB21" s="81">
        <v>0</v>
      </c>
      <c r="BC21" s="15">
        <f>$D$161*AX21</f>
        <v>0</v>
      </c>
      <c r="BD21" s="19">
        <f>BC21-BB21</f>
        <v>0</v>
      </c>
      <c r="BE21" s="60">
        <f>(IF(BD21 &gt; 0, V21, W21))</f>
        <v>0.57448049148017055</v>
      </c>
      <c r="BF21" s="60">
        <f>IF(BD21&gt;0, S21*(T21^(2-N21)), S21*(U21^(N21 + 2)))</f>
        <v>0.58154685086225555</v>
      </c>
      <c r="BG21" s="46">
        <f>BD21/BE21</f>
        <v>0</v>
      </c>
      <c r="BH21" s="61" t="e">
        <f>BB21/BC21</f>
        <v>#DIV/0!</v>
      </c>
      <c r="BI21" s="63">
        <v>0</v>
      </c>
      <c r="BJ21" s="63">
        <v>1255</v>
      </c>
      <c r="BK21" s="63">
        <v>82</v>
      </c>
      <c r="BL21" s="10">
        <f>SUM(BI21:BK21)</f>
        <v>1337</v>
      </c>
      <c r="BM21" s="15">
        <f>AY21*$D$160</f>
        <v>0</v>
      </c>
      <c r="BN21" s="9">
        <f>BM21-BL21</f>
        <v>-1337</v>
      </c>
      <c r="BO21" s="48">
        <f>IF(BN21&gt;0,V21,W21)</f>
        <v>0.57448049148017055</v>
      </c>
      <c r="BP21" s="48">
        <f xml:space="preserve"> IF(BN21 &gt;0, S21*T21^(2-N21), S21*U21^(N21+2))</f>
        <v>0.58154685086225555</v>
      </c>
      <c r="BQ21" s="48">
        <f>IF(BN21&gt;0, S21*T21^(3-N21), S21*U21^(N21+3))</f>
        <v>0.58870012953169193</v>
      </c>
      <c r="BR21" s="46">
        <f>BN21/BP21</f>
        <v>-2299.0409079124738</v>
      </c>
      <c r="BS21" s="61" t="e">
        <f>BL21/BM21</f>
        <v>#DIV/0!</v>
      </c>
      <c r="BT21" s="16">
        <f>BB21+BL21+BV21</f>
        <v>1417</v>
      </c>
      <c r="BU21" s="66">
        <f>BC21+BM21+BW21</f>
        <v>0</v>
      </c>
      <c r="BV21" s="63">
        <v>80</v>
      </c>
      <c r="BW21" s="15">
        <f>AZ21*$D$163</f>
        <v>0</v>
      </c>
      <c r="BX21" s="37">
        <f>BW21-BV21</f>
        <v>-80</v>
      </c>
      <c r="BY21" s="53">
        <f>BX21*(BX21&lt;&gt;0)</f>
        <v>-80</v>
      </c>
      <c r="BZ21" s="26">
        <f>BY21/$BY$155</f>
        <v>-0.11049723756906131</v>
      </c>
      <c r="CA21" s="47">
        <f>BZ21 * $BX$155</f>
        <v>-80</v>
      </c>
      <c r="CB21" s="48">
        <f>IF(CA21&gt;0, V21, W21)</f>
        <v>0.57448049148017055</v>
      </c>
      <c r="CC21" s="48">
        <f>IF(BX21&gt;0, S21*T21^(2-N21), S21*U21^(N21+2))</f>
        <v>0.58154685086225555</v>
      </c>
      <c r="CD21" s="62">
        <f>CA21/CB21</f>
        <v>-139.25625184221138</v>
      </c>
      <c r="CE21" s="63">
        <v>0</v>
      </c>
      <c r="CF21" s="15">
        <f>AZ21*$CE$158</f>
        <v>0</v>
      </c>
      <c r="CG21" s="37">
        <f>CF21-CE21</f>
        <v>0</v>
      </c>
      <c r="CH21" s="53">
        <f>CG21*(CG21&lt;&gt;0)</f>
        <v>0</v>
      </c>
      <c r="CI21" s="26">
        <f>CH21/$CH$155</f>
        <v>0</v>
      </c>
      <c r="CJ21" s="47">
        <f>CI21 * $CG$155</f>
        <v>0</v>
      </c>
      <c r="CK21" s="48">
        <f>IF(CA21&gt;0,V21,W21)</f>
        <v>0.57448049148017055</v>
      </c>
      <c r="CL21" s="62">
        <f>CJ21/CK21</f>
        <v>0</v>
      </c>
      <c r="CM21" s="67">
        <f>N21</f>
        <v>0</v>
      </c>
      <c r="CN21" s="75">
        <f>BT21+BV21</f>
        <v>1497</v>
      </c>
      <c r="CO21">
        <f>E21/$E$155</f>
        <v>6.5418812639225828E-3</v>
      </c>
      <c r="CP21">
        <f>MAX(0,L21)</f>
        <v>0.35874056821917999</v>
      </c>
      <c r="CQ21">
        <f>CP21/$CP$155</f>
        <v>4.4292078194544228E-3</v>
      </c>
      <c r="CR21">
        <f>CO21*CQ21*AO21</f>
        <v>0</v>
      </c>
      <c r="CS21">
        <f>CR21/$CR$155</f>
        <v>0</v>
      </c>
      <c r="CT21" s="1">
        <f>$CT$157*CS21</f>
        <v>0</v>
      </c>
      <c r="CU21" s="2">
        <v>0</v>
      </c>
      <c r="CV21" s="1">
        <f>CT21-CU21</f>
        <v>0</v>
      </c>
      <c r="CW21" t="e">
        <f>CU21/CT21</f>
        <v>#DIV/0!</v>
      </c>
    </row>
    <row r="22" spans="1:101" x14ac:dyDescent="0.2">
      <c r="A22" s="32" t="s">
        <v>143</v>
      </c>
      <c r="B22">
        <v>1</v>
      </c>
      <c r="C22">
        <v>1</v>
      </c>
      <c r="D22">
        <v>0.73114754098360601</v>
      </c>
      <c r="E22">
        <v>0.26885245901639299</v>
      </c>
      <c r="F22">
        <v>0.78686759956942898</v>
      </c>
      <c r="G22">
        <v>0.78686759956942898</v>
      </c>
      <c r="H22">
        <v>0.15652173913043399</v>
      </c>
      <c r="I22">
        <v>0.56894409937888202</v>
      </c>
      <c r="J22">
        <v>0.29841601817392699</v>
      </c>
      <c r="K22">
        <v>0.48457599599400802</v>
      </c>
      <c r="L22">
        <v>-9.49688107951044E-2</v>
      </c>
      <c r="M22">
        <v>-0.624605470016384</v>
      </c>
      <c r="N22" s="21">
        <v>0</v>
      </c>
      <c r="O22">
        <v>0.98742462140929299</v>
      </c>
      <c r="P22">
        <v>0.98579055322621301</v>
      </c>
      <c r="Q22">
        <v>1.0046002443773401</v>
      </c>
      <c r="R22">
        <v>0.997292579773707</v>
      </c>
      <c r="S22">
        <v>13.789999961853001</v>
      </c>
      <c r="T22" s="27">
        <f>IF(C22,P22,R22)</f>
        <v>0.98579055322621301</v>
      </c>
      <c r="U22" s="27">
        <f>IF(D22 = 0,O22,Q22)</f>
        <v>1.0046002443773401</v>
      </c>
      <c r="V22" s="39">
        <f>S22*T22^(1-N22)</f>
        <v>13.594051691384525</v>
      </c>
      <c r="W22" s="38">
        <f>S22*U22^(N22+1)</f>
        <v>13.853437331641034</v>
      </c>
      <c r="X22" s="44">
        <f>0.5 * (D22-MAX($D$3:$D$154))/(MIN($D$3:$D$154)-MAX($D$3:$D$154)) + 0.75</f>
        <v>0.87759887441991669</v>
      </c>
      <c r="Y22" s="44">
        <f>AVERAGE(D22, F22, G22, H22, I22, J22, K22)</f>
        <v>0.54476294182853069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PERCENTILE($L$2:$L$154, 0.05)</f>
        <v>-4.5080460395209E-2</v>
      </c>
      <c r="AG22" s="22">
        <f>PERCENTILE($L$2:$L$154, 0.95)</f>
        <v>0.95154870252060642</v>
      </c>
      <c r="AH22" s="22">
        <f>MIN(MAX(L22,AF22), AG22)</f>
        <v>-4.5080460395209E-2</v>
      </c>
      <c r="AI22" s="22">
        <f>AH22-$AH$155+1</f>
        <v>1</v>
      </c>
      <c r="AJ22" s="22">
        <f>PERCENTILE($M$2:$M$154, 0.02)</f>
        <v>-1.0748760080736643</v>
      </c>
      <c r="AK22" s="22">
        <f>PERCENTILE($M$2:$M$154, 0.98)</f>
        <v>1.1164415820468989</v>
      </c>
      <c r="AL22" s="22">
        <f>MIN(MAX(M22,AJ22), AK22)</f>
        <v>-0.624605470016384</v>
      </c>
      <c r="AM22" s="22">
        <f>AL22-$AL$155 + 1</f>
        <v>1.4502705380572802</v>
      </c>
      <c r="AN22" s="46">
        <v>1</v>
      </c>
      <c r="AO22" s="51">
        <v>1</v>
      </c>
      <c r="AP22" s="51">
        <v>1</v>
      </c>
      <c r="AQ22" s="21">
        <v>1</v>
      </c>
      <c r="AR22" s="17">
        <f>(AI22^4)*AB22*AE22*AN22</f>
        <v>1</v>
      </c>
      <c r="AS22" s="17">
        <f>(AM22^4) *Z22*AC22*AO22</f>
        <v>4.4238062497568063</v>
      </c>
      <c r="AT22" s="17">
        <f>(AM22^4)*AA22*AP22*AQ22</f>
        <v>4.4238062497568063</v>
      </c>
      <c r="AU22" s="17">
        <f>MIN(AR22, 0.05*AR$155)</f>
        <v>1</v>
      </c>
      <c r="AV22" s="17">
        <f>MIN(AS22, 0.05*AS$155)</f>
        <v>4.4238062497568063</v>
      </c>
      <c r="AW22" s="17">
        <f>MIN(AT22, 0.05*AT$155)</f>
        <v>4.4238062497568063</v>
      </c>
      <c r="AX22" s="14">
        <f>AU22/$AU$155</f>
        <v>1.9651463464889335E-3</v>
      </c>
      <c r="AY22" s="14">
        <f>AV22/$AV$155</f>
        <v>3.4421182580273283E-3</v>
      </c>
      <c r="AZ22" s="64">
        <f>AW22/$AW$155</f>
        <v>2.9321175721733397E-3</v>
      </c>
      <c r="BA22" s="21">
        <f>N22</f>
        <v>0</v>
      </c>
      <c r="BB22" s="81">
        <v>248</v>
      </c>
      <c r="BC22" s="15">
        <f>$D$161*AX22</f>
        <v>252.42108306015703</v>
      </c>
      <c r="BD22" s="19">
        <f>BC22-BB22</f>
        <v>4.4210830601570308</v>
      </c>
      <c r="BE22" s="60">
        <f>(IF(BD22 &gt; 0, V22, W22))</f>
        <v>13.594051691384525</v>
      </c>
      <c r="BF22" s="60">
        <f>IF(BD22&gt;0, S22*(T22^(2-N22)), S22*(U22^(N22 + 2)))</f>
        <v>13.400887737435689</v>
      </c>
      <c r="BG22" s="46">
        <f>BD22/BE22</f>
        <v>0.32522188090243703</v>
      </c>
      <c r="BH22" s="61">
        <f>BB22/BC22</f>
        <v>0.98248528606818708</v>
      </c>
      <c r="BI22" s="63">
        <v>55</v>
      </c>
      <c r="BJ22" s="63">
        <v>303</v>
      </c>
      <c r="BK22" s="63">
        <v>0</v>
      </c>
      <c r="BL22" s="10">
        <f>SUM(BI22:BK22)</f>
        <v>358</v>
      </c>
      <c r="BM22" s="15">
        <f>AY22*$D$160</f>
        <v>606.22242548551503</v>
      </c>
      <c r="BN22" s="9">
        <f>BM22-BL22</f>
        <v>248.22242548551503</v>
      </c>
      <c r="BO22" s="48">
        <f>IF(BN22&gt;0,V22,W22)</f>
        <v>13.594051691384525</v>
      </c>
      <c r="BP22" s="48">
        <f xml:space="preserve"> IF(BN22 &gt;0, S22*T22^(2-N22), S22*U22^(N22+2))</f>
        <v>13.400887737435689</v>
      </c>
      <c r="BQ22" s="48">
        <f>IF(BN22&gt;0, S22*T22^(3-N22), S22*U22^(N22+3))</f>
        <v>13.210468536409101</v>
      </c>
      <c r="BR22" s="46">
        <f>BN22/BP22</f>
        <v>18.522834482979807</v>
      </c>
      <c r="BS22" s="61">
        <f>BL22/BM22</f>
        <v>0.59054232398823392</v>
      </c>
      <c r="BT22" s="16">
        <f>BB22+BL22+BV22</f>
        <v>620</v>
      </c>
      <c r="BU22" s="66">
        <f>BC22+BM22+BW22</f>
        <v>886.06173996306495</v>
      </c>
      <c r="BV22" s="63">
        <v>14</v>
      </c>
      <c r="BW22" s="15">
        <f>AZ22*$D$163</f>
        <v>27.418231417392899</v>
      </c>
      <c r="BX22" s="37">
        <f>BW22-BV22</f>
        <v>13.418231417392899</v>
      </c>
      <c r="BY22" s="53">
        <f>BX22*(BX22&lt;&gt;0)</f>
        <v>13.418231417392899</v>
      </c>
      <c r="BZ22" s="26">
        <f>BY22/$BY$155</f>
        <v>1.8533468808553819E-2</v>
      </c>
      <c r="CA22" s="47">
        <f>BZ22 * $BX$155</f>
        <v>13.418231417392899</v>
      </c>
      <c r="CB22" s="48">
        <f>IF(CA22&gt;0, V22, W22)</f>
        <v>13.594051691384525</v>
      </c>
      <c r="CC22" s="48">
        <f>IF(BX22&gt;0, S22*T22^(2-N22), S22*U22^(N22+2))</f>
        <v>13.400887737435689</v>
      </c>
      <c r="CD22" s="62">
        <f>CA22/CB22</f>
        <v>0.98706638182764483</v>
      </c>
      <c r="CE22" s="63">
        <v>0</v>
      </c>
      <c r="CF22" s="15">
        <f>AZ22*$CE$158</f>
        <v>18.844719636358054</v>
      </c>
      <c r="CG22" s="37">
        <f>CF22-CE22</f>
        <v>18.844719636358054</v>
      </c>
      <c r="CH22" s="53">
        <f>CG22*(CG22&lt;&gt;0)</f>
        <v>18.844719636358054</v>
      </c>
      <c r="CI22" s="26">
        <f>CH22/$CH$155</f>
        <v>2.9321175721733401E-3</v>
      </c>
      <c r="CJ22" s="47">
        <f>CI22 * $CG$155</f>
        <v>18.844719636358054</v>
      </c>
      <c r="CK22" s="48">
        <f>IF(CA22&gt;0,V22,W22)</f>
        <v>13.594051691384525</v>
      </c>
      <c r="CL22" s="62">
        <f>CJ22/CK22</f>
        <v>1.3862474605934618</v>
      </c>
      <c r="CM22" s="67">
        <f>N22</f>
        <v>0</v>
      </c>
      <c r="CN22" s="75">
        <f>BT22+BV22</f>
        <v>634</v>
      </c>
      <c r="CO22">
        <f>E22/$E$155</f>
        <v>3.2048685846503768E-3</v>
      </c>
      <c r="CP22">
        <f>MAX(0,L22)</f>
        <v>0</v>
      </c>
      <c r="CQ22">
        <f>CP22/$CP$155</f>
        <v>0</v>
      </c>
      <c r="CR22">
        <f>CO22*CQ22*AO22</f>
        <v>0</v>
      </c>
      <c r="CS22">
        <f>CR22/$CR$155</f>
        <v>0</v>
      </c>
      <c r="CT22" s="1">
        <f>$CT$157*CS22</f>
        <v>0</v>
      </c>
      <c r="CU22" s="2">
        <v>0</v>
      </c>
      <c r="CV22" s="1">
        <f>CT22-CU22</f>
        <v>0</v>
      </c>
      <c r="CW22" t="e">
        <f>CU22/CT22</f>
        <v>#DIV/0!</v>
      </c>
    </row>
    <row r="23" spans="1:101" x14ac:dyDescent="0.2">
      <c r="A23" s="32" t="s">
        <v>194</v>
      </c>
      <c r="B23">
        <v>0</v>
      </c>
      <c r="C23">
        <v>0</v>
      </c>
      <c r="D23">
        <v>0.64602477027566896</v>
      </c>
      <c r="E23">
        <v>0.35397522972432999</v>
      </c>
      <c r="F23">
        <v>0.41295707472178</v>
      </c>
      <c r="G23">
        <v>0.41295707472178</v>
      </c>
      <c r="H23">
        <v>0.71165900543251104</v>
      </c>
      <c r="I23">
        <v>0.73840367739239399</v>
      </c>
      <c r="J23">
        <v>0.72490801255109605</v>
      </c>
      <c r="K23">
        <v>0.54713425437042396</v>
      </c>
      <c r="L23">
        <v>0.55439076501848294</v>
      </c>
      <c r="M23">
        <v>0.50427586234328403</v>
      </c>
      <c r="N23" s="21">
        <v>0</v>
      </c>
      <c r="O23">
        <v>1.0010831597435901</v>
      </c>
      <c r="P23">
        <v>1.0097977609232001</v>
      </c>
      <c r="Q23">
        <v>1.0008733685679201</v>
      </c>
      <c r="R23">
        <v>1.00729808198828</v>
      </c>
      <c r="S23">
        <v>8.2200002670287997</v>
      </c>
      <c r="T23" s="27">
        <f>IF(C23,P23,R23)</f>
        <v>1.00729808198828</v>
      </c>
      <c r="U23" s="27">
        <f>IF(D23 = 0,O23,Q23)</f>
        <v>1.0008733685679201</v>
      </c>
      <c r="V23" s="39">
        <f>S23*T23^(1-N23)</f>
        <v>8.2799905029212599</v>
      </c>
      <c r="W23" s="38">
        <f>S23*U23^(N23+1)</f>
        <v>8.2271793568903178</v>
      </c>
      <c r="X23" s="44">
        <f>0.5 * (D23-MAX($D$3:$D$154))/(MIN($D$3:$D$154)-MAX($D$3:$D$154)) + 0.75</f>
        <v>0.92124129455141324</v>
      </c>
      <c r="Y23" s="44">
        <f>AVERAGE(D23, F23, G23, H23, I23, J23, K23)</f>
        <v>0.59914912420937916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PERCENTILE($L$2:$L$154, 0.05)</f>
        <v>-4.5080460395209E-2</v>
      </c>
      <c r="AG23" s="22">
        <f>PERCENTILE($L$2:$L$154, 0.95)</f>
        <v>0.95154870252060642</v>
      </c>
      <c r="AH23" s="22">
        <f>MIN(MAX(L23,AF23), AG23)</f>
        <v>0.55439076501848294</v>
      </c>
      <c r="AI23" s="22">
        <f>AH23-$AH$155+1</f>
        <v>1.599471225413692</v>
      </c>
      <c r="AJ23" s="22">
        <f>PERCENTILE($M$2:$M$154, 0.02)</f>
        <v>-1.0748760080736643</v>
      </c>
      <c r="AK23" s="22">
        <f>PERCENTILE($M$2:$M$154, 0.98)</f>
        <v>1.1164415820468989</v>
      </c>
      <c r="AL23" s="22">
        <f>MIN(MAX(M23,AJ23), AK23)</f>
        <v>0.50427586234328403</v>
      </c>
      <c r="AM23" s="22">
        <f>AL23-$AL$155 + 1</f>
        <v>2.5791518704169483</v>
      </c>
      <c r="AN23" s="46">
        <v>0</v>
      </c>
      <c r="AO23" s="78">
        <v>0</v>
      </c>
      <c r="AP23" s="78">
        <v>0</v>
      </c>
      <c r="AQ23" s="50">
        <v>1</v>
      </c>
      <c r="AR23" s="17">
        <f>(AI23^4)*AB23*AE23*AN23</f>
        <v>0</v>
      </c>
      <c r="AS23" s="17">
        <f>(AM23^4) *Z23*AC23*AO23</f>
        <v>0</v>
      </c>
      <c r="AT23" s="17">
        <f>(AM23^4)*AA23*AP23*AQ23</f>
        <v>0</v>
      </c>
      <c r="AU23" s="17">
        <f>MIN(AR23, 0.05*AR$155)</f>
        <v>0</v>
      </c>
      <c r="AV23" s="17">
        <f>MIN(AS23, 0.05*AS$155)</f>
        <v>0</v>
      </c>
      <c r="AW23" s="17">
        <f>MIN(AT23, 0.05*AT$155)</f>
        <v>0</v>
      </c>
      <c r="AX23" s="14">
        <f>AU23/$AU$155</f>
        <v>0</v>
      </c>
      <c r="AY23" s="14">
        <f>AV23/$AV$155</f>
        <v>0</v>
      </c>
      <c r="AZ23" s="64">
        <f>AW23/$AW$155</f>
        <v>0</v>
      </c>
      <c r="BA23" s="21">
        <f>N23</f>
        <v>0</v>
      </c>
      <c r="BB23" s="81">
        <v>0</v>
      </c>
      <c r="BC23" s="15">
        <f>$D$161*AX23</f>
        <v>0</v>
      </c>
      <c r="BD23" s="19">
        <f>BC23-BB23</f>
        <v>0</v>
      </c>
      <c r="BE23" s="60">
        <f>(IF(BD23 &gt; 0, V23, W23))</f>
        <v>8.2271793568903178</v>
      </c>
      <c r="BF23" s="60">
        <f>IF(BD23&gt;0, S23*(T23^(2-N23)), S23*(U23^(N23 + 2)))</f>
        <v>8.2343647167432668</v>
      </c>
      <c r="BG23" s="46">
        <f>BD23/BE23</f>
        <v>0</v>
      </c>
      <c r="BH23" s="61" t="e">
        <f>BB23/BC23</f>
        <v>#DIV/0!</v>
      </c>
      <c r="BI23" s="63">
        <v>0</v>
      </c>
      <c r="BJ23" s="63">
        <v>781</v>
      </c>
      <c r="BK23" s="63">
        <v>0</v>
      </c>
      <c r="BL23" s="10">
        <f>SUM(BI23:BK23)</f>
        <v>781</v>
      </c>
      <c r="BM23" s="15">
        <f>AY23*$D$160</f>
        <v>0</v>
      </c>
      <c r="BN23" s="9">
        <f>BM23-BL23</f>
        <v>-781</v>
      </c>
      <c r="BO23" s="48">
        <f>IF(BN23&gt;0,V23,W23)</f>
        <v>8.2271793568903178</v>
      </c>
      <c r="BP23" s="48">
        <f xml:space="preserve"> IF(BN23 &gt;0, S23*T23^(2-N23), S23*U23^(N23+2))</f>
        <v>8.2343647167432668</v>
      </c>
      <c r="BQ23" s="48">
        <f>IF(BN23&gt;0, S23*T23^(3-N23), S23*U23^(N23+3))</f>
        <v>8.241556352063661</v>
      </c>
      <c r="BR23" s="46">
        <f>BN23/BP23</f>
        <v>-94.846418256403084</v>
      </c>
      <c r="BS23" s="61" t="e">
        <f>BL23/BM23</f>
        <v>#DIV/0!</v>
      </c>
      <c r="BT23" s="16">
        <f>BB23+BL23+BV23</f>
        <v>888</v>
      </c>
      <c r="BU23" s="66">
        <f>BC23+BM23+BW23</f>
        <v>0</v>
      </c>
      <c r="BV23" s="63">
        <v>107</v>
      </c>
      <c r="BW23" s="15">
        <f>AZ23*$D$163</f>
        <v>0</v>
      </c>
      <c r="BX23" s="37">
        <f>BW23-BV23</f>
        <v>-107</v>
      </c>
      <c r="BY23" s="53">
        <f>BX23*(BX23&lt;&gt;0)</f>
        <v>-107</v>
      </c>
      <c r="BZ23" s="26">
        <f>BY23/$BY$155</f>
        <v>-0.14779005524861952</v>
      </c>
      <c r="CA23" s="47">
        <f>BZ23 * $BX$155</f>
        <v>-107.00000000000001</v>
      </c>
      <c r="CB23" s="48">
        <f>IF(CA23&gt;0, V23, W23)</f>
        <v>8.2271793568903178</v>
      </c>
      <c r="CC23" s="48">
        <f>IF(BX23&gt;0, S23*T23^(2-N23), S23*U23^(N23+2))</f>
        <v>8.2343647167432668</v>
      </c>
      <c r="CD23" s="62">
        <f>CA23/CB23</f>
        <v>-13.005672461775955</v>
      </c>
      <c r="CE23" s="63">
        <v>0</v>
      </c>
      <c r="CF23" s="15">
        <f>AZ23*$CE$158</f>
        <v>0</v>
      </c>
      <c r="CG23" s="37">
        <f>CF23-CE23</f>
        <v>0</v>
      </c>
      <c r="CH23" s="53">
        <f>CG23*(CG23&lt;&gt;0)</f>
        <v>0</v>
      </c>
      <c r="CI23" s="26">
        <f>CH23/$CH$155</f>
        <v>0</v>
      </c>
      <c r="CJ23" s="47">
        <f>CI23 * $CG$155</f>
        <v>0</v>
      </c>
      <c r="CK23" s="48">
        <f>IF(CA23&gt;0,V23,W23)</f>
        <v>8.2271793568903178</v>
      </c>
      <c r="CL23" s="62">
        <f>CJ23/CK23</f>
        <v>0</v>
      </c>
      <c r="CM23" s="67">
        <f>N23</f>
        <v>0</v>
      </c>
      <c r="CN23" s="75">
        <f>BT23+BV23</f>
        <v>995</v>
      </c>
      <c r="CO23">
        <f>E23/$E$155</f>
        <v>4.2195786404123385E-3</v>
      </c>
      <c r="CP23">
        <f>MAX(0,L23)</f>
        <v>0.55439076501848294</v>
      </c>
      <c r="CQ23">
        <f>CP23/$CP$155</f>
        <v>6.8448124605548881E-3</v>
      </c>
      <c r="CR23">
        <f>CO23*CQ23*AO23</f>
        <v>0</v>
      </c>
      <c r="CS23">
        <f>CR23/$CR$155</f>
        <v>0</v>
      </c>
      <c r="CT23" s="1">
        <f>$CT$157*CS23</f>
        <v>0</v>
      </c>
      <c r="CU23" s="2">
        <v>0</v>
      </c>
      <c r="CV23" s="1">
        <f>CT23-CU23</f>
        <v>0</v>
      </c>
      <c r="CW23" t="e">
        <f>CU23/CT23</f>
        <v>#DIV/0!</v>
      </c>
    </row>
    <row r="24" spans="1:101" x14ac:dyDescent="0.2">
      <c r="A24" s="32" t="s">
        <v>245</v>
      </c>
      <c r="B24">
        <v>0</v>
      </c>
      <c r="C24">
        <v>1</v>
      </c>
      <c r="D24">
        <v>0.83300039952057503</v>
      </c>
      <c r="E24">
        <v>0.166999600479424</v>
      </c>
      <c r="F24">
        <v>0.84266984505363496</v>
      </c>
      <c r="G24">
        <v>0.84266984505363496</v>
      </c>
      <c r="H24">
        <v>0.978896782281654</v>
      </c>
      <c r="I24">
        <v>0.86251567070622603</v>
      </c>
      <c r="J24">
        <v>0.91886550415271795</v>
      </c>
      <c r="K24">
        <v>0.87994332318024904</v>
      </c>
      <c r="L24">
        <v>3.3025315971288501E-2</v>
      </c>
      <c r="M24">
        <v>0.83567943019287305</v>
      </c>
      <c r="N24" s="21">
        <v>0</v>
      </c>
      <c r="O24">
        <v>1.01038663046556</v>
      </c>
      <c r="P24">
        <v>0.99004683389617598</v>
      </c>
      <c r="Q24">
        <v>1.0187801034884501</v>
      </c>
      <c r="R24">
        <v>0.99219066402773504</v>
      </c>
      <c r="S24">
        <v>18.2199993133544</v>
      </c>
      <c r="T24" s="27">
        <f>IF(C24,P24,R24)</f>
        <v>0.99004683389617598</v>
      </c>
      <c r="U24" s="27">
        <f>IF(D24 = 0,O24,Q24)</f>
        <v>1.0187801034884501</v>
      </c>
      <c r="V24" s="39">
        <f>S24*T24^(1-N24)</f>
        <v>18.038652633777023</v>
      </c>
      <c r="W24" s="38">
        <f>S24*U24^(N24+1)</f>
        <v>18.562172786018685</v>
      </c>
      <c r="X24" s="44">
        <f>0.5 * (D24-MAX($D$3:$D$154))/(MIN($D$3:$D$154)-MAX($D$3:$D$154)) + 0.75</f>
        <v>0.82537894305612447</v>
      </c>
      <c r="Y24" s="44">
        <f>AVERAGE(D24, F24, G24, H24, I24, J24, K24)</f>
        <v>0.87979448142124173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PERCENTILE($L$2:$L$154, 0.05)</f>
        <v>-4.5080460395209E-2</v>
      </c>
      <c r="AG24" s="22">
        <f>PERCENTILE($L$2:$L$154, 0.95)</f>
        <v>0.95154870252060642</v>
      </c>
      <c r="AH24" s="22">
        <f>MIN(MAX(L24,AF24), AG24)</f>
        <v>3.3025315971288501E-2</v>
      </c>
      <c r="AI24" s="22">
        <f>AH24-$AH$155+1</f>
        <v>1.0781057763664974</v>
      </c>
      <c r="AJ24" s="22">
        <f>PERCENTILE($M$2:$M$154, 0.02)</f>
        <v>-1.0748760080736643</v>
      </c>
      <c r="AK24" s="22">
        <f>PERCENTILE($M$2:$M$154, 0.98)</f>
        <v>1.1164415820468989</v>
      </c>
      <c r="AL24" s="22">
        <f>MIN(MAX(M24,AJ24), AK24)</f>
        <v>0.83567943019287305</v>
      </c>
      <c r="AM24" s="22">
        <f>AL24-$AL$155 + 1</f>
        <v>2.9105554382665373</v>
      </c>
      <c r="AN24" s="46">
        <v>0</v>
      </c>
      <c r="AO24" s="70">
        <v>0.54</v>
      </c>
      <c r="AP24" s="51">
        <v>1</v>
      </c>
      <c r="AQ24" s="50">
        <v>1</v>
      </c>
      <c r="AR24" s="17">
        <f>(AI24^4)*AB24*AE24*AN24</f>
        <v>0</v>
      </c>
      <c r="AS24" s="17">
        <f>(AM24^4) *Z24*AC24*AO24</f>
        <v>38.752280337248898</v>
      </c>
      <c r="AT24" s="17">
        <f>(AM24^4)*AA24*AP24*AQ24</f>
        <v>71.763482106016468</v>
      </c>
      <c r="AU24" s="17">
        <f>MIN(AR24, 0.05*AR$155)</f>
        <v>0</v>
      </c>
      <c r="AV24" s="17">
        <f>MIN(AS24, 0.05*AS$155)</f>
        <v>38.752280337248898</v>
      </c>
      <c r="AW24" s="17">
        <f>MIN(AT24, 0.05*AT$155)</f>
        <v>71.763482106016468</v>
      </c>
      <c r="AX24" s="14">
        <f>AU24/$AU$155</f>
        <v>0</v>
      </c>
      <c r="AY24" s="14">
        <f>AV24/$AV$155</f>
        <v>3.0152751761307547E-2</v>
      </c>
      <c r="AZ24" s="64">
        <f>AW24/$AW$155</f>
        <v>4.7565140750674931E-2</v>
      </c>
      <c r="BA24" s="21">
        <f>N24</f>
        <v>0</v>
      </c>
      <c r="BB24" s="81">
        <v>0</v>
      </c>
      <c r="BC24" s="15">
        <f>$D$161*AX24</f>
        <v>0</v>
      </c>
      <c r="BD24" s="19">
        <f>BC24-BB24</f>
        <v>0</v>
      </c>
      <c r="BE24" s="60">
        <f>(IF(BD24 &gt; 0, V24, W24))</f>
        <v>18.562172786018685</v>
      </c>
      <c r="BF24" s="60">
        <f>IF(BD24&gt;0, S24*(T24^(2-N24)), S24*(U24^(N24 + 2)))</f>
        <v>18.910772311910605</v>
      </c>
      <c r="BG24" s="46">
        <f>BD24/BE24</f>
        <v>0</v>
      </c>
      <c r="BH24" s="61" t="e">
        <f>BB24/BC24</f>
        <v>#DIV/0!</v>
      </c>
      <c r="BI24" s="63">
        <v>346</v>
      </c>
      <c r="BJ24" s="63">
        <v>1986</v>
      </c>
      <c r="BK24" s="63">
        <v>0</v>
      </c>
      <c r="BL24" s="10">
        <f>SUM(BI24:BK24)</f>
        <v>2332</v>
      </c>
      <c r="BM24" s="15">
        <f>AY24*$D$160</f>
        <v>5310.4724874497242</v>
      </c>
      <c r="BN24" s="9">
        <f>BM24-BL24</f>
        <v>2978.4724874497242</v>
      </c>
      <c r="BO24" s="48">
        <f>IF(BN24&gt;0,V24,W24)</f>
        <v>18.038652633777023</v>
      </c>
      <c r="BP24" s="48">
        <f xml:space="preserve"> IF(BN24 &gt;0, S24*T24^(2-N24), S24*U24^(N24+2))</f>
        <v>17.85911092782386</v>
      </c>
      <c r="BQ24" s="48">
        <f>IF(BN24&gt;0, S24*T24^(3-N24), S24*U24^(N24+3))</f>
        <v>17.681356230292607</v>
      </c>
      <c r="BR24" s="46">
        <f>BN24/BP24</f>
        <v>166.77607857899409</v>
      </c>
      <c r="BS24" s="61">
        <f>BL24/BM24</f>
        <v>0.43913230047067026</v>
      </c>
      <c r="BT24" s="16">
        <f>BB24+BL24+BV24</f>
        <v>2460</v>
      </c>
      <c r="BU24" s="66">
        <f>BC24+BM24+BW24</f>
        <v>5755.2541186092858</v>
      </c>
      <c r="BV24" s="63">
        <v>128</v>
      </c>
      <c r="BW24" s="15">
        <f>AZ24*$D$163</f>
        <v>444.7816311595613</v>
      </c>
      <c r="BX24" s="37">
        <f>BW24-BV24</f>
        <v>316.7816311595613</v>
      </c>
      <c r="BY24" s="53">
        <f>BX24*(BX24&lt;&gt;0)</f>
        <v>316.7816311595613</v>
      </c>
      <c r="BZ24" s="26">
        <f>BY24/$BY$155</f>
        <v>0.43754368944691002</v>
      </c>
      <c r="CA24" s="47">
        <f>BZ24 * $BX$155</f>
        <v>316.7816311595613</v>
      </c>
      <c r="CB24" s="48">
        <f>IF(CA24&gt;0, V24, W24)</f>
        <v>18.038652633777023</v>
      </c>
      <c r="CC24" s="48">
        <f>IF(BX24&gt;0, S24*T24^(2-N24), S24*U24^(N24+2))</f>
        <v>17.85911092782386</v>
      </c>
      <c r="CD24" s="62">
        <f>CA24/CB24</f>
        <v>17.561268992252444</v>
      </c>
      <c r="CE24" s="63">
        <v>0</v>
      </c>
      <c r="CF24" s="15">
        <f>AZ24*$CE$158</f>
        <v>305.70115960458776</v>
      </c>
      <c r="CG24" s="37">
        <f>CF24-CE24</f>
        <v>305.70115960458776</v>
      </c>
      <c r="CH24" s="53">
        <f>CG24*(CG24&lt;&gt;0)</f>
        <v>305.70115960458776</v>
      </c>
      <c r="CI24" s="26">
        <f>CH24/$CH$155</f>
        <v>4.7565140750674931E-2</v>
      </c>
      <c r="CJ24" s="47">
        <f>CI24 * $CG$155</f>
        <v>305.70115960458776</v>
      </c>
      <c r="CK24" s="48">
        <f>IF(CA24&gt;0,V24,W24)</f>
        <v>18.038652633777023</v>
      </c>
      <c r="CL24" s="62">
        <f>CJ24/CK24</f>
        <v>16.947006287607554</v>
      </c>
      <c r="CM24" s="67">
        <f>N24</f>
        <v>0</v>
      </c>
      <c r="CN24" s="75">
        <f>BT24+BV24</f>
        <v>2588</v>
      </c>
      <c r="CO24">
        <f>E24/$E$155</f>
        <v>1.990726717485727E-3</v>
      </c>
      <c r="CP24">
        <f>MAX(0,L24)</f>
        <v>3.3025315971288501E-2</v>
      </c>
      <c r="CQ24">
        <f>CP24/$CP$155</f>
        <v>4.0774866490876969E-4</v>
      </c>
      <c r="CR24">
        <f>CO24*CQ24*AO24</f>
        <v>4.3832672707663226E-7</v>
      </c>
      <c r="CS24">
        <f>CR24/$CR$155</f>
        <v>9.3741406506106509E-5</v>
      </c>
      <c r="CT24" s="1">
        <f>$CT$157*CS24</f>
        <v>4.9354741691692121</v>
      </c>
      <c r="CU24" s="2">
        <v>0</v>
      </c>
      <c r="CV24" s="1">
        <f>CT24-CU24</f>
        <v>4.9354741691692121</v>
      </c>
      <c r="CW24">
        <f>CU24/CT24</f>
        <v>0</v>
      </c>
    </row>
    <row r="25" spans="1:101" x14ac:dyDescent="0.2">
      <c r="A25" s="32" t="s">
        <v>246</v>
      </c>
      <c r="B25">
        <v>1</v>
      </c>
      <c r="C25">
        <v>1</v>
      </c>
      <c r="D25">
        <v>0.415900918897323</v>
      </c>
      <c r="E25">
        <v>0.58409908110267605</v>
      </c>
      <c r="F25">
        <v>0.77197912484945796</v>
      </c>
      <c r="G25">
        <v>0.77197912484945796</v>
      </c>
      <c r="H25">
        <v>0.29460927705808598</v>
      </c>
      <c r="I25">
        <v>0.733806936899289</v>
      </c>
      <c r="J25">
        <v>0.46495841876463301</v>
      </c>
      <c r="K25">
        <v>0.59911450759375595</v>
      </c>
      <c r="L25">
        <v>9.9944308777112495E-2</v>
      </c>
      <c r="M25">
        <v>2.0186674795774601E-2</v>
      </c>
      <c r="N25" s="21">
        <v>0</v>
      </c>
      <c r="O25">
        <v>1</v>
      </c>
      <c r="P25">
        <v>0.98233998875042605</v>
      </c>
      <c r="Q25">
        <v>1.0207314813820001</v>
      </c>
      <c r="R25">
        <v>1.0025221525108201</v>
      </c>
      <c r="S25">
        <v>0.40779998898506098</v>
      </c>
      <c r="T25" s="27">
        <f>IF(C25,P25,R25)</f>
        <v>0.98233998875042605</v>
      </c>
      <c r="U25" s="27">
        <f>IF(D25 = 0,O25,Q25)</f>
        <v>1.0207314813820001</v>
      </c>
      <c r="V25" s="39">
        <f>S25*T25^(1-N25)</f>
        <v>0.40059823659200866</v>
      </c>
      <c r="W25" s="38">
        <f>S25*U25^(N25+1)</f>
        <v>0.41625428686428462</v>
      </c>
      <c r="X25" s="44">
        <f>0.5 * (D25-MAX($D$3:$D$154))/(MIN($D$3:$D$154)-MAX($D$3:$D$154)) + 0.75</f>
        <v>1.0392257271609995</v>
      </c>
      <c r="Y25" s="44">
        <f>AVERAGE(D25, F25, G25, H25, I25, J25, K25)</f>
        <v>0.57890690127314326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v>1</v>
      </c>
      <c r="AD25" s="22">
        <v>1</v>
      </c>
      <c r="AE25" s="22">
        <v>1</v>
      </c>
      <c r="AF25" s="22">
        <f>PERCENTILE($L$2:$L$154, 0.05)</f>
        <v>-4.5080460395209E-2</v>
      </c>
      <c r="AG25" s="22">
        <f>PERCENTILE($L$2:$L$154, 0.95)</f>
        <v>0.95154870252060642</v>
      </c>
      <c r="AH25" s="22">
        <f>MIN(MAX(L25,AF25), AG25)</f>
        <v>9.9944308777112495E-2</v>
      </c>
      <c r="AI25" s="22">
        <f>AH25-$AH$155+1</f>
        <v>1.1450247691723214</v>
      </c>
      <c r="AJ25" s="22">
        <f>PERCENTILE($M$2:$M$154, 0.02)</f>
        <v>-1.0748760080736643</v>
      </c>
      <c r="AK25" s="22">
        <f>PERCENTILE($M$2:$M$154, 0.98)</f>
        <v>1.1164415820468989</v>
      </c>
      <c r="AL25" s="22">
        <f>MIN(MAX(M25,AJ25), AK25)</f>
        <v>2.0186674795774601E-2</v>
      </c>
      <c r="AM25" s="22">
        <f>AL25-$AL$155 + 1</f>
        <v>2.0950626828694388</v>
      </c>
      <c r="AN25" s="46">
        <v>0</v>
      </c>
      <c r="AO25" s="78">
        <v>0</v>
      </c>
      <c r="AP25" s="78">
        <v>0</v>
      </c>
      <c r="AQ25" s="50">
        <v>1</v>
      </c>
      <c r="AR25" s="17">
        <f>(AI25^4)*AB25*AE25*AN25</f>
        <v>0</v>
      </c>
      <c r="AS25" s="17">
        <f>(AM25^4) *Z25*AC25*AO25</f>
        <v>0</v>
      </c>
      <c r="AT25" s="17">
        <f>(AM25^4)*AA25*AP25*AQ25</f>
        <v>0</v>
      </c>
      <c r="AU25" s="17">
        <f>MIN(AR25, 0.05*AR$155)</f>
        <v>0</v>
      </c>
      <c r="AV25" s="17">
        <f>MIN(AS25, 0.05*AS$155)</f>
        <v>0</v>
      </c>
      <c r="AW25" s="17">
        <f>MIN(AT25, 0.05*AT$155)</f>
        <v>0</v>
      </c>
      <c r="AX25" s="14">
        <f>AU25/$AU$155</f>
        <v>0</v>
      </c>
      <c r="AY25" s="14">
        <f>AV25/$AV$155</f>
        <v>0</v>
      </c>
      <c r="AZ25" s="64">
        <f>AW25/$AW$155</f>
        <v>0</v>
      </c>
      <c r="BA25" s="21">
        <f>N25</f>
        <v>0</v>
      </c>
      <c r="BB25" s="81">
        <v>0</v>
      </c>
      <c r="BC25" s="15">
        <f>$D$161*AX25</f>
        <v>0</v>
      </c>
      <c r="BD25" s="19">
        <f>BC25-BB25</f>
        <v>0</v>
      </c>
      <c r="BE25" s="60">
        <f>(IF(BD25 &gt; 0, V25, W25))</f>
        <v>0.41625428686428462</v>
      </c>
      <c r="BF25" s="60">
        <f>IF(BD25&gt;0, S25*(T25^(2-N25)), S25*(U25^(N25 + 2)))</f>
        <v>0.42488385486258928</v>
      </c>
      <c r="BG25" s="46">
        <f>BD25/BE25</f>
        <v>0</v>
      </c>
      <c r="BH25" s="61" t="e">
        <f>BB25/BC25</f>
        <v>#DIV/0!</v>
      </c>
      <c r="BI25" s="63">
        <v>0</v>
      </c>
      <c r="BJ25" s="63">
        <v>92</v>
      </c>
      <c r="BK25" s="63">
        <v>49</v>
      </c>
      <c r="BL25" s="10">
        <f>SUM(BI25:BK25)</f>
        <v>141</v>
      </c>
      <c r="BM25" s="15">
        <f>AY25*$D$160</f>
        <v>0</v>
      </c>
      <c r="BN25" s="9">
        <f>BM25-BL25</f>
        <v>-141</v>
      </c>
      <c r="BO25" s="48">
        <f>IF(BN25&gt;0,V25,W25)</f>
        <v>0.41625428686428462</v>
      </c>
      <c r="BP25" s="48">
        <f xml:space="preserve"> IF(BN25 &gt;0, S25*T25^(2-N25), S25*U25^(N25+2))</f>
        <v>0.42488385486258928</v>
      </c>
      <c r="BQ25" s="48">
        <f>IF(BN25&gt;0, S25*T25^(3-N25), S25*U25^(N25+3))</f>
        <v>0.4336923265891855</v>
      </c>
      <c r="BR25" s="46">
        <f>BN25/BP25</f>
        <v>-331.85539621316155</v>
      </c>
      <c r="BS25" s="61" t="e">
        <f>BL25/BM25</f>
        <v>#DIV/0!</v>
      </c>
      <c r="BT25" s="16">
        <f>BB25+BL25+BV25</f>
        <v>180</v>
      </c>
      <c r="BU25" s="66">
        <f>BC25+BM25+BW25</f>
        <v>0</v>
      </c>
      <c r="BV25" s="63">
        <v>39</v>
      </c>
      <c r="BW25" s="15">
        <f>AZ25*$D$163</f>
        <v>0</v>
      </c>
      <c r="BX25" s="37">
        <f>BW25-BV25</f>
        <v>-39</v>
      </c>
      <c r="BY25" s="53">
        <f>BX25*(BX25&lt;&gt;0)</f>
        <v>-39</v>
      </c>
      <c r="BZ25" s="26">
        <f>BY25/$BY$155</f>
        <v>-5.3867403314917392E-2</v>
      </c>
      <c r="CA25" s="47">
        <f>BZ25 * $BX$155</f>
        <v>-39</v>
      </c>
      <c r="CB25" s="48">
        <f>IF(CA25&gt;0, V25, W25)</f>
        <v>0.41625428686428462</v>
      </c>
      <c r="CC25" s="48">
        <f>IF(BX25&gt;0, S25*T25^(2-N25), S25*U25^(N25+2))</f>
        <v>0.42488385486258928</v>
      </c>
      <c r="CD25" s="62">
        <f>CA25/CB25</f>
        <v>-93.692728773543038</v>
      </c>
      <c r="CE25" s="63">
        <v>0</v>
      </c>
      <c r="CF25" s="15">
        <f>AZ25*$CE$158</f>
        <v>0</v>
      </c>
      <c r="CG25" s="37">
        <f>CF25-CE25</f>
        <v>0</v>
      </c>
      <c r="CH25" s="53">
        <f>CG25*(CG25&lt;&gt;0)</f>
        <v>0</v>
      </c>
      <c r="CI25" s="26">
        <f>CH25/$CH$155</f>
        <v>0</v>
      </c>
      <c r="CJ25" s="47">
        <f>CI25 * $CG$155</f>
        <v>0</v>
      </c>
      <c r="CK25" s="48">
        <f>IF(CA25&gt;0,V25,W25)</f>
        <v>0.41625428686428462</v>
      </c>
      <c r="CL25" s="62">
        <f>CJ25/CK25</f>
        <v>0</v>
      </c>
      <c r="CM25" s="67">
        <f>N25</f>
        <v>0</v>
      </c>
      <c r="CN25" s="75">
        <f>BT25+BV25</f>
        <v>219</v>
      </c>
      <c r="CO25">
        <f>E25/$E$155</f>
        <v>6.9627810070912472E-3</v>
      </c>
      <c r="CP25">
        <f>MAX(0,L25)</f>
        <v>9.9944308777112495E-2</v>
      </c>
      <c r="CQ25">
        <f>CP25/$CP$155</f>
        <v>1.2339672542278325E-3</v>
      </c>
      <c r="CR25">
        <f>CO25*CQ25*AO25</f>
        <v>0</v>
      </c>
      <c r="CS25">
        <f>CR25/$CR$155</f>
        <v>0</v>
      </c>
      <c r="CT25" s="1">
        <f>$CT$157*CS25</f>
        <v>0</v>
      </c>
      <c r="CU25" s="2">
        <v>0</v>
      </c>
      <c r="CV25" s="1">
        <f>CT25-CU25</f>
        <v>0</v>
      </c>
      <c r="CW25" t="e">
        <f>CU25/CT25</f>
        <v>#DIV/0!</v>
      </c>
    </row>
    <row r="26" spans="1:101" x14ac:dyDescent="0.2">
      <c r="A26" s="32" t="s">
        <v>251</v>
      </c>
      <c r="B26">
        <v>1</v>
      </c>
      <c r="C26">
        <v>1</v>
      </c>
      <c r="D26">
        <v>0.85417499001198505</v>
      </c>
      <c r="E26">
        <v>0.14582500998801401</v>
      </c>
      <c r="F26">
        <v>0.97894318633293598</v>
      </c>
      <c r="G26">
        <v>0.97894318633293598</v>
      </c>
      <c r="H26">
        <v>0.772252402841621</v>
      </c>
      <c r="I26">
        <v>0.82407020476389403</v>
      </c>
      <c r="J26">
        <v>0.79774068201333703</v>
      </c>
      <c r="K26">
        <v>0.88370968372964298</v>
      </c>
      <c r="L26">
        <v>0.22531866509114601</v>
      </c>
      <c r="M26">
        <v>0.38218921501998099</v>
      </c>
      <c r="N26" s="21">
        <v>0</v>
      </c>
      <c r="O26">
        <v>1.0114466832472999</v>
      </c>
      <c r="P26">
        <v>0.99434162004920601</v>
      </c>
      <c r="Q26">
        <v>1.01663873461599</v>
      </c>
      <c r="R26">
        <v>0.98915820535272103</v>
      </c>
      <c r="S26">
        <v>5.7800002098083496</v>
      </c>
      <c r="T26" s="27">
        <f>IF(C26,P26,R26)</f>
        <v>0.99434162004920601</v>
      </c>
      <c r="U26" s="27">
        <f>IF(D26 = 0,O26,Q26)</f>
        <v>1.01663873461599</v>
      </c>
      <c r="V26" s="39">
        <f>S26*T26^(1-N26)</f>
        <v>5.747294772505585</v>
      </c>
      <c r="W26" s="38">
        <f>S26*U26^(N26+1)</f>
        <v>5.8761720993797173</v>
      </c>
      <c r="X26" s="44">
        <f>0.5 * (D26-MAX($D$3:$D$154))/(MIN($D$3:$D$154)-MAX($D$3:$D$154)) + 0.75</f>
        <v>0.81452273658336749</v>
      </c>
      <c r="Y26" s="44">
        <f>AVERAGE(D26, F26, G26, H26, I26, J26, K26)</f>
        <v>0.86997633371805017</v>
      </c>
      <c r="Z26" s="22">
        <f>AI26^N26</f>
        <v>1</v>
      </c>
      <c r="AA26" s="22">
        <f>(Z26+AB26)/2</f>
        <v>1</v>
      </c>
      <c r="AB26" s="22">
        <f>AM26^N26</f>
        <v>1</v>
      </c>
      <c r="AC26" s="22">
        <v>1</v>
      </c>
      <c r="AD26" s="22">
        <v>1</v>
      </c>
      <c r="AE26" s="22">
        <v>1</v>
      </c>
      <c r="AF26" s="22">
        <f>PERCENTILE($L$2:$L$154, 0.05)</f>
        <v>-4.5080460395209E-2</v>
      </c>
      <c r="AG26" s="22">
        <f>PERCENTILE($L$2:$L$154, 0.95)</f>
        <v>0.95154870252060642</v>
      </c>
      <c r="AH26" s="22">
        <f>MIN(MAX(L26,AF26), AG26)</f>
        <v>0.22531866509114601</v>
      </c>
      <c r="AI26" s="22">
        <f>AH26-$AH$155+1</f>
        <v>1.2703991254863549</v>
      </c>
      <c r="AJ26" s="22">
        <f>PERCENTILE($M$2:$M$154, 0.02)</f>
        <v>-1.0748760080736643</v>
      </c>
      <c r="AK26" s="22">
        <f>PERCENTILE($M$2:$M$154, 0.98)</f>
        <v>1.1164415820468989</v>
      </c>
      <c r="AL26" s="22">
        <f>MIN(MAX(M26,AJ26), AK26)</f>
        <v>0.38218921501998099</v>
      </c>
      <c r="AM26" s="22">
        <f>AL26-$AL$155 + 1</f>
        <v>2.4570652230936454</v>
      </c>
      <c r="AN26" s="46">
        <v>0</v>
      </c>
      <c r="AO26" s="51">
        <v>1</v>
      </c>
      <c r="AP26" s="51">
        <v>1</v>
      </c>
      <c r="AQ26" s="50">
        <v>1</v>
      </c>
      <c r="AR26" s="17">
        <f>(AI26^4)*AB26*AE26*AN26</f>
        <v>0</v>
      </c>
      <c r="AS26" s="17">
        <f>(AM26^4) *Z26*AC26*AO26</f>
        <v>36.447415698948205</v>
      </c>
      <c r="AT26" s="17">
        <f>(AM26^4)*AA26*AP26*AQ26</f>
        <v>36.447415698948205</v>
      </c>
      <c r="AU26" s="17">
        <f>MIN(AR26, 0.05*AR$155)</f>
        <v>0</v>
      </c>
      <c r="AV26" s="17">
        <f>MIN(AS26, 0.05*AS$155)</f>
        <v>36.447415698948205</v>
      </c>
      <c r="AW26" s="17">
        <f>MIN(AT26, 0.05*AT$155)</f>
        <v>36.447415698948205</v>
      </c>
      <c r="AX26" s="14">
        <f>AU26/$AU$155</f>
        <v>0</v>
      </c>
      <c r="AY26" s="14">
        <f>AV26/$AV$155</f>
        <v>2.8359360232414862E-2</v>
      </c>
      <c r="AZ26" s="64">
        <f>AW26/$AW$155</f>
        <v>2.4157501933333412E-2</v>
      </c>
      <c r="BA26" s="21">
        <f>N26</f>
        <v>0</v>
      </c>
      <c r="BB26" s="81">
        <v>0</v>
      </c>
      <c r="BC26" s="15">
        <f>$D$161*AX26</f>
        <v>0</v>
      </c>
      <c r="BD26" s="19">
        <f>BC26-BB26</f>
        <v>0</v>
      </c>
      <c r="BE26" s="60">
        <f>(IF(BD26 &gt; 0, V26, W26))</f>
        <v>5.8761720993797173</v>
      </c>
      <c r="BF26" s="60">
        <f>IF(BD26&gt;0, S26*(T26^(2-N26)), S26*(U26^(N26 + 2)))</f>
        <v>5.9739441674991802</v>
      </c>
      <c r="BG26" s="46">
        <f>BD26/BE26</f>
        <v>0</v>
      </c>
      <c r="BH26" s="61" t="e">
        <f>BB26/BC26</f>
        <v>#DIV/0!</v>
      </c>
      <c r="BI26" s="63">
        <v>0</v>
      </c>
      <c r="BJ26" s="63">
        <v>347</v>
      </c>
      <c r="BK26" s="63">
        <v>0</v>
      </c>
      <c r="BL26" s="10">
        <f>SUM(BI26:BK26)</f>
        <v>347</v>
      </c>
      <c r="BM26" s="15">
        <f>AY26*$D$160</f>
        <v>4994.6221647726734</v>
      </c>
      <c r="BN26" s="9">
        <f>BM26-BL26</f>
        <v>4647.6221647726734</v>
      </c>
      <c r="BO26" s="48">
        <f>IF(BN26&gt;0,V26,W26)</f>
        <v>5.747294772505585</v>
      </c>
      <c r="BP26" s="48">
        <f xml:space="preserve"> IF(BN26 &gt;0, S26*T26^(2-N26), S26*U26^(N26+2))</f>
        <v>5.7147743949935359</v>
      </c>
      <c r="BQ26" s="48">
        <f>IF(BN26&gt;0, S26*T26^(3-N26), S26*U26^(N26+3))</f>
        <v>5.6824380301335937</v>
      </c>
      <c r="BR26" s="46">
        <f>BN26/BP26</f>
        <v>813.26432918231239</v>
      </c>
      <c r="BS26" s="61">
        <f>BL26/BM26</f>
        <v>6.9474724724406342E-2</v>
      </c>
      <c r="BT26" s="16">
        <f>BB26+BL26+BV26</f>
        <v>353</v>
      </c>
      <c r="BU26" s="66">
        <f>BC26+BM26+BW26</f>
        <v>5220.5189653512743</v>
      </c>
      <c r="BV26" s="63">
        <v>6</v>
      </c>
      <c r="BW26" s="15">
        <f>AZ26*$D$163</f>
        <v>225.89680057860073</v>
      </c>
      <c r="BX26" s="37">
        <f>BW26-BV26</f>
        <v>219.89680057860073</v>
      </c>
      <c r="BY26" s="53">
        <f>BX26*(BX26&lt;&gt;0)</f>
        <v>219.89680057860073</v>
      </c>
      <c r="BZ26" s="26">
        <f>BY26/$BY$155</f>
        <v>0.30372486267762677</v>
      </c>
      <c r="CA26" s="47">
        <f>BZ26 * $BX$155</f>
        <v>219.8968005786007</v>
      </c>
      <c r="CB26" s="48">
        <f>IF(CA26&gt;0, V26, W26)</f>
        <v>5.747294772505585</v>
      </c>
      <c r="CC26" s="48">
        <f>IF(BX26&gt;0, S26*T26^(2-N26), S26*U26^(N26+2))</f>
        <v>5.7147743949935359</v>
      </c>
      <c r="CD26" s="62">
        <f>CA26/CB26</f>
        <v>38.260922622337453</v>
      </c>
      <c r="CE26" s="63">
        <v>0</v>
      </c>
      <c r="CF26" s="15">
        <f>AZ26*$CE$158</f>
        <v>155.26026492553385</v>
      </c>
      <c r="CG26" s="37">
        <f>CF26-CE26</f>
        <v>155.26026492553385</v>
      </c>
      <c r="CH26" s="53">
        <f>CG26*(CG26&lt;&gt;0)</f>
        <v>155.26026492553385</v>
      </c>
      <c r="CI26" s="26">
        <f>CH26/$CH$155</f>
        <v>2.4157501933333415E-2</v>
      </c>
      <c r="CJ26" s="47">
        <f>CI26 * $CG$155</f>
        <v>155.26026492553385</v>
      </c>
      <c r="CK26" s="48">
        <f>IF(CA26&gt;0,V26,W26)</f>
        <v>5.747294772505585</v>
      </c>
      <c r="CL26" s="62">
        <f>CJ26/CK26</f>
        <v>27.014494831252016</v>
      </c>
      <c r="CM26" s="67">
        <f>N26</f>
        <v>0</v>
      </c>
      <c r="CN26" s="75">
        <f>BT26+BV26</f>
        <v>359</v>
      </c>
      <c r="CO26">
        <f>E26/$E$155</f>
        <v>1.7383139997184007E-3</v>
      </c>
      <c r="CP26">
        <f>MAX(0,L26)</f>
        <v>0.22531866509114601</v>
      </c>
      <c r="CQ26">
        <f>CP26/$CP$155</f>
        <v>2.7819078233744603E-3</v>
      </c>
      <c r="CR26">
        <f>CO26*CQ26*AO26</f>
        <v>4.8358293152979685E-6</v>
      </c>
      <c r="CS26">
        <f>CR26/$CR$155</f>
        <v>1.0341998642493012E-3</v>
      </c>
      <c r="CT26" s="1">
        <f>$CT$157*CS26</f>
        <v>54.450502782121461</v>
      </c>
      <c r="CU26" s="2">
        <v>0</v>
      </c>
      <c r="CV26" s="1">
        <f>CT26-CU26</f>
        <v>54.450502782121461</v>
      </c>
      <c r="CW26">
        <f>CU26/CT26</f>
        <v>0</v>
      </c>
    </row>
    <row r="27" spans="1:101" x14ac:dyDescent="0.2">
      <c r="A27" s="32" t="s">
        <v>273</v>
      </c>
      <c r="B27">
        <v>0</v>
      </c>
      <c r="C27">
        <v>1</v>
      </c>
      <c r="D27">
        <v>0.60966839792249305</v>
      </c>
      <c r="E27">
        <v>0.390331602077506</v>
      </c>
      <c r="F27">
        <v>0.78386968613428598</v>
      </c>
      <c r="G27">
        <v>0.78386968613428598</v>
      </c>
      <c r="H27">
        <v>0.57584621813623005</v>
      </c>
      <c r="I27">
        <v>0.43794400334308398</v>
      </c>
      <c r="J27">
        <v>0.50218362984127196</v>
      </c>
      <c r="K27">
        <v>0.627412563075887</v>
      </c>
      <c r="L27">
        <v>0.45304496519326498</v>
      </c>
      <c r="M27">
        <v>0.29424926849895</v>
      </c>
      <c r="N27" s="21">
        <v>0</v>
      </c>
      <c r="O27">
        <v>1.0138283556932099</v>
      </c>
      <c r="P27">
        <v>1.0008918128069499</v>
      </c>
      <c r="Q27">
        <v>1.0176184432216699</v>
      </c>
      <c r="R27">
        <v>0.98770771580577099</v>
      </c>
      <c r="S27">
        <v>35.709999084472599</v>
      </c>
      <c r="T27" s="27">
        <f>IF(C27,P27,R27)</f>
        <v>1.0008918128069499</v>
      </c>
      <c r="U27" s="27">
        <f>IF(D27 = 0,O27,Q27)</f>
        <v>1.0176184432216699</v>
      </c>
      <c r="V27" s="39">
        <f>S27*T27^(1-N27)</f>
        <v>35.741845718992302</v>
      </c>
      <c r="W27" s="38">
        <f>S27*U27^(N27+1)</f>
        <v>36.339153675788268</v>
      </c>
      <c r="X27" s="44">
        <f>0.5 * (D27-MAX($D$3:$D$154))/(MIN($D$3:$D$154)-MAX($D$3:$D$154)) + 0.75</f>
        <v>0.93988119623105271</v>
      </c>
      <c r="Y27" s="44">
        <f>AVERAGE(D27, F27, G27, H27, I27, J27, K27)</f>
        <v>0.61725631208393406</v>
      </c>
      <c r="Z27" s="22">
        <f>AI27^N27</f>
        <v>1</v>
      </c>
      <c r="AA27" s="22">
        <f>(Z27+AB27)/2</f>
        <v>1</v>
      </c>
      <c r="AB27" s="22">
        <f>AM27^N27</f>
        <v>1</v>
      </c>
      <c r="AC27" s="22">
        <v>1</v>
      </c>
      <c r="AD27" s="22">
        <v>1</v>
      </c>
      <c r="AE27" s="22">
        <v>1</v>
      </c>
      <c r="AF27" s="22">
        <f>PERCENTILE($L$2:$L$154, 0.05)</f>
        <v>-4.5080460395209E-2</v>
      </c>
      <c r="AG27" s="22">
        <f>PERCENTILE($L$2:$L$154, 0.95)</f>
        <v>0.95154870252060642</v>
      </c>
      <c r="AH27" s="22">
        <f>MIN(MAX(L27,AF27), AG27)</f>
        <v>0.45304496519326498</v>
      </c>
      <c r="AI27" s="22">
        <f>AH27-$AH$155+1</f>
        <v>1.4981254255884739</v>
      </c>
      <c r="AJ27" s="22">
        <f>PERCENTILE($M$2:$M$154, 0.02)</f>
        <v>-1.0748760080736643</v>
      </c>
      <c r="AK27" s="22">
        <f>PERCENTILE($M$2:$M$154, 0.98)</f>
        <v>1.1164415820468989</v>
      </c>
      <c r="AL27" s="22">
        <f>MIN(MAX(M27,AJ27), AK27)</f>
        <v>0.29424926849895</v>
      </c>
      <c r="AM27" s="22">
        <f>AL27-$AL$155 + 1</f>
        <v>2.3691252765726141</v>
      </c>
      <c r="AN27" s="46">
        <v>0</v>
      </c>
      <c r="AO27" s="78">
        <v>0</v>
      </c>
      <c r="AP27" s="78">
        <v>0</v>
      </c>
      <c r="AQ27" s="50">
        <v>1</v>
      </c>
      <c r="AR27" s="17">
        <f>(AI27^4)*AB27*AE27*AN27</f>
        <v>0</v>
      </c>
      <c r="AS27" s="17">
        <f>(AM27^4) *Z27*AC27*AO27</f>
        <v>0</v>
      </c>
      <c r="AT27" s="17">
        <f>(AM27^4)*AA27*AP27*AQ27</f>
        <v>0</v>
      </c>
      <c r="AU27" s="17">
        <f>MIN(AR27, 0.05*AR$155)</f>
        <v>0</v>
      </c>
      <c r="AV27" s="17">
        <f>MIN(AS27, 0.05*AS$155)</f>
        <v>0</v>
      </c>
      <c r="AW27" s="17">
        <f>MIN(AT27, 0.05*AT$155)</f>
        <v>0</v>
      </c>
      <c r="AX27" s="14">
        <f>AU27/$AU$155</f>
        <v>0</v>
      </c>
      <c r="AY27" s="14">
        <f>AV27/$AV$155</f>
        <v>0</v>
      </c>
      <c r="AZ27" s="64">
        <f>AW27/$AW$155</f>
        <v>0</v>
      </c>
      <c r="BA27" s="21">
        <f>N27</f>
        <v>0</v>
      </c>
      <c r="BB27" s="81">
        <v>0</v>
      </c>
      <c r="BC27" s="15">
        <f>$D$161*AX27</f>
        <v>0</v>
      </c>
      <c r="BD27" s="19">
        <f>BC27-BB27</f>
        <v>0</v>
      </c>
      <c r="BE27" s="60">
        <f>(IF(BD27 &gt; 0, V27, W27))</f>
        <v>36.339153675788268</v>
      </c>
      <c r="BF27" s="60">
        <f>IF(BD27&gt;0, S27*(T27^(2-N27)), S27*(U27^(N27 + 2)))</f>
        <v>36.979392991548679</v>
      </c>
      <c r="BG27" s="46">
        <f>BD27/BE27</f>
        <v>0</v>
      </c>
      <c r="BH27" s="61" t="e">
        <f>BB27/BC27</f>
        <v>#DIV/0!</v>
      </c>
      <c r="BI27" s="63">
        <v>0</v>
      </c>
      <c r="BJ27" s="63">
        <v>0</v>
      </c>
      <c r="BK27" s="63">
        <v>0</v>
      </c>
      <c r="BL27" s="10">
        <f>SUM(BI27:BK27)</f>
        <v>0</v>
      </c>
      <c r="BM27" s="15">
        <f>AY27*$D$160</f>
        <v>0</v>
      </c>
      <c r="BN27" s="9">
        <f>BM27-BL27</f>
        <v>0</v>
      </c>
      <c r="BO27" s="48">
        <f>IF(BN27&gt;0,V27,W27)</f>
        <v>36.339153675788268</v>
      </c>
      <c r="BP27" s="48">
        <f xml:space="preserve"> IF(BN27 &gt;0, S27*T27^(2-N27), S27*U27^(N27+2))</f>
        <v>36.979392991548679</v>
      </c>
      <c r="BQ27" s="48">
        <f>IF(BN27&gt;0, S27*T27^(3-N27), S27*U27^(N27+3))</f>
        <v>37.630912327342095</v>
      </c>
      <c r="BR27" s="46">
        <f>BN27/BP27</f>
        <v>0</v>
      </c>
      <c r="BS27" s="61" t="e">
        <f>BL27/BM27</f>
        <v>#DIV/0!</v>
      </c>
      <c r="BT27" s="16">
        <f>BB27+BL27+BV27</f>
        <v>71</v>
      </c>
      <c r="BU27" s="66">
        <f>BC27+BM27+BW27</f>
        <v>0</v>
      </c>
      <c r="BV27" s="63">
        <v>71</v>
      </c>
      <c r="BW27" s="15">
        <f>AZ27*$D$163</f>
        <v>0</v>
      </c>
      <c r="BX27" s="37">
        <f>BW27-BV27</f>
        <v>-71</v>
      </c>
      <c r="BY27" s="53">
        <f>BX27*(BX27&lt;&gt;0)</f>
        <v>-71</v>
      </c>
      <c r="BZ27" s="26">
        <f>BY27/$BY$155</f>
        <v>-9.8066298342541908E-2</v>
      </c>
      <c r="CA27" s="47">
        <f>BZ27 * $BX$155</f>
        <v>-71</v>
      </c>
      <c r="CB27" s="48">
        <f>IF(CA27&gt;0, V27, W27)</f>
        <v>36.339153675788268</v>
      </c>
      <c r="CC27" s="48">
        <f>IF(BX27&gt;0, S27*T27^(2-N27), S27*U27^(N27+2))</f>
        <v>36.979392991548679</v>
      </c>
      <c r="CD27" s="62">
        <f>CA27/CB27</f>
        <v>-1.9538154529808232</v>
      </c>
      <c r="CE27" s="63">
        <v>0</v>
      </c>
      <c r="CF27" s="15">
        <f>AZ27*$CE$158</f>
        <v>0</v>
      </c>
      <c r="CG27" s="37">
        <f>CF27-CE27</f>
        <v>0</v>
      </c>
      <c r="CH27" s="53">
        <f>CG27*(CG27&lt;&gt;0)</f>
        <v>0</v>
      </c>
      <c r="CI27" s="26">
        <f>CH27/$CH$155</f>
        <v>0</v>
      </c>
      <c r="CJ27" s="47">
        <f>CI27 * $CG$155</f>
        <v>0</v>
      </c>
      <c r="CK27" s="48">
        <f>IF(CA27&gt;0,V27,W27)</f>
        <v>36.339153675788268</v>
      </c>
      <c r="CL27" s="62">
        <f>CJ27/CK27</f>
        <v>0</v>
      </c>
      <c r="CM27" s="67">
        <f>N27</f>
        <v>0</v>
      </c>
      <c r="CN27" s="75">
        <f>BT27+BV27</f>
        <v>142</v>
      </c>
      <c r="CO27">
        <f>E27/$E$155</f>
        <v>4.6529665143147329E-3</v>
      </c>
      <c r="CP27">
        <f>MAX(0,L27)</f>
        <v>0.45304496519326498</v>
      </c>
      <c r="CQ27">
        <f>CP27/$CP$155</f>
        <v>5.5935416291487657E-3</v>
      </c>
      <c r="CR27">
        <f>CO27*CQ27*AO27</f>
        <v>0</v>
      </c>
      <c r="CS27">
        <f>CR27/$CR$155</f>
        <v>0</v>
      </c>
      <c r="CT27" s="1">
        <f>$CT$157*CS27</f>
        <v>0</v>
      </c>
      <c r="CU27" s="2">
        <v>0</v>
      </c>
      <c r="CV27" s="1">
        <f>CT27-CU27</f>
        <v>0</v>
      </c>
      <c r="CW27" t="e">
        <f>CU27/CT27</f>
        <v>#DIV/0!</v>
      </c>
    </row>
    <row r="28" spans="1:101" x14ac:dyDescent="0.2">
      <c r="A28" s="32" t="s">
        <v>161</v>
      </c>
      <c r="B28">
        <v>0</v>
      </c>
      <c r="C28">
        <v>0</v>
      </c>
      <c r="D28">
        <v>0.34463276836158102</v>
      </c>
      <c r="E28">
        <v>0.65536723163841804</v>
      </c>
      <c r="F28">
        <v>0.32035595105672898</v>
      </c>
      <c r="G28">
        <v>0.32035595105672898</v>
      </c>
      <c r="H28">
        <v>0.44387096774193502</v>
      </c>
      <c r="I28">
        <v>0.28258064516129</v>
      </c>
      <c r="J28">
        <v>0.35416005482391999</v>
      </c>
      <c r="K28">
        <v>0.33683420430446198</v>
      </c>
      <c r="L28">
        <v>0.36652701368021701</v>
      </c>
      <c r="M28">
        <v>0.40109521019626299</v>
      </c>
      <c r="N28" s="21">
        <v>0</v>
      </c>
      <c r="O28">
        <v>1.0017777313376499</v>
      </c>
      <c r="P28">
        <v>0.99450524979488797</v>
      </c>
      <c r="Q28">
        <v>1.0204123769140501</v>
      </c>
      <c r="R28">
        <v>0.98938169141670895</v>
      </c>
      <c r="S28">
        <v>37.520000457763601</v>
      </c>
      <c r="T28" s="27">
        <f>IF(C28,P28,R28)</f>
        <v>0.98938169141670895</v>
      </c>
      <c r="U28" s="27">
        <f>IF(D28 = 0,O28,Q28)</f>
        <v>1.0204123769140501</v>
      </c>
      <c r="V28" s="39">
        <f>S28*T28^(1-N28)</f>
        <v>37.121601514857844</v>
      </c>
      <c r="W28" s="38">
        <f>S28*U28^(N28+1)</f>
        <v>38.2858728489228</v>
      </c>
      <c r="X28" s="44">
        <f>0.5 * (D28-MAX($D$3:$D$154))/(MIN($D$3:$D$154)-MAX($D$3:$D$154)) + 0.75</f>
        <v>1.0757648875032695</v>
      </c>
      <c r="Y28" s="44">
        <f>AVERAGE(D28, F28, G28, H28, I28, J28, K28)</f>
        <v>0.34325579178666371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PERCENTILE($L$2:$L$154, 0.05)</f>
        <v>-4.5080460395209E-2</v>
      </c>
      <c r="AG28" s="22">
        <f>PERCENTILE($L$2:$L$154, 0.95)</f>
        <v>0.95154870252060642</v>
      </c>
      <c r="AH28" s="22">
        <f>MIN(MAX(L28,AF28), AG28)</f>
        <v>0.36652701368021701</v>
      </c>
      <c r="AI28" s="22">
        <f>AH28-$AH$155+1</f>
        <v>1.4116074740754261</v>
      </c>
      <c r="AJ28" s="22">
        <f>PERCENTILE($M$2:$M$154, 0.02)</f>
        <v>-1.0748760080736643</v>
      </c>
      <c r="AK28" s="22">
        <f>PERCENTILE($M$2:$M$154, 0.98)</f>
        <v>1.1164415820468989</v>
      </c>
      <c r="AL28" s="22">
        <f>MIN(MAX(M28,AJ28), AK28)</f>
        <v>0.40109521019626299</v>
      </c>
      <c r="AM28" s="22">
        <f>AL28-$AL$155 + 1</f>
        <v>2.4759712182699274</v>
      </c>
      <c r="AN28" s="46">
        <v>1</v>
      </c>
      <c r="AO28" s="51">
        <v>1</v>
      </c>
      <c r="AP28" s="51">
        <v>1</v>
      </c>
      <c r="AQ28" s="21">
        <v>1</v>
      </c>
      <c r="AR28" s="17">
        <f>(AI28^4)*AB28*AE28*AN28</f>
        <v>3.9705968769533047</v>
      </c>
      <c r="AS28" s="17">
        <f>(AM28^4) *Z28*AC28*AO28</f>
        <v>37.582214575474552</v>
      </c>
      <c r="AT28" s="17">
        <f>(AM28^4)*AA28*AP28*AQ28</f>
        <v>37.582214575474552</v>
      </c>
      <c r="AU28" s="17">
        <f>MIN(AR28, 0.05*AR$155)</f>
        <v>3.9705968769533047</v>
      </c>
      <c r="AV28" s="17">
        <f>MIN(AS28, 0.05*AS$155)</f>
        <v>37.582214575474552</v>
      </c>
      <c r="AW28" s="17">
        <f>MIN(AT28, 0.05*AT$155)</f>
        <v>37.582214575474552</v>
      </c>
      <c r="AX28" s="14">
        <f>AU28/$AU$155</f>
        <v>7.8028039461251553E-3</v>
      </c>
      <c r="AY28" s="14">
        <f>AV28/$AV$155</f>
        <v>2.9242335596061264E-2</v>
      </c>
      <c r="AZ28" s="64">
        <f>AW28/$AW$155</f>
        <v>2.490965144868083E-2</v>
      </c>
      <c r="BA28" s="21">
        <f>N28</f>
        <v>0</v>
      </c>
      <c r="BB28" s="81">
        <v>938</v>
      </c>
      <c r="BC28" s="15">
        <f>$D$161*AX28</f>
        <v>1002.2623640758301</v>
      </c>
      <c r="BD28" s="19">
        <f>BC28-BB28</f>
        <v>64.262364075830078</v>
      </c>
      <c r="BE28" s="60">
        <f>(IF(BD28 &gt; 0, V28, W28))</f>
        <v>37.121601514857844</v>
      </c>
      <c r="BF28" s="60">
        <f>IF(BD28&gt;0, S28*(T28^(2-N28)), S28*(U28^(N28 + 2)))</f>
        <v>36.727432894867121</v>
      </c>
      <c r="BG28" s="46">
        <f>BD28/BE28</f>
        <v>1.7311312403940655</v>
      </c>
      <c r="BH28" s="61">
        <f>BB28/BC28</f>
        <v>0.93588269261703205</v>
      </c>
      <c r="BI28" s="63">
        <v>0</v>
      </c>
      <c r="BJ28" s="63">
        <v>4352</v>
      </c>
      <c r="BK28" s="63">
        <v>0</v>
      </c>
      <c r="BL28" s="10">
        <f>SUM(BI28:BK28)</f>
        <v>4352</v>
      </c>
      <c r="BM28" s="15">
        <f>AY28*$D$160</f>
        <v>5150.130902842714</v>
      </c>
      <c r="BN28" s="9">
        <f>BM28-BL28</f>
        <v>798.13090284271402</v>
      </c>
      <c r="BO28" s="48">
        <f>IF(BN28&gt;0,V28,W28)</f>
        <v>37.121601514857844</v>
      </c>
      <c r="BP28" s="48">
        <f xml:space="preserve"> IF(BN28 &gt;0, S28*T28^(2-N28), S28*U28^(N28+2))</f>
        <v>36.727432894867121</v>
      </c>
      <c r="BQ28" s="48">
        <f>IF(BN28&gt;0, S28*T28^(3-N28), S28*U28^(N28+3))</f>
        <v>36.337449678917309</v>
      </c>
      <c r="BR28" s="46">
        <f>BN28/BP28</f>
        <v>21.731192188884446</v>
      </c>
      <c r="BS28" s="61">
        <f>BL28/BM28</f>
        <v>0.84502706476797118</v>
      </c>
      <c r="BT28" s="16">
        <f>BB28+BL28+BV28</f>
        <v>5402</v>
      </c>
      <c r="BU28" s="66">
        <f>BC28+BM28+BW28</f>
        <v>6385.3234176151591</v>
      </c>
      <c r="BV28" s="63">
        <v>112</v>
      </c>
      <c r="BW28" s="15">
        <f>AZ28*$D$163</f>
        <v>232.93015069661445</v>
      </c>
      <c r="BX28" s="37">
        <f>BW28-BV28</f>
        <v>120.93015069661445</v>
      </c>
      <c r="BY28" s="53">
        <f>BX28*(BX28&lt;&gt;0)</f>
        <v>120.93015069661445</v>
      </c>
      <c r="BZ28" s="26">
        <f>BY28/$BY$155</f>
        <v>0.16703059488482741</v>
      </c>
      <c r="CA28" s="47">
        <f>BZ28 * $BX$155</f>
        <v>120.93015069661446</v>
      </c>
      <c r="CB28" s="48">
        <f>IF(CA28&gt;0, V28, W28)</f>
        <v>37.121601514857844</v>
      </c>
      <c r="CC28" s="48">
        <f>IF(BX28&gt;0, S28*T28^(2-N28), S28*U28^(N28+2))</f>
        <v>36.727432894867121</v>
      </c>
      <c r="CD28" s="62">
        <f>CA28/CB28</f>
        <v>3.2576760097005089</v>
      </c>
      <c r="CE28" s="63">
        <v>0</v>
      </c>
      <c r="CF28" s="15">
        <f>AZ28*$CE$158</f>
        <v>160.09432986067171</v>
      </c>
      <c r="CG28" s="37">
        <f>CF28-CE28</f>
        <v>160.09432986067171</v>
      </c>
      <c r="CH28" s="53">
        <f>CG28*(CG28&lt;&gt;0)</f>
        <v>160.09432986067171</v>
      </c>
      <c r="CI28" s="26">
        <f>CH28/$CH$155</f>
        <v>2.4909651448680837E-2</v>
      </c>
      <c r="CJ28" s="47">
        <f>CI28 * $CG$155</f>
        <v>160.09432986067171</v>
      </c>
      <c r="CK28" s="48">
        <f>IF(CA28&gt;0,V28,W28)</f>
        <v>37.121601514857844</v>
      </c>
      <c r="CL28" s="62">
        <f>CJ28/CK28</f>
        <v>4.3126999732647384</v>
      </c>
      <c r="CM28" s="67">
        <f>N28</f>
        <v>0</v>
      </c>
      <c r="CN28" s="75">
        <f>BT28+BV28</f>
        <v>5514</v>
      </c>
      <c r="CO28">
        <f>E28/$E$155</f>
        <v>7.8123364010562572E-3</v>
      </c>
      <c r="CP28">
        <f>MAX(0,L28)</f>
        <v>0.36652701368021701</v>
      </c>
      <c r="CQ28">
        <f>CP28/$CP$155</f>
        <v>4.5253435458736035E-3</v>
      </c>
      <c r="CR28">
        <f>CO28*CQ28*AO28</f>
        <v>3.5353506110713348E-5</v>
      </c>
      <c r="CS28">
        <f>CR28/$CR$155</f>
        <v>7.5607695881184577E-3</v>
      </c>
      <c r="CT28" s="1">
        <f>$CT$157*CS28</f>
        <v>398.07364100908757</v>
      </c>
      <c r="CU28" s="2">
        <v>0</v>
      </c>
      <c r="CV28" s="1">
        <f>CT28-CU28</f>
        <v>398.07364100908757</v>
      </c>
      <c r="CW28">
        <f>CU28/CT28</f>
        <v>0</v>
      </c>
    </row>
    <row r="29" spans="1:101" x14ac:dyDescent="0.2">
      <c r="A29" s="32" t="s">
        <v>274</v>
      </c>
      <c r="B29">
        <v>1</v>
      </c>
      <c r="C29">
        <v>1</v>
      </c>
      <c r="D29">
        <v>0.58330003995205704</v>
      </c>
      <c r="E29">
        <v>0.41669996004794202</v>
      </c>
      <c r="F29">
        <v>0.64998013508144603</v>
      </c>
      <c r="G29">
        <v>0.64998013508144603</v>
      </c>
      <c r="H29">
        <v>0.59423318010865001</v>
      </c>
      <c r="I29">
        <v>0.32218972001671498</v>
      </c>
      <c r="J29">
        <v>0.43755664995957699</v>
      </c>
      <c r="K29">
        <v>0.53329460005377005</v>
      </c>
      <c r="L29">
        <v>0.56229598024239702</v>
      </c>
      <c r="M29">
        <v>6.9121945009850402E-2</v>
      </c>
      <c r="N29" s="21">
        <v>0</v>
      </c>
      <c r="O29">
        <v>1.00242193955561</v>
      </c>
      <c r="P29">
        <v>0.99695126599505601</v>
      </c>
      <c r="Q29">
        <v>1.0059672742185</v>
      </c>
      <c r="R29">
        <v>0.99524967825043198</v>
      </c>
      <c r="S29">
        <v>42.020000457763601</v>
      </c>
      <c r="T29" s="27">
        <f>IF(C29,P29,R29)</f>
        <v>0.99695126599505601</v>
      </c>
      <c r="U29" s="27">
        <f>IF(D29 = 0,O29,Q29)</f>
        <v>1.0059672742185</v>
      </c>
      <c r="V29" s="39">
        <f>S29*T29^(1-N29)</f>
        <v>41.891892653480255</v>
      </c>
      <c r="W29" s="38">
        <f>S29*U29^(N29+1)</f>
        <v>42.270745323156568</v>
      </c>
      <c r="X29" s="44">
        <f>0.5 * (D29-MAX($D$3:$D$154))/(MIN($D$3:$D$154)-MAX($D$3:$D$154)) + 0.75</f>
        <v>0.95340024580090132</v>
      </c>
      <c r="Y29" s="44">
        <f>AVERAGE(D29, F29, G29, H29, I29, J29, K29)</f>
        <v>0.53864778003623726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v>1</v>
      </c>
      <c r="AD29" s="22">
        <v>1</v>
      </c>
      <c r="AE29" s="22">
        <v>1</v>
      </c>
      <c r="AF29" s="22">
        <f>PERCENTILE($L$2:$L$154, 0.05)</f>
        <v>-4.5080460395209E-2</v>
      </c>
      <c r="AG29" s="22">
        <f>PERCENTILE($L$2:$L$154, 0.95)</f>
        <v>0.95154870252060642</v>
      </c>
      <c r="AH29" s="22">
        <f>MIN(MAX(L29,AF29), AG29)</f>
        <v>0.56229598024239702</v>
      </c>
      <c r="AI29" s="22">
        <f>AH29-$AH$155+1</f>
        <v>1.6073764406376059</v>
      </c>
      <c r="AJ29" s="22">
        <f>PERCENTILE($M$2:$M$154, 0.02)</f>
        <v>-1.0748760080736643</v>
      </c>
      <c r="AK29" s="22">
        <f>PERCENTILE($M$2:$M$154, 0.98)</f>
        <v>1.1164415820468989</v>
      </c>
      <c r="AL29" s="22">
        <f>MIN(MAX(M29,AJ29), AK29)</f>
        <v>6.9121945009850402E-2</v>
      </c>
      <c r="AM29" s="22">
        <f>AL29-$AL$155 + 1</f>
        <v>2.1439979530835149</v>
      </c>
      <c r="AN29" s="46">
        <v>0</v>
      </c>
      <c r="AO29" s="78">
        <v>0</v>
      </c>
      <c r="AP29" s="78">
        <v>0</v>
      </c>
      <c r="AQ29" s="50">
        <v>1</v>
      </c>
      <c r="AR29" s="17">
        <f>(AI29^4)*AB29*AE29*AN29</f>
        <v>0</v>
      </c>
      <c r="AS29" s="17">
        <f>(AM29^4) *Z29*AC29*AO29</f>
        <v>0</v>
      </c>
      <c r="AT29" s="17">
        <f>(AM29^4)*AA29*AP29*AQ29</f>
        <v>0</v>
      </c>
      <c r="AU29" s="17">
        <f>MIN(AR29, 0.05*AR$155)</f>
        <v>0</v>
      </c>
      <c r="AV29" s="17">
        <f>MIN(AS29, 0.05*AS$155)</f>
        <v>0</v>
      </c>
      <c r="AW29" s="17">
        <f>MIN(AT29, 0.05*AT$155)</f>
        <v>0</v>
      </c>
      <c r="AX29" s="14">
        <f>AU29/$AU$155</f>
        <v>0</v>
      </c>
      <c r="AY29" s="14">
        <f>AV29/$AV$155</f>
        <v>0</v>
      </c>
      <c r="AZ29" s="64">
        <f>AW29/$AW$155</f>
        <v>0</v>
      </c>
      <c r="BA29" s="21">
        <f>N29</f>
        <v>0</v>
      </c>
      <c r="BB29" s="81">
        <v>0</v>
      </c>
      <c r="BC29" s="15">
        <f>$D$161*AX29</f>
        <v>0</v>
      </c>
      <c r="BD29" s="19">
        <f>BC29-BB29</f>
        <v>0</v>
      </c>
      <c r="BE29" s="60">
        <f>(IF(BD29 &gt; 0, V29, W29))</f>
        <v>42.270745323156568</v>
      </c>
      <c r="BF29" s="60">
        <f>IF(BD29&gt;0, S29*(T29^(2-N29)), S29*(U29^(N29 + 2)))</f>
        <v>42.522986451920225</v>
      </c>
      <c r="BG29" s="46">
        <f>BD29/BE29</f>
        <v>0</v>
      </c>
      <c r="BH29" s="61" t="e">
        <f>BB29/BC29</f>
        <v>#DIV/0!</v>
      </c>
      <c r="BI29" s="63">
        <v>0</v>
      </c>
      <c r="BJ29" s="63">
        <v>0</v>
      </c>
      <c r="BK29" s="63">
        <v>0</v>
      </c>
      <c r="BL29" s="10">
        <f>SUM(BI29:BK29)</f>
        <v>0</v>
      </c>
      <c r="BM29" s="15">
        <f>AY29*$D$160</f>
        <v>0</v>
      </c>
      <c r="BN29" s="9">
        <f>BM29-BL29</f>
        <v>0</v>
      </c>
      <c r="BO29" s="48">
        <f>IF(BN29&gt;0,V29,W29)</f>
        <v>42.270745323156568</v>
      </c>
      <c r="BP29" s="48">
        <f xml:space="preserve"> IF(BN29 &gt;0, S29*T29^(2-N29), S29*U29^(N29+2))</f>
        <v>42.522986451920225</v>
      </c>
      <c r="BQ29" s="48">
        <f>IF(BN29&gt;0, S29*T29^(3-N29), S29*U29^(N29+3))</f>
        <v>42.776732772668389</v>
      </c>
      <c r="BR29" s="46">
        <f>BN29/BP29</f>
        <v>0</v>
      </c>
      <c r="BS29" s="61" t="e">
        <f>BL29/BM29</f>
        <v>#DIV/0!</v>
      </c>
      <c r="BT29" s="16">
        <f>BB29+BL29+BV29</f>
        <v>84</v>
      </c>
      <c r="BU29" s="66">
        <f>BC29+BM29+BW29</f>
        <v>0</v>
      </c>
      <c r="BV29" s="63">
        <v>84</v>
      </c>
      <c r="BW29" s="15">
        <f>AZ29*$D$163</f>
        <v>0</v>
      </c>
      <c r="BX29" s="37">
        <f>BW29-BV29</f>
        <v>-84</v>
      </c>
      <c r="BY29" s="53">
        <f>BX29*(BX29&lt;&gt;0)</f>
        <v>-84</v>
      </c>
      <c r="BZ29" s="26">
        <f>BY29/$BY$155</f>
        <v>-0.11602209944751438</v>
      </c>
      <c r="CA29" s="47">
        <f>BZ29 * $BX$155</f>
        <v>-84</v>
      </c>
      <c r="CB29" s="48">
        <f>IF(CA29&gt;0, V29, W29)</f>
        <v>42.270745323156568</v>
      </c>
      <c r="CC29" s="48">
        <f>IF(BX29&gt;0, S29*T29^(2-N29), S29*U29^(N29+2))</f>
        <v>42.522986451920225</v>
      </c>
      <c r="CD29" s="62">
        <f>CA29/CB29</f>
        <v>-1.9871899432533426</v>
      </c>
      <c r="CE29" s="63">
        <v>0</v>
      </c>
      <c r="CF29" s="15">
        <f>AZ29*$CE$158</f>
        <v>0</v>
      </c>
      <c r="CG29" s="37">
        <f>CF29-CE29</f>
        <v>0</v>
      </c>
      <c r="CH29" s="53">
        <f>CG29*(CG29&lt;&gt;0)</f>
        <v>0</v>
      </c>
      <c r="CI29" s="26">
        <f>CH29/$CH$155</f>
        <v>0</v>
      </c>
      <c r="CJ29" s="47">
        <f>CI29 * $CG$155</f>
        <v>0</v>
      </c>
      <c r="CK29" s="48">
        <f>IF(CA29&gt;0,V29,W29)</f>
        <v>42.270745323156568</v>
      </c>
      <c r="CL29" s="62">
        <f>CJ29/CK29</f>
        <v>0</v>
      </c>
      <c r="CM29" s="67">
        <f>N29</f>
        <v>0</v>
      </c>
      <c r="CN29" s="75">
        <f>BT29+BV29</f>
        <v>168</v>
      </c>
      <c r="CO29">
        <f>E29/$E$155</f>
        <v>4.9672917854966976E-3</v>
      </c>
      <c r="CP29">
        <f>MAX(0,L29)</f>
        <v>0.56229598024239702</v>
      </c>
      <c r="CQ29">
        <f>CP29/$CP$155</f>
        <v>6.9424145836101143E-3</v>
      </c>
      <c r="CR29">
        <f>CO29*CQ29*AO29</f>
        <v>0</v>
      </c>
      <c r="CS29">
        <f>CR29/$CR$155</f>
        <v>0</v>
      </c>
      <c r="CT29" s="1">
        <f>$CT$157*CS29</f>
        <v>0</v>
      </c>
      <c r="CU29" s="2">
        <v>0</v>
      </c>
      <c r="CV29" s="1">
        <f>CT29-CU29</f>
        <v>0</v>
      </c>
      <c r="CW29" t="e">
        <f>CU29/CT29</f>
        <v>#DIV/0!</v>
      </c>
    </row>
    <row r="30" spans="1:101" x14ac:dyDescent="0.2">
      <c r="A30" s="32" t="s">
        <v>207</v>
      </c>
      <c r="B30">
        <v>0</v>
      </c>
      <c r="C30">
        <v>0</v>
      </c>
      <c r="D30">
        <v>2.2547914317925501E-2</v>
      </c>
      <c r="E30">
        <v>0.97745208568207398</v>
      </c>
      <c r="F30">
        <v>6.88124306326304E-2</v>
      </c>
      <c r="G30">
        <v>6.88124306326304E-2</v>
      </c>
      <c r="H30">
        <v>2.57400257400257E-3</v>
      </c>
      <c r="I30">
        <v>1.9948519948519899E-2</v>
      </c>
      <c r="J30">
        <v>7.1657199006821297E-3</v>
      </c>
      <c r="K30">
        <v>2.2205643507868598E-2</v>
      </c>
      <c r="L30">
        <v>0.53321829111197805</v>
      </c>
      <c r="M30">
        <v>7.8735384558504706E-2</v>
      </c>
      <c r="N30" s="21">
        <v>2</v>
      </c>
      <c r="O30">
        <v>1.00479023563031</v>
      </c>
      <c r="P30">
        <v>0.99815536796900395</v>
      </c>
      <c r="Q30">
        <v>1.0185068008873399</v>
      </c>
      <c r="R30">
        <v>0.98226374562020002</v>
      </c>
      <c r="S30">
        <v>94.720001220703097</v>
      </c>
      <c r="T30" s="27">
        <f>IF(C30,P30,R30)</f>
        <v>0.98226374562020002</v>
      </c>
      <c r="U30" s="27">
        <f>IF(D30 = 0,O30,Q30)</f>
        <v>1.0185068008873399</v>
      </c>
      <c r="V30" s="39">
        <f>S30*T30^(1-N30)</f>
        <v>96.430313796114916</v>
      </c>
      <c r="W30" s="38">
        <f>S30*U30^(N30+1)</f>
        <v>100.076819500189</v>
      </c>
      <c r="X30" s="44">
        <f>0.5 * (D30-MAX($D$3:$D$154))/(MIN($D$3:$D$154)-MAX($D$3:$D$154)) + 0.75</f>
        <v>1.2408976998079133</v>
      </c>
      <c r="Y30" s="44">
        <f>AVERAGE(D30, F30, G30, H30, I30, J30, K30)</f>
        <v>3.0295237359179928E-2</v>
      </c>
      <c r="Z30" s="22">
        <f>AI30^N30</f>
        <v>2.4910269490091448</v>
      </c>
      <c r="AA30" s="22">
        <f>(Z30+AB30)/2</f>
        <v>3.5645344897421078</v>
      </c>
      <c r="AB30" s="22">
        <f>AM30^N30</f>
        <v>4.6380420304750709</v>
      </c>
      <c r="AC30" s="22">
        <v>1</v>
      </c>
      <c r="AD30" s="22">
        <v>1</v>
      </c>
      <c r="AE30" s="22">
        <v>1</v>
      </c>
      <c r="AF30" s="22">
        <f>PERCENTILE($L$2:$L$154, 0.05)</f>
        <v>-4.5080460395209E-2</v>
      </c>
      <c r="AG30" s="22">
        <f>PERCENTILE($L$2:$L$154, 0.95)</f>
        <v>0.95154870252060642</v>
      </c>
      <c r="AH30" s="22">
        <f>MIN(MAX(L30,AF30), AG30)</f>
        <v>0.53321829111197805</v>
      </c>
      <c r="AI30" s="22">
        <f>AH30-$AH$155+1</f>
        <v>1.5782987515071869</v>
      </c>
      <c r="AJ30" s="22">
        <f>PERCENTILE($M$2:$M$154, 0.02)</f>
        <v>-1.0748760080736643</v>
      </c>
      <c r="AK30" s="22">
        <f>PERCENTILE($M$2:$M$154, 0.98)</f>
        <v>1.1164415820468989</v>
      </c>
      <c r="AL30" s="22">
        <f>MIN(MAX(M30,AJ30), AK30)</f>
        <v>7.8735384558504706E-2</v>
      </c>
      <c r="AM30" s="22">
        <f>AL30-$AL$155 + 1</f>
        <v>2.1536113926321692</v>
      </c>
      <c r="AN30" s="46">
        <v>0</v>
      </c>
      <c r="AO30" s="51">
        <v>1</v>
      </c>
      <c r="AP30" s="51">
        <v>1</v>
      </c>
      <c r="AQ30" s="21">
        <v>1</v>
      </c>
      <c r="AR30" s="17">
        <f>(AI30^4)*AB30*AE30*AN30</f>
        <v>0</v>
      </c>
      <c r="AS30" s="17">
        <f>(AM30^4) *Z30*AC30*AO30</f>
        <v>53.585561498073467</v>
      </c>
      <c r="AT30" s="17">
        <f>(AM30^4)*AA30*AP30*AQ30</f>
        <v>76.678247976424615</v>
      </c>
      <c r="AU30" s="17">
        <f>MIN(AR30, 0.05*AR$155)</f>
        <v>0</v>
      </c>
      <c r="AV30" s="17">
        <f>MIN(AS30, 0.05*AS$155)</f>
        <v>53.585561498073467</v>
      </c>
      <c r="AW30" s="17">
        <f>MIN(AT30, 0.05*AT$155)</f>
        <v>76.678247976424615</v>
      </c>
      <c r="AX30" s="14">
        <f>AU30/$AU$155</f>
        <v>0</v>
      </c>
      <c r="AY30" s="14">
        <f>AV30/$AV$155</f>
        <v>4.1694375654291987E-2</v>
      </c>
      <c r="AZ30" s="64">
        <f>AW30/$AW$155</f>
        <v>5.0822668444735611E-2</v>
      </c>
      <c r="BA30" s="21">
        <f>N30</f>
        <v>2</v>
      </c>
      <c r="BB30" s="81">
        <v>0</v>
      </c>
      <c r="BC30" s="15">
        <f>$D$161*AX30</f>
        <v>0</v>
      </c>
      <c r="BD30" s="19">
        <f>BC30-BB30</f>
        <v>0</v>
      </c>
      <c r="BE30" s="60">
        <f>(IF(BD30 &gt; 0, V30, W30))</f>
        <v>100.076819500189</v>
      </c>
      <c r="BF30" s="60">
        <f>IF(BD30&gt;0, S30*(T30^(2-N30)), S30*(U30^(N30 + 2)))</f>
        <v>101.92892127211726</v>
      </c>
      <c r="BG30" s="46">
        <f>BD30/BE30</f>
        <v>0</v>
      </c>
      <c r="BH30" s="61" t="e">
        <f>BB30/BC30</f>
        <v>#DIV/0!</v>
      </c>
      <c r="BI30" s="63">
        <v>0</v>
      </c>
      <c r="BJ30" s="63">
        <v>6915</v>
      </c>
      <c r="BK30" s="63">
        <v>0</v>
      </c>
      <c r="BL30" s="10">
        <f>SUM(BI30:BK30)</f>
        <v>6915</v>
      </c>
      <c r="BM30" s="15">
        <f>AY30*$D$160</f>
        <v>7343.1717458582507</v>
      </c>
      <c r="BN30" s="9">
        <f>BM30-BL30</f>
        <v>428.17174585825069</v>
      </c>
      <c r="BO30" s="48">
        <f>IF(BN30&gt;0,V30,W30)</f>
        <v>96.430313796114916</v>
      </c>
      <c r="BP30" s="48">
        <f xml:space="preserve"> IF(BN30 &gt;0, S30*T30^(2-N30), S30*U30^(N30+2))</f>
        <v>94.720001220703097</v>
      </c>
      <c r="BQ30" s="48">
        <f>IF(BN30&gt;0, S30*T30^(3-N30), S30*U30^(N30+3))</f>
        <v>93.040023184197736</v>
      </c>
      <c r="BR30" s="46">
        <f>BN30/BP30</f>
        <v>4.5203942181185752</v>
      </c>
      <c r="BS30" s="61">
        <f>BL30/BM30</f>
        <v>0.94169117097121535</v>
      </c>
      <c r="BT30" s="16">
        <f>BB30+BL30+BV30</f>
        <v>7389</v>
      </c>
      <c r="BU30" s="66">
        <f>BC30+BM30+BW30</f>
        <v>7818.4145184849731</v>
      </c>
      <c r="BV30" s="63">
        <v>474</v>
      </c>
      <c r="BW30" s="15">
        <f>AZ30*$D$163</f>
        <v>475.24277262672268</v>
      </c>
      <c r="BX30" s="37">
        <f>BW30-BV30</f>
        <v>1.2427726267226831</v>
      </c>
      <c r="BY30" s="53">
        <f>BX30*(BX30&lt;&gt;0)</f>
        <v>1.2427726267226831</v>
      </c>
      <c r="BZ30" s="26">
        <f>BY30/$BY$155</f>
        <v>1.7165367772412833E-3</v>
      </c>
      <c r="CA30" s="47">
        <f>BZ30 * $BX$155</f>
        <v>1.2427726267226831</v>
      </c>
      <c r="CB30" s="48">
        <f>IF(CA30&gt;0, V30, W30)</f>
        <v>96.430313796114916</v>
      </c>
      <c r="CC30" s="48">
        <f>IF(BX30&gt;0, S30*T30^(2-N30), S30*U30^(N30+2))</f>
        <v>94.720001220703097</v>
      </c>
      <c r="CD30" s="62">
        <f>CA30/CB30</f>
        <v>1.2887779556025391E-2</v>
      </c>
      <c r="CE30" s="63">
        <v>0</v>
      </c>
      <c r="CF30" s="15">
        <f>AZ30*$CE$158</f>
        <v>326.63729009431574</v>
      </c>
      <c r="CG30" s="37">
        <f>CF30-CE30</f>
        <v>326.63729009431574</v>
      </c>
      <c r="CH30" s="53">
        <f>CG30*(CG30&lt;&gt;0)</f>
        <v>326.63729009431574</v>
      </c>
      <c r="CI30" s="26">
        <f>CH30/$CH$155</f>
        <v>5.0822668444735611E-2</v>
      </c>
      <c r="CJ30" s="47">
        <f>CI30 * $CG$155</f>
        <v>326.63729009431574</v>
      </c>
      <c r="CK30" s="48">
        <f>IF(CA30&gt;0,V30,W30)</f>
        <v>96.430313796114916</v>
      </c>
      <c r="CL30" s="62">
        <f>CJ30/CK30</f>
        <v>3.3872884701478139</v>
      </c>
      <c r="CM30" s="67">
        <f>N30</f>
        <v>2</v>
      </c>
      <c r="CN30" s="75">
        <f>BT30+BV30</f>
        <v>7863</v>
      </c>
      <c r="CO30">
        <f>E30/$E$155</f>
        <v>1.1651764294305599E-2</v>
      </c>
      <c r="CP30">
        <f>MAX(0,L30)</f>
        <v>0.53321829111197805</v>
      </c>
      <c r="CQ30">
        <f>CP30/$CP$155</f>
        <v>6.5834054848972279E-3</v>
      </c>
      <c r="CR30">
        <f>CO30*CQ30*AO30</f>
        <v>7.6708288963861165E-5</v>
      </c>
      <c r="CS30">
        <f>CR30/$CR$155</f>
        <v>1.6404983894336065E-2</v>
      </c>
      <c r="CT30" s="1">
        <f>$CT$157*CS30</f>
        <v>863.72049741816363</v>
      </c>
      <c r="CU30" s="2">
        <v>0</v>
      </c>
      <c r="CV30" s="1">
        <f>CT30-CU30</f>
        <v>863.72049741816363</v>
      </c>
      <c r="CW30">
        <f>CU30/CT30</f>
        <v>0</v>
      </c>
    </row>
    <row r="31" spans="1:101" x14ac:dyDescent="0.2">
      <c r="A31" s="32" t="s">
        <v>241</v>
      </c>
      <c r="B31">
        <v>0</v>
      </c>
      <c r="C31">
        <v>0</v>
      </c>
      <c r="D31">
        <v>0.16660007990411499</v>
      </c>
      <c r="E31">
        <v>0.83339992009588404</v>
      </c>
      <c r="F31">
        <v>0.30194676201827497</v>
      </c>
      <c r="G31">
        <v>0.30194676201827497</v>
      </c>
      <c r="H31">
        <v>0.30463852904304201</v>
      </c>
      <c r="I31">
        <v>4.17885499373171E-2</v>
      </c>
      <c r="J31">
        <v>0.112829084830756</v>
      </c>
      <c r="K31">
        <v>0.18457620872184999</v>
      </c>
      <c r="L31">
        <v>0.54886261207855902</v>
      </c>
      <c r="M31">
        <v>0.43081571088915999</v>
      </c>
      <c r="N31" s="21">
        <v>0</v>
      </c>
      <c r="O31">
        <v>1.01075104614028</v>
      </c>
      <c r="P31">
        <v>0.97455976353309304</v>
      </c>
      <c r="Q31">
        <v>1.0238562186686</v>
      </c>
      <c r="R31">
        <v>0.96935725688945096</v>
      </c>
      <c r="S31">
        <v>22.030500411987301</v>
      </c>
      <c r="T31" s="27">
        <f>IF(C31,P31,R31)</f>
        <v>0.96935725688945096</v>
      </c>
      <c r="U31" s="27">
        <f>IF(D31 = 0,O31,Q31)</f>
        <v>1.0238562186686</v>
      </c>
      <c r="V31" s="39">
        <f>S31*T31^(1-N31)</f>
        <v>21.35542544726593</v>
      </c>
      <c r="W31" s="38">
        <f>S31*U31^(N31+1)</f>
        <v>22.556064847194353</v>
      </c>
      <c r="X31" s="44">
        <f>0.5 * (D31-MAX($D$3:$D$154))/(MIN($D$3:$D$154)-MAX($D$3:$D$154)) + 0.75</f>
        <v>1.1670421958213848</v>
      </c>
      <c r="Y31" s="44">
        <f>AVERAGE(D31, F31, G31, H31, I31, J31, K31)</f>
        <v>0.20204656806766147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PERCENTILE($L$2:$L$154, 0.05)</f>
        <v>-4.5080460395209E-2</v>
      </c>
      <c r="AG31" s="22">
        <f>PERCENTILE($L$2:$L$154, 0.95)</f>
        <v>0.95154870252060642</v>
      </c>
      <c r="AH31" s="22">
        <f>MIN(MAX(L31,AF31), AG31)</f>
        <v>0.54886261207855902</v>
      </c>
      <c r="AI31" s="22">
        <f>AH31-$AH$155+1</f>
        <v>1.593943072473768</v>
      </c>
      <c r="AJ31" s="22">
        <f>PERCENTILE($M$2:$M$154, 0.02)</f>
        <v>-1.0748760080736643</v>
      </c>
      <c r="AK31" s="22">
        <f>PERCENTILE($M$2:$M$154, 0.98)</f>
        <v>1.1164415820468989</v>
      </c>
      <c r="AL31" s="22">
        <f>MIN(MAX(M31,AJ31), AK31)</f>
        <v>0.43081571088915999</v>
      </c>
      <c r="AM31" s="22">
        <f>AL31-$AL$155 + 1</f>
        <v>2.5056917189628241</v>
      </c>
      <c r="AN31" s="46">
        <v>0</v>
      </c>
      <c r="AO31" s="78">
        <v>0</v>
      </c>
      <c r="AP31" s="78">
        <v>0</v>
      </c>
      <c r="AQ31" s="50">
        <v>1</v>
      </c>
      <c r="AR31" s="17">
        <f>(AI31^4)*AB31*AE31*AN31</f>
        <v>0</v>
      </c>
      <c r="AS31" s="17">
        <f>(AM31^4) *Z31*AC31*AO31</f>
        <v>0</v>
      </c>
      <c r="AT31" s="17">
        <f>(AM31^4)*AA31*AP31*AQ31</f>
        <v>0</v>
      </c>
      <c r="AU31" s="17">
        <f>MIN(AR31, 0.05*AR$155)</f>
        <v>0</v>
      </c>
      <c r="AV31" s="17">
        <f>MIN(AS31, 0.05*AS$155)</f>
        <v>0</v>
      </c>
      <c r="AW31" s="17">
        <f>MIN(AT31, 0.05*AT$155)</f>
        <v>0</v>
      </c>
      <c r="AX31" s="14">
        <f>AU31/$AU$155</f>
        <v>0</v>
      </c>
      <c r="AY31" s="14">
        <f>AV31/$AV$155</f>
        <v>0</v>
      </c>
      <c r="AZ31" s="64">
        <f>AW31/$AW$155</f>
        <v>0</v>
      </c>
      <c r="BA31" s="21">
        <f>N31</f>
        <v>0</v>
      </c>
      <c r="BB31" s="81">
        <v>0</v>
      </c>
      <c r="BC31" s="15">
        <f>$D$161*AX31</f>
        <v>0</v>
      </c>
      <c r="BD31" s="19">
        <f>BC31-BB31</f>
        <v>0</v>
      </c>
      <c r="BE31" s="60">
        <f>(IF(BD31 &gt; 0, V31, W31))</f>
        <v>22.556064847194353</v>
      </c>
      <c r="BF31" s="60">
        <f>IF(BD31&gt;0, S31*(T31^(2-N31)), S31*(U31^(N31 + 2)))</f>
        <v>23.094167262492142</v>
      </c>
      <c r="BG31" s="46">
        <f>BD31/BE31</f>
        <v>0</v>
      </c>
      <c r="BH31" s="61" t="e">
        <f>BB31/BC31</f>
        <v>#DIV/0!</v>
      </c>
      <c r="BI31" s="63">
        <v>0</v>
      </c>
      <c r="BJ31" s="63">
        <v>66</v>
      </c>
      <c r="BK31" s="63">
        <v>0</v>
      </c>
      <c r="BL31" s="10">
        <f>SUM(BI31:BK31)</f>
        <v>66</v>
      </c>
      <c r="BM31" s="15">
        <f>AY31*$D$160</f>
        <v>0</v>
      </c>
      <c r="BN31" s="9">
        <f>BM31-BL31</f>
        <v>-66</v>
      </c>
      <c r="BO31" s="48">
        <f>IF(BN31&gt;0,V31,W31)</f>
        <v>22.556064847194353</v>
      </c>
      <c r="BP31" s="48">
        <f xml:space="preserve"> IF(BN31 &gt;0, S31*T31^(2-N31), S31*U31^(N31+2))</f>
        <v>23.094167262492142</v>
      </c>
      <c r="BQ31" s="48">
        <f>IF(BN31&gt;0, S31*T31^(3-N31), S31*U31^(N31+3))</f>
        <v>23.645106766675379</v>
      </c>
      <c r="BR31" s="46">
        <f>BN31/BP31</f>
        <v>-2.8578644663751254</v>
      </c>
      <c r="BS31" s="61" t="e">
        <f>BL31/BM31</f>
        <v>#DIV/0!</v>
      </c>
      <c r="BT31" s="16">
        <f>BB31+BL31+BV31</f>
        <v>132</v>
      </c>
      <c r="BU31" s="66">
        <f>BC31+BM31+BW31</f>
        <v>0</v>
      </c>
      <c r="BV31" s="63">
        <v>66</v>
      </c>
      <c r="BW31" s="15">
        <f>AZ31*$D$163</f>
        <v>0</v>
      </c>
      <c r="BX31" s="37">
        <f>BW31-BV31</f>
        <v>-66</v>
      </c>
      <c r="BY31" s="53">
        <f>BX31*(BX31&lt;&gt;0)</f>
        <v>-66</v>
      </c>
      <c r="BZ31" s="26">
        <f>BY31/$BY$155</f>
        <v>-9.1160220994475585E-2</v>
      </c>
      <c r="CA31" s="47">
        <f>BZ31 * $BX$155</f>
        <v>-66</v>
      </c>
      <c r="CB31" s="48">
        <f>IF(CA31&gt;0, V31, W31)</f>
        <v>22.556064847194353</v>
      </c>
      <c r="CC31" s="48">
        <f>IF(BX31&gt;0, S31*T31^(2-N31), S31*U31^(N31+2))</f>
        <v>23.094167262492142</v>
      </c>
      <c r="CD31" s="62">
        <f>CA31/CB31</f>
        <v>-2.9260423060101921</v>
      </c>
      <c r="CE31" s="63">
        <v>0</v>
      </c>
      <c r="CF31" s="15">
        <f>AZ31*$CE$158</f>
        <v>0</v>
      </c>
      <c r="CG31" s="37">
        <f>CF31-CE31</f>
        <v>0</v>
      </c>
      <c r="CH31" s="53">
        <f>CG31*(CG31&lt;&gt;0)</f>
        <v>0</v>
      </c>
      <c r="CI31" s="26">
        <f>CH31/$CH$155</f>
        <v>0</v>
      </c>
      <c r="CJ31" s="47">
        <f>CI31 * $CG$155</f>
        <v>0</v>
      </c>
      <c r="CK31" s="48">
        <f>IF(CA31&gt;0,V31,W31)</f>
        <v>22.556064847194353</v>
      </c>
      <c r="CL31" s="62">
        <f>CJ31/CK31</f>
        <v>0</v>
      </c>
      <c r="CM31" s="67">
        <f>N31</f>
        <v>0</v>
      </c>
      <c r="CN31" s="75">
        <f>BT31+BV31</f>
        <v>198</v>
      </c>
      <c r="CO31">
        <f>E31/$E$155</f>
        <v>9.9345835709933952E-3</v>
      </c>
      <c r="CP31">
        <f>MAX(0,L31)</f>
        <v>0.54886261207855902</v>
      </c>
      <c r="CQ31">
        <f>CP31/$CP$155</f>
        <v>6.7765588522434601E-3</v>
      </c>
      <c r="CR31">
        <f>CO31*CQ31*AO31</f>
        <v>0</v>
      </c>
      <c r="CS31">
        <f>CR31/$CR$155</f>
        <v>0</v>
      </c>
      <c r="CT31" s="1">
        <f>$CT$157*CS31</f>
        <v>0</v>
      </c>
      <c r="CU31" s="2">
        <v>0</v>
      </c>
      <c r="CV31" s="1">
        <f>CT31-CU31</f>
        <v>0</v>
      </c>
      <c r="CW31" t="e">
        <f>CU31/CT31</f>
        <v>#DIV/0!</v>
      </c>
    </row>
    <row r="32" spans="1:101" x14ac:dyDescent="0.2">
      <c r="A32" s="32" t="s">
        <v>262</v>
      </c>
      <c r="B32">
        <v>0</v>
      </c>
      <c r="C32">
        <v>0</v>
      </c>
      <c r="D32">
        <v>0.52656811825809002</v>
      </c>
      <c r="E32">
        <v>0.47343188174190898</v>
      </c>
      <c r="F32">
        <v>0.79618593563766304</v>
      </c>
      <c r="G32">
        <v>0.79618593563766304</v>
      </c>
      <c r="H32">
        <v>0.59381529460927696</v>
      </c>
      <c r="I32">
        <v>0.602590890096113</v>
      </c>
      <c r="J32">
        <v>0.59818699996848002</v>
      </c>
      <c r="K32">
        <v>0.69012178364125798</v>
      </c>
      <c r="L32">
        <v>0.19029321841274499</v>
      </c>
      <c r="M32">
        <v>-0.10390759320465399</v>
      </c>
      <c r="N32" s="21">
        <v>0</v>
      </c>
      <c r="O32">
        <v>1.0197312345313101</v>
      </c>
      <c r="P32">
        <v>0.98557565541814596</v>
      </c>
      <c r="Q32">
        <v>1.0152539500842099</v>
      </c>
      <c r="R32">
        <v>0.99009321109303905</v>
      </c>
      <c r="S32">
        <v>18.879999160766602</v>
      </c>
      <c r="T32" s="27">
        <f>IF(C32,P32,R32)</f>
        <v>0.99009321109303905</v>
      </c>
      <c r="U32" s="27">
        <f>IF(D32 = 0,O32,Q32)</f>
        <v>1.0152539500842099</v>
      </c>
      <c r="V32" s="39">
        <f>S32*T32^(1-N32)</f>
        <v>18.692958994517287</v>
      </c>
      <c r="W32" s="38">
        <f>S32*U32^(N32+1)</f>
        <v>19.167993725554862</v>
      </c>
      <c r="X32" s="44">
        <f>0.5 * (D32-MAX($D$3:$D$154))/(MIN($D$3:$D$154)-MAX($D$3:$D$154)) + 0.75</f>
        <v>0.98248668578451448</v>
      </c>
      <c r="Y32" s="44">
        <f>AVERAGE(D32, F32, G32, H32, I32, J32, K32)</f>
        <v>0.65766499397836342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PERCENTILE($L$2:$L$154, 0.05)</f>
        <v>-4.5080460395209E-2</v>
      </c>
      <c r="AG32" s="22">
        <f>PERCENTILE($L$2:$L$154, 0.95)</f>
        <v>0.95154870252060642</v>
      </c>
      <c r="AH32" s="22">
        <f>MIN(MAX(L32,AF32), AG32)</f>
        <v>0.19029321841274499</v>
      </c>
      <c r="AI32" s="22">
        <f>AH32-$AH$155+1</f>
        <v>1.2353736788079539</v>
      </c>
      <c r="AJ32" s="22">
        <f>PERCENTILE($M$2:$M$154, 0.02)</f>
        <v>-1.0748760080736643</v>
      </c>
      <c r="AK32" s="22">
        <f>PERCENTILE($M$2:$M$154, 0.98)</f>
        <v>1.1164415820468989</v>
      </c>
      <c r="AL32" s="22">
        <f>MIN(MAX(M32,AJ32), AK32)</f>
        <v>-0.10390759320465399</v>
      </c>
      <c r="AM32" s="22">
        <f>AL32-$AL$155 + 1</f>
        <v>1.9709684148690103</v>
      </c>
      <c r="AN32" s="46">
        <v>0</v>
      </c>
      <c r="AO32" s="78">
        <v>0</v>
      </c>
      <c r="AP32" s="78">
        <v>0</v>
      </c>
      <c r="AQ32" s="50">
        <v>1</v>
      </c>
      <c r="AR32" s="17">
        <f>(AI32^4)*AB32*AE32*AN32</f>
        <v>0</v>
      </c>
      <c r="AS32" s="17">
        <f>(AM32^4) *Z32*AC32*AO32</f>
        <v>0</v>
      </c>
      <c r="AT32" s="17">
        <f>(AM32^4)*AA32*AP32*AQ32</f>
        <v>0</v>
      </c>
      <c r="AU32" s="17">
        <f>MIN(AR32, 0.05*AR$155)</f>
        <v>0</v>
      </c>
      <c r="AV32" s="17">
        <f>MIN(AS32, 0.05*AS$155)</f>
        <v>0</v>
      </c>
      <c r="AW32" s="17">
        <f>MIN(AT32, 0.05*AT$155)</f>
        <v>0</v>
      </c>
      <c r="AX32" s="14">
        <f>AU32/$AU$155</f>
        <v>0</v>
      </c>
      <c r="AY32" s="14">
        <f>AV32/$AV$155</f>
        <v>0</v>
      </c>
      <c r="AZ32" s="64">
        <f>AW32/$AW$155</f>
        <v>0</v>
      </c>
      <c r="BA32" s="21">
        <f>N32</f>
        <v>0</v>
      </c>
      <c r="BB32" s="81">
        <v>0</v>
      </c>
      <c r="BC32" s="15">
        <f>$D$161*AX32</f>
        <v>0</v>
      </c>
      <c r="BD32" s="19">
        <f>BC32-BB32</f>
        <v>0</v>
      </c>
      <c r="BE32" s="60">
        <f>(IF(BD32 &gt; 0, V32, W32))</f>
        <v>19.167993725554862</v>
      </c>
      <c r="BF32" s="60">
        <f>IF(BD32&gt;0, S32*(T32^(2-N32)), S32*(U32^(N32 + 2)))</f>
        <v>19.460381345058924</v>
      </c>
      <c r="BG32" s="46">
        <f>BD32/BE32</f>
        <v>0</v>
      </c>
      <c r="BH32" s="61" t="e">
        <f>BB32/BC32</f>
        <v>#DIV/0!</v>
      </c>
      <c r="BI32" s="63">
        <v>0</v>
      </c>
      <c r="BJ32" s="63">
        <v>19</v>
      </c>
      <c r="BK32" s="63">
        <v>0</v>
      </c>
      <c r="BL32" s="10">
        <f>SUM(BI32:BK32)</f>
        <v>19</v>
      </c>
      <c r="BM32" s="15">
        <f>AY32*$D$160</f>
        <v>0</v>
      </c>
      <c r="BN32" s="9">
        <f>BM32-BL32</f>
        <v>-19</v>
      </c>
      <c r="BO32" s="48">
        <f>IF(BN32&gt;0,V32,W32)</f>
        <v>19.167993725554862</v>
      </c>
      <c r="BP32" s="48">
        <f xml:space="preserve"> IF(BN32 &gt;0, S32*T32^(2-N32), S32*U32^(N32+2))</f>
        <v>19.460381345058924</v>
      </c>
      <c r="BQ32" s="48">
        <f>IF(BN32&gt;0, S32*T32^(3-N32), S32*U32^(N32+3))</f>
        <v>19.757229030716143</v>
      </c>
      <c r="BR32" s="46">
        <f>BN32/BP32</f>
        <v>-0.97634263497226803</v>
      </c>
      <c r="BS32" s="61" t="e">
        <f>BL32/BM32</f>
        <v>#DIV/0!</v>
      </c>
      <c r="BT32" s="16">
        <f>BB32+BL32+BV32</f>
        <v>19</v>
      </c>
      <c r="BU32" s="66">
        <f>BC32+BM32+BW32</f>
        <v>0</v>
      </c>
      <c r="BV32" s="63">
        <v>0</v>
      </c>
      <c r="BW32" s="15">
        <f>AZ32*$D$163</f>
        <v>0</v>
      </c>
      <c r="BX32" s="37">
        <f>BW32-BV32</f>
        <v>0</v>
      </c>
      <c r="BY32" s="53">
        <f>BX32*(BX32&lt;&gt;0)</f>
        <v>0</v>
      </c>
      <c r="BZ32" s="26">
        <f>BY32/$BY$155</f>
        <v>0</v>
      </c>
      <c r="CA32" s="47">
        <f>BZ32 * $BX$155</f>
        <v>0</v>
      </c>
      <c r="CB32" s="48">
        <f>IF(CA32&gt;0, V32, W32)</f>
        <v>19.167993725554862</v>
      </c>
      <c r="CC32" s="48">
        <f>IF(BX32&gt;0, S32*T32^(2-N32), S32*U32^(N32+2))</f>
        <v>19.460381345058924</v>
      </c>
      <c r="CD32" s="62">
        <f>CA32/CB32</f>
        <v>0</v>
      </c>
      <c r="CE32" s="63">
        <v>0</v>
      </c>
      <c r="CF32" s="15">
        <f>AZ32*$CE$158</f>
        <v>0</v>
      </c>
      <c r="CG32" s="37">
        <f>CF32-CE32</f>
        <v>0</v>
      </c>
      <c r="CH32" s="53">
        <f>CG32*(CG32&lt;&gt;0)</f>
        <v>0</v>
      </c>
      <c r="CI32" s="26">
        <f>CH32/$CH$155</f>
        <v>0</v>
      </c>
      <c r="CJ32" s="47">
        <f>CI32 * $CG$155</f>
        <v>0</v>
      </c>
      <c r="CK32" s="48">
        <f>IF(CA32&gt;0,V32,W32)</f>
        <v>19.167993725554862</v>
      </c>
      <c r="CL32" s="62">
        <f>CJ32/CK32</f>
        <v>0</v>
      </c>
      <c r="CM32" s="67">
        <f>N32</f>
        <v>0</v>
      </c>
      <c r="CN32" s="75">
        <f>BT32+BV32</f>
        <v>19</v>
      </c>
      <c r="CO32">
        <f>E32/$E$155</f>
        <v>5.643567368948786E-3</v>
      </c>
      <c r="CP32">
        <f>MAX(0,L32)</f>
        <v>0.19029321841274499</v>
      </c>
      <c r="CQ32">
        <f>CP32/$CP$155</f>
        <v>2.3494644477117595E-3</v>
      </c>
      <c r="CR32">
        <f>CO32*CQ32*AO32</f>
        <v>0</v>
      </c>
      <c r="CS32">
        <f>CR32/$CR$155</f>
        <v>0</v>
      </c>
      <c r="CT32" s="1">
        <f>$CT$157*CS32</f>
        <v>0</v>
      </c>
      <c r="CU32" s="2">
        <v>0</v>
      </c>
      <c r="CV32" s="1">
        <f>CT32-CU32</f>
        <v>0</v>
      </c>
      <c r="CW32" t="e">
        <f>CU32/CT32</f>
        <v>#DIV/0!</v>
      </c>
    </row>
    <row r="33" spans="1:101" x14ac:dyDescent="0.2">
      <c r="A33" s="32" t="s">
        <v>303</v>
      </c>
      <c r="B33">
        <v>0</v>
      </c>
      <c r="C33">
        <v>1</v>
      </c>
      <c r="D33">
        <v>0.56971634039152996</v>
      </c>
      <c r="E33">
        <v>0.43028365960846898</v>
      </c>
      <c r="F33">
        <v>0.95548489666136704</v>
      </c>
      <c r="G33">
        <v>0.95548489666136704</v>
      </c>
      <c r="H33">
        <v>0.16297534475553699</v>
      </c>
      <c r="I33">
        <v>0.83451734224822305</v>
      </c>
      <c r="J33">
        <v>0.36878957625911601</v>
      </c>
      <c r="K33">
        <v>0.59361003205954199</v>
      </c>
      <c r="L33">
        <v>0.52554092702243305</v>
      </c>
      <c r="M33">
        <v>0.29122936961865997</v>
      </c>
      <c r="N33" s="21">
        <v>0</v>
      </c>
      <c r="O33">
        <v>1.0038754620572401</v>
      </c>
      <c r="P33">
        <v>0.99368366269362896</v>
      </c>
      <c r="Q33">
        <v>1.0123857783040799</v>
      </c>
      <c r="R33">
        <v>1</v>
      </c>
      <c r="S33">
        <v>75.959999084472599</v>
      </c>
      <c r="T33" s="27">
        <f>IF(C33,P33,R33)</f>
        <v>0.99368366269362896</v>
      </c>
      <c r="U33" s="27">
        <f>IF(D33 = 0,O33,Q33)</f>
        <v>1.0123857783040799</v>
      </c>
      <c r="V33" s="39">
        <f>S33*T33^(1-N33)</f>
        <v>75.480210108463439</v>
      </c>
      <c r="W33" s="38">
        <f>S33*U33^(N33+1)</f>
        <v>76.90082279311099</v>
      </c>
      <c r="X33" s="44">
        <f>0.5 * (D33-MAX($D$3:$D$154))/(MIN($D$3:$D$154)-MAX($D$3:$D$154)) + 0.75</f>
        <v>0.960364604670217</v>
      </c>
      <c r="Y33" s="44">
        <f>AVERAGE(D33, F33, G33, H33, I33, J33, K33)</f>
        <v>0.63436834700524025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PERCENTILE($L$2:$L$154, 0.05)</f>
        <v>-4.5080460395209E-2</v>
      </c>
      <c r="AG33" s="22">
        <f>PERCENTILE($L$2:$L$154, 0.95)</f>
        <v>0.95154870252060642</v>
      </c>
      <c r="AH33" s="22">
        <f>MIN(MAX(L33,AF33), AG33)</f>
        <v>0.52554092702243305</v>
      </c>
      <c r="AI33" s="22">
        <f>AH33-$AH$155+1</f>
        <v>1.570621387417642</v>
      </c>
      <c r="AJ33" s="22">
        <f>PERCENTILE($M$2:$M$154, 0.02)</f>
        <v>-1.0748760080736643</v>
      </c>
      <c r="AK33" s="22">
        <f>PERCENTILE($M$2:$M$154, 0.98)</f>
        <v>1.1164415820468989</v>
      </c>
      <c r="AL33" s="22">
        <f>MIN(MAX(M33,AJ33), AK33)</f>
        <v>0.29122936961865997</v>
      </c>
      <c r="AM33" s="22">
        <f>AL33-$AL$155 + 1</f>
        <v>2.3661053776923242</v>
      </c>
      <c r="AN33" s="46">
        <v>0</v>
      </c>
      <c r="AO33" s="70">
        <v>0.54</v>
      </c>
      <c r="AP33" s="51">
        <v>1</v>
      </c>
      <c r="AQ33" s="50">
        <v>1</v>
      </c>
      <c r="AR33" s="17">
        <f>(AI33^4)*AB33*AE33*AN33</f>
        <v>0</v>
      </c>
      <c r="AS33" s="17">
        <f>(AM33^4) *Z33*AC33*AO33</f>
        <v>16.925055063231408</v>
      </c>
      <c r="AT33" s="17">
        <f>(AM33^4)*AA33*AP33*AQ33</f>
        <v>31.342694561539641</v>
      </c>
      <c r="AU33" s="17">
        <f>MIN(AR33, 0.05*AR$155)</f>
        <v>0</v>
      </c>
      <c r="AV33" s="17">
        <f>MIN(AS33, 0.05*AS$155)</f>
        <v>16.925055063231408</v>
      </c>
      <c r="AW33" s="17">
        <f>MIN(AT33, 0.05*AT$155)</f>
        <v>31.342694561539641</v>
      </c>
      <c r="AX33" s="14">
        <f>AU33/$AU$155</f>
        <v>0</v>
      </c>
      <c r="AY33" s="14">
        <f>AV33/$AV$155</f>
        <v>1.3169211706428006E-2</v>
      </c>
      <c r="AZ33" s="64">
        <f>AW33/$AW$155</f>
        <v>2.0774071081481986E-2</v>
      </c>
      <c r="BA33" s="21">
        <f>N33</f>
        <v>0</v>
      </c>
      <c r="BB33" s="81">
        <v>0</v>
      </c>
      <c r="BC33" s="15">
        <f>$D$161*AX33</f>
        <v>0</v>
      </c>
      <c r="BD33" s="19">
        <f>BC33-BB33</f>
        <v>0</v>
      </c>
      <c r="BE33" s="60">
        <f>(IF(BD33 &gt; 0, V33, W33))</f>
        <v>76.90082279311099</v>
      </c>
      <c r="BF33" s="60">
        <f>IF(BD33&gt;0, S33*(T33^(2-N33)), S33*(U33^(N33 + 2)))</f>
        <v>77.853299335627796</v>
      </c>
      <c r="BG33" s="46">
        <f>BD33/BE33</f>
        <v>0</v>
      </c>
      <c r="BH33" s="61" t="e">
        <f>BB33/BC33</f>
        <v>#DIV/0!</v>
      </c>
      <c r="BI33" s="63">
        <v>0</v>
      </c>
      <c r="BJ33" s="63">
        <v>0</v>
      </c>
      <c r="BK33" s="63">
        <v>0</v>
      </c>
      <c r="BL33" s="10">
        <f>SUM(BI33:BK33)</f>
        <v>0</v>
      </c>
      <c r="BM33" s="15">
        <f>AY33*$D$160</f>
        <v>2319.348396524394</v>
      </c>
      <c r="BN33" s="9">
        <f>BM33-BL33</f>
        <v>2319.348396524394</v>
      </c>
      <c r="BO33" s="48">
        <f>IF(BN33&gt;0,V33,W33)</f>
        <v>75.480210108463439</v>
      </c>
      <c r="BP33" s="48">
        <f xml:space="preserve"> IF(BN33 &gt;0, S33*T33^(2-N33), S33*U33^(N33+2))</f>
        <v>75.003451641462618</v>
      </c>
      <c r="BQ33" s="48">
        <f>IF(BN33&gt;0, S33*T33^(3-N33), S33*U33^(N33+3))</f>
        <v>74.529704541753063</v>
      </c>
      <c r="BR33" s="46">
        <f>BN33/BP33</f>
        <v>30.923222141982546</v>
      </c>
      <c r="BS33" s="61">
        <f>BL33/BM33</f>
        <v>0</v>
      </c>
      <c r="BT33" s="16">
        <f>BB33+BL33+BV33</f>
        <v>0</v>
      </c>
      <c r="BU33" s="66">
        <f>BC33+BM33+BW33</f>
        <v>2513.6067352073319</v>
      </c>
      <c r="BV33" s="63">
        <v>0</v>
      </c>
      <c r="BW33" s="15">
        <f>AZ33*$D$163</f>
        <v>194.25833868293805</v>
      </c>
      <c r="BX33" s="37">
        <f>BW33-BV33</f>
        <v>194.25833868293805</v>
      </c>
      <c r="BY33" s="53">
        <f>BX33*(BX33&lt;&gt;0)</f>
        <v>194.25833868293805</v>
      </c>
      <c r="BZ33" s="26">
        <f>BY33/$BY$155</f>
        <v>0.26831262249024723</v>
      </c>
      <c r="CA33" s="47">
        <f>BZ33 * $BX$155</f>
        <v>194.25833868293805</v>
      </c>
      <c r="CB33" s="48">
        <f>IF(CA33&gt;0, V33, W33)</f>
        <v>75.480210108463439</v>
      </c>
      <c r="CC33" s="48">
        <f>IF(BX33&gt;0, S33*T33^(2-N33), S33*U33^(N33+2))</f>
        <v>75.003451641462618</v>
      </c>
      <c r="CD33" s="62">
        <f>CA33/CB33</f>
        <v>2.5736327231176621</v>
      </c>
      <c r="CE33" s="63">
        <v>0</v>
      </c>
      <c r="CF33" s="15">
        <f>AZ33*$CE$158</f>
        <v>133.51495484068474</v>
      </c>
      <c r="CG33" s="37">
        <f>CF33-CE33</f>
        <v>133.51495484068474</v>
      </c>
      <c r="CH33" s="53">
        <f>CG33*(CG33&lt;&gt;0)</f>
        <v>133.51495484068474</v>
      </c>
      <c r="CI33" s="26">
        <f>CH33/$CH$155</f>
        <v>2.0774071081481989E-2</v>
      </c>
      <c r="CJ33" s="47">
        <f>CI33 * $CG$155</f>
        <v>133.51495484068474</v>
      </c>
      <c r="CK33" s="48">
        <f>IF(CA33&gt;0,V33,W33)</f>
        <v>75.480210108463439</v>
      </c>
      <c r="CL33" s="62">
        <f>CJ33/CK33</f>
        <v>1.768873651104397</v>
      </c>
      <c r="CM33" s="67">
        <f>N33</f>
        <v>0</v>
      </c>
      <c r="CN33" s="75">
        <f>BT33+BV33</f>
        <v>0</v>
      </c>
      <c r="CO33">
        <f>E33/$E$155</f>
        <v>5.1292169251964895E-3</v>
      </c>
      <c r="CP33">
        <f>MAX(0,L33)</f>
        <v>0.52554092702243305</v>
      </c>
      <c r="CQ33">
        <f>CP33/$CP$155</f>
        <v>6.4886165369201056E-3</v>
      </c>
      <c r="CR33">
        <f>CO33*CQ33*AO33</f>
        <v>1.7972021751631438E-5</v>
      </c>
      <c r="CS33">
        <f>CR33/$CR$155</f>
        <v>3.8435315318149249E-3</v>
      </c>
      <c r="CT33" s="1">
        <f>$CT$157*CS33</f>
        <v>202.36148891604492</v>
      </c>
      <c r="CU33" s="2">
        <v>0</v>
      </c>
      <c r="CV33" s="1">
        <f>CT33-CU33</f>
        <v>202.36148891604492</v>
      </c>
      <c r="CW33">
        <f>CU33/CT33</f>
        <v>0</v>
      </c>
    </row>
    <row r="34" spans="1:101" x14ac:dyDescent="0.2">
      <c r="A34" s="32" t="s">
        <v>144</v>
      </c>
      <c r="B34">
        <v>0</v>
      </c>
      <c r="C34">
        <v>0</v>
      </c>
      <c r="D34">
        <v>5.0122249388753003E-2</v>
      </c>
      <c r="E34">
        <v>0.94987775061124602</v>
      </c>
      <c r="F34">
        <v>7.9326923076923003E-2</v>
      </c>
      <c r="G34">
        <v>7.9326923076923003E-2</v>
      </c>
      <c r="H34">
        <v>5.0847457627118599E-2</v>
      </c>
      <c r="I34">
        <v>4.5197740112994302E-2</v>
      </c>
      <c r="J34">
        <v>4.7939442792308301E-2</v>
      </c>
      <c r="K34">
        <v>6.1667564332767301E-2</v>
      </c>
      <c r="L34">
        <v>0.57270499531951102</v>
      </c>
      <c r="M34">
        <v>-0.170685510431906</v>
      </c>
      <c r="N34" s="21">
        <v>0</v>
      </c>
      <c r="O34">
        <v>1.0222203251122099</v>
      </c>
      <c r="P34">
        <v>0.98025011771594295</v>
      </c>
      <c r="Q34">
        <v>1.02646163336753</v>
      </c>
      <c r="R34">
        <v>0.98721130655564504</v>
      </c>
      <c r="S34">
        <v>64.139999389648395</v>
      </c>
      <c r="T34" s="27">
        <f>IF(C34,P34,R34)</f>
        <v>0.98721130655564504</v>
      </c>
      <c r="U34" s="27">
        <f>IF(D34 = 0,O34,Q34)</f>
        <v>1.02646163336753</v>
      </c>
      <c r="V34" s="39">
        <f>S34*T34^(1-N34)</f>
        <v>63.319732599933069</v>
      </c>
      <c r="W34" s="38">
        <f>S34*U34^(N34+1)</f>
        <v>65.837248537690868</v>
      </c>
      <c r="X34" s="44">
        <f>0.5 * (D34-MAX($D$3:$D$154))/(MIN($D$3:$D$154)-MAX($D$3:$D$154)) + 0.75</f>
        <v>1.2267603461245291</v>
      </c>
      <c r="Y34" s="44">
        <f>AVERAGE(D34, F34, G34, H34, I34, J34, K34)</f>
        <v>5.9204042915398221E-2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PERCENTILE($L$2:$L$154, 0.05)</f>
        <v>-4.5080460395209E-2</v>
      </c>
      <c r="AG34" s="22">
        <f>PERCENTILE($L$2:$L$154, 0.95)</f>
        <v>0.95154870252060642</v>
      </c>
      <c r="AH34" s="22">
        <f>MIN(MAX(L34,AF34), AG34)</f>
        <v>0.57270499531951102</v>
      </c>
      <c r="AI34" s="22">
        <f>AH34-$AH$155+1</f>
        <v>1.61778545571472</v>
      </c>
      <c r="AJ34" s="22">
        <f>PERCENTILE($M$2:$M$154, 0.02)</f>
        <v>-1.0748760080736643</v>
      </c>
      <c r="AK34" s="22">
        <f>PERCENTILE($M$2:$M$154, 0.98)</f>
        <v>1.1164415820468989</v>
      </c>
      <c r="AL34" s="22">
        <f>MIN(MAX(M34,AJ34), AK34)</f>
        <v>-0.170685510431906</v>
      </c>
      <c r="AM34" s="22">
        <f>AL34-$AL$155 + 1</f>
        <v>1.9041904976417583</v>
      </c>
      <c r="AN34" s="46">
        <v>1</v>
      </c>
      <c r="AO34" s="51">
        <v>1</v>
      </c>
      <c r="AP34" s="51">
        <v>1</v>
      </c>
      <c r="AQ34" s="21">
        <v>1</v>
      </c>
      <c r="AR34" s="17">
        <f>(AI34^4)*AB34*AE34*AN34</f>
        <v>6.84989172509857</v>
      </c>
      <c r="AS34" s="17">
        <f>(AM34^4) *Z34*AC34*AO34</f>
        <v>13.147451408322029</v>
      </c>
      <c r="AT34" s="17">
        <f>(AM34^4)*AA34*AP34*AQ34</f>
        <v>13.147451408322029</v>
      </c>
      <c r="AU34" s="17">
        <f>MIN(AR34, 0.05*AR$155)</f>
        <v>6.84989172509857</v>
      </c>
      <c r="AV34" s="17">
        <f>MIN(AS34, 0.05*AS$155)</f>
        <v>13.147451408322029</v>
      </c>
      <c r="AW34" s="17">
        <f>MIN(AT34, 0.05*AT$155)</f>
        <v>13.147451408322029</v>
      </c>
      <c r="AX34" s="14">
        <f>AU34/$AU$155</f>
        <v>1.3461039697422232E-2</v>
      </c>
      <c r="AY34" s="14">
        <f>AV34/$AV$155</f>
        <v>1.0229897057901262E-2</v>
      </c>
      <c r="AZ34" s="64">
        <f>AW34/$AW$155</f>
        <v>8.7141866363960614E-3</v>
      </c>
      <c r="BA34" s="21">
        <f>N34</f>
        <v>0</v>
      </c>
      <c r="BB34" s="81">
        <v>1539</v>
      </c>
      <c r="BC34" s="15">
        <f>$D$161*AX34</f>
        <v>1729.0570880941882</v>
      </c>
      <c r="BD34" s="19">
        <f>BC34-BB34</f>
        <v>190.0570880941882</v>
      </c>
      <c r="BE34" s="60">
        <f>(IF(BD34 &gt; 0, V34, W34))</f>
        <v>63.319732599933069</v>
      </c>
      <c r="BF34" s="60">
        <f>IF(BD34&gt;0, S34*(T34^(2-N34)), S34*(U34^(N34 + 2)))</f>
        <v>62.509955950733996</v>
      </c>
      <c r="BG34" s="46">
        <f>BD34/BE34</f>
        <v>3.0015459682214307</v>
      </c>
      <c r="BH34" s="61">
        <f>BB34/BC34</f>
        <v>0.89008050144621076</v>
      </c>
      <c r="BI34" s="63">
        <v>192</v>
      </c>
      <c r="BJ34" s="63">
        <v>1796</v>
      </c>
      <c r="BK34" s="63">
        <v>0</v>
      </c>
      <c r="BL34" s="10">
        <f>SUM(BI34:BK34)</f>
        <v>1988</v>
      </c>
      <c r="BM34" s="15">
        <f>AY34*$D$160</f>
        <v>1801.6792399405124</v>
      </c>
      <c r="BN34" s="9">
        <f>BM34-BL34</f>
        <v>-186.32076005948761</v>
      </c>
      <c r="BO34" s="48">
        <f>IF(BN34&gt;0,V34,W34)</f>
        <v>65.837248537690868</v>
      </c>
      <c r="BP34" s="48">
        <f xml:space="preserve"> IF(BN34 &gt;0, S34*T34^(2-N34), S34*U34^(N34+2))</f>
        <v>67.579409670422208</v>
      </c>
      <c r="BQ34" s="48">
        <f>IF(BN34&gt;0, S34*T34^(3-N34), S34*U34^(N34+3))</f>
        <v>69.367671232315018</v>
      </c>
      <c r="BR34" s="46">
        <f>BN34/BP34</f>
        <v>-2.7570640372290125</v>
      </c>
      <c r="BS34" s="61">
        <f>BL34/BM34</f>
        <v>1.1034150563147076</v>
      </c>
      <c r="BT34" s="16">
        <f>BB34+BL34+BV34</f>
        <v>3591</v>
      </c>
      <c r="BU34" s="66">
        <f>BC34+BM34+BW34</f>
        <v>3612.2226872716406</v>
      </c>
      <c r="BV34" s="63">
        <v>64</v>
      </c>
      <c r="BW34" s="15">
        <f>AZ34*$D$163</f>
        <v>81.486359236939563</v>
      </c>
      <c r="BX34" s="37">
        <f>BW34-BV34</f>
        <v>17.486359236939563</v>
      </c>
      <c r="BY34" s="53">
        <f>BX34*(BX34&lt;&gt;0)</f>
        <v>17.486359236939563</v>
      </c>
      <c r="BZ34" s="26">
        <f>BY34/$BY$155</f>
        <v>2.4152429885275759E-2</v>
      </c>
      <c r="CA34" s="47">
        <f>BZ34 * $BX$155</f>
        <v>17.486359236939563</v>
      </c>
      <c r="CB34" s="48">
        <f>IF(CA34&gt;0, V34, W34)</f>
        <v>63.319732599933069</v>
      </c>
      <c r="CC34" s="48">
        <f>IF(BX34&gt;0, S34*T34^(2-N34), S34*U34^(N34+2))</f>
        <v>62.509955950733996</v>
      </c>
      <c r="CD34" s="62">
        <f>CA34/CB34</f>
        <v>0.27615971386711208</v>
      </c>
      <c r="CE34" s="63">
        <v>0</v>
      </c>
      <c r="CF34" s="15">
        <f>AZ34*$CE$158</f>
        <v>56.006077512117486</v>
      </c>
      <c r="CG34" s="37">
        <f>CF34-CE34</f>
        <v>56.006077512117486</v>
      </c>
      <c r="CH34" s="53">
        <f>CG34*(CG34&lt;&gt;0)</f>
        <v>56.006077512117486</v>
      </c>
      <c r="CI34" s="26">
        <f>CH34/$CH$155</f>
        <v>8.7141866363960631E-3</v>
      </c>
      <c r="CJ34" s="47">
        <f>CI34 * $CG$155</f>
        <v>56.006077512117493</v>
      </c>
      <c r="CK34" s="48">
        <f>IF(CA34&gt;0,V34,W34)</f>
        <v>63.319732599933069</v>
      </c>
      <c r="CL34" s="62">
        <f>CJ34/CK34</f>
        <v>0.88449643124640565</v>
      </c>
      <c r="CM34" s="67">
        <f>N34</f>
        <v>0</v>
      </c>
      <c r="CN34" s="75">
        <f>BT34+BV34</f>
        <v>3655</v>
      </c>
      <c r="CO34">
        <f>E34/$E$155</f>
        <v>1.1323063115471555E-2</v>
      </c>
      <c r="CP34">
        <f>MAX(0,L34)</f>
        <v>0.57270499531951102</v>
      </c>
      <c r="CQ34">
        <f>CP34/$CP$155</f>
        <v>7.070929992952401E-3</v>
      </c>
      <c r="CR34">
        <f>CO34*CQ34*AO34</f>
        <v>8.0064586595280878E-5</v>
      </c>
      <c r="CS34">
        <f>CR34/$CR$155</f>
        <v>1.7122768234617447E-2</v>
      </c>
      <c r="CT34" s="1">
        <f>$CT$157*CS34</f>
        <v>901.51175959921648</v>
      </c>
      <c r="CU34" s="2">
        <v>0</v>
      </c>
      <c r="CV34" s="1">
        <f>CT34-CU34</f>
        <v>901.51175959921648</v>
      </c>
      <c r="CW34">
        <f>CU34/CT34</f>
        <v>0</v>
      </c>
    </row>
    <row r="35" spans="1:101" x14ac:dyDescent="0.2">
      <c r="A35" s="32" t="s">
        <v>284</v>
      </c>
      <c r="B35">
        <v>0</v>
      </c>
      <c r="C35">
        <v>0</v>
      </c>
      <c r="D35">
        <v>0.73032361166600002</v>
      </c>
      <c r="E35">
        <v>0.26967638833399898</v>
      </c>
      <c r="F35">
        <v>0.94477552642034102</v>
      </c>
      <c r="G35">
        <v>0.94477552642034102</v>
      </c>
      <c r="H35">
        <v>0.78813205181780099</v>
      </c>
      <c r="I35">
        <v>0.88758880066861601</v>
      </c>
      <c r="J35">
        <v>0.83638339452756805</v>
      </c>
      <c r="K35">
        <v>0.88892888458752195</v>
      </c>
      <c r="L35">
        <v>0.61685095119505196</v>
      </c>
      <c r="M35">
        <v>-0.41375374117582198</v>
      </c>
      <c r="N35" s="21">
        <v>0</v>
      </c>
      <c r="O35">
        <v>1.0089690269645999</v>
      </c>
      <c r="P35">
        <v>0.99788505029721397</v>
      </c>
      <c r="Q35">
        <v>1.00402178834467</v>
      </c>
      <c r="R35">
        <v>0.99381890274444196</v>
      </c>
      <c r="S35">
        <v>155.63999938964801</v>
      </c>
      <c r="T35" s="27">
        <f>IF(C35,P35,R35)</f>
        <v>0.99381890274444196</v>
      </c>
      <c r="U35" s="27">
        <f>IF(D35 = 0,O35,Q35)</f>
        <v>1.00402178834467</v>
      </c>
      <c r="V35" s="39">
        <f>S35*T35^(1-N35)</f>
        <v>154.67797341656561</v>
      </c>
      <c r="W35" s="38">
        <f>S35*U35^(N35+1)</f>
        <v>156.26595052515776</v>
      </c>
      <c r="X35" s="44">
        <f>0.5 * (D35-MAX($D$3:$D$154))/(MIN($D$3:$D$154)-MAX($D$3:$D$154)) + 0.75</f>
        <v>0.87802130274477697</v>
      </c>
      <c r="Y35" s="44">
        <f>AVERAGE(D35, F35, G35, H35, I35, J35, K35)</f>
        <v>0.86012968515831278</v>
      </c>
      <c r="Z35" s="22">
        <f>AI35^N35</f>
        <v>1</v>
      </c>
      <c r="AA35" s="22">
        <f>(Z35+AB35)/2</f>
        <v>1</v>
      </c>
      <c r="AB35" s="22">
        <f>AM35^N35</f>
        <v>1</v>
      </c>
      <c r="AC35" s="22">
        <v>1</v>
      </c>
      <c r="AD35" s="22">
        <v>1</v>
      </c>
      <c r="AE35" s="22">
        <v>1</v>
      </c>
      <c r="AF35" s="22">
        <f>PERCENTILE($L$2:$L$154, 0.05)</f>
        <v>-4.5080460395209E-2</v>
      </c>
      <c r="AG35" s="22">
        <f>PERCENTILE($L$2:$L$154, 0.95)</f>
        <v>0.95154870252060642</v>
      </c>
      <c r="AH35" s="22">
        <f>MIN(MAX(L35,AF35), AG35)</f>
        <v>0.61685095119505196</v>
      </c>
      <c r="AI35" s="22">
        <f>AH35-$AH$155+1</f>
        <v>1.661931411590261</v>
      </c>
      <c r="AJ35" s="22">
        <f>PERCENTILE($M$2:$M$154, 0.02)</f>
        <v>-1.0748760080736643</v>
      </c>
      <c r="AK35" s="22">
        <f>PERCENTILE($M$2:$M$154, 0.98)</f>
        <v>1.1164415820468989</v>
      </c>
      <c r="AL35" s="22">
        <f>MIN(MAX(M35,AJ35), AK35)</f>
        <v>-0.41375374117582198</v>
      </c>
      <c r="AM35" s="22">
        <f>AL35-$AL$155 + 1</f>
        <v>1.6611222668978423</v>
      </c>
      <c r="AN35" s="46">
        <v>0</v>
      </c>
      <c r="AO35" s="51">
        <v>1</v>
      </c>
      <c r="AP35" s="51">
        <v>1</v>
      </c>
      <c r="AQ35" s="21">
        <v>2</v>
      </c>
      <c r="AR35" s="17">
        <f>(AI35^4)*AB35*AE35*AN35</f>
        <v>0</v>
      </c>
      <c r="AS35" s="17">
        <f>(AM35^4) *Z35*AC35*AO35</f>
        <v>7.6138865171019603</v>
      </c>
      <c r="AT35" s="17">
        <f>(AM35^4)*AA35*AP35*AQ35</f>
        <v>15.227773034203921</v>
      </c>
      <c r="AU35" s="17">
        <f>MIN(AR35, 0.05*AR$155)</f>
        <v>0</v>
      </c>
      <c r="AV35" s="17">
        <f>MIN(AS35, 0.05*AS$155)</f>
        <v>7.6138865171019603</v>
      </c>
      <c r="AW35" s="17">
        <f>MIN(AT35, 0.05*AT$155)</f>
        <v>15.227773034203921</v>
      </c>
      <c r="AX35" s="14">
        <f>AU35/$AU$155</f>
        <v>0</v>
      </c>
      <c r="AY35" s="14">
        <f>AV35/$AV$155</f>
        <v>5.9242869862362333E-3</v>
      </c>
      <c r="AZ35" s="64">
        <f>AW35/$AW$155</f>
        <v>1.0093032646063831E-2</v>
      </c>
      <c r="BA35" s="21">
        <f>N35</f>
        <v>0</v>
      </c>
      <c r="BB35" s="81">
        <v>0</v>
      </c>
      <c r="BC35" s="15">
        <f>$D$161*AX35</f>
        <v>0</v>
      </c>
      <c r="BD35" s="19">
        <f>BC35-BB35</f>
        <v>0</v>
      </c>
      <c r="BE35" s="60">
        <f>(IF(BD35 &gt; 0, V35, W35))</f>
        <v>156.26595052515776</v>
      </c>
      <c r="BF35" s="60">
        <f>IF(BD35&gt;0, S35*(T35^(2-N35)), S35*(U35^(N35 + 2)))</f>
        <v>156.8944191036486</v>
      </c>
      <c r="BG35" s="46">
        <f>BD35/BE35</f>
        <v>0</v>
      </c>
      <c r="BH35" s="61" t="e">
        <f>BB35/BC35</f>
        <v>#DIV/0!</v>
      </c>
      <c r="BI35" s="63">
        <v>0</v>
      </c>
      <c r="BJ35" s="63">
        <v>0</v>
      </c>
      <c r="BK35" s="63">
        <v>0</v>
      </c>
      <c r="BL35" s="10">
        <f>SUM(BI35:BK35)</f>
        <v>0</v>
      </c>
      <c r="BM35" s="15">
        <f>AY35*$D$160</f>
        <v>1043.3794997289392</v>
      </c>
      <c r="BN35" s="9">
        <f>BM35-BL35</f>
        <v>1043.3794997289392</v>
      </c>
      <c r="BO35" s="48">
        <f>IF(BN35&gt;0,V35,W35)</f>
        <v>154.67797341656561</v>
      </c>
      <c r="BP35" s="48">
        <f xml:space="preserve"> IF(BN35 &gt;0, S35*T35^(2-N35), S35*U35^(N35+2))</f>
        <v>153.72189381958518</v>
      </c>
      <c r="BQ35" s="48">
        <f>IF(BN35&gt;0, S35*T35^(3-N35), S35*U35^(N35+3))</f>
        <v>152.77172384357775</v>
      </c>
      <c r="BR35" s="46">
        <f>BN35/BP35</f>
        <v>6.787448904015557</v>
      </c>
      <c r="BS35" s="61">
        <f>BL35/BM35</f>
        <v>0</v>
      </c>
      <c r="BT35" s="16">
        <f>BB35+BL35+BV35</f>
        <v>0</v>
      </c>
      <c r="BU35" s="66">
        <f>BC35+BM35+BW35</f>
        <v>1137.7594480022822</v>
      </c>
      <c r="BV35" s="63">
        <v>0</v>
      </c>
      <c r="BW35" s="15">
        <f>AZ35*$D$163</f>
        <v>94.37994827334289</v>
      </c>
      <c r="BX35" s="37">
        <f>BW35-BV35</f>
        <v>94.37994827334289</v>
      </c>
      <c r="BY35" s="53">
        <f>BX35*(BX35&lt;&gt;0)</f>
        <v>94.37994827334289</v>
      </c>
      <c r="BZ35" s="26">
        <f>BY35/$BY$155</f>
        <v>0.1303590445764411</v>
      </c>
      <c r="CA35" s="47">
        <f>BZ35 * $BX$155</f>
        <v>94.37994827334289</v>
      </c>
      <c r="CB35" s="48">
        <f>IF(CA35&gt;0, V35, W35)</f>
        <v>154.67797341656561</v>
      </c>
      <c r="CC35" s="48">
        <f>IF(BX35&gt;0, S35*T35^(2-N35), S35*U35^(N35+2))</f>
        <v>153.72189381958518</v>
      </c>
      <c r="CD35" s="62">
        <f>CA35/CB35</f>
        <v>0.61017057690022103</v>
      </c>
      <c r="CE35" s="63">
        <v>0</v>
      </c>
      <c r="CF35" s="15">
        <f>AZ35*$CE$158</f>
        <v>64.867920816252237</v>
      </c>
      <c r="CG35" s="37">
        <f>CF35-CE35</f>
        <v>64.867920816252237</v>
      </c>
      <c r="CH35" s="53">
        <f>CG35*(CG35&lt;&gt;0)</f>
        <v>64.867920816252237</v>
      </c>
      <c r="CI35" s="26">
        <f>CH35/$CH$155</f>
        <v>1.0093032646063831E-2</v>
      </c>
      <c r="CJ35" s="47">
        <f>CI35 * $CG$155</f>
        <v>64.867920816252237</v>
      </c>
      <c r="CK35" s="48">
        <f>IF(CA35&gt;0,V35,W35)</f>
        <v>154.67797341656561</v>
      </c>
      <c r="CL35" s="62">
        <f>CJ35/CK35</f>
        <v>0.41937400253852208</v>
      </c>
      <c r="CM35" s="67">
        <f>N35</f>
        <v>0</v>
      </c>
      <c r="CN35" s="75">
        <f>BT35+BV35</f>
        <v>0</v>
      </c>
      <c r="CO35">
        <f>E35/$E$155</f>
        <v>3.2146902734518424E-3</v>
      </c>
      <c r="CP35">
        <f>MAX(0,L35)</f>
        <v>0.61685095119505196</v>
      </c>
      <c r="CQ35">
        <f>CP35/$CP$155</f>
        <v>7.6159801776356445E-3</v>
      </c>
      <c r="CR35">
        <f>CO35*CQ35*AO35</f>
        <v>2.4483017399847343E-5</v>
      </c>
      <c r="CS35">
        <f>CR35/$CR$155</f>
        <v>5.2359857266333727E-3</v>
      </c>
      <c r="CT35" s="1">
        <f>$CT$157*CS35</f>
        <v>275.6740406093042</v>
      </c>
      <c r="CU35" s="2">
        <v>0</v>
      </c>
      <c r="CV35" s="1">
        <f>CT35-CU35</f>
        <v>275.6740406093042</v>
      </c>
      <c r="CW35">
        <f>CU35/CT35</f>
        <v>0</v>
      </c>
    </row>
    <row r="36" spans="1:101" x14ac:dyDescent="0.2">
      <c r="A36" s="32" t="s">
        <v>269</v>
      </c>
      <c r="B36">
        <v>1</v>
      </c>
      <c r="C36">
        <v>1</v>
      </c>
      <c r="D36">
        <v>0.61366360367558903</v>
      </c>
      <c r="E36">
        <v>0.38633639632441003</v>
      </c>
      <c r="F36">
        <v>0.95272149384187499</v>
      </c>
      <c r="G36">
        <v>0.95272149384187499</v>
      </c>
      <c r="H36">
        <v>7.9398244880902594E-2</v>
      </c>
      <c r="I36">
        <v>0.41203510238194702</v>
      </c>
      <c r="J36">
        <v>0.18087250746990099</v>
      </c>
      <c r="K36">
        <v>0.415115797713903</v>
      </c>
      <c r="L36">
        <v>0.40060161260625399</v>
      </c>
      <c r="M36">
        <v>-0.83939171506493904</v>
      </c>
      <c r="N36" s="21">
        <v>0</v>
      </c>
      <c r="O36">
        <v>1.0031781425458</v>
      </c>
      <c r="P36">
        <v>0.99745806447977503</v>
      </c>
      <c r="Q36">
        <v>1.0101177764639999</v>
      </c>
      <c r="R36">
        <v>0.98767164783571304</v>
      </c>
      <c r="S36">
        <v>93.919998168945298</v>
      </c>
      <c r="T36" s="27">
        <f>IF(C36,P36,R36)</f>
        <v>0.99745806447977503</v>
      </c>
      <c r="U36" s="27">
        <f>IF(D36 = 0,O36,Q36)</f>
        <v>1.0101177764639999</v>
      </c>
      <c r="V36" s="39">
        <f>S36*T36^(1-N36)</f>
        <v>93.68125958954019</v>
      </c>
      <c r="W36" s="38">
        <f>S36*U36^(N36+1)</f>
        <v>94.870259715917967</v>
      </c>
      <c r="X36" s="44">
        <f>0.5 * (D36-MAX($D$3:$D$154))/(MIN($D$3:$D$154)-MAX($D$3:$D$154)) + 0.75</f>
        <v>0.93783285538713634</v>
      </c>
      <c r="Y36" s="44">
        <f>AVERAGE(D36, F36, G36, H36, I36, J36, K36)</f>
        <v>0.51521832054371319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PERCENTILE($L$2:$L$154, 0.05)</f>
        <v>-4.5080460395209E-2</v>
      </c>
      <c r="AG36" s="22">
        <f>PERCENTILE($L$2:$L$154, 0.95)</f>
        <v>0.95154870252060642</v>
      </c>
      <c r="AH36" s="22">
        <f>MIN(MAX(L36,AF36), AG36)</f>
        <v>0.40060161260625399</v>
      </c>
      <c r="AI36" s="22">
        <f>AH36-$AH$155+1</f>
        <v>1.445682073001463</v>
      </c>
      <c r="AJ36" s="22">
        <f>PERCENTILE($M$2:$M$154, 0.02)</f>
        <v>-1.0748760080736643</v>
      </c>
      <c r="AK36" s="22">
        <f>PERCENTILE($M$2:$M$154, 0.98)</f>
        <v>1.1164415820468989</v>
      </c>
      <c r="AL36" s="22">
        <f>MIN(MAX(M36,AJ36), AK36)</f>
        <v>-0.83939171506493904</v>
      </c>
      <c r="AM36" s="22">
        <f>AL36-$AL$155 + 1</f>
        <v>1.2354842930087253</v>
      </c>
      <c r="AN36" s="46">
        <v>0</v>
      </c>
      <c r="AO36" s="51">
        <v>1</v>
      </c>
      <c r="AP36" s="51">
        <v>1</v>
      </c>
      <c r="AQ36" s="21">
        <v>1</v>
      </c>
      <c r="AR36" s="17">
        <f>(AI36^4)*AB36*AE36*AN36</f>
        <v>0</v>
      </c>
      <c r="AS36" s="17">
        <f>(AM36^4) *Z36*AC36*AO36</f>
        <v>2.3299624072141318</v>
      </c>
      <c r="AT36" s="17">
        <f>(AM36^4)*AA36*AP36*AQ36</f>
        <v>2.3299624072141318</v>
      </c>
      <c r="AU36" s="17">
        <f>MIN(AR36, 0.05*AR$155)</f>
        <v>0</v>
      </c>
      <c r="AV36" s="17">
        <f>MIN(AS36, 0.05*AS$155)</f>
        <v>2.3299624072141318</v>
      </c>
      <c r="AW36" s="17">
        <f>MIN(AT36, 0.05*AT$155)</f>
        <v>2.3299624072141318</v>
      </c>
      <c r="AX36" s="14">
        <f>AU36/$AU$155</f>
        <v>0</v>
      </c>
      <c r="AY36" s="14">
        <f>AV36/$AV$155</f>
        <v>1.8129198454000916E-3</v>
      </c>
      <c r="AZ36" s="64">
        <f>AW36/$AW$155</f>
        <v>1.5443089798680529E-3</v>
      </c>
      <c r="BA36" s="21">
        <f>N36</f>
        <v>0</v>
      </c>
      <c r="BB36" s="81">
        <v>0</v>
      </c>
      <c r="BC36" s="15">
        <f>$D$161*AX36</f>
        <v>0</v>
      </c>
      <c r="BD36" s="19">
        <f>BC36-BB36</f>
        <v>0</v>
      </c>
      <c r="BE36" s="60">
        <f>(IF(BD36 &gt; 0, V36, W36))</f>
        <v>94.870259715917967</v>
      </c>
      <c r="BF36" s="60">
        <f>IF(BD36&gt;0, S36*(T36^(2-N36)), S36*(U36^(N36 + 2)))</f>
        <v>95.830135796805251</v>
      </c>
      <c r="BG36" s="46">
        <f>BD36/BE36</f>
        <v>0</v>
      </c>
      <c r="BH36" s="61" t="e">
        <f>BB36/BC36</f>
        <v>#DIV/0!</v>
      </c>
      <c r="BI36" s="63">
        <v>0</v>
      </c>
      <c r="BJ36" s="63">
        <v>0</v>
      </c>
      <c r="BK36" s="63">
        <v>0</v>
      </c>
      <c r="BL36" s="10">
        <f>SUM(BI36:BK36)</f>
        <v>0</v>
      </c>
      <c r="BM36" s="15">
        <f>AY36*$D$160</f>
        <v>319.28963025201875</v>
      </c>
      <c r="BN36" s="9">
        <f>BM36-BL36</f>
        <v>319.28963025201875</v>
      </c>
      <c r="BO36" s="48">
        <f>IF(BN36&gt;0,V36,W36)</f>
        <v>93.68125958954019</v>
      </c>
      <c r="BP36" s="48">
        <f xml:space="preserve"> IF(BN36 &gt;0, S36*T36^(2-N36), S36*U36^(N36+2))</f>
        <v>93.443127868210127</v>
      </c>
      <c r="BQ36" s="48">
        <f>IF(BN36&gt;0, S36*T36^(3-N36), S36*U36^(N36+3))</f>
        <v>93.205601462361003</v>
      </c>
      <c r="BR36" s="46">
        <f>BN36/BP36</f>
        <v>3.4169407374968968</v>
      </c>
      <c r="BS36" s="61">
        <f>BL36/BM36</f>
        <v>0</v>
      </c>
      <c r="BT36" s="16">
        <f>BB36+BL36+BV36</f>
        <v>94</v>
      </c>
      <c r="BU36" s="66">
        <f>BC36+BM36+BW36</f>
        <v>333.73046352276492</v>
      </c>
      <c r="BV36" s="63">
        <v>94</v>
      </c>
      <c r="BW36" s="15">
        <f>AZ36*$D$163</f>
        <v>14.440833270746163</v>
      </c>
      <c r="BX36" s="37">
        <f>BW36-BV36</f>
        <v>-79.559166729253832</v>
      </c>
      <c r="BY36" s="53">
        <f>BX36*(BX36&lt;&gt;0)</f>
        <v>-79.559166729253832</v>
      </c>
      <c r="BZ36" s="26">
        <f>BY36/$BY$155</f>
        <v>-0.10988835183598648</v>
      </c>
      <c r="CA36" s="47">
        <f>BZ36 * $BX$155</f>
        <v>-79.559166729253832</v>
      </c>
      <c r="CB36" s="48">
        <f>IF(CA36&gt;0, V36, W36)</f>
        <v>94.870259715917967</v>
      </c>
      <c r="CC36" s="48">
        <f>IF(BX36&gt;0, S36*T36^(2-N36), S36*U36^(N36+2))</f>
        <v>95.830135796805251</v>
      </c>
      <c r="CD36" s="62">
        <f>CA36/CB36</f>
        <v>-0.83861019214544075</v>
      </c>
      <c r="CE36" s="63">
        <v>0</v>
      </c>
      <c r="CF36" s="15">
        <f>AZ36*$CE$158</f>
        <v>9.9252738136119767</v>
      </c>
      <c r="CG36" s="37">
        <f>CF36-CE36</f>
        <v>9.9252738136119767</v>
      </c>
      <c r="CH36" s="53">
        <f>CG36*(CG36&lt;&gt;0)</f>
        <v>9.9252738136119767</v>
      </c>
      <c r="CI36" s="26">
        <f>CH36/$CH$155</f>
        <v>1.5443089798680533E-3</v>
      </c>
      <c r="CJ36" s="47">
        <f>CI36 * $CG$155</f>
        <v>9.9252738136119767</v>
      </c>
      <c r="CK36" s="48">
        <f>IF(CA36&gt;0,V36,W36)</f>
        <v>94.870259715917967</v>
      </c>
      <c r="CL36" s="62">
        <f>CJ36/CK36</f>
        <v>0.1046194438945617</v>
      </c>
      <c r="CM36" s="67">
        <f>N36</f>
        <v>0</v>
      </c>
      <c r="CN36" s="75">
        <f>BT36+BV36</f>
        <v>188</v>
      </c>
      <c r="CO36">
        <f>E36/$E$155</f>
        <v>4.605341473226561E-3</v>
      </c>
      <c r="CP36">
        <f>MAX(0,L36)</f>
        <v>0.40060161260625399</v>
      </c>
      <c r="CQ36">
        <f>CP36/$CP$155</f>
        <v>4.9460472336588287E-3</v>
      </c>
      <c r="CR36">
        <f>CO36*CQ36*AO36</f>
        <v>2.2778236453706507E-5</v>
      </c>
      <c r="CS36">
        <f>CR36/$CR$155</f>
        <v>4.8713979572726565E-3</v>
      </c>
      <c r="CT36" s="1">
        <f>$CT$157*CS36</f>
        <v>256.47853688110251</v>
      </c>
      <c r="CU36" s="2">
        <v>0</v>
      </c>
      <c r="CV36" s="1">
        <f>CT36-CU36</f>
        <v>256.47853688110251</v>
      </c>
      <c r="CW36">
        <f>CU36/CT36</f>
        <v>0</v>
      </c>
    </row>
    <row r="37" spans="1:101" x14ac:dyDescent="0.2">
      <c r="A37" s="32" t="s">
        <v>145</v>
      </c>
      <c r="B37">
        <v>0</v>
      </c>
      <c r="C37">
        <v>0</v>
      </c>
      <c r="D37">
        <v>0.22727272727272699</v>
      </c>
      <c r="E37">
        <v>0.77272727272727204</v>
      </c>
      <c r="F37">
        <v>0.27061855670103002</v>
      </c>
      <c r="G37">
        <v>0.27061855670103002</v>
      </c>
      <c r="H37">
        <v>0.77651515151515105</v>
      </c>
      <c r="I37">
        <v>0.60227272727272696</v>
      </c>
      <c r="J37">
        <v>0.68386687159974702</v>
      </c>
      <c r="K37">
        <v>0.430194218659401</v>
      </c>
      <c r="L37">
        <v>-2.6120553961995001E-3</v>
      </c>
      <c r="M37">
        <v>-0.199848511867004</v>
      </c>
      <c r="N37" s="21">
        <v>0</v>
      </c>
      <c r="O37">
        <v>1.01301178038058</v>
      </c>
      <c r="P37">
        <v>0.98830693697407601</v>
      </c>
      <c r="Q37">
        <v>1.02373760135486</v>
      </c>
      <c r="R37">
        <v>0.983300644578326</v>
      </c>
      <c r="S37">
        <v>30.5</v>
      </c>
      <c r="T37" s="27">
        <f>IF(C37,P37,R37)</f>
        <v>0.983300644578326</v>
      </c>
      <c r="U37" s="27">
        <f>IF(D37 = 0,O37,Q37)</f>
        <v>1.02373760135486</v>
      </c>
      <c r="V37" s="39">
        <f>S37*T37^(1-N37)</f>
        <v>29.990669659638943</v>
      </c>
      <c r="W37" s="38">
        <f>S37*U37^(N37+1)</f>
        <v>31.223996841323231</v>
      </c>
      <c r="X37" s="44">
        <f>0.5 * (D37-MAX($D$3:$D$154))/(MIN($D$3:$D$154)-MAX($D$3:$D$154)) + 0.75</f>
        <v>1.135935346914454</v>
      </c>
      <c r="Y37" s="44">
        <f>AVERAGE(D37, F37, G37, H37, I37, J37, K37)</f>
        <v>0.46590840138883044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v>1</v>
      </c>
      <c r="AD37" s="22">
        <v>1</v>
      </c>
      <c r="AE37" s="22">
        <v>1</v>
      </c>
      <c r="AF37" s="22">
        <f>PERCENTILE($L$2:$L$154, 0.05)</f>
        <v>-4.5080460395209E-2</v>
      </c>
      <c r="AG37" s="22">
        <f>PERCENTILE($L$2:$L$154, 0.95)</f>
        <v>0.95154870252060642</v>
      </c>
      <c r="AH37" s="22">
        <f>MIN(MAX(L37,AF37), AG37)</f>
        <v>-2.6120553961995001E-3</v>
      </c>
      <c r="AI37" s="22">
        <f>AH37-$AH$155+1</f>
        <v>1.0424684049990094</v>
      </c>
      <c r="AJ37" s="22">
        <f>PERCENTILE($M$2:$M$154, 0.02)</f>
        <v>-1.0748760080736643</v>
      </c>
      <c r="AK37" s="22">
        <f>PERCENTILE($M$2:$M$154, 0.98)</f>
        <v>1.1164415820468989</v>
      </c>
      <c r="AL37" s="22">
        <f>MIN(MAX(M37,AJ37), AK37)</f>
        <v>-0.199848511867004</v>
      </c>
      <c r="AM37" s="22">
        <f>AL37-$AL$155 + 1</f>
        <v>1.8750274962066604</v>
      </c>
      <c r="AN37" s="46">
        <v>1</v>
      </c>
      <c r="AO37" s="51">
        <v>1</v>
      </c>
      <c r="AP37" s="51">
        <v>1</v>
      </c>
      <c r="AQ37" s="21">
        <v>1</v>
      </c>
      <c r="AR37" s="17">
        <f>(AI37^4)*AB37*AE37*AN37</f>
        <v>1.1810046435705643</v>
      </c>
      <c r="AS37" s="17">
        <f>(AM37^4) *Z37*AC37*AO37</f>
        <v>12.360344154209457</v>
      </c>
      <c r="AT37" s="17">
        <f>(AM37^4)*AA37*AP37*AQ37</f>
        <v>12.360344154209457</v>
      </c>
      <c r="AU37" s="17">
        <f>MIN(AR37, 0.05*AR$155)</f>
        <v>1.1810046435705643</v>
      </c>
      <c r="AV37" s="17">
        <f>MIN(AS37, 0.05*AS$155)</f>
        <v>12.360344154209457</v>
      </c>
      <c r="AW37" s="17">
        <f>MIN(AT37, 0.05*AT$155)</f>
        <v>12.360344154209457</v>
      </c>
      <c r="AX37" s="14">
        <f>AU37/$AU$155</f>
        <v>2.3208469604991595E-3</v>
      </c>
      <c r="AY37" s="14">
        <f>AV37/$AV$155</f>
        <v>9.6174569786017725E-3</v>
      </c>
      <c r="AZ37" s="64">
        <f>AW37/$AW$155</f>
        <v>8.192488605182454E-3</v>
      </c>
      <c r="BA37" s="21">
        <f>N37</f>
        <v>0</v>
      </c>
      <c r="BB37" s="81">
        <v>244</v>
      </c>
      <c r="BC37" s="15">
        <f>$D$161*AX37</f>
        <v>298.11047122915653</v>
      </c>
      <c r="BD37" s="19">
        <f>BC37-BB37</f>
        <v>54.110471229156531</v>
      </c>
      <c r="BE37" s="60">
        <f>(IF(BD37 &gt; 0, V37, W37))</f>
        <v>29.990669659638943</v>
      </c>
      <c r="BF37" s="60">
        <f>IF(BD37&gt;0, S37*(T37^(2-N37)), S37*(U37^(N37 + 2)))</f>
        <v>29.489844807658617</v>
      </c>
      <c r="BG37" s="46">
        <f>BD37/BE37</f>
        <v>1.8042435145080373</v>
      </c>
      <c r="BH37" s="61">
        <f>BB37/BC37</f>
        <v>0.81848852539110584</v>
      </c>
      <c r="BI37" s="63">
        <v>61</v>
      </c>
      <c r="BJ37" s="63">
        <v>336</v>
      </c>
      <c r="BK37" s="63">
        <v>92</v>
      </c>
      <c r="BL37" s="10">
        <f>SUM(BI37:BK37)</f>
        <v>489</v>
      </c>
      <c r="BM37" s="15">
        <f>AY37*$D$160</f>
        <v>1693.8169056143656</v>
      </c>
      <c r="BN37" s="9">
        <f>BM37-BL37</f>
        <v>1204.8169056143656</v>
      </c>
      <c r="BO37" s="48">
        <f>IF(BN37&gt;0,V37,W37)</f>
        <v>29.990669659638943</v>
      </c>
      <c r="BP37" s="48">
        <f xml:space="preserve"> IF(BN37 &gt;0, S37*T37^(2-N37), S37*U37^(N37+2))</f>
        <v>29.489844807658617</v>
      </c>
      <c r="BQ37" s="48">
        <f>IF(BN37&gt;0, S37*T37^(3-N37), S37*U37^(N37+3))</f>
        <v>28.997383407885518</v>
      </c>
      <c r="BR37" s="46">
        <f>BN37/BP37</f>
        <v>40.855315227073369</v>
      </c>
      <c r="BS37" s="61">
        <f>BL37/BM37</f>
        <v>0.28869708312577885</v>
      </c>
      <c r="BT37" s="16">
        <f>BB37+BL37+BV37</f>
        <v>763</v>
      </c>
      <c r="BU37" s="66">
        <f>BC37+BM37+BW37</f>
        <v>2068.5353377905831</v>
      </c>
      <c r="BV37" s="63">
        <v>30</v>
      </c>
      <c r="BW37" s="15">
        <f>AZ37*$D$163</f>
        <v>76.60796094706113</v>
      </c>
      <c r="BX37" s="37">
        <f>BW37-BV37</f>
        <v>46.60796094706113</v>
      </c>
      <c r="BY37" s="53">
        <f>BX37*(BX37&lt;&gt;0)</f>
        <v>46.60796094706113</v>
      </c>
      <c r="BZ37" s="26">
        <f>BY37/$BY$155</f>
        <v>6.4375636667211814E-2</v>
      </c>
      <c r="CA37" s="47">
        <f>BZ37 * $BX$155</f>
        <v>46.607960947061123</v>
      </c>
      <c r="CB37" s="48">
        <f>IF(CA37&gt;0, V37, W37)</f>
        <v>29.990669659638943</v>
      </c>
      <c r="CC37" s="48">
        <f>IF(BX37&gt;0, S37*T37^(2-N37), S37*U37^(N37+2))</f>
        <v>29.489844807658617</v>
      </c>
      <c r="CD37" s="62">
        <f>CA37/CB37</f>
        <v>1.5540820353800073</v>
      </c>
      <c r="CE37" s="63">
        <v>0</v>
      </c>
      <c r="CF37" s="15">
        <f>AZ37*$CE$158</f>
        <v>52.653124265507628</v>
      </c>
      <c r="CG37" s="37">
        <f>CF37-CE37</f>
        <v>52.653124265507628</v>
      </c>
      <c r="CH37" s="53">
        <f>CG37*(CG37&lt;&gt;0)</f>
        <v>52.653124265507628</v>
      </c>
      <c r="CI37" s="26">
        <f>CH37/$CH$155</f>
        <v>8.192488605182454E-3</v>
      </c>
      <c r="CJ37" s="47">
        <f>CI37 * $CG$155</f>
        <v>52.653124265507621</v>
      </c>
      <c r="CK37" s="48">
        <f>IF(CA37&gt;0,V37,W37)</f>
        <v>29.990669659638943</v>
      </c>
      <c r="CL37" s="62">
        <f>CJ37/CK37</f>
        <v>1.7556501693047395</v>
      </c>
      <c r="CM37" s="67">
        <f>N37</f>
        <v>0</v>
      </c>
      <c r="CN37" s="75">
        <f>BT37+BV37</f>
        <v>793</v>
      </c>
      <c r="CO37">
        <f>E37/$E$155</f>
        <v>9.2113323788316059E-3</v>
      </c>
      <c r="CP37">
        <f>MAX(0,L37)</f>
        <v>0</v>
      </c>
      <c r="CQ37">
        <f>CP37/$CP$155</f>
        <v>0</v>
      </c>
      <c r="CR37">
        <f>CO37*CQ37*AO37</f>
        <v>0</v>
      </c>
      <c r="CS37">
        <f>CR37/$CR$155</f>
        <v>0</v>
      </c>
      <c r="CT37" s="1">
        <f>$CT$157*CS37</f>
        <v>0</v>
      </c>
      <c r="CU37" s="2">
        <v>0</v>
      </c>
      <c r="CV37" s="1">
        <f>CT37-CU37</f>
        <v>0</v>
      </c>
      <c r="CW37" t="e">
        <f>CU37/CT37</f>
        <v>#DIV/0!</v>
      </c>
    </row>
    <row r="38" spans="1:101" x14ac:dyDescent="0.2">
      <c r="A38" s="32" t="s">
        <v>158</v>
      </c>
      <c r="B38">
        <v>1</v>
      </c>
      <c r="C38">
        <v>1</v>
      </c>
      <c r="D38">
        <v>0.58254918733960603</v>
      </c>
      <c r="E38">
        <v>0.41745081266039302</v>
      </c>
      <c r="F38">
        <v>0.54775993237531695</v>
      </c>
      <c r="G38">
        <v>0.54775993237531695</v>
      </c>
      <c r="H38">
        <v>0.31916902738432401</v>
      </c>
      <c r="I38">
        <v>0.49575070821529699</v>
      </c>
      <c r="J38">
        <v>0.39777917412323899</v>
      </c>
      <c r="K38">
        <v>0.46678420444361102</v>
      </c>
      <c r="L38">
        <v>0.43266034360611</v>
      </c>
      <c r="M38">
        <v>-0.13940154236389601</v>
      </c>
      <c r="N38" s="21">
        <v>0</v>
      </c>
      <c r="O38">
        <v>1.0141794912191899</v>
      </c>
      <c r="P38">
        <v>0.97825614830973595</v>
      </c>
      <c r="Q38">
        <v>1.0715428815569099</v>
      </c>
      <c r="R38">
        <v>0.98717390972635</v>
      </c>
      <c r="S38">
        <v>54.540000915527301</v>
      </c>
      <c r="T38" s="27">
        <f>IF(C38,P38,R38)</f>
        <v>0.97825614830973595</v>
      </c>
      <c r="U38" s="27">
        <f>IF(D38 = 0,O38,Q38)</f>
        <v>1.0715428815569099</v>
      </c>
      <c r="V38" s="39">
        <f>S38*T38^(1-N38)</f>
        <v>53.354091224433212</v>
      </c>
      <c r="W38" s="38">
        <f>S38*U38^(N38+1)</f>
        <v>58.441949741140625</v>
      </c>
      <c r="X38" s="44">
        <f>0.5 * (D38-MAX($D$3:$D$154))/(MIN($D$3:$D$154)-MAX($D$3:$D$154)) + 0.75</f>
        <v>0.95378520771998465</v>
      </c>
      <c r="Y38" s="44">
        <f>AVERAGE(D38, F38, G38, H38, I38, J38, K38)</f>
        <v>0.4796503094652444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PERCENTILE($L$2:$L$154, 0.05)</f>
        <v>-4.5080460395209E-2</v>
      </c>
      <c r="AG38" s="22">
        <f>PERCENTILE($L$2:$L$154, 0.95)</f>
        <v>0.95154870252060642</v>
      </c>
      <c r="AH38" s="22">
        <f>MIN(MAX(L38,AF38), AG38)</f>
        <v>0.43266034360611</v>
      </c>
      <c r="AI38" s="22">
        <f>AH38-$AH$155+1</f>
        <v>1.4777408040013191</v>
      </c>
      <c r="AJ38" s="22">
        <f>PERCENTILE($M$2:$M$154, 0.02)</f>
        <v>-1.0748760080736643</v>
      </c>
      <c r="AK38" s="22">
        <f>PERCENTILE($M$2:$M$154, 0.98)</f>
        <v>1.1164415820468989</v>
      </c>
      <c r="AL38" s="22">
        <f>MIN(MAX(M38,AJ38), AK38)</f>
        <v>-0.13940154236389601</v>
      </c>
      <c r="AM38" s="22">
        <f>AL38-$AL$155 + 1</f>
        <v>1.9354744657097682</v>
      </c>
      <c r="AN38" s="46">
        <v>1</v>
      </c>
      <c r="AO38" s="51">
        <v>1</v>
      </c>
      <c r="AP38" s="51">
        <v>1</v>
      </c>
      <c r="AQ38" s="21">
        <v>1</v>
      </c>
      <c r="AR38" s="17">
        <f>(AI38^4)*AB38*AE38*AN38</f>
        <v>4.7686237960736548</v>
      </c>
      <c r="AS38" s="17">
        <f>(AM38^4) *Z38*AC38*AO38</f>
        <v>14.032976068120401</v>
      </c>
      <c r="AT38" s="17">
        <f>(AM38^4)*AA38*AP38*AQ38</f>
        <v>14.032976068120401</v>
      </c>
      <c r="AU38" s="17">
        <f>MIN(AR38, 0.05*AR$155)</f>
        <v>4.7686237960736548</v>
      </c>
      <c r="AV38" s="17">
        <f>MIN(AS38, 0.05*AS$155)</f>
        <v>14.032976068120401</v>
      </c>
      <c r="AW38" s="17">
        <f>MIN(AT38, 0.05*AT$155)</f>
        <v>14.032976068120401</v>
      </c>
      <c r="AX38" s="14">
        <f>AU38/$AU$155</f>
        <v>9.371043630634332E-3</v>
      </c>
      <c r="AY38" s="14">
        <f>AV38/$AV$155</f>
        <v>1.0918914710876679E-2</v>
      </c>
      <c r="AZ38" s="64">
        <f>AW38/$AW$155</f>
        <v>9.3011161421198644E-3</v>
      </c>
      <c r="BA38" s="21">
        <f>N38</f>
        <v>0</v>
      </c>
      <c r="BB38" s="81">
        <v>1036</v>
      </c>
      <c r="BC38" s="15">
        <f>$D$161*AX38</f>
        <v>1203.7011833113493</v>
      </c>
      <c r="BD38" s="19">
        <f>BC38-BB38</f>
        <v>167.70118331134927</v>
      </c>
      <c r="BE38" s="60">
        <f>(IF(BD38 &gt; 0, V38, W38))</f>
        <v>53.354091224433212</v>
      </c>
      <c r="BF38" s="60">
        <f>IF(BD38&gt;0, S38*(T38^(2-N38)), S38*(U38^(N38 + 2)))</f>
        <v>52.193967777780315</v>
      </c>
      <c r="BG38" s="46">
        <f>BD38/BE38</f>
        <v>3.143173830961091</v>
      </c>
      <c r="BH38" s="61">
        <f>BB38/BC38</f>
        <v>0.8606787252214807</v>
      </c>
      <c r="BI38" s="63">
        <v>0</v>
      </c>
      <c r="BJ38" s="63">
        <v>0</v>
      </c>
      <c r="BK38" s="63">
        <v>0</v>
      </c>
      <c r="BL38" s="10">
        <f>SUM(BI38:BK38)</f>
        <v>0</v>
      </c>
      <c r="BM38" s="15">
        <f>AY38*$D$160</f>
        <v>1923.0283399648897</v>
      </c>
      <c r="BN38" s="9">
        <f>BM38-BL38</f>
        <v>1923.0283399648897</v>
      </c>
      <c r="BO38" s="48">
        <f>IF(BN38&gt;0,V38,W38)</f>
        <v>53.354091224433212</v>
      </c>
      <c r="BP38" s="48">
        <f xml:space="preserve"> IF(BN38 &gt;0, S38*T38^(2-N38), S38*U38^(N38+2))</f>
        <v>52.193967777780315</v>
      </c>
      <c r="BQ38" s="48">
        <f>IF(BN38&gt;0, S38*T38^(3-N38), S38*U38^(N38+3))</f>
        <v>51.059069883293844</v>
      </c>
      <c r="BR38" s="46">
        <f>BN38/BP38</f>
        <v>36.843881042965066</v>
      </c>
      <c r="BS38" s="61">
        <f>BL38/BM38</f>
        <v>0</v>
      </c>
      <c r="BT38" s="16">
        <f>BB38+BL38+BV38</f>
        <v>1036</v>
      </c>
      <c r="BU38" s="66">
        <f>BC38+BM38+BW38</f>
        <v>3213.7042603212017</v>
      </c>
      <c r="BV38" s="63">
        <v>0</v>
      </c>
      <c r="BW38" s="15">
        <f>AZ38*$D$163</f>
        <v>86.974737044962851</v>
      </c>
      <c r="BX38" s="37">
        <f>BW38-BV38</f>
        <v>86.974737044962851</v>
      </c>
      <c r="BY38" s="53">
        <f>BX38*(BX38&lt;&gt;0)</f>
        <v>86.974737044962851</v>
      </c>
      <c r="BZ38" s="26">
        <f>BY38/$BY$155</f>
        <v>0.12013085227204873</v>
      </c>
      <c r="CA38" s="47">
        <f>BZ38 * $BX$155</f>
        <v>86.974737044962851</v>
      </c>
      <c r="CB38" s="48">
        <f>IF(CA38&gt;0, V38, W38)</f>
        <v>53.354091224433212</v>
      </c>
      <c r="CC38" s="48">
        <f>IF(BX38&gt;0, S38*T38^(2-N38), S38*U38^(N38+2))</f>
        <v>52.193967777780315</v>
      </c>
      <c r="CD38" s="62">
        <f>CA38/CB38</f>
        <v>1.6301418513362897</v>
      </c>
      <c r="CE38" s="63">
        <v>0</v>
      </c>
      <c r="CF38" s="15">
        <f>AZ38*$CE$158</f>
        <v>59.778273445404366</v>
      </c>
      <c r="CG38" s="37">
        <f>CF38-CE38</f>
        <v>59.778273445404366</v>
      </c>
      <c r="CH38" s="53">
        <f>CG38*(CG38&lt;&gt;0)</f>
        <v>59.778273445404366</v>
      </c>
      <c r="CI38" s="26">
        <f>CH38/$CH$155</f>
        <v>9.3011161421198661E-3</v>
      </c>
      <c r="CJ38" s="47">
        <f>CI38 * $CG$155</f>
        <v>59.778273445404373</v>
      </c>
      <c r="CK38" s="48">
        <f>IF(CA38&gt;0,V38,W38)</f>
        <v>53.354091224433212</v>
      </c>
      <c r="CL38" s="62">
        <f>CJ38/CK38</f>
        <v>1.1204065531534955</v>
      </c>
      <c r="CM38" s="67">
        <f>N38</f>
        <v>0</v>
      </c>
      <c r="CN38" s="75">
        <f>BT38+BV38</f>
        <v>1036</v>
      </c>
      <c r="CO38">
        <f>E38/$E$155</f>
        <v>4.9762423599424392E-3</v>
      </c>
      <c r="CP38">
        <f>MAX(0,L38)</f>
        <v>0.43266034360611</v>
      </c>
      <c r="CQ38">
        <f>CP38/$CP$155</f>
        <v>5.341861910351858E-3</v>
      </c>
      <c r="CR38">
        <f>CO38*CQ38*AO38</f>
        <v>2.6582399519255956E-5</v>
      </c>
      <c r="CS38">
        <f>CR38/$CR$155</f>
        <v>5.6849636705056574E-3</v>
      </c>
      <c r="CT38" s="1">
        <f>$CT$157*CS38</f>
        <v>299.31267722784065</v>
      </c>
      <c r="CU38" s="2">
        <v>0</v>
      </c>
      <c r="CV38" s="1">
        <f>CT38-CU38</f>
        <v>299.31267722784065</v>
      </c>
      <c r="CW38">
        <f>CU38/CT38</f>
        <v>0</v>
      </c>
    </row>
    <row r="39" spans="1:101" x14ac:dyDescent="0.2">
      <c r="A39" s="32" t="s">
        <v>275</v>
      </c>
      <c r="B39">
        <v>0</v>
      </c>
      <c r="C39">
        <v>0</v>
      </c>
      <c r="D39">
        <v>0.16060727127447</v>
      </c>
      <c r="E39">
        <v>0.83939272872552895</v>
      </c>
      <c r="F39">
        <v>0.21017083829956201</v>
      </c>
      <c r="G39">
        <v>0.21017083829956201</v>
      </c>
      <c r="H39">
        <v>0.16924362724613401</v>
      </c>
      <c r="I39">
        <v>0.109068115336397</v>
      </c>
      <c r="J39">
        <v>0.13586420962281301</v>
      </c>
      <c r="K39">
        <v>0.168981344625181</v>
      </c>
      <c r="L39">
        <v>0.771116313312322</v>
      </c>
      <c r="M39">
        <v>-0.115712000653708</v>
      </c>
      <c r="N39" s="21">
        <v>0</v>
      </c>
      <c r="O39">
        <v>1.01188145630149</v>
      </c>
      <c r="P39">
        <v>0.98533700024765003</v>
      </c>
      <c r="Q39">
        <v>1.0274923615416101</v>
      </c>
      <c r="R39">
        <v>0.98296570999581701</v>
      </c>
      <c r="S39">
        <v>39.759998321533203</v>
      </c>
      <c r="T39" s="27">
        <f>IF(C39,P39,R39)</f>
        <v>0.98296570999581701</v>
      </c>
      <c r="U39" s="27">
        <f>IF(D39 = 0,O39,Q39)</f>
        <v>1.0274923615416101</v>
      </c>
      <c r="V39" s="39">
        <f>S39*T39^(1-N39)</f>
        <v>39.082714979558375</v>
      </c>
      <c r="W39" s="38">
        <f>S39*U39^(N39+1)</f>
        <v>40.8530945702826</v>
      </c>
      <c r="X39" s="44">
        <f>0.5 * (D39-MAX($D$3:$D$154))/(MIN($D$3:$D$154)-MAX($D$3:$D$154)) + 0.75</f>
        <v>1.1701147070872597</v>
      </c>
      <c r="Y39" s="44">
        <f>AVERAGE(D39, F39, G39, H39, I39, J39, K39)</f>
        <v>0.16630089210058843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PERCENTILE($L$2:$L$154, 0.05)</f>
        <v>-4.5080460395209E-2</v>
      </c>
      <c r="AG39" s="22">
        <f>PERCENTILE($L$2:$L$154, 0.95)</f>
        <v>0.95154870252060642</v>
      </c>
      <c r="AH39" s="22">
        <f>MIN(MAX(L39,AF39), AG39)</f>
        <v>0.771116313312322</v>
      </c>
      <c r="AI39" s="22">
        <f>AH39-$AH$155+1</f>
        <v>1.8161967737075311</v>
      </c>
      <c r="AJ39" s="22">
        <f>PERCENTILE($M$2:$M$154, 0.02)</f>
        <v>-1.0748760080736643</v>
      </c>
      <c r="AK39" s="22">
        <f>PERCENTILE($M$2:$M$154, 0.98)</f>
        <v>1.1164415820468989</v>
      </c>
      <c r="AL39" s="22">
        <f>MIN(MAX(M39,AJ39), AK39)</f>
        <v>-0.115712000653708</v>
      </c>
      <c r="AM39" s="22">
        <f>AL39-$AL$155 + 1</f>
        <v>1.9591640074199563</v>
      </c>
      <c r="AN39" s="46">
        <v>0</v>
      </c>
      <c r="AO39" s="78">
        <v>0</v>
      </c>
      <c r="AP39" s="78">
        <v>0</v>
      </c>
      <c r="AQ39" s="50">
        <v>1</v>
      </c>
      <c r="AR39" s="17">
        <f>(AI39^4)*AB39*AE39*AN39</f>
        <v>0</v>
      </c>
      <c r="AS39" s="17">
        <f>(AM39^4) *Z39*AC39*AO39</f>
        <v>0</v>
      </c>
      <c r="AT39" s="17">
        <f>(AM39^4)*AA39*AP39*AQ39</f>
        <v>0</v>
      </c>
      <c r="AU39" s="17">
        <f>MIN(AR39, 0.05*AR$155)</f>
        <v>0</v>
      </c>
      <c r="AV39" s="17">
        <f>MIN(AS39, 0.05*AS$155)</f>
        <v>0</v>
      </c>
      <c r="AW39" s="17">
        <f>MIN(AT39, 0.05*AT$155)</f>
        <v>0</v>
      </c>
      <c r="AX39" s="14">
        <f>AU39/$AU$155</f>
        <v>0</v>
      </c>
      <c r="AY39" s="14">
        <f>AV39/$AV$155</f>
        <v>0</v>
      </c>
      <c r="AZ39" s="64">
        <f>AW39/$AW$155</f>
        <v>0</v>
      </c>
      <c r="BA39" s="21">
        <f>N39</f>
        <v>0</v>
      </c>
      <c r="BB39" s="81">
        <v>0</v>
      </c>
      <c r="BC39" s="15">
        <f>$D$161*AX39</f>
        <v>0</v>
      </c>
      <c r="BD39" s="19">
        <f>BC39-BB39</f>
        <v>0</v>
      </c>
      <c r="BE39" s="60">
        <f>(IF(BD39 &gt; 0, V39, W39))</f>
        <v>40.8530945702826</v>
      </c>
      <c r="BF39" s="60">
        <f>IF(BD39&gt;0, S39*(T39^(2-N39)), S39*(U39^(N39 + 2)))</f>
        <v>41.976242616302393</v>
      </c>
      <c r="BG39" s="46">
        <f>BD39/BE39</f>
        <v>0</v>
      </c>
      <c r="BH39" s="61" t="e">
        <f>BB39/BC39</f>
        <v>#DIV/0!</v>
      </c>
      <c r="BI39" s="63">
        <v>0</v>
      </c>
      <c r="BJ39" s="63">
        <v>0</v>
      </c>
      <c r="BK39" s="63">
        <v>0</v>
      </c>
      <c r="BL39" s="10">
        <f>SUM(BI39:BK39)</f>
        <v>0</v>
      </c>
      <c r="BM39" s="15">
        <f>AY39*$D$160</f>
        <v>0</v>
      </c>
      <c r="BN39" s="9">
        <f>BM39-BL39</f>
        <v>0</v>
      </c>
      <c r="BO39" s="48">
        <f>IF(BN39&gt;0,V39,W39)</f>
        <v>40.8530945702826</v>
      </c>
      <c r="BP39" s="48">
        <f xml:space="preserve"> IF(BN39 &gt;0, S39*T39^(2-N39), S39*U39^(N39+2))</f>
        <v>41.976242616302393</v>
      </c>
      <c r="BQ39" s="48">
        <f>IF(BN39&gt;0, S39*T39^(3-N39), S39*U39^(N39+3))</f>
        <v>43.130268654468118</v>
      </c>
      <c r="BR39" s="46">
        <f>BN39/BP39</f>
        <v>0</v>
      </c>
      <c r="BS39" s="61" t="e">
        <f>BL39/BM39</f>
        <v>#DIV/0!</v>
      </c>
      <c r="BT39" s="16">
        <f>BB39+BL39+BV39</f>
        <v>40</v>
      </c>
      <c r="BU39" s="66">
        <f>BC39+BM39+BW39</f>
        <v>0</v>
      </c>
      <c r="BV39" s="63">
        <v>40</v>
      </c>
      <c r="BW39" s="15">
        <f>AZ39*$D$163</f>
        <v>0</v>
      </c>
      <c r="BX39" s="37">
        <f>BW39-BV39</f>
        <v>-40</v>
      </c>
      <c r="BY39" s="53">
        <f>BX39*(BX39&lt;&gt;0)</f>
        <v>-40</v>
      </c>
      <c r="BZ39" s="26">
        <f>BY39/$BY$155</f>
        <v>-5.5248618784530655E-2</v>
      </c>
      <c r="CA39" s="47">
        <f>BZ39 * $BX$155</f>
        <v>-40</v>
      </c>
      <c r="CB39" s="48">
        <f>IF(CA39&gt;0, V39, W39)</f>
        <v>40.8530945702826</v>
      </c>
      <c r="CC39" s="48">
        <f>IF(BX39&gt;0, S39*T39^(2-N39), S39*U39^(N39+2))</f>
        <v>41.976242616302393</v>
      </c>
      <c r="CD39" s="62">
        <f>CA39/CB39</f>
        <v>-0.97911799389358478</v>
      </c>
      <c r="CE39" s="63">
        <v>0</v>
      </c>
      <c r="CF39" s="15">
        <f>AZ39*$CE$158</f>
        <v>0</v>
      </c>
      <c r="CG39" s="37">
        <f>CF39-CE39</f>
        <v>0</v>
      </c>
      <c r="CH39" s="53">
        <f>CG39*(CG39&lt;&gt;0)</f>
        <v>0</v>
      </c>
      <c r="CI39" s="26">
        <f>CH39/$CH$155</f>
        <v>0</v>
      </c>
      <c r="CJ39" s="47">
        <f>CI39 * $CG$155</f>
        <v>0</v>
      </c>
      <c r="CK39" s="48">
        <f>IF(CA39&gt;0,V39,W39)</f>
        <v>40.8530945702826</v>
      </c>
      <c r="CL39" s="62">
        <f>CJ39/CK39</f>
        <v>0</v>
      </c>
      <c r="CM39" s="67">
        <f>N39</f>
        <v>0</v>
      </c>
      <c r="CN39" s="75">
        <f>BT39+BV39</f>
        <v>80</v>
      </c>
      <c r="CO39">
        <f>E39/$E$155</f>
        <v>1.0006021132625664E-2</v>
      </c>
      <c r="CP39">
        <f>MAX(0,L39)</f>
        <v>0.771116313312322</v>
      </c>
      <c r="CQ39">
        <f>CP39/$CP$155</f>
        <v>9.5206249507445526E-3</v>
      </c>
      <c r="CR39">
        <f>CO39*CQ39*AO39</f>
        <v>0</v>
      </c>
      <c r="CS39">
        <f>CR39/$CR$155</f>
        <v>0</v>
      </c>
      <c r="CT39" s="1">
        <f>$CT$157*CS39</f>
        <v>0</v>
      </c>
      <c r="CU39" s="2">
        <v>0</v>
      </c>
      <c r="CV39" s="1">
        <f>CT39-CU39</f>
        <v>0</v>
      </c>
      <c r="CW39" t="e">
        <f>CU39/CT39</f>
        <v>#DIV/0!</v>
      </c>
    </row>
    <row r="40" spans="1:101" x14ac:dyDescent="0.2">
      <c r="A40" s="32" t="s">
        <v>222</v>
      </c>
      <c r="B40">
        <v>0</v>
      </c>
      <c r="C40">
        <v>1</v>
      </c>
      <c r="D40">
        <v>0.267678785457451</v>
      </c>
      <c r="E40">
        <v>0.73232121454254895</v>
      </c>
      <c r="F40">
        <v>0.68866799204771301</v>
      </c>
      <c r="G40">
        <v>0.68866799204771301</v>
      </c>
      <c r="H40">
        <v>0.41537818637693202</v>
      </c>
      <c r="I40">
        <v>0.208524864187212</v>
      </c>
      <c r="J40">
        <v>0.29430711833148099</v>
      </c>
      <c r="K40">
        <v>0.45019983588034501</v>
      </c>
      <c r="L40">
        <v>0.55869202234557602</v>
      </c>
      <c r="M40">
        <v>0.38576705220643798</v>
      </c>
      <c r="N40" s="21">
        <v>0</v>
      </c>
      <c r="O40">
        <v>0.992079215399857</v>
      </c>
      <c r="P40">
        <v>1</v>
      </c>
      <c r="Q40">
        <v>1.0109269560068099</v>
      </c>
      <c r="R40">
        <v>1</v>
      </c>
      <c r="S40">
        <v>1.5700000524520801</v>
      </c>
      <c r="T40" s="27">
        <f>IF(C40,P40,R40)</f>
        <v>1</v>
      </c>
      <c r="U40" s="27">
        <f>IF(D40 = 0,O40,Q40)</f>
        <v>1.0109269560068099</v>
      </c>
      <c r="V40" s="39">
        <f>S40*T40^(1-N40)</f>
        <v>1.5700000524520801</v>
      </c>
      <c r="W40" s="38">
        <f>S40*U40^(N40+1)</f>
        <v>1.5871553739559132</v>
      </c>
      <c r="X40" s="44">
        <f>0.5 * (D40-MAX($D$3:$D$154))/(MIN($D$3:$D$154)-MAX($D$3:$D$154)) + 0.75</f>
        <v>1.1152191724702991</v>
      </c>
      <c r="Y40" s="44">
        <f>AVERAGE(D40, F40, G40, H40, I40, J40, K40)</f>
        <v>0.43048925347554956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PERCENTILE($L$2:$L$154, 0.05)</f>
        <v>-4.5080460395209E-2</v>
      </c>
      <c r="AG40" s="22">
        <f>PERCENTILE($L$2:$L$154, 0.95)</f>
        <v>0.95154870252060642</v>
      </c>
      <c r="AH40" s="22">
        <f>MIN(MAX(L40,AF40), AG40)</f>
        <v>0.55869202234557602</v>
      </c>
      <c r="AI40" s="22">
        <f>AH40-$AH$155+1</f>
        <v>1.6037724827407849</v>
      </c>
      <c r="AJ40" s="22">
        <f>PERCENTILE($M$2:$M$154, 0.02)</f>
        <v>-1.0748760080736643</v>
      </c>
      <c r="AK40" s="22">
        <f>PERCENTILE($M$2:$M$154, 0.98)</f>
        <v>1.1164415820468989</v>
      </c>
      <c r="AL40" s="22">
        <f>MIN(MAX(M40,AJ40), AK40)</f>
        <v>0.38576705220643798</v>
      </c>
      <c r="AM40" s="22">
        <f>AL40-$AL$155 + 1</f>
        <v>2.4606430602801024</v>
      </c>
      <c r="AN40" s="46">
        <v>0</v>
      </c>
      <c r="AO40" s="78">
        <v>0</v>
      </c>
      <c r="AP40" s="78">
        <v>0</v>
      </c>
      <c r="AQ40" s="50">
        <v>1</v>
      </c>
      <c r="AR40" s="17">
        <f>(AI40^4)*AB40*AE40*AN40</f>
        <v>0</v>
      </c>
      <c r="AS40" s="17">
        <f>(AM40^4) *Z40*AC40*AO40</f>
        <v>0</v>
      </c>
      <c r="AT40" s="17">
        <f>(AM40^4)*AA40*AP40*AQ40</f>
        <v>0</v>
      </c>
      <c r="AU40" s="17">
        <f>MIN(AR40, 0.05*AR$155)</f>
        <v>0</v>
      </c>
      <c r="AV40" s="17">
        <f>MIN(AS40, 0.05*AS$155)</f>
        <v>0</v>
      </c>
      <c r="AW40" s="17">
        <f>MIN(AT40, 0.05*AT$155)</f>
        <v>0</v>
      </c>
      <c r="AX40" s="14">
        <f>AU40/$AU$155</f>
        <v>0</v>
      </c>
      <c r="AY40" s="14">
        <f>AV40/$AV$155</f>
        <v>0</v>
      </c>
      <c r="AZ40" s="64">
        <f>AW40/$AW$155</f>
        <v>0</v>
      </c>
      <c r="BA40" s="21">
        <f>N40</f>
        <v>0</v>
      </c>
      <c r="BB40" s="81">
        <v>0</v>
      </c>
      <c r="BC40" s="15">
        <f>$D$161*AX40</f>
        <v>0</v>
      </c>
      <c r="BD40" s="19">
        <f>BC40-BB40</f>
        <v>0</v>
      </c>
      <c r="BE40" s="60">
        <f>(IF(BD40 &gt; 0, V40, W40))</f>
        <v>1.5871553739559132</v>
      </c>
      <c r="BF40" s="60">
        <f>IF(BD40&gt;0, S40*(T40^(2-N40)), S40*(U40^(N40 + 2)))</f>
        <v>1.6044981509031013</v>
      </c>
      <c r="BG40" s="46">
        <f>BD40/BE40</f>
        <v>0</v>
      </c>
      <c r="BH40" s="61" t="e">
        <f>BB40/BC40</f>
        <v>#DIV/0!</v>
      </c>
      <c r="BI40" s="63">
        <v>0</v>
      </c>
      <c r="BJ40" s="63">
        <v>501</v>
      </c>
      <c r="BK40" s="63">
        <v>0</v>
      </c>
      <c r="BL40" s="10">
        <f>SUM(BI40:BK40)</f>
        <v>501</v>
      </c>
      <c r="BM40" s="15">
        <f>AY40*$D$160</f>
        <v>0</v>
      </c>
      <c r="BN40" s="9">
        <f>BM40-BL40</f>
        <v>-501</v>
      </c>
      <c r="BO40" s="48">
        <f>IF(BN40&gt;0,V40,W40)</f>
        <v>1.5871553739559132</v>
      </c>
      <c r="BP40" s="48">
        <f xml:space="preserve"> IF(BN40 &gt;0, S40*T40^(2-N40), S40*U40^(N40+2))</f>
        <v>1.6044981509031013</v>
      </c>
      <c r="BQ40" s="48">
        <f>IF(BN40&gt;0, S40*T40^(3-N40), S40*U40^(N40+3))</f>
        <v>1.6220304316110274</v>
      </c>
      <c r="BR40" s="46">
        <f>BN40/BP40</f>
        <v>-312.24716570599298</v>
      </c>
      <c r="BS40" s="61" t="e">
        <f>BL40/BM40</f>
        <v>#DIV/0!</v>
      </c>
      <c r="BT40" s="16">
        <f>BB40+BL40+BV40</f>
        <v>608</v>
      </c>
      <c r="BU40" s="66">
        <f>BC40+BM40+BW40</f>
        <v>0</v>
      </c>
      <c r="BV40" s="63">
        <v>107</v>
      </c>
      <c r="BW40" s="15">
        <f>AZ40*$D$163</f>
        <v>0</v>
      </c>
      <c r="BX40" s="37">
        <f>BW40-BV40</f>
        <v>-107</v>
      </c>
      <c r="BY40" s="53">
        <f>BX40*(BX40&lt;&gt;0)</f>
        <v>-107</v>
      </c>
      <c r="BZ40" s="26">
        <f>BY40/$BY$155</f>
        <v>-0.14779005524861952</v>
      </c>
      <c r="CA40" s="47">
        <f>BZ40 * $BX$155</f>
        <v>-107.00000000000001</v>
      </c>
      <c r="CB40" s="48">
        <f>IF(CA40&gt;0, V40, W40)</f>
        <v>1.5871553739559132</v>
      </c>
      <c r="CC40" s="48">
        <f>IF(BX40&gt;0, S40*T40^(2-N40), S40*U40^(N40+2))</f>
        <v>1.6044981509031013</v>
      </c>
      <c r="CD40" s="62">
        <f>CA40/CB40</f>
        <v>-67.416210004258957</v>
      </c>
      <c r="CE40" s="63">
        <v>0</v>
      </c>
      <c r="CF40" s="15">
        <f>AZ40*$CE$158</f>
        <v>0</v>
      </c>
      <c r="CG40" s="37">
        <f>CF40-CE40</f>
        <v>0</v>
      </c>
      <c r="CH40" s="53">
        <f>CG40*(CG40&lt;&gt;0)</f>
        <v>0</v>
      </c>
      <c r="CI40" s="26">
        <f>CH40/$CH$155</f>
        <v>0</v>
      </c>
      <c r="CJ40" s="47">
        <f>CI40 * $CG$155</f>
        <v>0</v>
      </c>
      <c r="CK40" s="48">
        <f>IF(CA40&gt;0,V40,W40)</f>
        <v>1.5871553739559132</v>
      </c>
      <c r="CL40" s="62">
        <f>CJ40/CK40</f>
        <v>0</v>
      </c>
      <c r="CM40" s="67">
        <f>N40</f>
        <v>0</v>
      </c>
      <c r="CN40" s="75">
        <f>BT40+BV40</f>
        <v>715</v>
      </c>
      <c r="CO40">
        <f>E40/$E$155</f>
        <v>8.7296700314625671E-3</v>
      </c>
      <c r="CP40">
        <f>MAX(0,L40)</f>
        <v>0.55869202234557602</v>
      </c>
      <c r="CQ40">
        <f>CP40/$CP$155</f>
        <v>6.8979181426950982E-3</v>
      </c>
      <c r="CR40">
        <f>CO40*CQ40*AO40</f>
        <v>0</v>
      </c>
      <c r="CS40">
        <f>CR40/$CR$155</f>
        <v>0</v>
      </c>
      <c r="CT40" s="1">
        <f>$CT$157*CS40</f>
        <v>0</v>
      </c>
      <c r="CU40" s="2">
        <v>0</v>
      </c>
      <c r="CV40" s="1">
        <f>CT40-CU40</f>
        <v>0</v>
      </c>
      <c r="CW40" t="e">
        <f>CU40/CT40</f>
        <v>#DIV/0!</v>
      </c>
    </row>
    <row r="41" spans="1:101" x14ac:dyDescent="0.2">
      <c r="A41" s="32" t="s">
        <v>149</v>
      </c>
      <c r="B41">
        <v>1</v>
      </c>
      <c r="C41">
        <v>1</v>
      </c>
      <c r="D41">
        <v>0.66951566951566899</v>
      </c>
      <c r="E41">
        <v>0.33048433048433001</v>
      </c>
      <c r="F41">
        <v>0.682191780821917</v>
      </c>
      <c r="G41">
        <v>0.682191780821917</v>
      </c>
      <c r="H41">
        <v>0.48962655601659699</v>
      </c>
      <c r="I41">
        <v>0.257261410788381</v>
      </c>
      <c r="J41">
        <v>0.35491128266129601</v>
      </c>
      <c r="K41">
        <v>0.49205442783547898</v>
      </c>
      <c r="L41">
        <v>-0.16552903402038899</v>
      </c>
      <c r="M41">
        <v>-4.93311403747317E-2</v>
      </c>
      <c r="N41" s="21">
        <v>0</v>
      </c>
      <c r="O41">
        <v>1.00705186746835</v>
      </c>
      <c r="P41">
        <v>0.99197121311917602</v>
      </c>
      <c r="Q41">
        <v>1.0102614391742399</v>
      </c>
      <c r="R41">
        <v>0.99275545041547397</v>
      </c>
      <c r="S41">
        <v>72.080001831054602</v>
      </c>
      <c r="T41" s="27">
        <f>IF(C41,P41,R41)</f>
        <v>0.99197121311917602</v>
      </c>
      <c r="U41" s="27">
        <f>IF(D41 = 0,O41,Q41)</f>
        <v>1.0102614391742399</v>
      </c>
      <c r="V41" s="39">
        <f>S41*T41^(1-N41)</f>
        <v>71.501286857983658</v>
      </c>
      <c r="W41" s="38">
        <f>S41*U41^(N41+1)</f>
        <v>72.819646385523072</v>
      </c>
      <c r="X41" s="44">
        <f>0.5 * (D41-MAX($D$3:$D$154))/(MIN($D$3:$D$154)-MAX($D$3:$D$154)) + 0.75</f>
        <v>0.90919751724749687</v>
      </c>
      <c r="Y41" s="44">
        <f>AVERAGE(D41, F41, G41, H41, I41, J41, K41)</f>
        <v>0.51825041549446516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PERCENTILE($L$2:$L$154, 0.05)</f>
        <v>-4.5080460395209E-2</v>
      </c>
      <c r="AG41" s="22">
        <f>PERCENTILE($L$2:$L$154, 0.95)</f>
        <v>0.95154870252060642</v>
      </c>
      <c r="AH41" s="22">
        <f>MIN(MAX(L41,AF41), AG41)</f>
        <v>-4.5080460395209E-2</v>
      </c>
      <c r="AI41" s="22">
        <f>AH41-$AH$155+1</f>
        <v>1</v>
      </c>
      <c r="AJ41" s="22">
        <f>PERCENTILE($M$2:$M$154, 0.02)</f>
        <v>-1.0748760080736643</v>
      </c>
      <c r="AK41" s="22">
        <f>PERCENTILE($M$2:$M$154, 0.98)</f>
        <v>1.1164415820468989</v>
      </c>
      <c r="AL41" s="22">
        <f>MIN(MAX(M41,AJ41), AK41)</f>
        <v>-4.93311403747317E-2</v>
      </c>
      <c r="AM41" s="22">
        <f>AL41-$AL$155 + 1</f>
        <v>2.0255448676989327</v>
      </c>
      <c r="AN41" s="46">
        <v>1</v>
      </c>
      <c r="AO41" s="51">
        <v>1</v>
      </c>
      <c r="AP41" s="51">
        <v>1</v>
      </c>
      <c r="AQ41" s="21">
        <v>1</v>
      </c>
      <c r="AR41" s="17">
        <f>(AI41^4)*AB41*AE41*AN41</f>
        <v>1</v>
      </c>
      <c r="AS41" s="17">
        <f>(AM41^4) *Z41*AC41*AO41</f>
        <v>16.833230510990848</v>
      </c>
      <c r="AT41" s="17">
        <f>(AM41^4)*AA41*AP41*AQ41</f>
        <v>16.833230510990848</v>
      </c>
      <c r="AU41" s="17">
        <f>MIN(AR41, 0.05*AR$155)</f>
        <v>1</v>
      </c>
      <c r="AV41" s="17">
        <f>MIN(AS41, 0.05*AS$155)</f>
        <v>16.833230510990848</v>
      </c>
      <c r="AW41" s="17">
        <f>MIN(AT41, 0.05*AT$155)</f>
        <v>16.833230510990848</v>
      </c>
      <c r="AX41" s="14">
        <f>AU41/$AU$155</f>
        <v>1.9651463464889335E-3</v>
      </c>
      <c r="AY41" s="14">
        <f>AV41/$AV$155</f>
        <v>1.3097763964380128E-2</v>
      </c>
      <c r="AZ41" s="64">
        <f>AW41/$AW$155</f>
        <v>1.1157136680756309E-2</v>
      </c>
      <c r="BA41" s="21">
        <f>N41</f>
        <v>0</v>
      </c>
      <c r="BB41" s="81">
        <v>216</v>
      </c>
      <c r="BC41" s="15">
        <f>$D$161*AX41</f>
        <v>252.42108306015703</v>
      </c>
      <c r="BD41" s="19">
        <f>BC41-BB41</f>
        <v>36.421083060157031</v>
      </c>
      <c r="BE41" s="60">
        <f>(IF(BD41 &gt; 0, V41, W41))</f>
        <v>71.501286857983658</v>
      </c>
      <c r="BF41" s="60">
        <f>IF(BD41&gt;0, S41*(T41^(2-N41)), S41*(U41^(N41 + 2)))</f>
        <v>70.927218264096254</v>
      </c>
      <c r="BG41" s="46">
        <f>BD41/BE41</f>
        <v>0.5093766092979114</v>
      </c>
      <c r="BH41" s="61">
        <f>BB41/BC41</f>
        <v>0.85571299109164689</v>
      </c>
      <c r="BI41" s="63">
        <v>216</v>
      </c>
      <c r="BJ41" s="63">
        <v>144</v>
      </c>
      <c r="BK41" s="63">
        <v>0</v>
      </c>
      <c r="BL41" s="10">
        <f>SUM(BI41:BK41)</f>
        <v>360</v>
      </c>
      <c r="BM41" s="15">
        <f>AY41*$D$160</f>
        <v>2306.7650916426637</v>
      </c>
      <c r="BN41" s="9">
        <f>BM41-BL41</f>
        <v>1946.7650916426637</v>
      </c>
      <c r="BO41" s="48">
        <f>IF(BN41&gt;0,V41,W41)</f>
        <v>71.501286857983658</v>
      </c>
      <c r="BP41" s="48">
        <f xml:space="preserve"> IF(BN41 &gt;0, S41*T41^(2-N41), S41*U41^(N41+2))</f>
        <v>70.927218264096254</v>
      </c>
      <c r="BQ41" s="48">
        <f>IF(BN41&gt;0, S41*T41^(3-N41), S41*U41^(N41+3))</f>
        <v>70.357758744604141</v>
      </c>
      <c r="BR41" s="46">
        <f>BN41/BP41</f>
        <v>27.447362793700975</v>
      </c>
      <c r="BS41" s="61">
        <f>BL41/BM41</f>
        <v>0.15606270499942473</v>
      </c>
      <c r="BT41" s="16">
        <f>BB41+BL41+BV41</f>
        <v>576</v>
      </c>
      <c r="BU41" s="66">
        <f>BC41+BM41+BW41</f>
        <v>2663.5165598045728</v>
      </c>
      <c r="BV41" s="63">
        <v>0</v>
      </c>
      <c r="BW41" s="15">
        <f>AZ41*$D$163</f>
        <v>104.33038510175224</v>
      </c>
      <c r="BX41" s="37">
        <f>BW41-BV41</f>
        <v>104.33038510175224</v>
      </c>
      <c r="BY41" s="53">
        <f>BX41*(BX41&lt;&gt;0)</f>
        <v>104.33038510175224</v>
      </c>
      <c r="BZ41" s="26">
        <f>BY41/$BY$155</f>
        <v>0.14410274185324964</v>
      </c>
      <c r="CA41" s="47">
        <f>BZ41 * $BX$155</f>
        <v>104.33038510175223</v>
      </c>
      <c r="CB41" s="48">
        <f>IF(CA41&gt;0, V41, W41)</f>
        <v>71.501286857983658</v>
      </c>
      <c r="CC41" s="48">
        <f>IF(BX41&gt;0, S41*T41^(2-N41), S41*U41^(N41+2))</f>
        <v>70.927218264096254</v>
      </c>
      <c r="CD41" s="62">
        <f>CA41/CB41</f>
        <v>1.4591399635781934</v>
      </c>
      <c r="CE41" s="63">
        <v>0</v>
      </c>
      <c r="CF41" s="15">
        <f>AZ41*$CE$158</f>
        <v>71.706917447220803</v>
      </c>
      <c r="CG41" s="37">
        <f>CF41-CE41</f>
        <v>71.706917447220803</v>
      </c>
      <c r="CH41" s="53">
        <f>CG41*(CG41&lt;&gt;0)</f>
        <v>71.706917447220803</v>
      </c>
      <c r="CI41" s="26">
        <f>CH41/$CH$155</f>
        <v>1.1157136680756312E-2</v>
      </c>
      <c r="CJ41" s="47">
        <f>CI41 * $CG$155</f>
        <v>71.706917447220803</v>
      </c>
      <c r="CK41" s="48">
        <f>IF(CA41&gt;0,V41,W41)</f>
        <v>71.501286857983658</v>
      </c>
      <c r="CL41" s="62">
        <f>CJ41/CK41</f>
        <v>1.0028759005365255</v>
      </c>
      <c r="CM41" s="67">
        <f>N41</f>
        <v>0</v>
      </c>
      <c r="CN41" s="75">
        <f>BT41+BV41</f>
        <v>576</v>
      </c>
      <c r="CO41">
        <f>E41/$E$155</f>
        <v>3.9395542535240902E-3</v>
      </c>
      <c r="CP41">
        <f>MAX(0,L41)</f>
        <v>0</v>
      </c>
      <c r="CQ41">
        <f>CP41/$CP$155</f>
        <v>0</v>
      </c>
      <c r="CR41">
        <f>CO41*CQ41*AO41</f>
        <v>0</v>
      </c>
      <c r="CS41">
        <f>CR41/$CR$155</f>
        <v>0</v>
      </c>
      <c r="CT41" s="1">
        <f>$CT$157*CS41</f>
        <v>0</v>
      </c>
      <c r="CU41" s="2">
        <v>0</v>
      </c>
      <c r="CV41" s="1">
        <f>CT41-CU41</f>
        <v>0</v>
      </c>
      <c r="CW41" t="e">
        <f>CU41/CT41</f>
        <v>#DIV/0!</v>
      </c>
    </row>
    <row r="42" spans="1:101" x14ac:dyDescent="0.2">
      <c r="A42" s="32" t="s">
        <v>235</v>
      </c>
      <c r="B42">
        <v>1</v>
      </c>
      <c r="C42">
        <v>1</v>
      </c>
      <c r="D42">
        <v>0.67159408709548496</v>
      </c>
      <c r="E42">
        <v>0.32840591290451399</v>
      </c>
      <c r="F42">
        <v>0.94596742153357105</v>
      </c>
      <c r="G42">
        <v>0.94596742153357105</v>
      </c>
      <c r="H42">
        <v>1.4625992478061E-2</v>
      </c>
      <c r="I42">
        <v>0.61679899707480101</v>
      </c>
      <c r="J42">
        <v>9.4980511115131505E-2</v>
      </c>
      <c r="K42">
        <v>0.29974734226598498</v>
      </c>
      <c r="L42">
        <v>0.273351308867121</v>
      </c>
      <c r="M42">
        <v>-0.125993432846216</v>
      </c>
      <c r="N42" s="21">
        <v>0</v>
      </c>
      <c r="O42">
        <v>0.99975000023841798</v>
      </c>
      <c r="P42">
        <v>0.98649558428859296</v>
      </c>
      <c r="Q42">
        <v>1.00499460163082</v>
      </c>
      <c r="R42">
        <v>0.99411325150013496</v>
      </c>
      <c r="S42">
        <v>1.4400000572204501</v>
      </c>
      <c r="T42" s="27">
        <f>IF(C42,P42,R42)</f>
        <v>0.98649558428859296</v>
      </c>
      <c r="U42" s="27">
        <f>IF(D42 = 0,O42,Q42)</f>
        <v>1.00499460163082</v>
      </c>
      <c r="V42" s="39">
        <f>S42*T42^(1-N42)</f>
        <v>1.4205536978232953</v>
      </c>
      <c r="W42" s="38">
        <f>S42*U42^(N42+1)</f>
        <v>1.4471922838546243</v>
      </c>
      <c r="X42" s="44">
        <f>0.5 * (D42-MAX($D$3:$D$154))/(MIN($D$3:$D$154)-MAX($D$3:$D$154)) + 0.75</f>
        <v>0.90813191315034825</v>
      </c>
      <c r="Y42" s="44">
        <f>AVERAGE(D42, F42, G42, H42, I42, J42, K42)</f>
        <v>0.51281168187094373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v>1</v>
      </c>
      <c r="AD42" s="22">
        <v>1</v>
      </c>
      <c r="AE42" s="22">
        <v>1</v>
      </c>
      <c r="AF42" s="22">
        <f>PERCENTILE($L$2:$L$154, 0.05)</f>
        <v>-4.5080460395209E-2</v>
      </c>
      <c r="AG42" s="22">
        <f>PERCENTILE($L$2:$L$154, 0.95)</f>
        <v>0.95154870252060642</v>
      </c>
      <c r="AH42" s="22">
        <f>MIN(MAX(L42,AF42), AG42)</f>
        <v>0.273351308867121</v>
      </c>
      <c r="AI42" s="22">
        <f>AH42-$AH$155+1</f>
        <v>1.31843176926233</v>
      </c>
      <c r="AJ42" s="22">
        <f>PERCENTILE($M$2:$M$154, 0.02)</f>
        <v>-1.0748760080736643</v>
      </c>
      <c r="AK42" s="22">
        <f>PERCENTILE($M$2:$M$154, 0.98)</f>
        <v>1.1164415820468989</v>
      </c>
      <c r="AL42" s="22">
        <f>MIN(MAX(M42,AJ42), AK42)</f>
        <v>-0.125993432846216</v>
      </c>
      <c r="AM42" s="22">
        <f>AL42-$AL$155 + 1</f>
        <v>1.9488825752274483</v>
      </c>
      <c r="AN42" s="46">
        <v>0</v>
      </c>
      <c r="AO42" s="76">
        <v>0</v>
      </c>
      <c r="AP42" s="78">
        <v>0</v>
      </c>
      <c r="AQ42" s="50">
        <v>1</v>
      </c>
      <c r="AR42" s="17">
        <f>(AI42^4)*AB42*AE42*AN42</f>
        <v>0</v>
      </c>
      <c r="AS42" s="17">
        <f>(AM42^4) *Z42*AC42*AO42</f>
        <v>0</v>
      </c>
      <c r="AT42" s="17">
        <f>(AM42^4)*AA42*AP42*AQ42</f>
        <v>0</v>
      </c>
      <c r="AU42" s="17">
        <f>MIN(AR42, 0.05*AR$155)</f>
        <v>0</v>
      </c>
      <c r="AV42" s="17">
        <f>MIN(AS42, 0.05*AS$155)</f>
        <v>0</v>
      </c>
      <c r="AW42" s="17">
        <f>MIN(AT42, 0.05*AT$155)</f>
        <v>0</v>
      </c>
      <c r="AX42" s="14">
        <f>AU42/$AU$155</f>
        <v>0</v>
      </c>
      <c r="AY42" s="14">
        <f>AV42/$AV$155</f>
        <v>0</v>
      </c>
      <c r="AZ42" s="64">
        <f>AW42/$AW$155</f>
        <v>0</v>
      </c>
      <c r="BA42" s="21">
        <f>N42</f>
        <v>0</v>
      </c>
      <c r="BB42" s="81">
        <v>0</v>
      </c>
      <c r="BC42" s="15">
        <f>$D$161*AX42</f>
        <v>0</v>
      </c>
      <c r="BD42" s="19">
        <f>BC42-BB42</f>
        <v>0</v>
      </c>
      <c r="BE42" s="60">
        <f>(IF(BD42 &gt; 0, V42, W42))</f>
        <v>1.4471922838546243</v>
      </c>
      <c r="BF42" s="60">
        <f>IF(BD42&gt;0, S42*(T42^(2-N42)), S42*(U42^(N42 + 2)))</f>
        <v>1.4544204327956747</v>
      </c>
      <c r="BG42" s="46">
        <f>BD42/BE42</f>
        <v>0</v>
      </c>
      <c r="BH42" s="61" t="e">
        <f>BB42/BC42</f>
        <v>#DIV/0!</v>
      </c>
      <c r="BI42" s="63">
        <v>0</v>
      </c>
      <c r="BJ42" s="63">
        <v>143</v>
      </c>
      <c r="BK42" s="63">
        <v>0</v>
      </c>
      <c r="BL42" s="10">
        <f>SUM(BI42:BK42)</f>
        <v>143</v>
      </c>
      <c r="BM42" s="15">
        <f>AY42*$D$160</f>
        <v>0</v>
      </c>
      <c r="BN42" s="9">
        <f>BM42-BL42</f>
        <v>-143</v>
      </c>
      <c r="BO42" s="48">
        <f>IF(BN42&gt;0,V42,W42)</f>
        <v>1.4471922838546243</v>
      </c>
      <c r="BP42" s="48">
        <f xml:space="preserve"> IF(BN42 &gt;0, S42*T42^(2-N42), S42*U42^(N42+2))</f>
        <v>1.4544204327956747</v>
      </c>
      <c r="BQ42" s="48">
        <f>IF(BN42&gt;0, S42*T42^(3-N42), S42*U42^(N42+3))</f>
        <v>1.4616846834612141</v>
      </c>
      <c r="BR42" s="46">
        <f>BN42/BP42</f>
        <v>-98.320950926910868</v>
      </c>
      <c r="BS42" s="61" t="e">
        <f>BL42/BM42</f>
        <v>#DIV/0!</v>
      </c>
      <c r="BT42" s="16">
        <f>BB42+BL42+BV42</f>
        <v>219</v>
      </c>
      <c r="BU42" s="66">
        <f>BC42+BM42+BW42</f>
        <v>0</v>
      </c>
      <c r="BV42" s="63">
        <v>76</v>
      </c>
      <c r="BW42" s="15">
        <f>AZ42*$D$163</f>
        <v>0</v>
      </c>
      <c r="BX42" s="37">
        <f>BW42-BV42</f>
        <v>-76</v>
      </c>
      <c r="BY42" s="53">
        <f>BX42*(BX42&lt;&gt;0)</f>
        <v>-76</v>
      </c>
      <c r="BZ42" s="26">
        <f>BY42/$BY$155</f>
        <v>-0.10497237569060824</v>
      </c>
      <c r="CA42" s="47">
        <f>BZ42 * $BX$155</f>
        <v>-76</v>
      </c>
      <c r="CB42" s="48">
        <f>IF(CA42&gt;0, V42, W42)</f>
        <v>1.4471922838546243</v>
      </c>
      <c r="CC42" s="48">
        <f>IF(BX42&gt;0, S42*T42^(2-N42), S42*U42^(N42+2))</f>
        <v>1.4544204327956747</v>
      </c>
      <c r="CD42" s="62">
        <f>CA42/CB42</f>
        <v>-52.51548176968754</v>
      </c>
      <c r="CE42" s="63">
        <v>0</v>
      </c>
      <c r="CF42" s="15">
        <f>AZ42*$CE$158</f>
        <v>0</v>
      </c>
      <c r="CG42" s="37">
        <f>CF42-CE42</f>
        <v>0</v>
      </c>
      <c r="CH42" s="53">
        <f>CG42*(CG42&lt;&gt;0)</f>
        <v>0</v>
      </c>
      <c r="CI42" s="26">
        <f>CH42/$CH$155</f>
        <v>0</v>
      </c>
      <c r="CJ42" s="47">
        <f>CI42 * $CG$155</f>
        <v>0</v>
      </c>
      <c r="CK42" s="48">
        <f>IF(CA42&gt;0,V42,W42)</f>
        <v>1.4471922838546243</v>
      </c>
      <c r="CL42" s="62">
        <f>CJ42/CK42</f>
        <v>0</v>
      </c>
      <c r="CM42" s="67">
        <f>N42</f>
        <v>0</v>
      </c>
      <c r="CN42" s="75">
        <f>BT42+BV42</f>
        <v>295</v>
      </c>
      <c r="CO42">
        <f>E42/$E$155</f>
        <v>3.914778377448018E-3</v>
      </c>
      <c r="CP42">
        <f>MAX(0,L42)</f>
        <v>0.273351308867121</v>
      </c>
      <c r="CQ42">
        <f>CP42/$CP$155</f>
        <v>3.3749451886708084E-3</v>
      </c>
      <c r="CR42">
        <f>CO42*CQ42*AO42</f>
        <v>0</v>
      </c>
      <c r="CS42">
        <f>CR42/$CR$155</f>
        <v>0</v>
      </c>
      <c r="CT42" s="1">
        <f>$CT$157*CS42</f>
        <v>0</v>
      </c>
      <c r="CU42" s="2">
        <v>0</v>
      </c>
      <c r="CV42" s="1">
        <f>CT42-CU42</f>
        <v>0</v>
      </c>
      <c r="CW42" t="e">
        <f>CU42/CT42</f>
        <v>#DIV/0!</v>
      </c>
    </row>
    <row r="43" spans="1:101" x14ac:dyDescent="0.2">
      <c r="A43" s="32" t="s">
        <v>146</v>
      </c>
      <c r="B43">
        <v>1</v>
      </c>
      <c r="C43">
        <v>1</v>
      </c>
      <c r="D43">
        <v>0.37492778740612298</v>
      </c>
      <c r="E43">
        <v>0.62507221259387602</v>
      </c>
      <c r="F43">
        <v>0.430945558739255</v>
      </c>
      <c r="G43">
        <v>0.430945558739255</v>
      </c>
      <c r="H43">
        <v>0.17828500925354701</v>
      </c>
      <c r="I43">
        <v>0.149290561381863</v>
      </c>
      <c r="J43">
        <v>0.163144932858586</v>
      </c>
      <c r="K43">
        <v>0.26515388785801602</v>
      </c>
      <c r="L43">
        <v>0.254275985025333</v>
      </c>
      <c r="M43">
        <v>-0.97823154868922502</v>
      </c>
      <c r="N43" s="21">
        <v>0</v>
      </c>
      <c r="O43">
        <v>1.00521495496665</v>
      </c>
      <c r="P43">
        <v>0.96316117075097996</v>
      </c>
      <c r="Q43">
        <v>1.01013776010128</v>
      </c>
      <c r="R43">
        <v>0.99040422864996602</v>
      </c>
      <c r="S43">
        <v>9</v>
      </c>
      <c r="T43" s="27">
        <f>IF(C43,P43,R43)</f>
        <v>0.96316117075097996</v>
      </c>
      <c r="U43" s="27">
        <f>IF(D43 = 0,O43,Q43)</f>
        <v>1.01013776010128</v>
      </c>
      <c r="V43" s="39">
        <f>S43*T43^(1-N43)</f>
        <v>8.6684505367588187</v>
      </c>
      <c r="W43" s="38">
        <f>S43*U43^(N43+1)</f>
        <v>9.0912398409115198</v>
      </c>
      <c r="X43" s="44">
        <f>0.5 * (D43-MAX($D$3:$D$154))/(MIN($D$3:$D$154)-MAX($D$3:$D$154)) + 0.75</f>
        <v>1.0602326399267663</v>
      </c>
      <c r="Y43" s="44">
        <f>AVERAGE(D43, F43, G43, H43, I43, J43, K43)</f>
        <v>0.28467047089094927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v>1</v>
      </c>
      <c r="AD43" s="22">
        <v>1</v>
      </c>
      <c r="AE43" s="22">
        <v>1</v>
      </c>
      <c r="AF43" s="22">
        <f>PERCENTILE($L$2:$L$154, 0.05)</f>
        <v>-4.5080460395209E-2</v>
      </c>
      <c r="AG43" s="22">
        <f>PERCENTILE($L$2:$L$154, 0.95)</f>
        <v>0.95154870252060642</v>
      </c>
      <c r="AH43" s="22">
        <f>MIN(MAX(L43,AF43), AG43)</f>
        <v>0.254275985025333</v>
      </c>
      <c r="AI43" s="22">
        <f>AH43-$AH$155+1</f>
        <v>1.299356445420542</v>
      </c>
      <c r="AJ43" s="22">
        <f>PERCENTILE($M$2:$M$154, 0.02)</f>
        <v>-1.0748760080736643</v>
      </c>
      <c r="AK43" s="22">
        <f>PERCENTILE($M$2:$M$154, 0.98)</f>
        <v>1.1164415820468989</v>
      </c>
      <c r="AL43" s="22">
        <f>MIN(MAX(M43,AJ43), AK43)</f>
        <v>-0.97823154868922502</v>
      </c>
      <c r="AM43" s="22">
        <f>AL43-$AL$155 + 1</f>
        <v>1.0966444593844393</v>
      </c>
      <c r="AN43" s="46">
        <v>1</v>
      </c>
      <c r="AO43" s="51">
        <v>1</v>
      </c>
      <c r="AP43" s="51">
        <v>1</v>
      </c>
      <c r="AQ43" s="21">
        <v>1</v>
      </c>
      <c r="AR43" s="17">
        <f>(AI43^4)*AB43*AE43*AN43</f>
        <v>2.8504486405776235</v>
      </c>
      <c r="AS43" s="17">
        <f>(AM43^4) *Z43*AC43*AO43</f>
        <v>1.4463166807272487</v>
      </c>
      <c r="AT43" s="17">
        <f>(AM43^4)*AA43*AP43*AQ43</f>
        <v>1.4463166807272487</v>
      </c>
      <c r="AU43" s="17">
        <f>MIN(AR43, 0.05*AR$155)</f>
        <v>2.8504486405776235</v>
      </c>
      <c r="AV43" s="17">
        <f>MIN(AS43, 0.05*AS$155)</f>
        <v>1.4463166807272487</v>
      </c>
      <c r="AW43" s="17">
        <f>MIN(AT43, 0.05*AT$155)</f>
        <v>1.4463166807272487</v>
      </c>
      <c r="AX43" s="14">
        <f>AU43/$AU$155</f>
        <v>5.6015487318854633E-3</v>
      </c>
      <c r="AY43" s="14">
        <f>AV43/$AV$155</f>
        <v>1.1253641711579088E-3</v>
      </c>
      <c r="AZ43" s="64">
        <f>AW43/$AW$155</f>
        <v>9.5862483912375577E-4</v>
      </c>
      <c r="BA43" s="21">
        <f>N43</f>
        <v>0</v>
      </c>
      <c r="BB43" s="81">
        <v>549</v>
      </c>
      <c r="BC43" s="15">
        <f>$D$161*AX43</f>
        <v>719.5133330619559</v>
      </c>
      <c r="BD43" s="19">
        <f>BC43-BB43</f>
        <v>170.5133330619559</v>
      </c>
      <c r="BE43" s="60">
        <f>(IF(BD43 &gt; 0, V43, W43))</f>
        <v>8.6684505367588187</v>
      </c>
      <c r="BF43" s="60">
        <f>IF(BD43&gt;0, S43*(T43^(2-N43)), S43*(U43^(N43 + 2)))</f>
        <v>8.3491149675815848</v>
      </c>
      <c r="BG43" s="46">
        <f>BD43/BE43</f>
        <v>19.670566537686188</v>
      </c>
      <c r="BH43" s="61">
        <f>BB43/BC43</f>
        <v>0.76301574240977499</v>
      </c>
      <c r="BI43" s="63">
        <v>324</v>
      </c>
      <c r="BJ43" s="63">
        <v>0</v>
      </c>
      <c r="BK43" s="63">
        <v>90</v>
      </c>
      <c r="BL43" s="10">
        <f>SUM(BI43:BK43)</f>
        <v>414</v>
      </c>
      <c r="BM43" s="15">
        <f>AY43*$D$160</f>
        <v>198.19801246015973</v>
      </c>
      <c r="BN43" s="9">
        <f>BM43-BL43</f>
        <v>-215.80198753984027</v>
      </c>
      <c r="BO43" s="48">
        <f>IF(BN43&gt;0,V43,W43)</f>
        <v>9.0912398409115198</v>
      </c>
      <c r="BP43" s="48">
        <f xml:space="preserve"> IF(BN43 &gt;0, S43*T43^(2-N43), S43*U43^(N43+2))</f>
        <v>9.1834046494418793</v>
      </c>
      <c r="BQ43" s="48">
        <f>IF(BN43&gt;0, S43*T43^(3-N43), S43*U43^(N43+3))</f>
        <v>9.2765038026909004</v>
      </c>
      <c r="BR43" s="46">
        <f>BN43/BP43</f>
        <v>-23.499126498030947</v>
      </c>
      <c r="BS43" s="61">
        <f>BL43/BM43</f>
        <v>2.0888201393201111</v>
      </c>
      <c r="BT43" s="16">
        <f>BB43+BL43+BV43</f>
        <v>963</v>
      </c>
      <c r="BU43" s="66">
        <f>BC43+BM43+BW43</f>
        <v>926.67544639276184</v>
      </c>
      <c r="BV43" s="63">
        <v>0</v>
      </c>
      <c r="BW43" s="15">
        <f>AZ43*$D$163</f>
        <v>8.9641008706462397</v>
      </c>
      <c r="BX43" s="37">
        <f>BW43-BV43</f>
        <v>8.9641008706462397</v>
      </c>
      <c r="BY43" s="53">
        <f>BX43*(BX43&lt;&gt;0)</f>
        <v>8.9641008706462397</v>
      </c>
      <c r="BZ43" s="26">
        <f>BY43/$BY$155</f>
        <v>1.2381354793710336E-2</v>
      </c>
      <c r="CA43" s="47">
        <f>BZ43 * $BX$155</f>
        <v>8.9641008706462397</v>
      </c>
      <c r="CB43" s="48">
        <f>IF(CA43&gt;0, V43, W43)</f>
        <v>8.6684505367588187</v>
      </c>
      <c r="CC43" s="48">
        <f>IF(BX43&gt;0, S43*T43^(2-N43), S43*U43^(N43+2))</f>
        <v>8.3491149675815848</v>
      </c>
      <c r="CD43" s="62">
        <f>CA43/CB43</f>
        <v>1.0341064798874617</v>
      </c>
      <c r="CE43" s="63">
        <v>0</v>
      </c>
      <c r="CF43" s="15">
        <f>AZ43*$CE$158</f>
        <v>6.1610818410483787</v>
      </c>
      <c r="CG43" s="37">
        <f>CF43-CE43</f>
        <v>6.1610818410483787</v>
      </c>
      <c r="CH43" s="53">
        <f>CG43*(CG43&lt;&gt;0)</f>
        <v>6.1610818410483787</v>
      </c>
      <c r="CI43" s="26">
        <f>CH43/$CH$155</f>
        <v>9.5862483912375598E-4</v>
      </c>
      <c r="CJ43" s="47">
        <f>CI43 * $CG$155</f>
        <v>6.1610818410483787</v>
      </c>
      <c r="CK43" s="48">
        <f>IF(CA43&gt;0,V43,W43)</f>
        <v>8.6684505367588187</v>
      </c>
      <c r="CL43" s="62">
        <f>CJ43/CK43</f>
        <v>0.71074776454247857</v>
      </c>
      <c r="CM43" s="67">
        <f>N43</f>
        <v>0</v>
      </c>
      <c r="CN43" s="75">
        <f>BT43+BV43</f>
        <v>963</v>
      </c>
      <c r="CO43">
        <f>E43/$E$155</f>
        <v>7.4512031789073846E-3</v>
      </c>
      <c r="CP43">
        <f>MAX(0,L43)</f>
        <v>0.254275985025333</v>
      </c>
      <c r="CQ43">
        <f>CP43/$CP$155</f>
        <v>3.1394307779698343E-3</v>
      </c>
      <c r="CR43">
        <f>CO43*CQ43*AO43</f>
        <v>2.3392536592768512E-5</v>
      </c>
      <c r="CS43">
        <f>CR43/$CR$155</f>
        <v>5.0027733799776052E-3</v>
      </c>
      <c r="CT43" s="1">
        <f>$CT$157*CS43</f>
        <v>263.39543763383148</v>
      </c>
      <c r="CU43" s="2">
        <v>0</v>
      </c>
      <c r="CV43" s="1">
        <f>CT43-CU43</f>
        <v>263.39543763383148</v>
      </c>
      <c r="CW43">
        <f>CU43/CT43</f>
        <v>0</v>
      </c>
    </row>
    <row r="44" spans="1:101" x14ac:dyDescent="0.2">
      <c r="A44" s="32" t="s">
        <v>195</v>
      </c>
      <c r="B44">
        <v>1</v>
      </c>
      <c r="C44">
        <v>1</v>
      </c>
      <c r="D44">
        <v>0.52417099480623197</v>
      </c>
      <c r="E44">
        <v>0.47582900519376697</v>
      </c>
      <c r="F44">
        <v>0.58323400874056397</v>
      </c>
      <c r="G44">
        <v>0.58323400874056397</v>
      </c>
      <c r="H44">
        <v>0.60426243209360597</v>
      </c>
      <c r="I44">
        <v>0.25992478061011198</v>
      </c>
      <c r="J44">
        <v>0.39631146853562499</v>
      </c>
      <c r="K44">
        <v>0.48077263493661099</v>
      </c>
      <c r="L44">
        <v>0.95985529576345496</v>
      </c>
      <c r="M44">
        <v>0.85520990549718201</v>
      </c>
      <c r="N44" s="21">
        <v>0</v>
      </c>
      <c r="O44">
        <v>1.0011257973747101</v>
      </c>
      <c r="P44">
        <v>1.0018093545328199</v>
      </c>
      <c r="Q44">
        <v>1.0144455617968999</v>
      </c>
      <c r="R44">
        <v>0.99311658980652295</v>
      </c>
      <c r="S44">
        <v>12.039999961853001</v>
      </c>
      <c r="T44" s="27">
        <f>IF(C44,P44,R44)</f>
        <v>1.0018093545328199</v>
      </c>
      <c r="U44" s="27">
        <f>IF(D44 = 0,O44,Q44)</f>
        <v>1.0144455617968999</v>
      </c>
      <c r="V44" s="39">
        <f>S44*T44^(1-N44)</f>
        <v>12.061784590359132</v>
      </c>
      <c r="W44" s="38">
        <f>S44*U44^(N44+1)</f>
        <v>12.213924525336621</v>
      </c>
      <c r="X44" s="44">
        <f>0.5 * (D44-MAX($D$3:$D$154))/(MIN($D$3:$D$154)-MAX($D$3:$D$154)) + 0.75</f>
        <v>0.98371569029086459</v>
      </c>
      <c r="Y44" s="44">
        <f>AVERAGE(D44, F44, G44, H44, I44, J44, K44)</f>
        <v>0.49027290406618768</v>
      </c>
      <c r="Z44" s="22">
        <f>AI44^N44</f>
        <v>1</v>
      </c>
      <c r="AA44" s="22">
        <f>(Z44+AB44)/2</f>
        <v>1</v>
      </c>
      <c r="AB44" s="22">
        <f>AM44^N44</f>
        <v>1</v>
      </c>
      <c r="AC44" s="22">
        <v>1</v>
      </c>
      <c r="AD44" s="22">
        <v>1</v>
      </c>
      <c r="AE44" s="22">
        <v>1</v>
      </c>
      <c r="AF44" s="22">
        <f>PERCENTILE($L$2:$L$154, 0.05)</f>
        <v>-4.5080460395209E-2</v>
      </c>
      <c r="AG44" s="22">
        <f>PERCENTILE($L$2:$L$154, 0.95)</f>
        <v>0.95154870252060642</v>
      </c>
      <c r="AH44" s="22">
        <f>MIN(MAX(L44,AF44), AG44)</f>
        <v>0.95154870252060642</v>
      </c>
      <c r="AI44" s="22">
        <f>AH44-$AH$155+1</f>
        <v>1.9966291629158155</v>
      </c>
      <c r="AJ44" s="22">
        <f>PERCENTILE($M$2:$M$154, 0.02)</f>
        <v>-1.0748760080736643</v>
      </c>
      <c r="AK44" s="22">
        <f>PERCENTILE($M$2:$M$154, 0.98)</f>
        <v>1.1164415820468989</v>
      </c>
      <c r="AL44" s="22">
        <f>MIN(MAX(M44,AJ44), AK44)</f>
        <v>0.85520990549718201</v>
      </c>
      <c r="AM44" s="22">
        <f>AL44-$AL$155 + 1</f>
        <v>2.9300859135708466</v>
      </c>
      <c r="AN44" s="46">
        <v>0</v>
      </c>
      <c r="AO44" s="78">
        <v>0</v>
      </c>
      <c r="AP44" s="78">
        <v>0</v>
      </c>
      <c r="AQ44" s="50">
        <v>1</v>
      </c>
      <c r="AR44" s="17">
        <f>(AI44^4)*AB44*AE44*AN44</f>
        <v>0</v>
      </c>
      <c r="AS44" s="17">
        <f>(AM44^4) *Z44*AC44*AO44</f>
        <v>0</v>
      </c>
      <c r="AT44" s="17">
        <f>(AM44^4)*AA44*AP44*AQ44</f>
        <v>0</v>
      </c>
      <c r="AU44" s="17">
        <f>MIN(AR44, 0.05*AR$155)</f>
        <v>0</v>
      </c>
      <c r="AV44" s="17">
        <f>MIN(AS44, 0.05*AS$155)</f>
        <v>0</v>
      </c>
      <c r="AW44" s="17">
        <f>MIN(AT44, 0.05*AT$155)</f>
        <v>0</v>
      </c>
      <c r="AX44" s="14">
        <f>AU44/$AU$155</f>
        <v>0</v>
      </c>
      <c r="AY44" s="14">
        <f>AV44/$AV$155</f>
        <v>0</v>
      </c>
      <c r="AZ44" s="64">
        <f>AW44/$AW$155</f>
        <v>0</v>
      </c>
      <c r="BA44" s="21">
        <f>N44</f>
        <v>0</v>
      </c>
      <c r="BB44" s="81">
        <v>0</v>
      </c>
      <c r="BC44" s="15">
        <f>$D$161*AX44</f>
        <v>0</v>
      </c>
      <c r="BD44" s="19">
        <f>BC44-BB44</f>
        <v>0</v>
      </c>
      <c r="BE44" s="60">
        <f>(IF(BD44 &gt; 0, V44, W44))</f>
        <v>12.213924525336621</v>
      </c>
      <c r="BF44" s="60">
        <f>IF(BD44&gt;0, S44*(T44^(2-N44)), S44*(U44^(N44 + 2)))</f>
        <v>12.390361526850041</v>
      </c>
      <c r="BG44" s="46">
        <f>BD44/BE44</f>
        <v>0</v>
      </c>
      <c r="BH44" s="61" t="e">
        <f>BB44/BC44</f>
        <v>#DIV/0!</v>
      </c>
      <c r="BI44" s="63">
        <v>0</v>
      </c>
      <c r="BJ44" s="63">
        <v>2324</v>
      </c>
      <c r="BK44" s="63">
        <v>0</v>
      </c>
      <c r="BL44" s="10">
        <f>SUM(BI44:BK44)</f>
        <v>2324</v>
      </c>
      <c r="BM44" s="15">
        <f>AY44*$D$160</f>
        <v>0</v>
      </c>
      <c r="BN44" s="9">
        <f>BM44-BL44</f>
        <v>-2324</v>
      </c>
      <c r="BO44" s="48">
        <f>IF(BN44&gt;0,V44,W44)</f>
        <v>12.213924525336621</v>
      </c>
      <c r="BP44" s="48">
        <f xml:space="preserve"> IF(BN44 &gt;0, S44*T44^(2-N44), S44*U44^(N44+2))</f>
        <v>12.390361526850041</v>
      </c>
      <c r="BQ44" s="48">
        <f>IF(BN44&gt;0, S44*T44^(3-N44), S44*U44^(N44+3))</f>
        <v>12.569347259972085</v>
      </c>
      <c r="BR44" s="46">
        <f>BN44/BP44</f>
        <v>-187.56514851999015</v>
      </c>
      <c r="BS44" s="61" t="e">
        <f>BL44/BM44</f>
        <v>#DIV/0!</v>
      </c>
      <c r="BT44" s="16">
        <f>BB44+BL44+BV44</f>
        <v>2408</v>
      </c>
      <c r="BU44" s="66">
        <f>BC44+BM44+BW44</f>
        <v>0</v>
      </c>
      <c r="BV44" s="63">
        <v>84</v>
      </c>
      <c r="BW44" s="15">
        <f>AZ44*$D$163</f>
        <v>0</v>
      </c>
      <c r="BX44" s="37">
        <f>BW44-BV44</f>
        <v>-84</v>
      </c>
      <c r="BY44" s="53">
        <f>BX44*(BX44&lt;&gt;0)</f>
        <v>-84</v>
      </c>
      <c r="BZ44" s="26">
        <f>BY44/$BY$155</f>
        <v>-0.11602209944751438</v>
      </c>
      <c r="CA44" s="47">
        <f>BZ44 * $BX$155</f>
        <v>-84</v>
      </c>
      <c r="CB44" s="48">
        <f>IF(CA44&gt;0, V44, W44)</f>
        <v>12.213924525336621</v>
      </c>
      <c r="CC44" s="48">
        <f>IF(BX44&gt;0, S44*T44^(2-N44), S44*U44^(N44+2))</f>
        <v>12.390361526850041</v>
      </c>
      <c r="CD44" s="62">
        <f>CA44/CB44</f>
        <v>-6.8773963541161578</v>
      </c>
      <c r="CE44" s="63">
        <v>0</v>
      </c>
      <c r="CF44" s="15">
        <f>AZ44*$CE$158</f>
        <v>0</v>
      </c>
      <c r="CG44" s="37">
        <f>CF44-CE44</f>
        <v>0</v>
      </c>
      <c r="CH44" s="53">
        <f>CG44*(CG44&lt;&gt;0)</f>
        <v>0</v>
      </c>
      <c r="CI44" s="26">
        <f>CH44/$CH$155</f>
        <v>0</v>
      </c>
      <c r="CJ44" s="47">
        <f>CI44 * $CG$155</f>
        <v>0</v>
      </c>
      <c r="CK44" s="48">
        <f>IF(CA44&gt;0,V44,W44)</f>
        <v>12.213924525336621</v>
      </c>
      <c r="CL44" s="62">
        <f>CJ44/CK44</f>
        <v>0</v>
      </c>
      <c r="CM44" s="67">
        <f>N44</f>
        <v>0</v>
      </c>
      <c r="CN44" s="75">
        <f>BT44+BV44</f>
        <v>2492</v>
      </c>
      <c r="CO44">
        <f>E44/$E$155</f>
        <v>5.6721423936016944E-3</v>
      </c>
      <c r="CP44">
        <f>MAX(0,L44)</f>
        <v>0.95985529576345496</v>
      </c>
      <c r="CQ44">
        <f>CP44/$CP$155</f>
        <v>1.1850899948797405E-2</v>
      </c>
      <c r="CR44">
        <f>CO44*CQ44*AO44</f>
        <v>0</v>
      </c>
      <c r="CS44">
        <f>CR44/$CR$155</f>
        <v>0</v>
      </c>
      <c r="CT44" s="1">
        <f>$CT$157*CS44</f>
        <v>0</v>
      </c>
      <c r="CU44" s="2">
        <v>0</v>
      </c>
      <c r="CV44" s="1">
        <f>CT44-CU44</f>
        <v>0</v>
      </c>
      <c r="CW44" t="e">
        <f>CU44/CT44</f>
        <v>#DIV/0!</v>
      </c>
    </row>
    <row r="45" spans="1:101" x14ac:dyDescent="0.2">
      <c r="A45" s="32" t="s">
        <v>295</v>
      </c>
      <c r="B45">
        <v>0</v>
      </c>
      <c r="C45">
        <v>0</v>
      </c>
      <c r="D45">
        <v>0.205353575709149</v>
      </c>
      <c r="E45">
        <v>0.79464642429085097</v>
      </c>
      <c r="F45">
        <v>0.80135081446166001</v>
      </c>
      <c r="G45">
        <v>0.80135081446166001</v>
      </c>
      <c r="H45">
        <v>0.25031341412452901</v>
      </c>
      <c r="I45">
        <v>0.84830756372753802</v>
      </c>
      <c r="J45">
        <v>0.46080664329445398</v>
      </c>
      <c r="K45">
        <v>0.60767407293166198</v>
      </c>
      <c r="L45">
        <v>0.73089977067485001</v>
      </c>
      <c r="M45">
        <v>0.31952085247782602</v>
      </c>
      <c r="N45" s="21">
        <v>0</v>
      </c>
      <c r="O45">
        <v>1.00367435777113</v>
      </c>
      <c r="P45">
        <v>0.996943831715703</v>
      </c>
      <c r="Q45">
        <v>1.00153785975297</v>
      </c>
      <c r="R45">
        <v>0.99978101015037502</v>
      </c>
      <c r="S45">
        <v>250.97999572753901</v>
      </c>
      <c r="T45" s="27">
        <f>IF(C45,P45,R45)</f>
        <v>0.99978101015037502</v>
      </c>
      <c r="U45" s="27">
        <f>IF(D45 = 0,O45,Q45)</f>
        <v>1.00153785975297</v>
      </c>
      <c r="V45" s="39">
        <f>S45*T45^(1-N45)</f>
        <v>250.92503365601576</v>
      </c>
      <c r="W45" s="38">
        <f>S45*U45^(N45+1)</f>
        <v>251.36596776176899</v>
      </c>
      <c r="X45" s="44">
        <f>0.5 * (D45-MAX($D$3:$D$154))/(MIN($D$3:$D$154)-MAX($D$3:$D$154)) + 0.75</f>
        <v>1.1471732896353952</v>
      </c>
      <c r="Y45" s="44">
        <f>AVERAGE(D45, F45, G45, H45, I45, J45, K45)</f>
        <v>0.56787955695866466</v>
      </c>
      <c r="Z45" s="22">
        <f>AI45^N45</f>
        <v>1</v>
      </c>
      <c r="AA45" s="22">
        <f>(Z45+AB45)/2</f>
        <v>1</v>
      </c>
      <c r="AB45" s="22">
        <f>AM45^N45</f>
        <v>1</v>
      </c>
      <c r="AC45" s="22">
        <v>1</v>
      </c>
      <c r="AD45" s="22">
        <v>1</v>
      </c>
      <c r="AE45" s="22">
        <v>1</v>
      </c>
      <c r="AF45" s="22">
        <f>PERCENTILE($L$2:$L$154, 0.05)</f>
        <v>-4.5080460395209E-2</v>
      </c>
      <c r="AG45" s="22">
        <f>PERCENTILE($L$2:$L$154, 0.95)</f>
        <v>0.95154870252060642</v>
      </c>
      <c r="AH45" s="22">
        <f>MIN(MAX(L45,AF45), AG45)</f>
        <v>0.73089977067485001</v>
      </c>
      <c r="AI45" s="22">
        <f>AH45-$AH$155+1</f>
        <v>1.775980231070059</v>
      </c>
      <c r="AJ45" s="22">
        <f>PERCENTILE($M$2:$M$154, 0.02)</f>
        <v>-1.0748760080736643</v>
      </c>
      <c r="AK45" s="22">
        <f>PERCENTILE($M$2:$M$154, 0.98)</f>
        <v>1.1164415820468989</v>
      </c>
      <c r="AL45" s="22">
        <f>MIN(MAX(M45,AJ45), AK45)</f>
        <v>0.31952085247782602</v>
      </c>
      <c r="AM45" s="22">
        <f>AL45-$AL$155 + 1</f>
        <v>2.3943968605514905</v>
      </c>
      <c r="AN45" s="46">
        <v>0</v>
      </c>
      <c r="AO45" s="78">
        <v>0</v>
      </c>
      <c r="AP45" s="78">
        <v>0</v>
      </c>
      <c r="AQ45" s="50">
        <v>1</v>
      </c>
      <c r="AR45" s="17">
        <f>(AI45^4)*AB45*AE45*AN45</f>
        <v>0</v>
      </c>
      <c r="AS45" s="17">
        <f>(AM45^4) *Z45*AC45*AO45</f>
        <v>0</v>
      </c>
      <c r="AT45" s="17">
        <f>(AM45^4)*AA45*AP45*AQ45</f>
        <v>0</v>
      </c>
      <c r="AU45" s="17">
        <f>MIN(AR45, 0.05*AR$155)</f>
        <v>0</v>
      </c>
      <c r="AV45" s="17">
        <f>MIN(AS45, 0.05*AS$155)</f>
        <v>0</v>
      </c>
      <c r="AW45" s="17">
        <f>MIN(AT45, 0.05*AT$155)</f>
        <v>0</v>
      </c>
      <c r="AX45" s="14">
        <f>AU45/$AU$155</f>
        <v>0</v>
      </c>
      <c r="AY45" s="14">
        <f>AV45/$AV$155</f>
        <v>0</v>
      </c>
      <c r="AZ45" s="64">
        <f>AW45/$AW$155</f>
        <v>0</v>
      </c>
      <c r="BA45" s="21">
        <f>N45</f>
        <v>0</v>
      </c>
      <c r="BB45" s="81">
        <v>0</v>
      </c>
      <c r="BC45" s="15">
        <f>$D$161*AX45</f>
        <v>0</v>
      </c>
      <c r="BD45" s="19">
        <f>BC45-BB45</f>
        <v>0</v>
      </c>
      <c r="BE45" s="60">
        <f>(IF(BD45 &gt; 0, V45, W45))</f>
        <v>251.36596776176899</v>
      </c>
      <c r="BF45" s="60">
        <f>IF(BD45&gt;0, S45*(T45^(2-N45)), S45*(U45^(N45 + 2)))</f>
        <v>251.75253336685617</v>
      </c>
      <c r="BG45" s="46">
        <f>BD45/BE45</f>
        <v>0</v>
      </c>
      <c r="BH45" s="61" t="e">
        <f>BB45/BC45</f>
        <v>#DIV/0!</v>
      </c>
      <c r="BI45" s="63">
        <v>2259</v>
      </c>
      <c r="BJ45" s="63">
        <v>0</v>
      </c>
      <c r="BK45" s="63">
        <v>0</v>
      </c>
      <c r="BL45" s="10">
        <f>SUM(BI45:BK45)</f>
        <v>2259</v>
      </c>
      <c r="BM45" s="15">
        <f>AY45*$D$160</f>
        <v>0</v>
      </c>
      <c r="BN45" s="9">
        <f>BM45-BL45</f>
        <v>-2259</v>
      </c>
      <c r="BO45" s="48">
        <f>IF(BN45&gt;0,V45,W45)</f>
        <v>251.36596776176899</v>
      </c>
      <c r="BP45" s="48">
        <f xml:space="preserve"> IF(BN45 &gt;0, S45*T45^(2-N45), S45*U45^(N45+2))</f>
        <v>251.75253336685617</v>
      </c>
      <c r="BQ45" s="48">
        <f>IF(BN45&gt;0, S45*T45^(3-N45), S45*U45^(N45+3))</f>
        <v>252.13969345562927</v>
      </c>
      <c r="BR45" s="46">
        <f>BN45/BP45</f>
        <v>-8.9730973896821276</v>
      </c>
      <c r="BS45" s="61" t="e">
        <f>BL45/BM45</f>
        <v>#DIV/0!</v>
      </c>
      <c r="BT45" s="16">
        <f>BB45+BL45+BV45</f>
        <v>2259</v>
      </c>
      <c r="BU45" s="66">
        <f>BC45+BM45+BW45</f>
        <v>0</v>
      </c>
      <c r="BV45" s="63">
        <v>0</v>
      </c>
      <c r="BW45" s="15">
        <f>AZ45*$D$163</f>
        <v>0</v>
      </c>
      <c r="BX45" s="37">
        <f>BW45-BV45</f>
        <v>0</v>
      </c>
      <c r="BY45" s="53">
        <f>BX45*(BX45&lt;&gt;0)</f>
        <v>0</v>
      </c>
      <c r="BZ45" s="26">
        <f>BY45/$BY$155</f>
        <v>0</v>
      </c>
      <c r="CA45" s="47">
        <f>BZ45 * $BX$155</f>
        <v>0</v>
      </c>
      <c r="CB45" s="48">
        <f>IF(CA45&gt;0, V45, W45)</f>
        <v>251.36596776176899</v>
      </c>
      <c r="CC45" s="48">
        <f>IF(BX45&gt;0, S45*T45^(2-N45), S45*U45^(N45+2))</f>
        <v>251.75253336685617</v>
      </c>
      <c r="CD45" s="62">
        <f>CA45/CB45</f>
        <v>0</v>
      </c>
      <c r="CE45" s="63">
        <v>0</v>
      </c>
      <c r="CF45" s="15">
        <f>AZ45*$CE$158</f>
        <v>0</v>
      </c>
      <c r="CG45" s="37">
        <f>CF45-CE45</f>
        <v>0</v>
      </c>
      <c r="CH45" s="53">
        <f>CG45*(CG45&lt;&gt;0)</f>
        <v>0</v>
      </c>
      <c r="CI45" s="26">
        <f>CH45/$CH$155</f>
        <v>0</v>
      </c>
      <c r="CJ45" s="47">
        <f>CI45 * $CG$155</f>
        <v>0</v>
      </c>
      <c r="CK45" s="48">
        <f>IF(CA45&gt;0,V45,W45)</f>
        <v>251.36596776176899</v>
      </c>
      <c r="CL45" s="62">
        <f>CJ45/CK45</f>
        <v>0</v>
      </c>
      <c r="CM45" s="67">
        <f>N45</f>
        <v>0</v>
      </c>
      <c r="CN45" s="75">
        <f>BT45+BV45</f>
        <v>2259</v>
      </c>
      <c r="CO45">
        <f>E45/$E$155</f>
        <v>9.4726206724381045E-3</v>
      </c>
      <c r="CP45">
        <f>MAX(0,L45)</f>
        <v>0.73089977067485001</v>
      </c>
      <c r="CQ45">
        <f>CP45/$CP$155</f>
        <v>9.0240894571271078E-3</v>
      </c>
      <c r="CR45">
        <f>CO45*CQ45*AO45</f>
        <v>0</v>
      </c>
      <c r="CS45">
        <f>CR45/$CR$155</f>
        <v>0</v>
      </c>
      <c r="CT45" s="1">
        <f>$CT$157*CS45</f>
        <v>0</v>
      </c>
      <c r="CU45" s="2">
        <v>0</v>
      </c>
      <c r="CV45" s="1">
        <f>CT45-CU45</f>
        <v>0</v>
      </c>
      <c r="CW45" t="e">
        <f>CU45/CT45</f>
        <v>#DIV/0!</v>
      </c>
    </row>
    <row r="46" spans="1:101" x14ac:dyDescent="0.2">
      <c r="A46" s="32" t="s">
        <v>281</v>
      </c>
      <c r="B46">
        <v>0</v>
      </c>
      <c r="C46">
        <v>0</v>
      </c>
      <c r="D46">
        <v>0.100279664402716</v>
      </c>
      <c r="E46">
        <v>0.89972033559728304</v>
      </c>
      <c r="F46">
        <v>0.50576082638061104</v>
      </c>
      <c r="G46">
        <v>0.50576082638061104</v>
      </c>
      <c r="H46">
        <v>0.28917676556623401</v>
      </c>
      <c r="I46">
        <v>0.58336815712494705</v>
      </c>
      <c r="J46">
        <v>0.41072681530638699</v>
      </c>
      <c r="K46">
        <v>0.455773555097304</v>
      </c>
      <c r="L46">
        <v>0.70224275693539695</v>
      </c>
      <c r="M46">
        <v>0.93846857993114996</v>
      </c>
      <c r="N46" s="21">
        <v>0</v>
      </c>
      <c r="O46">
        <v>1.0036153931746701</v>
      </c>
      <c r="P46">
        <v>0.997877544947399</v>
      </c>
      <c r="Q46">
        <v>1.00738362045858</v>
      </c>
      <c r="R46">
        <v>1.0037630229729899</v>
      </c>
      <c r="S46">
        <v>2.5599999427795401</v>
      </c>
      <c r="T46" s="27">
        <f>IF(C46,P46,R46)</f>
        <v>1.0037630229729899</v>
      </c>
      <c r="U46" s="27">
        <f>IF(D46 = 0,O46,Q46)</f>
        <v>1.00738362045858</v>
      </c>
      <c r="V46" s="39">
        <f>S46*T46^(1-N46)</f>
        <v>2.5696332813750722</v>
      </c>
      <c r="W46" s="38">
        <f>S46*U46^(N46+1)</f>
        <v>2.5789020107310106</v>
      </c>
      <c r="X46" s="44">
        <f>0.5 * (D46-MAX($D$3:$D$154))/(MIN($D$3:$D$154)-MAX($D$3:$D$154)) + 0.75</f>
        <v>1.2010446538303978</v>
      </c>
      <c r="Y46" s="44">
        <f>AVERAGE(D46, F46, G46, H46, I46, J46, K46)</f>
        <v>0.40726380146554436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v>1</v>
      </c>
      <c r="AD46" s="22">
        <v>1</v>
      </c>
      <c r="AE46" s="22">
        <v>1</v>
      </c>
      <c r="AF46" s="22">
        <f>PERCENTILE($L$2:$L$154, 0.05)</f>
        <v>-4.5080460395209E-2</v>
      </c>
      <c r="AG46" s="22">
        <f>PERCENTILE($L$2:$L$154, 0.95)</f>
        <v>0.95154870252060642</v>
      </c>
      <c r="AH46" s="22">
        <f>MIN(MAX(L46,AF46), AG46)</f>
        <v>0.70224275693539695</v>
      </c>
      <c r="AI46" s="22">
        <f>AH46-$AH$155+1</f>
        <v>1.7473232173306059</v>
      </c>
      <c r="AJ46" s="22">
        <f>PERCENTILE($M$2:$M$154, 0.02)</f>
        <v>-1.0748760080736643</v>
      </c>
      <c r="AK46" s="22">
        <f>PERCENTILE($M$2:$M$154, 0.98)</f>
        <v>1.1164415820468989</v>
      </c>
      <c r="AL46" s="22">
        <f>MIN(MAX(M46,AJ46), AK46)</f>
        <v>0.93846857993114996</v>
      </c>
      <c r="AM46" s="22">
        <f>AL46-$AL$155 + 1</f>
        <v>3.0133445880048142</v>
      </c>
      <c r="AN46" s="46">
        <v>0</v>
      </c>
      <c r="AO46" s="78">
        <v>0</v>
      </c>
      <c r="AP46" s="78">
        <v>0</v>
      </c>
      <c r="AQ46" s="50">
        <v>1</v>
      </c>
      <c r="AR46" s="17">
        <f>(AI46^4)*AB46*AE46*AN46</f>
        <v>0</v>
      </c>
      <c r="AS46" s="17">
        <f>(AM46^4) *Z46*AC46*AO46</f>
        <v>0</v>
      </c>
      <c r="AT46" s="17">
        <f>(AM46^4)*AA46*AP46*AQ46</f>
        <v>0</v>
      </c>
      <c r="AU46" s="17">
        <f>MIN(AR46, 0.05*AR$155)</f>
        <v>0</v>
      </c>
      <c r="AV46" s="17">
        <f>MIN(AS46, 0.05*AS$155)</f>
        <v>0</v>
      </c>
      <c r="AW46" s="17">
        <f>MIN(AT46, 0.05*AT$155)</f>
        <v>0</v>
      </c>
      <c r="AX46" s="14">
        <f>AU46/$AU$155</f>
        <v>0</v>
      </c>
      <c r="AY46" s="14">
        <f>AV46/$AV$155</f>
        <v>0</v>
      </c>
      <c r="AZ46" s="64">
        <f>AW46/$AW$155</f>
        <v>0</v>
      </c>
      <c r="BA46" s="21">
        <f>N46</f>
        <v>0</v>
      </c>
      <c r="BB46" s="81">
        <v>0</v>
      </c>
      <c r="BC46" s="15">
        <f>$D$161*AX46</f>
        <v>0</v>
      </c>
      <c r="BD46" s="19">
        <f>BC46-BB46</f>
        <v>0</v>
      </c>
      <c r="BE46" s="60">
        <f>(IF(BD46 &gt; 0, V46, W46))</f>
        <v>2.5789020107310106</v>
      </c>
      <c r="BF46" s="60">
        <f>IF(BD46&gt;0, S46*(T46^(2-N46)), S46*(U46^(N46 + 2)))</f>
        <v>2.5979436443781174</v>
      </c>
      <c r="BG46" s="46">
        <f>BD46/BE46</f>
        <v>0</v>
      </c>
      <c r="BH46" s="61" t="e">
        <f>BB46/BC46</f>
        <v>#DIV/0!</v>
      </c>
      <c r="BI46" s="63">
        <v>676</v>
      </c>
      <c r="BJ46" s="63">
        <v>0</v>
      </c>
      <c r="BK46" s="63">
        <v>0</v>
      </c>
      <c r="BL46" s="10">
        <f>SUM(BI46:BK46)</f>
        <v>676</v>
      </c>
      <c r="BM46" s="15">
        <f>AY46*$D$160</f>
        <v>0</v>
      </c>
      <c r="BN46" s="9">
        <f>BM46-BL46</f>
        <v>-676</v>
      </c>
      <c r="BO46" s="48">
        <f>IF(BN46&gt;0,V46,W46)</f>
        <v>2.5789020107310106</v>
      </c>
      <c r="BP46" s="48">
        <f xml:space="preserve"> IF(BN46 &gt;0, S46*T46^(2-N46), S46*U46^(N46+2))</f>
        <v>2.5979436443781174</v>
      </c>
      <c r="BQ46" s="48">
        <f>IF(BN46&gt;0, S46*T46^(3-N46), S46*U46^(N46+3))</f>
        <v>2.6171258742209855</v>
      </c>
      <c r="BR46" s="46">
        <f>BN46/BP46</f>
        <v>-260.20579832932344</v>
      </c>
      <c r="BS46" s="61" t="e">
        <f>BL46/BM46</f>
        <v>#DIV/0!</v>
      </c>
      <c r="BT46" s="16">
        <f>BB46+BL46+BV46</f>
        <v>758</v>
      </c>
      <c r="BU46" s="66">
        <f>BC46+BM46+BW46</f>
        <v>0</v>
      </c>
      <c r="BV46" s="63">
        <v>82</v>
      </c>
      <c r="BW46" s="15">
        <f>AZ46*$D$163</f>
        <v>0</v>
      </c>
      <c r="BX46" s="37">
        <f>BW46-BV46</f>
        <v>-82</v>
      </c>
      <c r="BY46" s="53">
        <f>BX46*(BX46&lt;&gt;0)</f>
        <v>-82</v>
      </c>
      <c r="BZ46" s="26">
        <f>BY46/$BY$155</f>
        <v>-0.11325966850828785</v>
      </c>
      <c r="CA46" s="47">
        <f>BZ46 * $BX$155</f>
        <v>-82</v>
      </c>
      <c r="CB46" s="48">
        <f>IF(CA46&gt;0, V46, W46)</f>
        <v>2.5789020107310106</v>
      </c>
      <c r="CC46" s="48">
        <f>IF(BX46&gt;0, S46*T46^(2-N46), S46*U46^(N46+2))</f>
        <v>2.5979436443781174</v>
      </c>
      <c r="CD46" s="62">
        <f>CA46/CB46</f>
        <v>-31.79647759348423</v>
      </c>
      <c r="CE46" s="63">
        <v>0</v>
      </c>
      <c r="CF46" s="15">
        <f>AZ46*$CE$158</f>
        <v>0</v>
      </c>
      <c r="CG46" s="37">
        <f>CF46-CE46</f>
        <v>0</v>
      </c>
      <c r="CH46" s="53">
        <f>CG46*(CG46&lt;&gt;0)</f>
        <v>0</v>
      </c>
      <c r="CI46" s="26">
        <f>CH46/$CH$155</f>
        <v>0</v>
      </c>
      <c r="CJ46" s="47">
        <f>CI46 * $CG$155</f>
        <v>0</v>
      </c>
      <c r="CK46" s="48">
        <f>IF(CA46&gt;0,V46,W46)</f>
        <v>2.5789020107310106</v>
      </c>
      <c r="CL46" s="62">
        <f>CJ46/CK46</f>
        <v>0</v>
      </c>
      <c r="CM46" s="67">
        <f>N46</f>
        <v>0</v>
      </c>
      <c r="CN46" s="75">
        <f>BT46+BV46</f>
        <v>840</v>
      </c>
      <c r="CO46">
        <f>E46/$E$155</f>
        <v>1.0725159253057117E-2</v>
      </c>
      <c r="CP46">
        <f>MAX(0,L46)</f>
        <v>0.70224275693539695</v>
      </c>
      <c r="CQ46">
        <f>CP46/$CP$155</f>
        <v>8.6702742475256965E-3</v>
      </c>
      <c r="CR46">
        <f>CO46*CQ46*AO46</f>
        <v>0</v>
      </c>
      <c r="CS46">
        <f>CR46/$CR$155</f>
        <v>0</v>
      </c>
      <c r="CT46" s="1">
        <f>$CT$157*CS46</f>
        <v>0</v>
      </c>
      <c r="CU46" s="2">
        <v>0</v>
      </c>
      <c r="CV46" s="1">
        <f>CT46-CU46</f>
        <v>0</v>
      </c>
      <c r="CW46" t="e">
        <f>CU46/CT46</f>
        <v>#DIV/0!</v>
      </c>
    </row>
    <row r="47" spans="1:101" x14ac:dyDescent="0.2">
      <c r="A47" s="32" t="s">
        <v>108</v>
      </c>
      <c r="B47">
        <v>0</v>
      </c>
      <c r="C47">
        <v>0</v>
      </c>
      <c r="D47">
        <v>0.35747542679772298</v>
      </c>
      <c r="E47">
        <v>0.64252457320227596</v>
      </c>
      <c r="F47">
        <v>0.35593220338983</v>
      </c>
      <c r="G47">
        <v>0.35593220338983</v>
      </c>
      <c r="H47">
        <v>0.47504114097641198</v>
      </c>
      <c r="I47">
        <v>0.56445419637959404</v>
      </c>
      <c r="J47">
        <v>0.51782136444635596</v>
      </c>
      <c r="K47">
        <v>0.42931258915820297</v>
      </c>
      <c r="L47">
        <v>0.59874611314713599</v>
      </c>
      <c r="M47">
        <v>-0.20353985528201801</v>
      </c>
      <c r="N47" s="21">
        <v>0</v>
      </c>
      <c r="O47">
        <v>1.0027947338207199</v>
      </c>
      <c r="P47">
        <v>0.97842794308448799</v>
      </c>
      <c r="Q47">
        <v>1.0287459401508099</v>
      </c>
      <c r="R47">
        <v>0.98660607797882405</v>
      </c>
      <c r="S47">
        <v>120.58999633789</v>
      </c>
      <c r="T47" s="27">
        <f>IF(C47,P47,R47)</f>
        <v>0.98660607797882405</v>
      </c>
      <c r="U47" s="27">
        <f>IF(D47 = 0,O47,Q47)</f>
        <v>1.0287459401508099</v>
      </c>
      <c r="V47" s="39">
        <f>S47*T47^(1-N47)</f>
        <v>118.97482333040641</v>
      </c>
      <c r="W47" s="38">
        <f>S47*U47^(N47+1)</f>
        <v>124.05646915540537</v>
      </c>
      <c r="X47" s="44">
        <f>0.5 * (D47-MAX($D$3:$D$154))/(MIN($D$3:$D$154)-MAX($D$3:$D$154)) + 0.75</f>
        <v>1.0691804602059194</v>
      </c>
      <c r="Y47" s="44">
        <f>AVERAGE(D47, F47, G47, H47, I47, J47, K47)</f>
        <v>0.43656701779113538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v>1</v>
      </c>
      <c r="AD47" s="22">
        <v>1</v>
      </c>
      <c r="AE47" s="22">
        <v>1</v>
      </c>
      <c r="AF47" s="22">
        <f>PERCENTILE($L$2:$L$154, 0.05)</f>
        <v>-4.5080460395209E-2</v>
      </c>
      <c r="AG47" s="22">
        <f>PERCENTILE($L$2:$L$154, 0.95)</f>
        <v>0.95154870252060642</v>
      </c>
      <c r="AH47" s="22">
        <f>MIN(MAX(L47,AF47), AG47)</f>
        <v>0.59874611314713599</v>
      </c>
      <c r="AI47" s="22">
        <f>AH47-$AH$155+1</f>
        <v>1.643826573542345</v>
      </c>
      <c r="AJ47" s="22">
        <f>PERCENTILE($M$2:$M$154, 0.02)</f>
        <v>-1.0748760080736643</v>
      </c>
      <c r="AK47" s="22">
        <f>PERCENTILE($M$2:$M$154, 0.98)</f>
        <v>1.1164415820468989</v>
      </c>
      <c r="AL47" s="22">
        <f>MIN(MAX(M47,AJ47), AK47)</f>
        <v>-0.20353985528201801</v>
      </c>
      <c r="AM47" s="22">
        <f>AL47-$AL$155 + 1</f>
        <v>1.8713361527916463</v>
      </c>
      <c r="AN47" s="46">
        <v>1</v>
      </c>
      <c r="AO47" s="51">
        <v>1</v>
      </c>
      <c r="AP47" s="51">
        <v>1</v>
      </c>
      <c r="AQ47" s="21">
        <v>1</v>
      </c>
      <c r="AR47" s="17">
        <f>(AI47^4)*AB47*AE47*AN47</f>
        <v>7.3017000316798821</v>
      </c>
      <c r="AS47" s="17">
        <f>(AM47^4) *Z47*AC47*AO47</f>
        <v>12.263296583403918</v>
      </c>
      <c r="AT47" s="17">
        <f>(AM47^4)*AA47*AP47*AQ47</f>
        <v>12.263296583403918</v>
      </c>
      <c r="AU47" s="17">
        <f>MIN(AR47, 0.05*AR$155)</f>
        <v>7.3017000316798821</v>
      </c>
      <c r="AV47" s="17">
        <f>MIN(AS47, 0.05*AS$155)</f>
        <v>12.263296583403918</v>
      </c>
      <c r="AW47" s="17">
        <f>MIN(AT47, 0.05*AT$155)</f>
        <v>12.263296583403918</v>
      </c>
      <c r="AX47" s="14">
        <f>AU47/$AU$155</f>
        <v>1.4348909140413849E-2</v>
      </c>
      <c r="AY47" s="14">
        <f>AV47/$AV$155</f>
        <v>9.5419452593927066E-3</v>
      </c>
      <c r="AZ47" s="64">
        <f>AW47/$AW$155</f>
        <v>8.1281650630491836E-3</v>
      </c>
      <c r="BA47" s="21">
        <f>N47</f>
        <v>0</v>
      </c>
      <c r="BB47" s="81">
        <v>1688</v>
      </c>
      <c r="BC47" s="15">
        <f>$D$161*AX47</f>
        <v>1843.1030301770186</v>
      </c>
      <c r="BD47" s="19">
        <f>BC47-BB47</f>
        <v>155.10303017701858</v>
      </c>
      <c r="BE47" s="60">
        <f>(IF(BD47 &gt; 0, V47, W47))</f>
        <v>118.97482333040641</v>
      </c>
      <c r="BF47" s="60">
        <f>IF(BD47&gt;0, S47*(T47^(2-N47)), S47*(U47^(N47 + 2)))</f>
        <v>117.38128382423577</v>
      </c>
      <c r="BG47" s="46">
        <f>BD47/BE47</f>
        <v>1.3036626223539756</v>
      </c>
      <c r="BH47" s="61">
        <f>BB47/BC47</f>
        <v>0.91584679334929964</v>
      </c>
      <c r="BI47" s="63">
        <v>0</v>
      </c>
      <c r="BJ47" s="63">
        <v>844</v>
      </c>
      <c r="BK47" s="63">
        <v>0</v>
      </c>
      <c r="BL47" s="10">
        <f>SUM(BI47:BK47)</f>
        <v>844</v>
      </c>
      <c r="BM47" s="15">
        <f>AY47*$D$160</f>
        <v>1680.517857138984</v>
      </c>
      <c r="BN47" s="9">
        <f>BM47-BL47</f>
        <v>836.51785713898403</v>
      </c>
      <c r="BO47" s="48">
        <f>IF(BN47&gt;0,V47,W47)</f>
        <v>118.97482333040641</v>
      </c>
      <c r="BP47" s="48">
        <f xml:space="preserve"> IF(BN47 &gt;0, S47*T47^(2-N47), S47*U47^(N47+2))</f>
        <v>117.38128382423577</v>
      </c>
      <c r="BQ47" s="48">
        <f>IF(BN47&gt;0, S47*T47^(3-N47), S47*U47^(N47+3))</f>
        <v>115.80908806194843</v>
      </c>
      <c r="BR47" s="46">
        <f>BN47/BP47</f>
        <v>7.1265011753625735</v>
      </c>
      <c r="BS47" s="61">
        <f>BL47/BM47</f>
        <v>0.50222614202795623</v>
      </c>
      <c r="BT47" s="16">
        <f>BB47+BL47+BV47</f>
        <v>2532</v>
      </c>
      <c r="BU47" s="66">
        <f>BC47+BM47+BW47</f>
        <v>3599.6273588205754</v>
      </c>
      <c r="BV47" s="63">
        <v>0</v>
      </c>
      <c r="BW47" s="15">
        <f>AZ47*$D$163</f>
        <v>76.006471504572914</v>
      </c>
      <c r="BX47" s="37">
        <f>BW47-BV47</f>
        <v>76.006471504572914</v>
      </c>
      <c r="BY47" s="53">
        <f>BX47*(BX47&lt;&gt;0)</f>
        <v>76.006471504572914</v>
      </c>
      <c r="BZ47" s="26">
        <f>BY47/$BY$155</f>
        <v>0.10498131423283603</v>
      </c>
      <c r="CA47" s="47">
        <f>BZ47 * $BX$155</f>
        <v>76.006471504572914</v>
      </c>
      <c r="CB47" s="48">
        <f>IF(CA47&gt;0, V47, W47)</f>
        <v>118.97482333040641</v>
      </c>
      <c r="CC47" s="48">
        <f>IF(BX47&gt;0, S47*T47^(2-N47), S47*U47^(N47+2))</f>
        <v>117.38128382423577</v>
      </c>
      <c r="CD47" s="62">
        <f>CA47/CB47</f>
        <v>0.63884500415263845</v>
      </c>
      <c r="CE47" s="63">
        <v>0</v>
      </c>
      <c r="CF47" s="15">
        <f>AZ47*$CE$158</f>
        <v>52.239716860217101</v>
      </c>
      <c r="CG47" s="37">
        <f>CF47-CE47</f>
        <v>52.239716860217101</v>
      </c>
      <c r="CH47" s="53">
        <f>CG47*(CG47&lt;&gt;0)</f>
        <v>52.239716860217101</v>
      </c>
      <c r="CI47" s="26">
        <f>CH47/$CH$155</f>
        <v>8.1281650630491836E-3</v>
      </c>
      <c r="CJ47" s="47">
        <f>CI47 * $CG$155</f>
        <v>52.239716860217094</v>
      </c>
      <c r="CK47" s="48">
        <f>IF(CA47&gt;0,V47,W47)</f>
        <v>118.97482333040641</v>
      </c>
      <c r="CL47" s="62">
        <f>CJ47/CK47</f>
        <v>0.43908211332360253</v>
      </c>
      <c r="CM47" s="67">
        <f>N47</f>
        <v>0</v>
      </c>
      <c r="CN47" s="75">
        <f>BT47+BV47</f>
        <v>2532</v>
      </c>
      <c r="CO47">
        <f>E47/$E$155</f>
        <v>7.6592448774898785E-3</v>
      </c>
      <c r="CP47">
        <f>MAX(0,L47)</f>
        <v>0.59874611314713599</v>
      </c>
      <c r="CQ47">
        <f>CP47/$CP$155</f>
        <v>7.392447916843797E-3</v>
      </c>
      <c r="CR47">
        <f>CO47*CQ47*AO47</f>
        <v>5.6620568839196575E-5</v>
      </c>
      <c r="CS47">
        <f>CR47/$CR$155</f>
        <v>1.2108984992909579E-2</v>
      </c>
      <c r="CT47" s="1">
        <f>$CT$157*CS47</f>
        <v>637.53665402353158</v>
      </c>
      <c r="CU47" s="2">
        <v>0</v>
      </c>
      <c r="CV47" s="1">
        <f>CT47-CU47</f>
        <v>637.53665402353158</v>
      </c>
      <c r="CW47">
        <f>CU47/CT47</f>
        <v>0</v>
      </c>
    </row>
    <row r="48" spans="1:101" x14ac:dyDescent="0.2">
      <c r="A48" s="32" t="s">
        <v>196</v>
      </c>
      <c r="B48">
        <v>0</v>
      </c>
      <c r="C48">
        <v>0</v>
      </c>
      <c r="D48">
        <v>0.27712684666326998</v>
      </c>
      <c r="E48">
        <v>0.72287315333672897</v>
      </c>
      <c r="F48">
        <v>9.3216203025866196E-2</v>
      </c>
      <c r="G48">
        <v>9.3216203025866196E-2</v>
      </c>
      <c r="H48">
        <v>1.35064935064935E-2</v>
      </c>
      <c r="I48">
        <v>0.12935064935064899</v>
      </c>
      <c r="J48">
        <v>4.1798010784190001E-2</v>
      </c>
      <c r="K48">
        <v>6.2419963628124603E-2</v>
      </c>
      <c r="L48">
        <v>0.69530973465572798</v>
      </c>
      <c r="M48">
        <v>0.39083057444216102</v>
      </c>
      <c r="N48" s="21">
        <v>0</v>
      </c>
      <c r="O48">
        <v>1.0121731450534599</v>
      </c>
      <c r="P48">
        <v>1.0069224725721599</v>
      </c>
      <c r="Q48">
        <v>1.00404651125904</v>
      </c>
      <c r="R48">
        <v>1.00501066743436</v>
      </c>
      <c r="S48">
        <v>5.7199997901916504</v>
      </c>
      <c r="T48" s="27">
        <f>IF(C48,P48,R48)</f>
        <v>1.00501066743436</v>
      </c>
      <c r="U48" s="27">
        <f>IF(D48 = 0,O48,Q48)</f>
        <v>1.00404651125904</v>
      </c>
      <c r="V48" s="39">
        <f>S48*T48^(1-N48)</f>
        <v>5.7486608068649092</v>
      </c>
      <c r="W48" s="38">
        <f>S48*U48^(N48+1)</f>
        <v>5.743145833744367</v>
      </c>
      <c r="X48" s="44">
        <f>0.5 * (D48-MAX($D$3:$D$154))/(MIN($D$3:$D$154)-MAX($D$3:$D$154)) + 0.75</f>
        <v>1.1103751541994746</v>
      </c>
      <c r="Y48" s="44">
        <f>AVERAGE(D48, F48, G48, H48, I48, J48, K48)</f>
        <v>0.10151919571206565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v>1</v>
      </c>
      <c r="AD48" s="22">
        <v>1</v>
      </c>
      <c r="AE48" s="22">
        <v>1</v>
      </c>
      <c r="AF48" s="22">
        <f>PERCENTILE($L$2:$L$154, 0.05)</f>
        <v>-4.5080460395209E-2</v>
      </c>
      <c r="AG48" s="22">
        <f>PERCENTILE($L$2:$L$154, 0.95)</f>
        <v>0.95154870252060642</v>
      </c>
      <c r="AH48" s="22">
        <f>MIN(MAX(L48,AF48), AG48)</f>
        <v>0.69530973465572798</v>
      </c>
      <c r="AI48" s="22">
        <f>AH48-$AH$155+1</f>
        <v>1.7403901950509368</v>
      </c>
      <c r="AJ48" s="22">
        <f>PERCENTILE($M$2:$M$154, 0.02)</f>
        <v>-1.0748760080736643</v>
      </c>
      <c r="AK48" s="22">
        <f>PERCENTILE($M$2:$M$154, 0.98)</f>
        <v>1.1164415820468989</v>
      </c>
      <c r="AL48" s="22">
        <f>MIN(MAX(M48,AJ48), AK48)</f>
        <v>0.39083057444216102</v>
      </c>
      <c r="AM48" s="22">
        <f>AL48-$AL$155 + 1</f>
        <v>2.4657065825158253</v>
      </c>
      <c r="AN48" s="46">
        <v>0</v>
      </c>
      <c r="AO48" s="78">
        <v>0</v>
      </c>
      <c r="AP48" s="78">
        <v>0</v>
      </c>
      <c r="AQ48" s="50">
        <v>1</v>
      </c>
      <c r="AR48" s="17">
        <f>(AI48^4)*AB48*AE48*AN48</f>
        <v>0</v>
      </c>
      <c r="AS48" s="17">
        <f>(AM48^4) *Z48*AC48*AO48</f>
        <v>0</v>
      </c>
      <c r="AT48" s="17">
        <f>(AM48^4)*AA48*AP48*AQ48</f>
        <v>0</v>
      </c>
      <c r="AU48" s="17">
        <f>MIN(AR48, 0.05*AR$155)</f>
        <v>0</v>
      </c>
      <c r="AV48" s="17">
        <f>MIN(AS48, 0.05*AS$155)</f>
        <v>0</v>
      </c>
      <c r="AW48" s="17">
        <f>MIN(AT48, 0.05*AT$155)</f>
        <v>0</v>
      </c>
      <c r="AX48" s="14">
        <f>AU48/$AU$155</f>
        <v>0</v>
      </c>
      <c r="AY48" s="14">
        <f>AV48/$AV$155</f>
        <v>0</v>
      </c>
      <c r="AZ48" s="64">
        <f>AW48/$AW$155</f>
        <v>0</v>
      </c>
      <c r="BA48" s="21">
        <f>N48</f>
        <v>0</v>
      </c>
      <c r="BB48" s="81">
        <v>0</v>
      </c>
      <c r="BC48" s="15">
        <f>$D$161*AX48</f>
        <v>0</v>
      </c>
      <c r="BD48" s="19">
        <f>BC48-BB48</f>
        <v>0</v>
      </c>
      <c r="BE48" s="60">
        <f>(IF(BD48 &gt; 0, V48, W48))</f>
        <v>5.743145833744367</v>
      </c>
      <c r="BF48" s="60">
        <f>IF(BD48&gt;0, S48*(T48^(2-N48)), S48*(U48^(N48 + 2)))</f>
        <v>5.7663855380229228</v>
      </c>
      <c r="BG48" s="46">
        <f>BD48/BE48</f>
        <v>0</v>
      </c>
      <c r="BH48" s="61" t="e">
        <f>BB48/BC48</f>
        <v>#DIV/0!</v>
      </c>
      <c r="BI48" s="63">
        <v>6</v>
      </c>
      <c r="BJ48" s="63">
        <v>606</v>
      </c>
      <c r="BK48" s="63">
        <v>0</v>
      </c>
      <c r="BL48" s="10">
        <f>SUM(BI48:BK48)</f>
        <v>612</v>
      </c>
      <c r="BM48" s="15">
        <f>AY48*$D$160</f>
        <v>0</v>
      </c>
      <c r="BN48" s="9">
        <f>BM48-BL48</f>
        <v>-612</v>
      </c>
      <c r="BO48" s="48">
        <f>IF(BN48&gt;0,V48,W48)</f>
        <v>5.743145833744367</v>
      </c>
      <c r="BP48" s="48">
        <f xml:space="preserve"> IF(BN48 &gt;0, S48*T48^(2-N48), S48*U48^(N48+2))</f>
        <v>5.7663855380229228</v>
      </c>
      <c r="BQ48" s="48">
        <f>IF(BN48&gt;0, S48*T48^(3-N48), S48*U48^(N48+3))</f>
        <v>5.789719282026498</v>
      </c>
      <c r="BR48" s="46">
        <f>BN48/BP48</f>
        <v>-106.13234164877429</v>
      </c>
      <c r="BS48" s="61" t="e">
        <f>BL48/BM48</f>
        <v>#DIV/0!</v>
      </c>
      <c r="BT48" s="16">
        <f>BB48+BL48+BV48</f>
        <v>704</v>
      </c>
      <c r="BU48" s="66">
        <f>BC48+BM48+BW48</f>
        <v>0</v>
      </c>
      <c r="BV48" s="63">
        <v>92</v>
      </c>
      <c r="BW48" s="15">
        <f>AZ48*$D$163</f>
        <v>0</v>
      </c>
      <c r="BX48" s="37">
        <f>BW48-BV48</f>
        <v>-92</v>
      </c>
      <c r="BY48" s="53">
        <f>BX48*(BX48&lt;&gt;0)</f>
        <v>-92</v>
      </c>
      <c r="BZ48" s="26">
        <f>BY48/$BY$155</f>
        <v>-0.12707182320442051</v>
      </c>
      <c r="CA48" s="47">
        <f>BZ48 * $BX$155</f>
        <v>-92</v>
      </c>
      <c r="CB48" s="48">
        <f>IF(CA48&gt;0, V48, W48)</f>
        <v>5.743145833744367</v>
      </c>
      <c r="CC48" s="48">
        <f>IF(BX48&gt;0, S48*T48^(2-N48), S48*U48^(N48+2))</f>
        <v>5.7663855380229228</v>
      </c>
      <c r="CD48" s="62">
        <f>CA48/CB48</f>
        <v>-16.019095224684314</v>
      </c>
      <c r="CE48" s="63">
        <v>0</v>
      </c>
      <c r="CF48" s="15">
        <f>AZ48*$CE$158</f>
        <v>0</v>
      </c>
      <c r="CG48" s="37">
        <f>CF48-CE48</f>
        <v>0</v>
      </c>
      <c r="CH48" s="53">
        <f>CG48*(CG48&lt;&gt;0)</f>
        <v>0</v>
      </c>
      <c r="CI48" s="26">
        <f>CH48/$CH$155</f>
        <v>0</v>
      </c>
      <c r="CJ48" s="47">
        <f>CI48 * $CG$155</f>
        <v>0</v>
      </c>
      <c r="CK48" s="48">
        <f>IF(CA48&gt;0,V48,W48)</f>
        <v>5.743145833744367</v>
      </c>
      <c r="CL48" s="62">
        <f>CJ48/CK48</f>
        <v>0</v>
      </c>
      <c r="CM48" s="67">
        <f>N48</f>
        <v>0</v>
      </c>
      <c r="CN48" s="75">
        <f>BT48+BV48</f>
        <v>796</v>
      </c>
      <c r="CO48">
        <f>E48/$E$155</f>
        <v>8.6170439663889337E-3</v>
      </c>
      <c r="CP48">
        <f>MAX(0,L48)</f>
        <v>0.69530973465572798</v>
      </c>
      <c r="CQ48">
        <f>CP48/$CP$155</f>
        <v>8.5846753517944512E-3</v>
      </c>
      <c r="CR48">
        <f>CO48*CQ48*AO48</f>
        <v>0</v>
      </c>
      <c r="CS48">
        <f>CR48/$CR$155</f>
        <v>0</v>
      </c>
      <c r="CT48" s="1">
        <f>$CT$157*CS48</f>
        <v>0</v>
      </c>
      <c r="CU48" s="2">
        <v>0</v>
      </c>
      <c r="CV48" s="1">
        <f>CT48-CU48</f>
        <v>0</v>
      </c>
      <c r="CW48" t="e">
        <f>CU48/CT48</f>
        <v>#DIV/0!</v>
      </c>
    </row>
    <row r="49" spans="1:101" x14ac:dyDescent="0.2">
      <c r="A49" s="32" t="s">
        <v>244</v>
      </c>
      <c r="B49">
        <v>1</v>
      </c>
      <c r="C49">
        <v>1</v>
      </c>
      <c r="D49">
        <v>0.98002397123451801</v>
      </c>
      <c r="E49">
        <v>1.99760287654814E-2</v>
      </c>
      <c r="F49">
        <v>0.96897374701670602</v>
      </c>
      <c r="G49">
        <v>0.96897374701670602</v>
      </c>
      <c r="H49">
        <v>0.96134559130798103</v>
      </c>
      <c r="I49">
        <v>0.89928959465106495</v>
      </c>
      <c r="J49">
        <v>0.92980002534251605</v>
      </c>
      <c r="K49">
        <v>0.94918481579319702</v>
      </c>
      <c r="L49">
        <v>0.44937443181460002</v>
      </c>
      <c r="M49">
        <v>1.1184778543438401</v>
      </c>
      <c r="N49" s="21">
        <v>0</v>
      </c>
      <c r="O49">
        <v>1.0117990534135599</v>
      </c>
      <c r="P49">
        <v>0.97432145302730899</v>
      </c>
      <c r="Q49">
        <v>1.0159173399618899</v>
      </c>
      <c r="R49">
        <v>0.98967120784815299</v>
      </c>
      <c r="S49">
        <v>4.9499998092651296</v>
      </c>
      <c r="T49" s="27">
        <f>IF(C49,P49,R49)</f>
        <v>0.97432145302730899</v>
      </c>
      <c r="U49" s="27">
        <f>IF(D49 = 0,O49,Q49)</f>
        <v>1.0159173399618899</v>
      </c>
      <c r="V49" s="39">
        <f>S49*T49^(1-N49)</f>
        <v>4.8228910066481037</v>
      </c>
      <c r="W49" s="38">
        <f>S49*U49^(N49+1)</f>
        <v>5.0287906390404933</v>
      </c>
      <c r="X49" s="44">
        <f>0.5 * (D49-MAX($D$3:$D$154))/(MIN($D$3:$D$154)-MAX($D$3:$D$154)) + 0.75</f>
        <v>0.75</v>
      </c>
      <c r="Y49" s="44">
        <f>AVERAGE(D49, F49, G49, H49, I49, J49, K49)</f>
        <v>0.95108449890895563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v>1</v>
      </c>
      <c r="AD49" s="22">
        <v>1</v>
      </c>
      <c r="AE49" s="22">
        <v>1</v>
      </c>
      <c r="AF49" s="22">
        <f>PERCENTILE($L$2:$L$154, 0.05)</f>
        <v>-4.5080460395209E-2</v>
      </c>
      <c r="AG49" s="22">
        <f>PERCENTILE($L$2:$L$154, 0.95)</f>
        <v>0.95154870252060642</v>
      </c>
      <c r="AH49" s="22">
        <f>MIN(MAX(L49,AF49), AG49)</f>
        <v>0.44937443181460002</v>
      </c>
      <c r="AI49" s="22">
        <f>AH49-$AH$155+1</f>
        <v>1.4944548922098091</v>
      </c>
      <c r="AJ49" s="22">
        <f>PERCENTILE($M$2:$M$154, 0.02)</f>
        <v>-1.0748760080736643</v>
      </c>
      <c r="AK49" s="22">
        <f>PERCENTILE($M$2:$M$154, 0.98)</f>
        <v>1.1164415820468989</v>
      </c>
      <c r="AL49" s="22">
        <f>MIN(MAX(M49,AJ49), AK49)</f>
        <v>1.1164415820468989</v>
      </c>
      <c r="AM49" s="22">
        <f>AL49-$AL$155 + 1</f>
        <v>3.1913175901205633</v>
      </c>
      <c r="AN49" s="46">
        <v>0</v>
      </c>
      <c r="AO49" s="78">
        <v>0</v>
      </c>
      <c r="AP49" s="78">
        <v>0</v>
      </c>
      <c r="AQ49" s="50">
        <v>1</v>
      </c>
      <c r="AR49" s="17">
        <f>(AI49^4)*AB49*AE49*AN49</f>
        <v>0</v>
      </c>
      <c r="AS49" s="17">
        <f>(AM49^4) *Z49*AC49*AO49</f>
        <v>0</v>
      </c>
      <c r="AT49" s="17">
        <f>(AM49^4)*AA49*AP49*AQ49</f>
        <v>0</v>
      </c>
      <c r="AU49" s="17">
        <f>MIN(AR49, 0.05*AR$155)</f>
        <v>0</v>
      </c>
      <c r="AV49" s="17">
        <f>MIN(AS49, 0.05*AS$155)</f>
        <v>0</v>
      </c>
      <c r="AW49" s="17">
        <f>MIN(AT49, 0.05*AT$155)</f>
        <v>0</v>
      </c>
      <c r="AX49" s="14">
        <f>AU49/$AU$155</f>
        <v>0</v>
      </c>
      <c r="AY49" s="14">
        <f>AV49/$AV$155</f>
        <v>0</v>
      </c>
      <c r="AZ49" s="64">
        <f>AW49/$AW$155</f>
        <v>0</v>
      </c>
      <c r="BA49" s="21">
        <f>N49</f>
        <v>0</v>
      </c>
      <c r="BB49" s="81">
        <v>0</v>
      </c>
      <c r="BC49" s="15">
        <f>$D$161*AX49</f>
        <v>0</v>
      </c>
      <c r="BD49" s="19">
        <f>BC49-BB49</f>
        <v>0</v>
      </c>
      <c r="BE49" s="60">
        <f>(IF(BD49 &gt; 0, V49, W49))</f>
        <v>5.0287906390404933</v>
      </c>
      <c r="BF49" s="60">
        <f>IF(BD49&gt;0, S49*(T49^(2-N49)), S49*(U49^(N49 + 2)))</f>
        <v>5.1088356092392706</v>
      </c>
      <c r="BG49" s="46">
        <f>BD49/BE49</f>
        <v>0</v>
      </c>
      <c r="BH49" s="61" t="e">
        <f>BB49/BC49</f>
        <v>#DIV/0!</v>
      </c>
      <c r="BI49" s="63">
        <v>0</v>
      </c>
      <c r="BJ49" s="63">
        <v>564</v>
      </c>
      <c r="BK49" s="63">
        <v>0</v>
      </c>
      <c r="BL49" s="10">
        <f>SUM(BI49:BK49)</f>
        <v>564</v>
      </c>
      <c r="BM49" s="15">
        <f>AY49*$D$160</f>
        <v>0</v>
      </c>
      <c r="BN49" s="9">
        <f>BM49-BL49</f>
        <v>-564</v>
      </c>
      <c r="BO49" s="48">
        <f>IF(BN49&gt;0,V49,W49)</f>
        <v>5.0287906390404933</v>
      </c>
      <c r="BP49" s="48">
        <f xml:space="preserve"> IF(BN49 &gt;0, S49*T49^(2-N49), S49*U49^(N49+2))</f>
        <v>5.1088356092392706</v>
      </c>
      <c r="BQ49" s="48">
        <f>IF(BN49&gt;0, S49*T49^(3-N49), S49*U49^(N49+3))</f>
        <v>5.1901546824409408</v>
      </c>
      <c r="BR49" s="46">
        <f>BN49/BP49</f>
        <v>-110.39697558089605</v>
      </c>
      <c r="BS49" s="61" t="e">
        <f>BL49/BM49</f>
        <v>#DIV/0!</v>
      </c>
      <c r="BT49" s="16">
        <f>BB49+BL49+BV49</f>
        <v>569</v>
      </c>
      <c r="BU49" s="66">
        <f>BC49+BM49+BW49</f>
        <v>0</v>
      </c>
      <c r="BV49" s="63">
        <v>5</v>
      </c>
      <c r="BW49" s="15">
        <f>AZ49*$D$163</f>
        <v>0</v>
      </c>
      <c r="BX49" s="37">
        <f>BW49-BV49</f>
        <v>-5</v>
      </c>
      <c r="BY49" s="53">
        <f>BX49*(BX49&lt;&gt;0)</f>
        <v>-5</v>
      </c>
      <c r="BZ49" s="26">
        <f>BY49/$BY$155</f>
        <v>-6.9060773480663319E-3</v>
      </c>
      <c r="CA49" s="47">
        <f>BZ49 * $BX$155</f>
        <v>-5</v>
      </c>
      <c r="CB49" s="48">
        <f>IF(CA49&gt;0, V49, W49)</f>
        <v>5.0287906390404933</v>
      </c>
      <c r="CC49" s="48">
        <f>IF(BX49&gt;0, S49*T49^(2-N49), S49*U49^(N49+2))</f>
        <v>5.1088356092392706</v>
      </c>
      <c r="CD49" s="62">
        <f>CA49/CB49</f>
        <v>-0.99427483840409259</v>
      </c>
      <c r="CE49" s="63">
        <v>0</v>
      </c>
      <c r="CF49" s="15">
        <f>AZ49*$CE$158</f>
        <v>0</v>
      </c>
      <c r="CG49" s="37">
        <f>CF49-CE49</f>
        <v>0</v>
      </c>
      <c r="CH49" s="53">
        <f>CG49*(CG49&lt;&gt;0)</f>
        <v>0</v>
      </c>
      <c r="CI49" s="26">
        <f>CH49/$CH$155</f>
        <v>0</v>
      </c>
      <c r="CJ49" s="47">
        <f>CI49 * $CG$155</f>
        <v>0</v>
      </c>
      <c r="CK49" s="48">
        <f>IF(CA49&gt;0,V49,W49)</f>
        <v>5.0287906390404933</v>
      </c>
      <c r="CL49" s="62">
        <f>CJ49/CK49</f>
        <v>0</v>
      </c>
      <c r="CM49" s="67">
        <f>N49</f>
        <v>0</v>
      </c>
      <c r="CN49" s="75">
        <f>BT49+BV49</f>
        <v>574</v>
      </c>
      <c r="CO49">
        <f>E49/$E$155</f>
        <v>2.3812520544087715E-4</v>
      </c>
      <c r="CP49">
        <f>MAX(0,L49)</f>
        <v>0.44937443181460002</v>
      </c>
      <c r="CQ49">
        <f>CP49/$CP$155</f>
        <v>5.5482232108191769E-3</v>
      </c>
      <c r="CR49">
        <f>CO49*CQ49*AO49</f>
        <v>0</v>
      </c>
      <c r="CS49">
        <f>CR49/$CR$155</f>
        <v>0</v>
      </c>
      <c r="CT49" s="1">
        <f>$CT$157*CS49</f>
        <v>0</v>
      </c>
      <c r="CU49" s="2">
        <v>0</v>
      </c>
      <c r="CV49" s="1">
        <f>CT49-CU49</f>
        <v>0</v>
      </c>
      <c r="CW49" t="e">
        <f>CU49/CT49</f>
        <v>#DIV/0!</v>
      </c>
    </row>
    <row r="50" spans="1:101" x14ac:dyDescent="0.2">
      <c r="A50" s="28" t="s">
        <v>109</v>
      </c>
      <c r="B50">
        <v>0</v>
      </c>
      <c r="C50">
        <v>0</v>
      </c>
      <c r="D50">
        <v>0.12396166134185301</v>
      </c>
      <c r="E50">
        <v>0.87603833865814695</v>
      </c>
      <c r="F50">
        <v>0.246358454718176</v>
      </c>
      <c r="G50">
        <v>0.246358454718176</v>
      </c>
      <c r="H50">
        <v>0.10240549828178599</v>
      </c>
      <c r="I50">
        <v>7.9037800687285206E-2</v>
      </c>
      <c r="J50">
        <v>8.9966134531155595E-2</v>
      </c>
      <c r="K50">
        <v>0.148875511351138</v>
      </c>
      <c r="L50">
        <v>0.64554292328456797</v>
      </c>
      <c r="M50">
        <v>0.42048368643211997</v>
      </c>
      <c r="N50" s="21">
        <v>0</v>
      </c>
      <c r="O50">
        <v>1.00257079135267</v>
      </c>
      <c r="P50">
        <v>0.98433030415755396</v>
      </c>
      <c r="Q50">
        <v>1.0188849850072399</v>
      </c>
      <c r="R50">
        <v>0.987671753806171</v>
      </c>
      <c r="S50">
        <v>29.590000152587798</v>
      </c>
      <c r="T50" s="27">
        <f>IF(C50,P50,R50)</f>
        <v>0.987671753806171</v>
      </c>
      <c r="U50" s="27">
        <f>IF(D50 = 0,O50,Q50)</f>
        <v>1.0188849850072399</v>
      </c>
      <c r="V50" s="39">
        <f>S50*T50^(1-N50)</f>
        <v>29.225207345831258</v>
      </c>
      <c r="W50" s="38">
        <f>S50*U50^(N50+1)</f>
        <v>30.148806861833645</v>
      </c>
      <c r="X50" s="44">
        <f>0.5 * (D50-MAX($D$3:$D$154))/(MIN($D$3:$D$154)-MAX($D$3:$D$154)) + 0.75</f>
        <v>1.1889029007909344</v>
      </c>
      <c r="Y50" s="44">
        <f>AVERAGE(D50, F50, G50, H50, I50, J50, K50)</f>
        <v>0.14813764508993854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PERCENTILE($L$2:$L$154, 0.05)</f>
        <v>-4.5080460395209E-2</v>
      </c>
      <c r="AG50" s="22">
        <f>PERCENTILE($L$2:$L$154, 0.95)</f>
        <v>0.95154870252060642</v>
      </c>
      <c r="AH50" s="22">
        <f>MIN(MAX(L50,AF50), AG50)</f>
        <v>0.64554292328456797</v>
      </c>
      <c r="AI50" s="22">
        <f>AH50-$AH$155+1</f>
        <v>1.6906233836797768</v>
      </c>
      <c r="AJ50" s="22">
        <f>PERCENTILE($M$2:$M$154, 0.02)</f>
        <v>-1.0748760080736643</v>
      </c>
      <c r="AK50" s="22">
        <f>PERCENTILE($M$2:$M$154, 0.98)</f>
        <v>1.1164415820468989</v>
      </c>
      <c r="AL50" s="22">
        <f>MIN(MAX(M50,AJ50), AK50)</f>
        <v>0.42048368643211997</v>
      </c>
      <c r="AM50" s="22">
        <f>AL50-$AL$155 + 1</f>
        <v>2.4953596945057841</v>
      </c>
      <c r="AN50" s="46">
        <v>1</v>
      </c>
      <c r="AO50" s="51">
        <v>1</v>
      </c>
      <c r="AP50" s="51">
        <v>1</v>
      </c>
      <c r="AQ50" s="21">
        <v>1</v>
      </c>
      <c r="AR50" s="17">
        <f>(AI50^4)*AB50*AE50*AN50</f>
        <v>8.1693496868681219</v>
      </c>
      <c r="AS50" s="17">
        <f>(AM50^4) *Z50*AC50*AO50</f>
        <v>38.773287374219869</v>
      </c>
      <c r="AT50" s="17">
        <f>(AM50^4)*AA50*AP50*AQ50</f>
        <v>38.773287374219869</v>
      </c>
      <c r="AU50" s="17">
        <f>MIN(AR50, 0.05*AR$155)</f>
        <v>8.1693496868681219</v>
      </c>
      <c r="AV50" s="17">
        <f>MIN(AS50, 0.05*AS$155)</f>
        <v>38.773287374219869</v>
      </c>
      <c r="AW50" s="17">
        <f>MIN(AT50, 0.05*AT$155)</f>
        <v>38.773287374219869</v>
      </c>
      <c r="AX50" s="14">
        <f>AU50/$AU$155</f>
        <v>1.6053967690339403E-2</v>
      </c>
      <c r="AY50" s="14">
        <f>AV50/$AV$155</f>
        <v>3.0169097121258339E-2</v>
      </c>
      <c r="AZ50" s="64">
        <f>AW50/$AW$155</f>
        <v>2.5699099558694875E-2</v>
      </c>
      <c r="BA50" s="21">
        <f>N50</f>
        <v>0</v>
      </c>
      <c r="BB50" s="81">
        <v>1805</v>
      </c>
      <c r="BC50" s="15">
        <f>$D$161*AX50</f>
        <v>2062.116095856406</v>
      </c>
      <c r="BD50" s="19">
        <f>BC50-BB50</f>
        <v>257.11609585640599</v>
      </c>
      <c r="BE50" s="60">
        <f>(IF(BD50 &gt; 0, V50, W50))</f>
        <v>29.225207345831258</v>
      </c>
      <c r="BF50" s="60">
        <f>IF(BD50&gt;0, S50*(T50^(2-N50)), S50*(U50^(N50 + 2)))</f>
        <v>28.864911794606151</v>
      </c>
      <c r="BG50" s="46">
        <f>BD50/BE50</f>
        <v>8.7977509556688069</v>
      </c>
      <c r="BH50" s="61">
        <f>BB50/BC50</f>
        <v>0.87531444210485898</v>
      </c>
      <c r="BI50" s="63">
        <v>1391</v>
      </c>
      <c r="BJ50" s="63">
        <v>2397</v>
      </c>
      <c r="BK50" s="63">
        <v>0</v>
      </c>
      <c r="BL50" s="10">
        <f>SUM(BI50:BK50)</f>
        <v>3788</v>
      </c>
      <c r="BM50" s="15">
        <f>AY50*$D$160</f>
        <v>5313.3512158988979</v>
      </c>
      <c r="BN50" s="9">
        <f>BM50-BL50</f>
        <v>1525.3512158988979</v>
      </c>
      <c r="BO50" s="48">
        <f>IF(BN50&gt;0,V50,W50)</f>
        <v>29.225207345831258</v>
      </c>
      <c r="BP50" s="48">
        <f xml:space="preserve"> IF(BN50 &gt;0, S50*T50^(2-N50), S50*U50^(N50+2))</f>
        <v>28.864911794606151</v>
      </c>
      <c r="BQ50" s="48">
        <f>IF(BN50&gt;0, S50*T50^(3-N50), S50*U50^(N50+3))</f>
        <v>28.509058055639088</v>
      </c>
      <c r="BR50" s="46">
        <f>BN50/BP50</f>
        <v>52.844478678917461</v>
      </c>
      <c r="BS50" s="61">
        <f>BL50/BM50</f>
        <v>0.71292106357760443</v>
      </c>
      <c r="BT50" s="16">
        <f>BB50+BL50+BV50</f>
        <v>5741</v>
      </c>
      <c r="BU50" s="66">
        <f>BC50+BM50+BW50</f>
        <v>7615.7795917286594</v>
      </c>
      <c r="BV50" s="63">
        <v>148</v>
      </c>
      <c r="BW50" s="15">
        <f>AZ50*$D$163</f>
        <v>240.31227997335577</v>
      </c>
      <c r="BX50" s="37">
        <f>BW50-BV50</f>
        <v>92.312279973355771</v>
      </c>
      <c r="BY50" s="53">
        <f>BX50*(BX50&lt;&gt;0)</f>
        <v>92.312279973355771</v>
      </c>
      <c r="BZ50" s="26">
        <f>BY50/$BY$155</f>
        <v>0.12750314913446992</v>
      </c>
      <c r="CA50" s="47">
        <f>BZ50 * $BX$155</f>
        <v>92.312279973355771</v>
      </c>
      <c r="CB50" s="48">
        <f>IF(CA50&gt;0, V50, W50)</f>
        <v>29.225207345831258</v>
      </c>
      <c r="CC50" s="48">
        <f>IF(BX50&gt;0, S50*T50^(2-N50), S50*U50^(N50+2))</f>
        <v>28.864911794606151</v>
      </c>
      <c r="CD50" s="62">
        <f>CA50/CB50</f>
        <v>3.1586526959755985</v>
      </c>
      <c r="CE50" s="63">
        <v>0</v>
      </c>
      <c r="CF50" s="15">
        <f>AZ50*$CE$158</f>
        <v>165.16811286373195</v>
      </c>
      <c r="CG50" s="37">
        <f>CF50-CE50</f>
        <v>165.16811286373195</v>
      </c>
      <c r="CH50" s="53">
        <f>CG50*(CG50&lt;&gt;0)</f>
        <v>165.16811286373195</v>
      </c>
      <c r="CI50" s="26">
        <f>CH50/$CH$155</f>
        <v>2.5699099558694878E-2</v>
      </c>
      <c r="CJ50" s="47">
        <f>CI50 * $CG$155</f>
        <v>165.16811286373195</v>
      </c>
      <c r="CK50" s="48">
        <f>IF(CA50&gt;0,V50,W50)</f>
        <v>29.225207345831258</v>
      </c>
      <c r="CL50" s="62">
        <f>CJ50/CK50</f>
        <v>5.6515634229466594</v>
      </c>
      <c r="CM50" s="67">
        <f>N50</f>
        <v>0</v>
      </c>
      <c r="CN50" s="75">
        <f>BT50+BV50</f>
        <v>5889</v>
      </c>
      <c r="CO50">
        <f>E50/$E$155</f>
        <v>1.0442856876914833E-2</v>
      </c>
      <c r="CP50">
        <f>MAX(0,L50)</f>
        <v>0.64554292328456797</v>
      </c>
      <c r="CQ50">
        <f>CP50/$CP$155</f>
        <v>7.970227002201102E-3</v>
      </c>
      <c r="CR50">
        <f>CO50*CQ50*AO50</f>
        <v>8.3231939860508068E-5</v>
      </c>
      <c r="CS50">
        <f>CR50/$CR$155</f>
        <v>1.7800144565201546E-2</v>
      </c>
      <c r="CT50" s="1">
        <f>$CT$157*CS50</f>
        <v>937.17554476107728</v>
      </c>
      <c r="CU50" s="2">
        <v>0</v>
      </c>
      <c r="CV50" s="1">
        <f>CT50-CU50</f>
        <v>937.17554476107728</v>
      </c>
      <c r="CW50">
        <f>CU50/CT50</f>
        <v>0</v>
      </c>
    </row>
    <row r="51" spans="1:101" x14ac:dyDescent="0.2">
      <c r="A51" s="28" t="s">
        <v>266</v>
      </c>
      <c r="B51">
        <v>0</v>
      </c>
      <c r="C51">
        <v>0</v>
      </c>
      <c r="D51">
        <v>0.59129045145824999</v>
      </c>
      <c r="E51">
        <v>0.40870954854174901</v>
      </c>
      <c r="F51">
        <v>0.86174016686531496</v>
      </c>
      <c r="G51">
        <v>0.86174016686531496</v>
      </c>
      <c r="H51">
        <v>0.68366067697450805</v>
      </c>
      <c r="I51">
        <v>0.63100710405348903</v>
      </c>
      <c r="J51">
        <v>0.65680647372946299</v>
      </c>
      <c r="K51">
        <v>0.75232740231221595</v>
      </c>
      <c r="L51">
        <v>0.47254198459029101</v>
      </c>
      <c r="M51">
        <v>0.50306080655100305</v>
      </c>
      <c r="N51" s="21">
        <v>0</v>
      </c>
      <c r="O51">
        <v>1.0064691943656501</v>
      </c>
      <c r="P51">
        <v>0.99508469989188097</v>
      </c>
      <c r="Q51">
        <v>1.01835152132814</v>
      </c>
      <c r="R51">
        <v>0.97997848214411698</v>
      </c>
      <c r="S51">
        <v>139.80000305175699</v>
      </c>
      <c r="T51" s="27">
        <f>IF(C51,P51,R51)</f>
        <v>0.97997848214411698</v>
      </c>
      <c r="U51" s="27">
        <f>IF(D51 = 0,O51,Q51)</f>
        <v>1.01835152132814</v>
      </c>
      <c r="V51" s="39">
        <f>S51*T51^(1-N51)</f>
        <v>137.00099479440374</v>
      </c>
      <c r="W51" s="38">
        <f>S51*U51^(N51+1)</f>
        <v>142.36554578943534</v>
      </c>
      <c r="X51" s="44">
        <f>0.5 * (D51-MAX($D$3:$D$154))/(MIN($D$3:$D$154)-MAX($D$3:$D$154)) + 0.75</f>
        <v>0.94930356411306827</v>
      </c>
      <c r="Y51" s="44">
        <f>AVERAGE(D51, F51, G51, H51, I51, J51, K51)</f>
        <v>0.71979606317979372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v>1</v>
      </c>
      <c r="AD51" s="22">
        <v>1</v>
      </c>
      <c r="AE51" s="22">
        <v>1</v>
      </c>
      <c r="AF51" s="22">
        <f>PERCENTILE($L$2:$L$154, 0.05)</f>
        <v>-4.5080460395209E-2</v>
      </c>
      <c r="AG51" s="22">
        <f>PERCENTILE($L$2:$L$154, 0.95)</f>
        <v>0.95154870252060642</v>
      </c>
      <c r="AH51" s="22">
        <f>MIN(MAX(L51,AF51), AG51)</f>
        <v>0.47254198459029101</v>
      </c>
      <c r="AI51" s="22">
        <f>AH51-$AH$155+1</f>
        <v>1.5176224449855</v>
      </c>
      <c r="AJ51" s="22">
        <f>PERCENTILE($M$2:$M$154, 0.02)</f>
        <v>-1.0748760080736643</v>
      </c>
      <c r="AK51" s="22">
        <f>PERCENTILE($M$2:$M$154, 0.98)</f>
        <v>1.1164415820468989</v>
      </c>
      <c r="AL51" s="22">
        <f>MIN(MAX(M51,AJ51), AK51)</f>
        <v>0.50306080655100305</v>
      </c>
      <c r="AM51" s="22">
        <f>AL51-$AL$155 + 1</f>
        <v>2.5779368146246675</v>
      </c>
      <c r="AN51" s="46">
        <v>0</v>
      </c>
      <c r="AO51" s="70">
        <v>0.54</v>
      </c>
      <c r="AP51" s="51">
        <v>1</v>
      </c>
      <c r="AQ51" s="50">
        <v>1</v>
      </c>
      <c r="AR51" s="17">
        <f>(AI51^4)*AB51*AE51*AN51</f>
        <v>0</v>
      </c>
      <c r="AS51" s="17">
        <f>(AM51^4) *Z51*AC51*AO51</f>
        <v>23.849695253511914</v>
      </c>
      <c r="AT51" s="17">
        <f>(AM51^4)*AA51*AP51*AQ51</f>
        <v>44.166102321318355</v>
      </c>
      <c r="AU51" s="17">
        <f>MIN(AR51, 0.05*AR$155)</f>
        <v>0</v>
      </c>
      <c r="AV51" s="17">
        <f>MIN(AS51, 0.05*AS$155)</f>
        <v>23.849695253511914</v>
      </c>
      <c r="AW51" s="17">
        <f>MIN(AT51, 0.05*AT$155)</f>
        <v>44.166102321318355</v>
      </c>
      <c r="AX51" s="14">
        <f>AU51/$AU$155</f>
        <v>0</v>
      </c>
      <c r="AY51" s="14">
        <f>AV51/$AV$155</f>
        <v>1.8557203196910822E-2</v>
      </c>
      <c r="AZ51" s="64">
        <f>AW51/$AW$155</f>
        <v>2.9273480211268837E-2</v>
      </c>
      <c r="BA51" s="21">
        <f>N51</f>
        <v>0</v>
      </c>
      <c r="BB51" s="81">
        <v>0</v>
      </c>
      <c r="BC51" s="15">
        <f>$D$161*AX51</f>
        <v>0</v>
      </c>
      <c r="BD51" s="19">
        <f>BC51-BB51</f>
        <v>0</v>
      </c>
      <c r="BE51" s="60">
        <f>(IF(BD51 &gt; 0, V51, W51))</f>
        <v>142.36554578943534</v>
      </c>
      <c r="BF51" s="60">
        <f>IF(BD51&gt;0, S51*(T51^(2-N51)), S51*(U51^(N51 + 2)))</f>
        <v>144.97817013938246</v>
      </c>
      <c r="BG51" s="46">
        <f>BD51/BE51</f>
        <v>0</v>
      </c>
      <c r="BH51" s="61" t="e">
        <f>BB51/BC51</f>
        <v>#DIV/0!</v>
      </c>
      <c r="BI51" s="63">
        <v>0</v>
      </c>
      <c r="BJ51" s="63">
        <v>140</v>
      </c>
      <c r="BK51" s="63">
        <v>280</v>
      </c>
      <c r="BL51" s="10">
        <f>SUM(BI51:BK51)</f>
        <v>420</v>
      </c>
      <c r="BM51" s="15">
        <f>AY51*$D$160</f>
        <v>3268.276069836737</v>
      </c>
      <c r="BN51" s="9">
        <f>BM51-BL51</f>
        <v>2848.276069836737</v>
      </c>
      <c r="BO51" s="48">
        <f>IF(BN51&gt;0,V51,W51)</f>
        <v>137.00099479440374</v>
      </c>
      <c r="BP51" s="48">
        <f xml:space="preserve"> IF(BN51 &gt;0, S51*T51^(2-N51), S51*U51^(N51+2))</f>
        <v>134.25802693085384</v>
      </c>
      <c r="BQ51" s="48">
        <f>IF(BN51&gt;0, S51*T51^(3-N51), S51*U51^(N51+3))</f>
        <v>131.56997744736213</v>
      </c>
      <c r="BR51" s="46">
        <f>BN51/BP51</f>
        <v>21.214940625514096</v>
      </c>
      <c r="BS51" s="61">
        <f>BL51/BM51</f>
        <v>0.1285081159074119</v>
      </c>
      <c r="BT51" s="16">
        <f>BB51+BL51+BV51</f>
        <v>560</v>
      </c>
      <c r="BU51" s="66">
        <f>BC51+BM51+BW51</f>
        <v>3542.0123832923118</v>
      </c>
      <c r="BV51" s="63">
        <v>140</v>
      </c>
      <c r="BW51" s="15">
        <f>AZ51*$D$163</f>
        <v>273.73631345557487</v>
      </c>
      <c r="BX51" s="37">
        <f>BW51-BV51</f>
        <v>133.73631345557487</v>
      </c>
      <c r="BY51" s="53">
        <f>BX51*(BX51&lt;&gt;0)</f>
        <v>133.73631345557487</v>
      </c>
      <c r="BZ51" s="26">
        <f>BY51/$BY$155</f>
        <v>0.18471866499388884</v>
      </c>
      <c r="CA51" s="47">
        <f>BZ51 * $BX$155</f>
        <v>133.73631345557487</v>
      </c>
      <c r="CB51" s="48">
        <f>IF(CA51&gt;0, V51, W51)</f>
        <v>137.00099479440374</v>
      </c>
      <c r="CC51" s="48">
        <f>IF(BX51&gt;0, S51*T51^(2-N51), S51*U51^(N51+2))</f>
        <v>134.25802693085384</v>
      </c>
      <c r="CD51" s="62">
        <f>CA51/CB51</f>
        <v>0.97617038223898922</v>
      </c>
      <c r="CE51" s="63">
        <v>0</v>
      </c>
      <c r="CF51" s="15">
        <f>AZ51*$CE$158</f>
        <v>188.1406573178248</v>
      </c>
      <c r="CG51" s="37">
        <f>CF51-CE51</f>
        <v>188.1406573178248</v>
      </c>
      <c r="CH51" s="53">
        <f>CG51*(CG51&lt;&gt;0)</f>
        <v>188.1406573178248</v>
      </c>
      <c r="CI51" s="26">
        <f>CH51/$CH$155</f>
        <v>2.927348021126884E-2</v>
      </c>
      <c r="CJ51" s="47">
        <f>CI51 * $CG$155</f>
        <v>188.1406573178248</v>
      </c>
      <c r="CK51" s="48">
        <f>IF(CA51&gt;0,V51,W51)</f>
        <v>137.00099479440374</v>
      </c>
      <c r="CL51" s="62">
        <f>CJ51/CK51</f>
        <v>1.373279497715808</v>
      </c>
      <c r="CM51" s="67">
        <f>N51</f>
        <v>0</v>
      </c>
      <c r="CN51" s="75">
        <f>BT51+BV51</f>
        <v>700</v>
      </c>
      <c r="CO51">
        <f>E51/$E$155</f>
        <v>4.8720417033203418E-3</v>
      </c>
      <c r="CP51">
        <f>MAX(0,L51)</f>
        <v>0.47254198459029101</v>
      </c>
      <c r="CQ51">
        <f>CP51/$CP$155</f>
        <v>5.8342625244688648E-3</v>
      </c>
      <c r="CR51">
        <f>CO51*CQ51*AO51</f>
        <v>1.5349375976758917E-5</v>
      </c>
      <c r="CS51">
        <f>CR51/$CR$155</f>
        <v>3.2826474047083754E-3</v>
      </c>
      <c r="CT51" s="1">
        <f>$CT$157*CS51</f>
        <v>172.83100474253226</v>
      </c>
      <c r="CU51" s="2">
        <v>0</v>
      </c>
      <c r="CV51" s="1">
        <f>CT51-CU51</f>
        <v>172.83100474253226</v>
      </c>
      <c r="CW51">
        <f>CU51/CT51</f>
        <v>0</v>
      </c>
    </row>
    <row r="52" spans="1:101" x14ac:dyDescent="0.2">
      <c r="A52" s="28" t="s">
        <v>263</v>
      </c>
      <c r="B52">
        <v>0</v>
      </c>
      <c r="C52">
        <v>0</v>
      </c>
      <c r="D52">
        <v>0.35437475029964</v>
      </c>
      <c r="E52">
        <v>0.64562524970035895</v>
      </c>
      <c r="F52">
        <v>0.53039332538736494</v>
      </c>
      <c r="G52">
        <v>0.53039332538736494</v>
      </c>
      <c r="H52">
        <v>0.62703719180944395</v>
      </c>
      <c r="I52">
        <v>0.82114500626828202</v>
      </c>
      <c r="J52">
        <v>0.71755728607464597</v>
      </c>
      <c r="K52">
        <v>0.616917818770916</v>
      </c>
      <c r="L52">
        <v>0.49434564376333201</v>
      </c>
      <c r="M52">
        <v>-0.105620909709852</v>
      </c>
      <c r="N52" s="21">
        <v>0</v>
      </c>
      <c r="O52">
        <v>0.987730418242873</v>
      </c>
      <c r="P52">
        <v>0.99182634639838596</v>
      </c>
      <c r="Q52">
        <v>1.01447971577928</v>
      </c>
      <c r="R52">
        <v>0.99792993834905697</v>
      </c>
      <c r="S52">
        <v>3.0099999904632502</v>
      </c>
      <c r="T52" s="27">
        <f>IF(C52,P52,R52)</f>
        <v>0.99792993834905697</v>
      </c>
      <c r="U52" s="27">
        <f>IF(D52 = 0,O52,Q52)</f>
        <v>1.01447971577928</v>
      </c>
      <c r="V52" s="39">
        <f>S52*T52^(1-N52)</f>
        <v>3.0037691049136535</v>
      </c>
      <c r="W52" s="38">
        <f>S52*U52^(N52+1)</f>
        <v>3.0535839348207934</v>
      </c>
      <c r="X52" s="44">
        <f>0.5 * (D52-MAX($D$3:$D$154))/(MIN($D$3:$D$154)-MAX($D$3:$D$154)) + 0.75</f>
        <v>1.0707701761573127</v>
      </c>
      <c r="Y52" s="44">
        <f>AVERAGE(D52, F52, G52, H52, I52, J52, K52)</f>
        <v>0.59968838628537979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v>1</v>
      </c>
      <c r="AD52" s="22">
        <v>1</v>
      </c>
      <c r="AE52" s="22">
        <v>1</v>
      </c>
      <c r="AF52" s="22">
        <f>PERCENTILE($L$2:$L$154, 0.05)</f>
        <v>-4.5080460395209E-2</v>
      </c>
      <c r="AG52" s="22">
        <f>PERCENTILE($L$2:$L$154, 0.95)</f>
        <v>0.95154870252060642</v>
      </c>
      <c r="AH52" s="22">
        <f>MIN(MAX(L52,AF52), AG52)</f>
        <v>0.49434564376333201</v>
      </c>
      <c r="AI52" s="22">
        <f>AH52-$AH$155+1</f>
        <v>1.5394261041585411</v>
      </c>
      <c r="AJ52" s="22">
        <f>PERCENTILE($M$2:$M$154, 0.02)</f>
        <v>-1.0748760080736643</v>
      </c>
      <c r="AK52" s="22">
        <f>PERCENTILE($M$2:$M$154, 0.98)</f>
        <v>1.1164415820468989</v>
      </c>
      <c r="AL52" s="22">
        <f>MIN(MAX(M52,AJ52), AK52)</f>
        <v>-0.105620909709852</v>
      </c>
      <c r="AM52" s="22">
        <f>AL52-$AL$155 + 1</f>
        <v>1.9692550983638124</v>
      </c>
      <c r="AN52" s="46">
        <v>0</v>
      </c>
      <c r="AO52" s="78">
        <v>0</v>
      </c>
      <c r="AP52" s="78">
        <v>0</v>
      </c>
      <c r="AQ52" s="50">
        <v>1</v>
      </c>
      <c r="AR52" s="17">
        <f>(AI52^4)*AB52*AE52*AN52</f>
        <v>0</v>
      </c>
      <c r="AS52" s="17">
        <f>(AM52^4) *Z52*AC52*AO52</f>
        <v>0</v>
      </c>
      <c r="AT52" s="17">
        <f>(AM52^4)*AA52*AP52*AQ52</f>
        <v>0</v>
      </c>
      <c r="AU52" s="17">
        <f>MIN(AR52, 0.05*AR$155)</f>
        <v>0</v>
      </c>
      <c r="AV52" s="17">
        <f>MIN(AS52, 0.05*AS$155)</f>
        <v>0</v>
      </c>
      <c r="AW52" s="17">
        <f>MIN(AT52, 0.05*AT$155)</f>
        <v>0</v>
      </c>
      <c r="AX52" s="14">
        <f>AU52/$AU$155</f>
        <v>0</v>
      </c>
      <c r="AY52" s="14">
        <f>AV52/$AV$155</f>
        <v>0</v>
      </c>
      <c r="AZ52" s="64">
        <f>AW52/$AW$155</f>
        <v>0</v>
      </c>
      <c r="BA52" s="21">
        <f>N52</f>
        <v>0</v>
      </c>
      <c r="BB52" s="81">
        <v>0</v>
      </c>
      <c r="BC52" s="15">
        <f>$D$161*AX52</f>
        <v>0</v>
      </c>
      <c r="BD52" s="19">
        <f>BC52-BB52</f>
        <v>0</v>
      </c>
      <c r="BE52" s="60">
        <f>(IF(BD52 &gt; 0, V52, W52))</f>
        <v>3.0535839348207934</v>
      </c>
      <c r="BF52" s="60">
        <f>IF(BD52&gt;0, S52*(T52^(2-N52)), S52*(U52^(N52 + 2)))</f>
        <v>3.0977989623051743</v>
      </c>
      <c r="BG52" s="46">
        <f>BD52/BE52</f>
        <v>0</v>
      </c>
      <c r="BH52" s="61" t="e">
        <f>BB52/BC52</f>
        <v>#DIV/0!</v>
      </c>
      <c r="BI52" s="63">
        <v>0</v>
      </c>
      <c r="BJ52" s="63">
        <v>3</v>
      </c>
      <c r="BK52" s="63">
        <v>0</v>
      </c>
      <c r="BL52" s="10">
        <f>SUM(BI52:BK52)</f>
        <v>3</v>
      </c>
      <c r="BM52" s="15">
        <f>AY52*$D$160</f>
        <v>0</v>
      </c>
      <c r="BN52" s="9">
        <f>BM52-BL52</f>
        <v>-3</v>
      </c>
      <c r="BO52" s="48">
        <f>IF(BN52&gt;0,V52,W52)</f>
        <v>3.0535839348207934</v>
      </c>
      <c r="BP52" s="48">
        <f xml:space="preserve"> IF(BN52 &gt;0, S52*T52^(2-N52), S52*U52^(N52+2))</f>
        <v>3.0977989623051743</v>
      </c>
      <c r="BQ52" s="48">
        <f>IF(BN52&gt;0, S52*T52^(3-N52), S52*U52^(N52+3))</f>
        <v>3.1426542108207021</v>
      </c>
      <c r="BR52" s="46">
        <f>BN52/BP52</f>
        <v>-0.96842953222748873</v>
      </c>
      <c r="BS52" s="61" t="e">
        <f>BL52/BM52</f>
        <v>#DIV/0!</v>
      </c>
      <c r="BT52" s="16">
        <f>BB52+BL52+BV52</f>
        <v>39</v>
      </c>
      <c r="BU52" s="66">
        <f>BC52+BM52+BW52</f>
        <v>0</v>
      </c>
      <c r="BV52" s="63">
        <v>36</v>
      </c>
      <c r="BW52" s="15">
        <f>AZ52*$D$163</f>
        <v>0</v>
      </c>
      <c r="BX52" s="37">
        <f>BW52-BV52</f>
        <v>-36</v>
      </c>
      <c r="BY52" s="53">
        <f>BX52*(BX52&lt;&gt;0)</f>
        <v>-36</v>
      </c>
      <c r="BZ52" s="26">
        <f>BY52/$BY$155</f>
        <v>-4.9723756906077589E-2</v>
      </c>
      <c r="CA52" s="47">
        <f>BZ52 * $BX$155</f>
        <v>-36</v>
      </c>
      <c r="CB52" s="48">
        <f>IF(CA52&gt;0, V52, W52)</f>
        <v>3.0535839348207934</v>
      </c>
      <c r="CC52" s="48">
        <f>IF(BX52&gt;0, S52*T52^(2-N52), S52*U52^(N52+2))</f>
        <v>3.0977989623051743</v>
      </c>
      <c r="CD52" s="62">
        <f>CA52/CB52</f>
        <v>-11.789425399276848</v>
      </c>
      <c r="CE52" s="63">
        <v>0</v>
      </c>
      <c r="CF52" s="15">
        <f>AZ52*$CE$158</f>
        <v>0</v>
      </c>
      <c r="CG52" s="37">
        <f>CF52-CE52</f>
        <v>0</v>
      </c>
      <c r="CH52" s="53">
        <f>CG52*(CG52&lt;&gt;0)</f>
        <v>0</v>
      </c>
      <c r="CI52" s="26">
        <f>CH52/$CH$155</f>
        <v>0</v>
      </c>
      <c r="CJ52" s="47">
        <f>CI52 * $CG$155</f>
        <v>0</v>
      </c>
      <c r="CK52" s="48">
        <f>IF(CA52&gt;0,V52,W52)</f>
        <v>3.0535839348207934</v>
      </c>
      <c r="CL52" s="62">
        <f>CJ52/CK52</f>
        <v>0</v>
      </c>
      <c r="CM52" s="67">
        <f>N52</f>
        <v>0</v>
      </c>
      <c r="CN52" s="75">
        <f>BT52+BV52</f>
        <v>75</v>
      </c>
      <c r="CO52">
        <f>E52/$E$155</f>
        <v>7.6962066398491508E-3</v>
      </c>
      <c r="CP52">
        <f>MAX(0,L52)</f>
        <v>0.49434564376333201</v>
      </c>
      <c r="CQ52">
        <f>CP52/$CP$155</f>
        <v>6.1034624596235341E-3</v>
      </c>
      <c r="CR52">
        <f>CO52*CQ52*AO52</f>
        <v>0</v>
      </c>
      <c r="CS52">
        <f>CR52/$CR$155</f>
        <v>0</v>
      </c>
      <c r="CT52" s="1">
        <f>$CT$157*CS52</f>
        <v>0</v>
      </c>
      <c r="CU52" s="2">
        <v>0</v>
      </c>
      <c r="CV52" s="1">
        <f>CT52-CU52</f>
        <v>0</v>
      </c>
      <c r="CW52" t="e">
        <f>CU52/CT52</f>
        <v>#DIV/0!</v>
      </c>
    </row>
    <row r="53" spans="1:101" x14ac:dyDescent="0.2">
      <c r="A53" s="28" t="s">
        <v>270</v>
      </c>
      <c r="B53">
        <v>0</v>
      </c>
      <c r="C53">
        <v>0</v>
      </c>
      <c r="D53">
        <v>0.195365561326408</v>
      </c>
      <c r="E53">
        <v>0.80463443867359097</v>
      </c>
      <c r="F53">
        <v>0.19427890345649501</v>
      </c>
      <c r="G53">
        <v>0.19427890345649501</v>
      </c>
      <c r="H53">
        <v>0.108232344337651</v>
      </c>
      <c r="I53">
        <v>9.3188466360217298E-2</v>
      </c>
      <c r="J53">
        <v>0.100429110219082</v>
      </c>
      <c r="K53">
        <v>0.13968270261014701</v>
      </c>
      <c r="L53">
        <v>0.84697935109922096</v>
      </c>
      <c r="M53">
        <v>-0.75742161097790595</v>
      </c>
      <c r="N53" s="21">
        <v>0</v>
      </c>
      <c r="O53">
        <v>1.00241515840956</v>
      </c>
      <c r="P53">
        <v>0.98292609823820798</v>
      </c>
      <c r="Q53">
        <v>1.0125436727756201</v>
      </c>
      <c r="R53">
        <v>0.99592661405358796</v>
      </c>
      <c r="S53">
        <v>48.689998626708899</v>
      </c>
      <c r="T53" s="27">
        <f>IF(C53,P53,R53)</f>
        <v>0.99592661405358796</v>
      </c>
      <c r="U53" s="27">
        <f>IF(D53 = 0,O53,Q53)</f>
        <v>1.0125436727756201</v>
      </c>
      <c r="V53" s="39">
        <f>S53*T53^(1-N53)</f>
        <v>48.491665470572045</v>
      </c>
      <c r="W53" s="38">
        <f>S53*U53^(N53+1)</f>
        <v>49.300750036927724</v>
      </c>
      <c r="X53" s="44">
        <f>0.5 * (D53-MAX($D$3:$D$154))/(MIN($D$3:$D$154)-MAX($D$3:$D$154)) + 0.75</f>
        <v>1.1522941417451864</v>
      </c>
      <c r="Y53" s="44">
        <f>AVERAGE(D53, F53, G53, H53, I53, J53, K53)</f>
        <v>0.1464937131094993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v>1</v>
      </c>
      <c r="AD53" s="22">
        <v>1</v>
      </c>
      <c r="AE53" s="22">
        <v>1</v>
      </c>
      <c r="AF53" s="22">
        <f>PERCENTILE($L$2:$L$154, 0.05)</f>
        <v>-4.5080460395209E-2</v>
      </c>
      <c r="AG53" s="22">
        <f>PERCENTILE($L$2:$L$154, 0.95)</f>
        <v>0.95154870252060642</v>
      </c>
      <c r="AH53" s="22">
        <f>MIN(MAX(L53,AF53), AG53)</f>
        <v>0.84697935109922096</v>
      </c>
      <c r="AI53" s="22">
        <f>AH53-$AH$155+1</f>
        <v>1.89205981149443</v>
      </c>
      <c r="AJ53" s="22">
        <f>PERCENTILE($M$2:$M$154, 0.02)</f>
        <v>-1.0748760080736643</v>
      </c>
      <c r="AK53" s="22">
        <f>PERCENTILE($M$2:$M$154, 0.98)</f>
        <v>1.1164415820468989</v>
      </c>
      <c r="AL53" s="22">
        <f>MIN(MAX(M53,AJ53), AK53)</f>
        <v>-0.75742161097790595</v>
      </c>
      <c r="AM53" s="22">
        <f>AL53-$AL$155 + 1</f>
        <v>1.3174543970957584</v>
      </c>
      <c r="AN53" s="46">
        <v>0</v>
      </c>
      <c r="AO53" s="51">
        <v>1</v>
      </c>
      <c r="AP53" s="51">
        <v>1</v>
      </c>
      <c r="AQ53" s="21">
        <v>1</v>
      </c>
      <c r="AR53" s="17">
        <f>(AI53^4)*AB53*AE53*AN53</f>
        <v>0</v>
      </c>
      <c r="AS53" s="17">
        <f>(AM53^4) *Z53*AC53*AO53</f>
        <v>3.0126061975588403</v>
      </c>
      <c r="AT53" s="17">
        <f>(AM53^4)*AA53*AP53*AQ53</f>
        <v>3.0126061975588403</v>
      </c>
      <c r="AU53" s="17">
        <f>MIN(AR53, 0.05*AR$155)</f>
        <v>0</v>
      </c>
      <c r="AV53" s="17">
        <f>MIN(AS53, 0.05*AS$155)</f>
        <v>3.0126061975588403</v>
      </c>
      <c r="AW53" s="17">
        <f>MIN(AT53, 0.05*AT$155)</f>
        <v>3.0126061975588403</v>
      </c>
      <c r="AX53" s="14">
        <f>AU53/$AU$155</f>
        <v>0</v>
      </c>
      <c r="AY53" s="14">
        <f>AV53/$AV$155</f>
        <v>2.3440779752579885E-3</v>
      </c>
      <c r="AZ53" s="64">
        <f>AW53/$AW$155</f>
        <v>1.9967681835944295E-3</v>
      </c>
      <c r="BA53" s="21">
        <f>N53</f>
        <v>0</v>
      </c>
      <c r="BB53" s="81">
        <v>0</v>
      </c>
      <c r="BC53" s="15">
        <f>$D$161*AX53</f>
        <v>0</v>
      </c>
      <c r="BD53" s="19">
        <f>BC53-BB53</f>
        <v>0</v>
      </c>
      <c r="BE53" s="60">
        <f>(IF(BD53 &gt; 0, V53, W53))</f>
        <v>49.300750036927724</v>
      </c>
      <c r="BF53" s="60">
        <f>IF(BD53&gt;0, S53*(T53^(2-N53)), S53*(U53^(N53 + 2)))</f>
        <v>49.919162512983583</v>
      </c>
      <c r="BG53" s="46">
        <f>BD53/BE53</f>
        <v>0</v>
      </c>
      <c r="BH53" s="61" t="e">
        <f>BB53/BC53</f>
        <v>#DIV/0!</v>
      </c>
      <c r="BI53" s="63">
        <v>0</v>
      </c>
      <c r="BJ53" s="63">
        <v>0</v>
      </c>
      <c r="BK53" s="63">
        <v>0</v>
      </c>
      <c r="BL53" s="10">
        <f>SUM(BI53:BK53)</f>
        <v>0</v>
      </c>
      <c r="BM53" s="15">
        <f>AY53*$D$160</f>
        <v>412.83666892446166</v>
      </c>
      <c r="BN53" s="9">
        <f>BM53-BL53</f>
        <v>412.83666892446166</v>
      </c>
      <c r="BO53" s="48">
        <f>IF(BN53&gt;0,V53,W53)</f>
        <v>48.491665470572045</v>
      </c>
      <c r="BP53" s="48">
        <f xml:space="preserve"> IF(BN53 &gt;0, S53*T53^(2-N53), S53*U53^(N53+2))</f>
        <v>48.294140201926098</v>
      </c>
      <c r="BQ53" s="48">
        <f>IF(BN53&gt;0, S53*T53^(3-N53), S53*U53^(N53+3))</f>
        <v>48.097419529933518</v>
      </c>
      <c r="BR53" s="46">
        <f>BN53/BP53</f>
        <v>8.5483801388392173</v>
      </c>
      <c r="BS53" s="61">
        <f>BL53/BM53</f>
        <v>0</v>
      </c>
      <c r="BT53" s="16">
        <f>BB53+BL53+BV53</f>
        <v>0</v>
      </c>
      <c r="BU53" s="66">
        <f>BC53+BM53+BW53</f>
        <v>431.50844820925317</v>
      </c>
      <c r="BV53" s="63">
        <v>0</v>
      </c>
      <c r="BW53" s="15">
        <f>AZ53*$D$163</f>
        <v>18.671779284791509</v>
      </c>
      <c r="BX53" s="37">
        <f>BW53-BV53</f>
        <v>18.671779284791509</v>
      </c>
      <c r="BY53" s="53">
        <f>BX53*(BX53&lt;&gt;0)</f>
        <v>18.671779284791509</v>
      </c>
      <c r="BZ53" s="26">
        <f>BY53/$BY$155</f>
        <v>2.5789750393358561E-2</v>
      </c>
      <c r="CA53" s="47">
        <f>BZ53 * $BX$155</f>
        <v>18.671779284791509</v>
      </c>
      <c r="CB53" s="48">
        <f>IF(CA53&gt;0, V53, W53)</f>
        <v>48.491665470572045</v>
      </c>
      <c r="CC53" s="48">
        <f>IF(BX53&gt;0, S53*T53^(2-N53), S53*U53^(N53+2))</f>
        <v>48.294140201926098</v>
      </c>
      <c r="CD53" s="62">
        <f>CA53/CB53</f>
        <v>0.38505130940744409</v>
      </c>
      <c r="CE53" s="63">
        <v>0</v>
      </c>
      <c r="CF53" s="15">
        <f>AZ53*$CE$158</f>
        <v>12.833229115961398</v>
      </c>
      <c r="CG53" s="37">
        <f>CF53-CE53</f>
        <v>12.833229115961398</v>
      </c>
      <c r="CH53" s="53">
        <f>CG53*(CG53&lt;&gt;0)</f>
        <v>12.833229115961398</v>
      </c>
      <c r="CI53" s="26">
        <f>CH53/$CH$155</f>
        <v>1.9967681835944299E-3</v>
      </c>
      <c r="CJ53" s="47">
        <f>CI53 * $CG$155</f>
        <v>12.8332291159614</v>
      </c>
      <c r="CK53" s="48">
        <f>IF(CA53&gt;0,V53,W53)</f>
        <v>48.491665470572045</v>
      </c>
      <c r="CL53" s="62">
        <f>CJ53/CK53</f>
        <v>0.26464814090061423</v>
      </c>
      <c r="CM53" s="67">
        <f>N53</f>
        <v>0</v>
      </c>
      <c r="CN53" s="75">
        <f>BT53+BV53</f>
        <v>0</v>
      </c>
      <c r="CO53">
        <f>E53/$E$155</f>
        <v>9.5916832751585333E-3</v>
      </c>
      <c r="CP53">
        <f>MAX(0,L53)</f>
        <v>0.84697935109922096</v>
      </c>
      <c r="CQ53">
        <f>CP53/$CP$155</f>
        <v>1.0457271625084447E-2</v>
      </c>
      <c r="CR53">
        <f>CO53*CQ53*AO53</f>
        <v>1.0030283735011239E-4</v>
      </c>
      <c r="CS53">
        <f>CR53/$CR$155</f>
        <v>2.1450959909430602E-2</v>
      </c>
      <c r="CT53" s="1">
        <f>$CT$157*CS53</f>
        <v>1129.3905487750756</v>
      </c>
      <c r="CU53" s="2">
        <v>0</v>
      </c>
      <c r="CV53" s="1">
        <f>CT53-CU53</f>
        <v>1129.3905487750756</v>
      </c>
      <c r="CW53">
        <f>CU53/CT53</f>
        <v>0</v>
      </c>
    </row>
    <row r="54" spans="1:101" x14ac:dyDescent="0.2">
      <c r="A54" s="28" t="s">
        <v>255</v>
      </c>
      <c r="B54">
        <v>0</v>
      </c>
      <c r="C54">
        <v>0</v>
      </c>
      <c r="D54">
        <v>4.7942469037155402E-3</v>
      </c>
      <c r="E54">
        <v>0.99520575309628401</v>
      </c>
      <c r="F54">
        <v>0.196662693682955</v>
      </c>
      <c r="G54">
        <v>0.196662693682955</v>
      </c>
      <c r="H54">
        <v>8.3577099874634301E-3</v>
      </c>
      <c r="I54">
        <v>0.56247388215628902</v>
      </c>
      <c r="J54">
        <v>6.8563792066840504E-2</v>
      </c>
      <c r="K54">
        <v>0.11612036874288199</v>
      </c>
      <c r="L54">
        <v>0.66188932195518002</v>
      </c>
      <c r="M54">
        <v>0.79380448969120199</v>
      </c>
      <c r="N54" s="21">
        <v>2</v>
      </c>
      <c r="O54">
        <v>1.00293180223505</v>
      </c>
      <c r="P54">
        <v>0.99409239573432895</v>
      </c>
      <c r="Q54">
        <v>1.00479903104179</v>
      </c>
      <c r="R54">
        <v>0.99193981482652605</v>
      </c>
      <c r="S54">
        <v>54.380001068115199</v>
      </c>
      <c r="T54" s="27">
        <f>IF(C54,P54,R54)</f>
        <v>0.99193981482652605</v>
      </c>
      <c r="U54" s="27">
        <f>IF(D54 = 0,O54,Q54)</f>
        <v>1.00479903104179</v>
      </c>
      <c r="V54" s="39">
        <f>S54*T54^(1-N54)</f>
        <v>54.821875536496506</v>
      </c>
      <c r="W54" s="38">
        <f>S54*U54^(N54+1)</f>
        <v>55.16667824630121</v>
      </c>
      <c r="X54" s="44">
        <f>0.5 * (D54-MAX($D$3:$D$154))/(MIN($D$3:$D$154)-MAX($D$3:$D$154)) + 0.75</f>
        <v>1.25</v>
      </c>
      <c r="Y54" s="44">
        <f>AVERAGE(D54, F54, G54, H54, I54, J54, K54)</f>
        <v>0.16480505531758577</v>
      </c>
      <c r="Z54" s="22">
        <f>AI54^N54</f>
        <v>2.9137458378573338</v>
      </c>
      <c r="AA54" s="22">
        <f>(Z54+AB54)/2</f>
        <v>5.5715368180569067</v>
      </c>
      <c r="AB54" s="22">
        <f>AM54^N54</f>
        <v>8.2293277982564792</v>
      </c>
      <c r="AC54" s="22">
        <v>1</v>
      </c>
      <c r="AD54" s="22">
        <v>1</v>
      </c>
      <c r="AE54" s="22">
        <v>1</v>
      </c>
      <c r="AF54" s="22">
        <f>PERCENTILE($L$2:$L$154, 0.05)</f>
        <v>-4.5080460395209E-2</v>
      </c>
      <c r="AG54" s="22">
        <f>PERCENTILE($L$2:$L$154, 0.95)</f>
        <v>0.95154870252060642</v>
      </c>
      <c r="AH54" s="22">
        <f>MIN(MAX(L54,AF54), AG54)</f>
        <v>0.66188932195518002</v>
      </c>
      <c r="AI54" s="22">
        <f>AH54-$AH$155+1</f>
        <v>1.7069697823503889</v>
      </c>
      <c r="AJ54" s="22">
        <f>PERCENTILE($M$2:$M$154, 0.02)</f>
        <v>-1.0748760080736643</v>
      </c>
      <c r="AK54" s="22">
        <f>PERCENTILE($M$2:$M$154, 0.98)</f>
        <v>1.1164415820468989</v>
      </c>
      <c r="AL54" s="22">
        <f>MIN(MAX(M54,AJ54), AK54)</f>
        <v>0.79380448969120199</v>
      </c>
      <c r="AM54" s="22">
        <f>AL54-$AL$155 + 1</f>
        <v>2.8686804977648661</v>
      </c>
      <c r="AN54" s="46">
        <v>0</v>
      </c>
      <c r="AO54" s="70">
        <v>0.54</v>
      </c>
      <c r="AP54" s="51">
        <v>1</v>
      </c>
      <c r="AQ54" s="50">
        <v>1</v>
      </c>
      <c r="AR54" s="17">
        <f>(AI54^4)*AB54*AE54*AN54</f>
        <v>0</v>
      </c>
      <c r="AS54" s="17">
        <f>(AM54^4) *Z54*AC54*AO54</f>
        <v>106.55507761716517</v>
      </c>
      <c r="AT54" s="17">
        <f>(AM54^4)*AA54*AP54*AQ54</f>
        <v>377.31470272257235</v>
      </c>
      <c r="AU54" s="17">
        <f>MIN(AR54, 0.05*AR$155)</f>
        <v>0</v>
      </c>
      <c r="AV54" s="17">
        <f>MIN(AS54, 0.05*AS$155)</f>
        <v>66.273994104209137</v>
      </c>
      <c r="AW54" s="17">
        <f>MIN(AT54, 0.05*AT$155)</f>
        <v>89.812180409454214</v>
      </c>
      <c r="AX54" s="14">
        <f>AU54/$AU$155</f>
        <v>0</v>
      </c>
      <c r="AY54" s="14">
        <f>AV54/$AV$155</f>
        <v>5.1567114891398008E-2</v>
      </c>
      <c r="AZ54" s="64">
        <f>AW54/$AW$155</f>
        <v>5.9527894646886868E-2</v>
      </c>
      <c r="BA54" s="21">
        <f>N54</f>
        <v>2</v>
      </c>
      <c r="BB54" s="81">
        <v>0</v>
      </c>
      <c r="BC54" s="15">
        <f>$D$161*AX54</f>
        <v>0</v>
      </c>
      <c r="BD54" s="19">
        <f>BC54-BB54</f>
        <v>0</v>
      </c>
      <c r="BE54" s="60">
        <f>(IF(BD54 &gt; 0, V54, W54))</f>
        <v>55.16667824630121</v>
      </c>
      <c r="BF54" s="60">
        <f>IF(BD54&gt;0, S54*(T54^(2-N54)), S54*(U54^(N54 + 2)))</f>
        <v>55.431424847677661</v>
      </c>
      <c r="BG54" s="46">
        <f>BD54/BE54</f>
        <v>0</v>
      </c>
      <c r="BH54" s="61" t="e">
        <f>BB54/BC54</f>
        <v>#DIV/0!</v>
      </c>
      <c r="BI54" s="63">
        <v>381</v>
      </c>
      <c r="BJ54" s="63">
        <v>8538</v>
      </c>
      <c r="BK54" s="63">
        <v>0</v>
      </c>
      <c r="BL54" s="10">
        <f>SUM(BI54:BK54)</f>
        <v>8919</v>
      </c>
      <c r="BM54" s="15">
        <f>AY54*$D$160</f>
        <v>9081.9487075581255</v>
      </c>
      <c r="BN54" s="9">
        <f>BM54-BL54</f>
        <v>162.94870755812553</v>
      </c>
      <c r="BO54" s="48">
        <f>IF(BN54&gt;0,V54,W54)</f>
        <v>54.821875536496506</v>
      </c>
      <c r="BP54" s="48">
        <f xml:space="preserve"> IF(BN54 &gt;0, S54*T54^(2-N54), S54*U54^(N54+2))</f>
        <v>54.380001068115199</v>
      </c>
      <c r="BQ54" s="48">
        <f>IF(BN54&gt;0, S54*T54^(3-N54), S54*U54^(N54+3))</f>
        <v>53.941688189772478</v>
      </c>
      <c r="BR54" s="46">
        <f>BN54/BP54</f>
        <v>2.9964822426910134</v>
      </c>
      <c r="BS54" s="61">
        <f>BL54/BM54</f>
        <v>0.98205795773515903</v>
      </c>
      <c r="BT54" s="16">
        <f>BB54+BL54+BV54</f>
        <v>9453</v>
      </c>
      <c r="BU54" s="66">
        <f>BC54+BM54+BW54</f>
        <v>9638.5940504011651</v>
      </c>
      <c r="BV54" s="63">
        <v>534</v>
      </c>
      <c r="BW54" s="15">
        <f>AZ54*$D$163</f>
        <v>556.64534284303909</v>
      </c>
      <c r="BX54" s="37">
        <f>BW54-BV54</f>
        <v>22.645342843039089</v>
      </c>
      <c r="BY54" s="53">
        <f>BX54*(BX54&lt;&gt;0)</f>
        <v>22.645342843039089</v>
      </c>
      <c r="BZ54" s="26">
        <f>BY54/$BY$155</f>
        <v>3.1278097849501654E-2</v>
      </c>
      <c r="CA54" s="47">
        <f>BZ54 * $BX$155</f>
        <v>22.645342843039089</v>
      </c>
      <c r="CB54" s="48">
        <f>IF(CA54&gt;0, V54, W54)</f>
        <v>54.821875536496506</v>
      </c>
      <c r="CC54" s="48">
        <f>IF(BX54&gt;0, S54*T54^(2-N54), S54*U54^(N54+2))</f>
        <v>54.380001068115199</v>
      </c>
      <c r="CD54" s="62">
        <f>CA54/CB54</f>
        <v>0.41307128990804831</v>
      </c>
      <c r="CE54" s="63">
        <v>0</v>
      </c>
      <c r="CF54" s="15">
        <f>AZ54*$CE$158</f>
        <v>382.58577889554192</v>
      </c>
      <c r="CG54" s="37">
        <f>CF54-CE54</f>
        <v>382.58577889554192</v>
      </c>
      <c r="CH54" s="53">
        <f>CG54*(CG54&lt;&gt;0)</f>
        <v>382.58577889554192</v>
      </c>
      <c r="CI54" s="26">
        <f>CH54/$CH$155</f>
        <v>5.9527894646886882E-2</v>
      </c>
      <c r="CJ54" s="47">
        <f>CI54 * $CG$155</f>
        <v>382.58577889554192</v>
      </c>
      <c r="CK54" s="48">
        <f>IF(CA54&gt;0,V54,W54)</f>
        <v>54.821875536496506</v>
      </c>
      <c r="CL54" s="62">
        <f>CJ54/CK54</f>
        <v>6.9787064953814566</v>
      </c>
      <c r="CM54" s="67">
        <f>N54</f>
        <v>2</v>
      </c>
      <c r="CN54" s="75">
        <f>BT54+BV54</f>
        <v>9987</v>
      </c>
      <c r="CO54">
        <f>E54/$E$155</f>
        <v>1.1863397735064507E-2</v>
      </c>
      <c r="CP54">
        <f>MAX(0,L54)</f>
        <v>0.66188932195518002</v>
      </c>
      <c r="CQ54">
        <f>CP54/$CP$155</f>
        <v>8.1720486059611731E-3</v>
      </c>
      <c r="CR54">
        <f>CO54*CQ54*AO54</f>
        <v>5.2352061978310297E-5</v>
      </c>
      <c r="CS54">
        <f>CR54/$CR$155</f>
        <v>1.1196113812342737E-2</v>
      </c>
      <c r="CT54" s="1">
        <f>$CT$157*CS54</f>
        <v>589.47409235103146</v>
      </c>
      <c r="CU54" s="2">
        <v>0</v>
      </c>
      <c r="CV54" s="1">
        <f>CT54-CU54</f>
        <v>589.47409235103146</v>
      </c>
      <c r="CW54">
        <f>CU54/CT54</f>
        <v>0</v>
      </c>
    </row>
    <row r="55" spans="1:101" x14ac:dyDescent="0.2">
      <c r="A55" s="28" t="s">
        <v>223</v>
      </c>
      <c r="B55">
        <v>0</v>
      </c>
      <c r="C55">
        <v>0</v>
      </c>
      <c r="D55">
        <v>0.668397922493008</v>
      </c>
      <c r="E55">
        <v>0.331602077506991</v>
      </c>
      <c r="F55">
        <v>0.84902661899086196</v>
      </c>
      <c r="G55">
        <v>0.84902661899086196</v>
      </c>
      <c r="H55">
        <v>0.86460509820309195</v>
      </c>
      <c r="I55">
        <v>0.98913497701629705</v>
      </c>
      <c r="J55">
        <v>0.92477626696368498</v>
      </c>
      <c r="K55">
        <v>0.88609235820154097</v>
      </c>
      <c r="L55">
        <v>0.452700768967294</v>
      </c>
      <c r="M55">
        <v>0.431359156216504</v>
      </c>
      <c r="N55" s="21">
        <v>0</v>
      </c>
      <c r="O55">
        <v>1.01075465492217</v>
      </c>
      <c r="P55">
        <v>1.0023076901068999</v>
      </c>
      <c r="Q55">
        <v>0.99900990192498196</v>
      </c>
      <c r="R55">
        <v>0.99450172361879996</v>
      </c>
      <c r="S55">
        <v>2.8399999141693102</v>
      </c>
      <c r="T55" s="27">
        <f>IF(C55,P55,R55)</f>
        <v>0.99450172361879996</v>
      </c>
      <c r="U55" s="27">
        <f>IF(D55 = 0,O55,Q55)</f>
        <v>0.99900990192498196</v>
      </c>
      <c r="V55" s="39">
        <f>S55*T55^(1-N55)</f>
        <v>2.824384809718623</v>
      </c>
      <c r="W55" s="38">
        <f>S55*U55^(N55+1)</f>
        <v>2.8371880357212396</v>
      </c>
      <c r="X55" s="44">
        <f>0.5 * (D55-MAX($D$3:$D$154))/(MIN($D$3:$D$154)-MAX($D$3:$D$154)) + 0.75</f>
        <v>0.90977058582548143</v>
      </c>
      <c r="Y55" s="44">
        <f>AVERAGE(D55, F55, G55, H55, I55, J55, K55)</f>
        <v>0.86157998012276393</v>
      </c>
      <c r="Z55" s="22">
        <f>AI55^N55</f>
        <v>1</v>
      </c>
      <c r="AA55" s="22">
        <f>(Z55+AB55)/2</f>
        <v>1</v>
      </c>
      <c r="AB55" s="22">
        <f>AM55^N55</f>
        <v>1</v>
      </c>
      <c r="AC55" s="22">
        <v>1</v>
      </c>
      <c r="AD55" s="22">
        <v>1</v>
      </c>
      <c r="AE55" s="22">
        <v>1</v>
      </c>
      <c r="AF55" s="22">
        <f>PERCENTILE($L$2:$L$154, 0.05)</f>
        <v>-4.5080460395209E-2</v>
      </c>
      <c r="AG55" s="22">
        <f>PERCENTILE($L$2:$L$154, 0.95)</f>
        <v>0.95154870252060642</v>
      </c>
      <c r="AH55" s="22">
        <f>MIN(MAX(L55,AF55), AG55)</f>
        <v>0.452700768967294</v>
      </c>
      <c r="AI55" s="22">
        <f>AH55-$AH$155+1</f>
        <v>1.497781229362503</v>
      </c>
      <c r="AJ55" s="22">
        <f>PERCENTILE($M$2:$M$154, 0.02)</f>
        <v>-1.0748760080736643</v>
      </c>
      <c r="AK55" s="22">
        <f>PERCENTILE($M$2:$M$154, 0.98)</f>
        <v>1.1164415820468989</v>
      </c>
      <c r="AL55" s="22">
        <f>MIN(MAX(M55,AJ55), AK55)</f>
        <v>0.431359156216504</v>
      </c>
      <c r="AM55" s="22">
        <f>AL55-$AL$155 + 1</f>
        <v>2.5062351642901683</v>
      </c>
      <c r="AN55" s="46">
        <v>0</v>
      </c>
      <c r="AO55" s="78">
        <v>0</v>
      </c>
      <c r="AP55" s="78">
        <v>0</v>
      </c>
      <c r="AQ55" s="50">
        <v>1</v>
      </c>
      <c r="AR55" s="17">
        <f>(AI55^4)*AB55*AE55*AN55</f>
        <v>0</v>
      </c>
      <c r="AS55" s="17">
        <f>(AM55^4) *Z55*AC55*AO55</f>
        <v>0</v>
      </c>
      <c r="AT55" s="17">
        <f>(AM55^4)*AA55*AP55*AQ55</f>
        <v>0</v>
      </c>
      <c r="AU55" s="17">
        <f>MIN(AR55, 0.05*AR$155)</f>
        <v>0</v>
      </c>
      <c r="AV55" s="17">
        <f>MIN(AS55, 0.05*AS$155)</f>
        <v>0</v>
      </c>
      <c r="AW55" s="17">
        <f>MIN(AT55, 0.05*AT$155)</f>
        <v>0</v>
      </c>
      <c r="AX55" s="14">
        <f>AU55/$AU$155</f>
        <v>0</v>
      </c>
      <c r="AY55" s="14">
        <f>AV55/$AV$155</f>
        <v>0</v>
      </c>
      <c r="AZ55" s="64">
        <f>AW55/$AW$155</f>
        <v>0</v>
      </c>
      <c r="BA55" s="21">
        <f>N55</f>
        <v>0</v>
      </c>
      <c r="BB55" s="81">
        <v>0</v>
      </c>
      <c r="BC55" s="15">
        <f>$D$161*AX55</f>
        <v>0</v>
      </c>
      <c r="BD55" s="19">
        <f>BC55-BB55</f>
        <v>0</v>
      </c>
      <c r="BE55" s="60">
        <f>(IF(BD55 &gt; 0, V55, W55))</f>
        <v>2.8371880357212396</v>
      </c>
      <c r="BF55" s="60">
        <f>IF(BD55&gt;0, S55*(T55^(2-N55)), S55*(U55^(N55 + 2)))</f>
        <v>2.834378941308608</v>
      </c>
      <c r="BG55" s="46">
        <f>BD55/BE55</f>
        <v>0</v>
      </c>
      <c r="BH55" s="61" t="e">
        <f>BB55/BC55</f>
        <v>#DIV/0!</v>
      </c>
      <c r="BI55" s="63">
        <v>0</v>
      </c>
      <c r="BJ55" s="63">
        <v>6</v>
      </c>
      <c r="BK55" s="63">
        <v>0</v>
      </c>
      <c r="BL55" s="10">
        <f>SUM(BI55:BK55)</f>
        <v>6</v>
      </c>
      <c r="BM55" s="15">
        <f>AY55*$D$160</f>
        <v>0</v>
      </c>
      <c r="BN55" s="9">
        <f>BM55-BL55</f>
        <v>-6</v>
      </c>
      <c r="BO55" s="48">
        <f>IF(BN55&gt;0,V55,W55)</f>
        <v>2.8371880357212396</v>
      </c>
      <c r="BP55" s="48">
        <f xml:space="preserve"> IF(BN55 &gt;0, S55*T55^(2-N55), S55*U55^(N55+2))</f>
        <v>2.834378941308608</v>
      </c>
      <c r="BQ55" s="48">
        <f>IF(BN55&gt;0, S55*T55^(3-N55), S55*U55^(N55+3))</f>
        <v>2.8315726281749467</v>
      </c>
      <c r="BR55" s="46">
        <f>BN55/BP55</f>
        <v>-2.1168658546516905</v>
      </c>
      <c r="BS55" s="61" t="e">
        <f>BL55/BM55</f>
        <v>#DIV/0!</v>
      </c>
      <c r="BT55" s="16">
        <f>BB55+BL55+BV55</f>
        <v>6</v>
      </c>
      <c r="BU55" s="66">
        <f>BC55+BM55+BW55</f>
        <v>0</v>
      </c>
      <c r="BV55" s="63">
        <v>0</v>
      </c>
      <c r="BW55" s="15">
        <f>AZ55*$D$163</f>
        <v>0</v>
      </c>
      <c r="BX55" s="37">
        <f>BW55-BV55</f>
        <v>0</v>
      </c>
      <c r="BY55" s="53">
        <f>BX55*(BX55&lt;&gt;0)</f>
        <v>0</v>
      </c>
      <c r="BZ55" s="26">
        <f>BY55/$BY$155</f>
        <v>0</v>
      </c>
      <c r="CA55" s="47">
        <f>BZ55 * $BX$155</f>
        <v>0</v>
      </c>
      <c r="CB55" s="48">
        <f>IF(CA55&gt;0, V55, W55)</f>
        <v>2.8371880357212396</v>
      </c>
      <c r="CC55" s="48">
        <f>IF(BX55&gt;0, S55*T55^(2-N55), S55*U55^(N55+2))</f>
        <v>2.834378941308608</v>
      </c>
      <c r="CD55" s="62">
        <f>CA55/CB55</f>
        <v>0</v>
      </c>
      <c r="CE55" s="63">
        <v>0</v>
      </c>
      <c r="CF55" s="15">
        <f>AZ55*$CE$158</f>
        <v>0</v>
      </c>
      <c r="CG55" s="37">
        <f>CF55-CE55</f>
        <v>0</v>
      </c>
      <c r="CH55" s="53">
        <f>CG55*(CG55&lt;&gt;0)</f>
        <v>0</v>
      </c>
      <c r="CI55" s="26">
        <f>CH55/$CH$155</f>
        <v>0</v>
      </c>
      <c r="CJ55" s="47">
        <f>CI55 * $CG$155</f>
        <v>0</v>
      </c>
      <c r="CK55" s="48">
        <f>IF(CA55&gt;0,V55,W55)</f>
        <v>2.8371880357212396</v>
      </c>
      <c r="CL55" s="62">
        <f>CJ55/CK55</f>
        <v>0</v>
      </c>
      <c r="CM55" s="67">
        <f>N55</f>
        <v>0</v>
      </c>
      <c r="CN55" s="75">
        <f>BT55+BV55</f>
        <v>6</v>
      </c>
      <c r="CO55">
        <f>E55/$E$155</f>
        <v>3.9528784103185577E-3</v>
      </c>
      <c r="CP55">
        <f>MAX(0,L55)</f>
        <v>0.452700768967294</v>
      </c>
      <c r="CQ55">
        <f>CP55/$CP$155</f>
        <v>5.5892919937560771E-3</v>
      </c>
      <c r="CR55">
        <f>CO55*CQ55*AO55</f>
        <v>0</v>
      </c>
      <c r="CS55">
        <f>CR55/$CR$155</f>
        <v>0</v>
      </c>
      <c r="CT55" s="1">
        <f>$CT$157*CS55</f>
        <v>0</v>
      </c>
      <c r="CU55" s="2">
        <v>0</v>
      </c>
      <c r="CV55" s="1">
        <f>CT55-CU55</f>
        <v>0</v>
      </c>
      <c r="CW55" t="e">
        <f>CU55/CT55</f>
        <v>#DIV/0!</v>
      </c>
    </row>
    <row r="56" spans="1:101" x14ac:dyDescent="0.2">
      <c r="A56" s="28" t="s">
        <v>147</v>
      </c>
      <c r="B56">
        <v>0</v>
      </c>
      <c r="C56">
        <v>0</v>
      </c>
      <c r="D56">
        <v>2.1739130434782601E-2</v>
      </c>
      <c r="E56">
        <v>0.97826086956521696</v>
      </c>
      <c r="F56">
        <v>3.9179104477611901E-2</v>
      </c>
      <c r="G56">
        <v>3.9179104477611901E-2</v>
      </c>
      <c r="H56">
        <v>4.7468354430379701E-2</v>
      </c>
      <c r="I56">
        <v>6.8565400843881796E-2</v>
      </c>
      <c r="J56">
        <v>5.7049861953544098E-2</v>
      </c>
      <c r="K56">
        <v>4.7277505242041301E-2</v>
      </c>
      <c r="L56">
        <v>0.29134510383294898</v>
      </c>
      <c r="M56">
        <v>-0.25361890023424899</v>
      </c>
      <c r="N56" s="21">
        <v>0</v>
      </c>
      <c r="O56">
        <v>1.0076710312377399</v>
      </c>
      <c r="P56">
        <v>0.99157938508993204</v>
      </c>
      <c r="Q56">
        <v>1.01140220560008</v>
      </c>
      <c r="R56">
        <v>0.99457896293523096</v>
      </c>
      <c r="S56">
        <v>25.9500007629394</v>
      </c>
      <c r="T56" s="27">
        <f>IF(C56,P56,R56)</f>
        <v>0.99457896293523096</v>
      </c>
      <c r="U56" s="27">
        <f>IF(D56 = 0,O56,Q56)</f>
        <v>1.01140220560008</v>
      </c>
      <c r="V56" s="39">
        <f>S56*T56^(1-N56)</f>
        <v>25.809324846972721</v>
      </c>
      <c r="W56" s="38">
        <f>S56*U56^(N56+1)</f>
        <v>26.245888006960666</v>
      </c>
      <c r="X56" s="44">
        <f>0.5 * (D56-MAX($D$3:$D$154))/(MIN($D$3:$D$154)-MAX($D$3:$D$154)) + 0.75</f>
        <v>1.2413123630728675</v>
      </c>
      <c r="Y56" s="44">
        <f>AVERAGE(D56, F56, G56, H56, I56, J56, K56)</f>
        <v>4.5779780265693328E-2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v>1</v>
      </c>
      <c r="AD56" s="22">
        <v>1</v>
      </c>
      <c r="AE56" s="22">
        <v>1</v>
      </c>
      <c r="AF56" s="22">
        <f>PERCENTILE($L$2:$L$154, 0.05)</f>
        <v>-4.5080460395209E-2</v>
      </c>
      <c r="AG56" s="22">
        <f>PERCENTILE($L$2:$L$154, 0.95)</f>
        <v>0.95154870252060642</v>
      </c>
      <c r="AH56" s="22">
        <f>MIN(MAX(L56,AF56), AG56)</f>
        <v>0.29134510383294898</v>
      </c>
      <c r="AI56" s="22">
        <f>AH56-$AH$155+1</f>
        <v>1.3364255642281579</v>
      </c>
      <c r="AJ56" s="22">
        <f>PERCENTILE($M$2:$M$154, 0.02)</f>
        <v>-1.0748760080736643</v>
      </c>
      <c r="AK56" s="22">
        <f>PERCENTILE($M$2:$M$154, 0.98)</f>
        <v>1.1164415820468989</v>
      </c>
      <c r="AL56" s="22">
        <f>MIN(MAX(M56,AJ56), AK56)</f>
        <v>-0.25361890023424899</v>
      </c>
      <c r="AM56" s="22">
        <f>AL56-$AL$155 + 1</f>
        <v>1.8212571078394153</v>
      </c>
      <c r="AN56" s="46">
        <v>1</v>
      </c>
      <c r="AO56" s="51">
        <v>1</v>
      </c>
      <c r="AP56" s="51">
        <v>1</v>
      </c>
      <c r="AQ56" s="21">
        <v>1</v>
      </c>
      <c r="AR56" s="17">
        <f>(AI56^4)*AB56*AE56*AN56</f>
        <v>3.1899149084250888</v>
      </c>
      <c r="AS56" s="17">
        <f>(AM56^4) *Z56*AC56*AO56</f>
        <v>11.002339422752369</v>
      </c>
      <c r="AT56" s="17">
        <f>(AM56^4)*AA56*AP56*AQ56</f>
        <v>11.002339422752369</v>
      </c>
      <c r="AU56" s="17">
        <f>MIN(AR56, 0.05*AR$155)</f>
        <v>3.1899149084250888</v>
      </c>
      <c r="AV56" s="17">
        <f>MIN(AS56, 0.05*AS$155)</f>
        <v>11.002339422752369</v>
      </c>
      <c r="AW56" s="17">
        <f>MIN(AT56, 0.05*AT$155)</f>
        <v>11.002339422752369</v>
      </c>
      <c r="AX56" s="14">
        <f>AU56/$AU$155</f>
        <v>6.2686496279021437E-3</v>
      </c>
      <c r="AY56" s="14">
        <f>AV56/$AV$155</f>
        <v>8.5608074291571249E-3</v>
      </c>
      <c r="AZ56" s="64">
        <f>AW56/$AW$155</f>
        <v>7.2923973011343258E-3</v>
      </c>
      <c r="BA56" s="21">
        <f>N56</f>
        <v>0</v>
      </c>
      <c r="BB56" s="81">
        <v>778</v>
      </c>
      <c r="BC56" s="15">
        <f>$D$161*AX56</f>
        <v>805.20177605440244</v>
      </c>
      <c r="BD56" s="19">
        <f>BC56-BB56</f>
        <v>27.201776054402444</v>
      </c>
      <c r="BE56" s="60">
        <f>(IF(BD56 &gt; 0, V56, W56))</f>
        <v>25.809324846972721</v>
      </c>
      <c r="BF56" s="60">
        <f>IF(BD56&gt;0, S56*(T56^(2-N56)), S56*(U56^(N56 + 2)))</f>
        <v>25.669411540360617</v>
      </c>
      <c r="BG56" s="46">
        <f>BD56/BE56</f>
        <v>1.0539514774480065</v>
      </c>
      <c r="BH56" s="61">
        <f>BB56/BC56</f>
        <v>0.96621744156142475</v>
      </c>
      <c r="BI56" s="63">
        <v>1479</v>
      </c>
      <c r="BJ56" s="63">
        <v>1168</v>
      </c>
      <c r="BK56" s="63">
        <v>0</v>
      </c>
      <c r="BL56" s="10">
        <f>SUM(BI56:BK56)</f>
        <v>2647</v>
      </c>
      <c r="BM56" s="15">
        <f>AY56*$D$160</f>
        <v>1507.7208436157237</v>
      </c>
      <c r="BN56" s="9">
        <f>BM56-BL56</f>
        <v>-1139.2791563842763</v>
      </c>
      <c r="BO56" s="48">
        <f>IF(BN56&gt;0,V56,W56)</f>
        <v>26.245888006960666</v>
      </c>
      <c r="BP56" s="48">
        <f xml:space="preserve"> IF(BN56 &gt;0, S56*T56^(2-N56), S56*U56^(N56+2))</f>
        <v>26.545149018172708</v>
      </c>
      <c r="BQ56" s="48">
        <f>IF(BN56&gt;0, S56*T56^(3-N56), S56*U56^(N56+3))</f>
        <v>26.847822264962677</v>
      </c>
      <c r="BR56" s="46">
        <f>BN56/BP56</f>
        <v>-42.918544386559297</v>
      </c>
      <c r="BS56" s="61">
        <f>BL56/BM56</f>
        <v>1.7556300366930837</v>
      </c>
      <c r="BT56" s="16">
        <f>BB56+BL56+BV56</f>
        <v>3581</v>
      </c>
      <c r="BU56" s="66">
        <f>BC56+BM56+BW56</f>
        <v>2381.1138268330333</v>
      </c>
      <c r="BV56" s="63">
        <v>156</v>
      </c>
      <c r="BW56" s="15">
        <f>AZ56*$D$163</f>
        <v>68.191207162907077</v>
      </c>
      <c r="BX56" s="37">
        <f>BW56-BV56</f>
        <v>-87.808792837092923</v>
      </c>
      <c r="BY56" s="53">
        <f>BX56*(BX56&lt;&gt;0)</f>
        <v>-87.808792837092923</v>
      </c>
      <c r="BZ56" s="26">
        <f>BY56/$BY$155</f>
        <v>-0.12128286303465932</v>
      </c>
      <c r="CA56" s="47">
        <f>BZ56 * $BX$155</f>
        <v>-87.808792837092923</v>
      </c>
      <c r="CB56" s="48">
        <f>IF(CA56&gt;0, V56, W56)</f>
        <v>26.245888006960666</v>
      </c>
      <c r="CC56" s="48">
        <f>IF(BX56&gt;0, S56*T56^(2-N56), S56*U56^(N56+2))</f>
        <v>26.545149018172708</v>
      </c>
      <c r="CD56" s="62">
        <f>CA56/CB56</f>
        <v>-3.345620952653809</v>
      </c>
      <c r="CE56" s="63">
        <v>0</v>
      </c>
      <c r="CF56" s="15">
        <f>AZ56*$CE$158</f>
        <v>46.868237454390311</v>
      </c>
      <c r="CG56" s="37">
        <f>CF56-CE56</f>
        <v>46.868237454390311</v>
      </c>
      <c r="CH56" s="53">
        <f>CG56*(CG56&lt;&gt;0)</f>
        <v>46.868237454390311</v>
      </c>
      <c r="CI56" s="26">
        <f>CH56/$CH$155</f>
        <v>7.2923973011343266E-3</v>
      </c>
      <c r="CJ56" s="47">
        <f>CI56 * $CG$155</f>
        <v>46.868237454390311</v>
      </c>
      <c r="CK56" s="48">
        <f>IF(CA56&gt;0,V56,W56)</f>
        <v>26.245888006960666</v>
      </c>
      <c r="CL56" s="62">
        <f>CJ56/CK56</f>
        <v>1.7857363958102845</v>
      </c>
      <c r="CM56" s="67">
        <f>N56</f>
        <v>0</v>
      </c>
      <c r="CN56" s="75">
        <f>BT56+BV56</f>
        <v>3737</v>
      </c>
      <c r="CO56">
        <f>E56/$E$155</f>
        <v>1.1661405441231834E-2</v>
      </c>
      <c r="CP56">
        <f>MAX(0,L56)</f>
        <v>0.29134510383294898</v>
      </c>
      <c r="CQ56">
        <f>CP56/$CP$155</f>
        <v>3.5971064506656091E-3</v>
      </c>
      <c r="CR56">
        <f>CO56*CQ56*AO56</f>
        <v>4.1947316736482064E-5</v>
      </c>
      <c r="CS56">
        <f>CR56/$CR$155</f>
        <v>8.9709347551318874E-3</v>
      </c>
      <c r="CT56" s="1">
        <f>$CT$157*CS56</f>
        <v>472.31867333216877</v>
      </c>
      <c r="CU56" s="2">
        <v>0</v>
      </c>
      <c r="CV56" s="1">
        <f>CT56-CU56</f>
        <v>472.31867333216877</v>
      </c>
      <c r="CW56">
        <f>CU56/CT56</f>
        <v>0</v>
      </c>
    </row>
    <row r="57" spans="1:101" x14ac:dyDescent="0.2">
      <c r="A57" s="28" t="s">
        <v>197</v>
      </c>
      <c r="B57">
        <v>0</v>
      </c>
      <c r="C57">
        <v>0</v>
      </c>
      <c r="D57">
        <v>6.3923292049540503E-2</v>
      </c>
      <c r="E57">
        <v>0.93607670795045905</v>
      </c>
      <c r="F57">
        <v>0.38100913786253399</v>
      </c>
      <c r="G57">
        <v>0.38100913786253399</v>
      </c>
      <c r="H57">
        <v>4.2206435436690302E-2</v>
      </c>
      <c r="I57">
        <v>8.6920183869619694E-2</v>
      </c>
      <c r="J57">
        <v>6.0568895719159001E-2</v>
      </c>
      <c r="K57">
        <v>0.151912154679085</v>
      </c>
      <c r="L57">
        <v>0.59055098654520899</v>
      </c>
      <c r="M57">
        <v>0.691611213134251</v>
      </c>
      <c r="N57" s="21">
        <v>0</v>
      </c>
      <c r="O57">
        <v>1.00844534461214</v>
      </c>
      <c r="P57">
        <v>0.991301204429473</v>
      </c>
      <c r="Q57">
        <v>1.0068109035228801</v>
      </c>
      <c r="R57">
        <v>0.99498006260920902</v>
      </c>
      <c r="S57">
        <v>16.459999084472599</v>
      </c>
      <c r="T57" s="27">
        <f>IF(C57,P57,R57)</f>
        <v>0.99498006260920902</v>
      </c>
      <c r="U57" s="27">
        <f>IF(D57 = 0,O57,Q57)</f>
        <v>1.0068109035228801</v>
      </c>
      <c r="V57" s="39">
        <f>S57*T57^(1-N57)</f>
        <v>16.37737091961607</v>
      </c>
      <c r="W57" s="38">
        <f>S57*U57^(N57+1)</f>
        <v>16.572106550223637</v>
      </c>
      <c r="X57" s="44">
        <f>0.5 * (D57-MAX($D$3:$D$154))/(MIN($D$3:$D$154)-MAX($D$3:$D$154)) + 0.75</f>
        <v>1.2196845555100368</v>
      </c>
      <c r="Y57" s="44">
        <f>AVERAGE(D57, F57, G57, H57, I57, J57, K57)</f>
        <v>0.16679274821130893</v>
      </c>
      <c r="Z57" s="22">
        <f>AI57^N57</f>
        <v>1</v>
      </c>
      <c r="AA57" s="22">
        <f>(Z57+AB57)/2</f>
        <v>1</v>
      </c>
      <c r="AB57" s="22">
        <f>AM57^N57</f>
        <v>1</v>
      </c>
      <c r="AC57" s="22">
        <v>1</v>
      </c>
      <c r="AD57" s="22">
        <v>1</v>
      </c>
      <c r="AE57" s="22">
        <v>1</v>
      </c>
      <c r="AF57" s="22">
        <f>PERCENTILE($L$2:$L$154, 0.05)</f>
        <v>-4.5080460395209E-2</v>
      </c>
      <c r="AG57" s="22">
        <f>PERCENTILE($L$2:$L$154, 0.95)</f>
        <v>0.95154870252060642</v>
      </c>
      <c r="AH57" s="22">
        <f>MIN(MAX(L57,AF57), AG57)</f>
        <v>0.59055098654520899</v>
      </c>
      <c r="AI57" s="22">
        <f>AH57-$AH$155+1</f>
        <v>1.6356314469404181</v>
      </c>
      <c r="AJ57" s="22">
        <f>PERCENTILE($M$2:$M$154, 0.02)</f>
        <v>-1.0748760080736643</v>
      </c>
      <c r="AK57" s="22">
        <f>PERCENTILE($M$2:$M$154, 0.98)</f>
        <v>1.1164415820468989</v>
      </c>
      <c r="AL57" s="22">
        <f>MIN(MAX(M57,AJ57), AK57)</f>
        <v>0.691611213134251</v>
      </c>
      <c r="AM57" s="22">
        <f>AL57-$AL$155 + 1</f>
        <v>2.7664872212079152</v>
      </c>
      <c r="AN57" s="46">
        <v>0</v>
      </c>
      <c r="AO57" s="78">
        <v>0</v>
      </c>
      <c r="AP57" s="78">
        <v>0</v>
      </c>
      <c r="AQ57" s="50">
        <v>1</v>
      </c>
      <c r="AR57" s="17">
        <f>(AI57^4)*AB57*AE57*AN57</f>
        <v>0</v>
      </c>
      <c r="AS57" s="17">
        <f>(AM57^4) *Z57*AC57*AO57</f>
        <v>0</v>
      </c>
      <c r="AT57" s="17">
        <f>(AM57^4)*AA57*AP57*AQ57</f>
        <v>0</v>
      </c>
      <c r="AU57" s="17">
        <f>MIN(AR57, 0.05*AR$155)</f>
        <v>0</v>
      </c>
      <c r="AV57" s="17">
        <f>MIN(AS57, 0.05*AS$155)</f>
        <v>0</v>
      </c>
      <c r="AW57" s="17">
        <f>MIN(AT57, 0.05*AT$155)</f>
        <v>0</v>
      </c>
      <c r="AX57" s="14">
        <f>AU57/$AU$155</f>
        <v>0</v>
      </c>
      <c r="AY57" s="14">
        <f>AV57/$AV$155</f>
        <v>0</v>
      </c>
      <c r="AZ57" s="64">
        <f>AW57/$AW$155</f>
        <v>0</v>
      </c>
      <c r="BA57" s="21">
        <f>N57</f>
        <v>0</v>
      </c>
      <c r="BB57" s="81">
        <v>0</v>
      </c>
      <c r="BC57" s="15">
        <f>$D$161*AX57</f>
        <v>0</v>
      </c>
      <c r="BD57" s="19">
        <f>BC57-BB57</f>
        <v>0</v>
      </c>
      <c r="BE57" s="60">
        <f>(IF(BD57 &gt; 0, V57, W57))</f>
        <v>16.572106550223637</v>
      </c>
      <c r="BF57" s="60">
        <f>IF(BD57&gt;0, S57*(T57^(2-N57)), S57*(U57^(N57 + 2)))</f>
        <v>16.684977569108099</v>
      </c>
      <c r="BG57" s="46">
        <f>BD57/BE57</f>
        <v>0</v>
      </c>
      <c r="BH57" s="61" t="e">
        <f>BB57/BC57</f>
        <v>#DIV/0!</v>
      </c>
      <c r="BI57" s="63">
        <v>49</v>
      </c>
      <c r="BJ57" s="63">
        <v>593</v>
      </c>
      <c r="BK57" s="63">
        <v>0</v>
      </c>
      <c r="BL57" s="10">
        <f>SUM(BI57:BK57)</f>
        <v>642</v>
      </c>
      <c r="BM57" s="15">
        <f>AY57*$D$160</f>
        <v>0</v>
      </c>
      <c r="BN57" s="9">
        <f>BM57-BL57</f>
        <v>-642</v>
      </c>
      <c r="BO57" s="48">
        <f>IF(BN57&gt;0,V57,W57)</f>
        <v>16.572106550223637</v>
      </c>
      <c r="BP57" s="48">
        <f xml:space="preserve"> IF(BN57 &gt;0, S57*T57^(2-N57), S57*U57^(N57+2))</f>
        <v>16.684977569108099</v>
      </c>
      <c r="BQ57" s="48">
        <f>IF(BN57&gt;0, S57*T57^(3-N57), S57*U57^(N57+3))</f>
        <v>16.798617341612712</v>
      </c>
      <c r="BR57" s="46">
        <f>BN57/BP57</f>
        <v>-38.47772628646802</v>
      </c>
      <c r="BS57" s="61" t="e">
        <f>BL57/BM57</f>
        <v>#DIV/0!</v>
      </c>
      <c r="BT57" s="16">
        <f>BB57+BL57+BV57</f>
        <v>757</v>
      </c>
      <c r="BU57" s="66">
        <f>BC57+BM57+BW57</f>
        <v>0</v>
      </c>
      <c r="BV57" s="63">
        <v>115</v>
      </c>
      <c r="BW57" s="15">
        <f>AZ57*$D$163</f>
        <v>0</v>
      </c>
      <c r="BX57" s="37">
        <f>BW57-BV57</f>
        <v>-115</v>
      </c>
      <c r="BY57" s="53">
        <f>BX57*(BX57&lt;&gt;0)</f>
        <v>-115</v>
      </c>
      <c r="BZ57" s="26">
        <f>BY57/$BY$155</f>
        <v>-0.15883977900552562</v>
      </c>
      <c r="CA57" s="47">
        <f>BZ57 * $BX$155</f>
        <v>-114.99999999999999</v>
      </c>
      <c r="CB57" s="48">
        <f>IF(CA57&gt;0, V57, W57)</f>
        <v>16.572106550223637</v>
      </c>
      <c r="CC57" s="48">
        <f>IF(BX57&gt;0, S57*T57^(2-N57), S57*U57^(N57+2))</f>
        <v>16.684977569108099</v>
      </c>
      <c r="CD57" s="62">
        <f>CA57/CB57</f>
        <v>-6.9393712652932518</v>
      </c>
      <c r="CE57" s="63">
        <v>0</v>
      </c>
      <c r="CF57" s="15">
        <f>AZ57*$CE$158</f>
        <v>0</v>
      </c>
      <c r="CG57" s="37">
        <f>CF57-CE57</f>
        <v>0</v>
      </c>
      <c r="CH57" s="53">
        <f>CG57*(CG57&lt;&gt;0)</f>
        <v>0</v>
      </c>
      <c r="CI57" s="26">
        <f>CH57/$CH$155</f>
        <v>0</v>
      </c>
      <c r="CJ57" s="47">
        <f>CI57 * $CG$155</f>
        <v>0</v>
      </c>
      <c r="CK57" s="48">
        <f>IF(CA57&gt;0,V57,W57)</f>
        <v>16.572106550223637</v>
      </c>
      <c r="CL57" s="62">
        <f>CJ57/CK57</f>
        <v>0</v>
      </c>
      <c r="CM57" s="67">
        <f>N57</f>
        <v>0</v>
      </c>
      <c r="CN57" s="75">
        <f>BT57+BV57</f>
        <v>872</v>
      </c>
      <c r="CO57">
        <f>E57/$E$155</f>
        <v>1.1158547126959512E-2</v>
      </c>
      <c r="CP57">
        <f>MAX(0,L57)</f>
        <v>0.59055098654520899</v>
      </c>
      <c r="CQ57">
        <f>CP57/$CP$155</f>
        <v>7.2912663889032571E-3</v>
      </c>
      <c r="CR57">
        <f>CO57*CQ57*AO57</f>
        <v>0</v>
      </c>
      <c r="CS57">
        <f>CR57/$CR$155</f>
        <v>0</v>
      </c>
      <c r="CT57" s="1">
        <f>$CT$157*CS57</f>
        <v>0</v>
      </c>
      <c r="CU57" s="2">
        <v>0</v>
      </c>
      <c r="CV57" s="1">
        <f>CT57-CU57</f>
        <v>0</v>
      </c>
      <c r="CW57" t="e">
        <f>CU57/CT57</f>
        <v>#DIV/0!</v>
      </c>
    </row>
    <row r="58" spans="1:101" x14ac:dyDescent="0.2">
      <c r="A58" s="28" t="s">
        <v>148</v>
      </c>
      <c r="B58">
        <v>0</v>
      </c>
      <c r="C58">
        <v>0</v>
      </c>
      <c r="D58">
        <v>0.36915701158609598</v>
      </c>
      <c r="E58">
        <v>0.63084298841390296</v>
      </c>
      <c r="F58">
        <v>0.29916567342073802</v>
      </c>
      <c r="G58">
        <v>0.29916567342073802</v>
      </c>
      <c r="H58">
        <v>0.63017133305474304</v>
      </c>
      <c r="I58">
        <v>0.68407856247388199</v>
      </c>
      <c r="J58">
        <v>0.65657193027751204</v>
      </c>
      <c r="K58">
        <v>0.44319722886162799</v>
      </c>
      <c r="L58">
        <v>0.73697571706669496</v>
      </c>
      <c r="M58">
        <v>-0.461696405264581</v>
      </c>
      <c r="N58" s="21">
        <v>0</v>
      </c>
      <c r="O58">
        <v>1.00399818070948</v>
      </c>
      <c r="P58">
        <v>0.989749372392424</v>
      </c>
      <c r="Q58">
        <v>1.00839627304471</v>
      </c>
      <c r="R58">
        <v>0.99985225289143098</v>
      </c>
      <c r="S58">
        <v>72.220001220703097</v>
      </c>
      <c r="T58" s="27">
        <f>IF(C58,P58,R58)</f>
        <v>0.99985225289143098</v>
      </c>
      <c r="U58" s="27">
        <f>IF(D58 = 0,O58,Q58)</f>
        <v>1.00839627304471</v>
      </c>
      <c r="V58" s="39">
        <f>S58*T58^(1-N58)</f>
        <v>72.209330924341884</v>
      </c>
      <c r="W58" s="38">
        <f>S58*U58^(N58+1)</f>
        <v>72.826380070241413</v>
      </c>
      <c r="X58" s="44">
        <f>0.5 * (D58-MAX($D$3:$D$154))/(MIN($D$3:$D$154)-MAX($D$3:$D$154)) + 0.75</f>
        <v>1.063191315034822</v>
      </c>
      <c r="Y58" s="44">
        <f>AVERAGE(D58, F58, G58, H58, I58, J58, K58)</f>
        <v>0.48307248758504817</v>
      </c>
      <c r="Z58" s="22">
        <f>AI58^N58</f>
        <v>1</v>
      </c>
      <c r="AA58" s="22">
        <f>(Z58+AB58)/2</f>
        <v>1</v>
      </c>
      <c r="AB58" s="22">
        <f>AM58^N58</f>
        <v>1</v>
      </c>
      <c r="AC58" s="22">
        <v>1</v>
      </c>
      <c r="AD58" s="22">
        <v>1</v>
      </c>
      <c r="AE58" s="22">
        <v>1</v>
      </c>
      <c r="AF58" s="22">
        <f>PERCENTILE($L$2:$L$154, 0.05)</f>
        <v>-4.5080460395209E-2</v>
      </c>
      <c r="AG58" s="22">
        <f>PERCENTILE($L$2:$L$154, 0.95)</f>
        <v>0.95154870252060642</v>
      </c>
      <c r="AH58" s="22">
        <f>MIN(MAX(L58,AF58), AG58)</f>
        <v>0.73697571706669496</v>
      </c>
      <c r="AI58" s="22">
        <f>AH58-$AH$155+1</f>
        <v>1.7820561774619039</v>
      </c>
      <c r="AJ58" s="22">
        <f>PERCENTILE($M$2:$M$154, 0.02)</f>
        <v>-1.0748760080736643</v>
      </c>
      <c r="AK58" s="22">
        <f>PERCENTILE($M$2:$M$154, 0.98)</f>
        <v>1.1164415820468989</v>
      </c>
      <c r="AL58" s="22">
        <f>MIN(MAX(M58,AJ58), AK58)</f>
        <v>-0.461696405264581</v>
      </c>
      <c r="AM58" s="22">
        <f>AL58-$AL$155 + 1</f>
        <v>1.6131796028090832</v>
      </c>
      <c r="AN58" s="46">
        <v>1</v>
      </c>
      <c r="AO58" s="51">
        <v>1</v>
      </c>
      <c r="AP58" s="51">
        <v>1</v>
      </c>
      <c r="AQ58" s="21">
        <v>1</v>
      </c>
      <c r="AR58" s="17">
        <f>(AI58^4)*AB58*AE58*AN58</f>
        <v>10.085224319145418</v>
      </c>
      <c r="AS58" s="17">
        <f>(AM58^4) *Z58*AC58*AO58</f>
        <v>6.7722173559079941</v>
      </c>
      <c r="AT58" s="17">
        <f>(AM58^4)*AA58*AP58*AQ58</f>
        <v>6.7722173559079941</v>
      </c>
      <c r="AU58" s="17">
        <f>MIN(AR58, 0.05*AR$155)</f>
        <v>10.085224319145418</v>
      </c>
      <c r="AV58" s="17">
        <f>MIN(AS58, 0.05*AS$155)</f>
        <v>6.7722173559079941</v>
      </c>
      <c r="AW58" s="17">
        <f>MIN(AT58, 0.05*AT$155)</f>
        <v>6.7722173559079941</v>
      </c>
      <c r="AX58" s="14">
        <f>AU58/$AU$155</f>
        <v>1.9818941724289958E-2</v>
      </c>
      <c r="AY58" s="14">
        <f>AV58/$AV$155</f>
        <v>5.2693928468006369E-3</v>
      </c>
      <c r="AZ58" s="64">
        <f>AW58/$AW$155</f>
        <v>4.4886544280565432E-3</v>
      </c>
      <c r="BA58" s="21">
        <f>N58</f>
        <v>0</v>
      </c>
      <c r="BB58" s="81">
        <v>2528</v>
      </c>
      <c r="BC58" s="15">
        <f>$D$161*AX58</f>
        <v>2545.7232455433209</v>
      </c>
      <c r="BD58" s="19">
        <f>BC58-BB58</f>
        <v>17.7232455433209</v>
      </c>
      <c r="BE58" s="60">
        <f>(IF(BD58 &gt; 0, V58, W58))</f>
        <v>72.209330924341884</v>
      </c>
      <c r="BF58" s="60">
        <f>IF(BD58&gt;0, S58*(T58^(2-N58)), S58*(U58^(N58 + 2)))</f>
        <v>72.198662204486112</v>
      </c>
      <c r="BG58" s="46">
        <f>BD58/BE58</f>
        <v>0.24544259469583818</v>
      </c>
      <c r="BH58" s="61">
        <f>BB58/BC58</f>
        <v>0.99303803130432655</v>
      </c>
      <c r="BI58" s="63">
        <v>0</v>
      </c>
      <c r="BJ58" s="63">
        <v>0</v>
      </c>
      <c r="BK58" s="63">
        <v>0</v>
      </c>
      <c r="BL58" s="10">
        <f>SUM(BI58:BK58)</f>
        <v>0</v>
      </c>
      <c r="BM58" s="15">
        <f>AY58*$D$160</f>
        <v>928.04019878568135</v>
      </c>
      <c r="BN58" s="9">
        <f>BM58-BL58</f>
        <v>928.04019878568135</v>
      </c>
      <c r="BO58" s="48">
        <f>IF(BN58&gt;0,V58,W58)</f>
        <v>72.209330924341884</v>
      </c>
      <c r="BP58" s="48">
        <f xml:space="preserve"> IF(BN58 &gt;0, S58*T58^(2-N58), S58*U58^(N58+2))</f>
        <v>72.198662204486112</v>
      </c>
      <c r="BQ58" s="48">
        <f>IF(BN58&gt;0, S58*T58^(3-N58), S58*U58^(N58+3))</f>
        <v>72.18799506090285</v>
      </c>
      <c r="BR58" s="46">
        <f>BN58/BP58</f>
        <v>12.853980537163151</v>
      </c>
      <c r="BS58" s="61">
        <f>BL58/BM58</f>
        <v>0</v>
      </c>
      <c r="BT58" s="16">
        <f>BB58+BL58+BV58</f>
        <v>2528</v>
      </c>
      <c r="BU58" s="66">
        <f>BC58+BM58+BW58</f>
        <v>3515.7368518857588</v>
      </c>
      <c r="BV58" s="63">
        <v>0</v>
      </c>
      <c r="BW58" s="15">
        <f>AZ58*$D$163</f>
        <v>41.973407556756733</v>
      </c>
      <c r="BX58" s="37">
        <f>BW58-BV58</f>
        <v>41.973407556756733</v>
      </c>
      <c r="BY58" s="53">
        <f>BX58*(BX58&lt;&gt;0)</f>
        <v>41.973407556756733</v>
      </c>
      <c r="BZ58" s="26">
        <f>BY58/$BY$155</f>
        <v>5.7974319829774773E-2</v>
      </c>
      <c r="CA58" s="47">
        <f>BZ58 * $BX$155</f>
        <v>41.973407556756733</v>
      </c>
      <c r="CB58" s="48">
        <f>IF(CA58&gt;0, V58, W58)</f>
        <v>72.209330924341884</v>
      </c>
      <c r="CC58" s="48">
        <f>IF(BX58&gt;0, S58*T58^(2-N58), S58*U58^(N58+2))</f>
        <v>72.198662204486112</v>
      </c>
      <c r="CD58" s="62">
        <f>CA58/CB58</f>
        <v>0.58127401292133329</v>
      </c>
      <c r="CE58" s="63">
        <v>0</v>
      </c>
      <c r="CF58" s="15">
        <f>AZ58*$CE$158</f>
        <v>28.848582009119404</v>
      </c>
      <c r="CG58" s="37">
        <f>CF58-CE58</f>
        <v>28.848582009119404</v>
      </c>
      <c r="CH58" s="53">
        <f>CG58*(CG58&lt;&gt;0)</f>
        <v>28.848582009119404</v>
      </c>
      <c r="CI58" s="26">
        <f>CH58/$CH$155</f>
        <v>4.4886544280565441E-3</v>
      </c>
      <c r="CJ58" s="47">
        <f>CI58 * $CG$155</f>
        <v>28.848582009119404</v>
      </c>
      <c r="CK58" s="48">
        <f>IF(CA58&gt;0,V58,W58)</f>
        <v>72.209330924341884</v>
      </c>
      <c r="CL58" s="62">
        <f>CJ58/CK58</f>
        <v>0.39951321581065224</v>
      </c>
      <c r="CM58" s="67">
        <f>N58</f>
        <v>0</v>
      </c>
      <c r="CN58" s="75">
        <f>BT58+BV58</f>
        <v>2528</v>
      </c>
      <c r="CO58">
        <f>E58/$E$155</f>
        <v>7.5199939878229051E-3</v>
      </c>
      <c r="CP58">
        <f>MAX(0,L58)</f>
        <v>0.73697571706669496</v>
      </c>
      <c r="CQ58">
        <f>CP58/$CP$155</f>
        <v>9.0991064238530543E-3</v>
      </c>
      <c r="CR58">
        <f>CO58*CQ58*AO58</f>
        <v>6.8425225601935743E-5</v>
      </c>
      <c r="CS58">
        <f>CR58/$CR$155</f>
        <v>1.463355185115532E-2</v>
      </c>
      <c r="CT58" s="1">
        <f>$CT$157*CS58</f>
        <v>770.45480600795759</v>
      </c>
      <c r="CU58" s="2">
        <v>0</v>
      </c>
      <c r="CV58" s="1">
        <f>CT58-CU58</f>
        <v>770.45480600795759</v>
      </c>
      <c r="CW58">
        <f>CU58/CT58</f>
        <v>0</v>
      </c>
    </row>
    <row r="59" spans="1:101" x14ac:dyDescent="0.2">
      <c r="A59" s="28" t="s">
        <v>157</v>
      </c>
      <c r="B59">
        <v>0</v>
      </c>
      <c r="C59">
        <v>0</v>
      </c>
      <c r="D59">
        <v>0.163403915301638</v>
      </c>
      <c r="E59">
        <v>0.836596084698362</v>
      </c>
      <c r="F59">
        <v>0.13388955105284001</v>
      </c>
      <c r="G59">
        <v>0.13388955105284001</v>
      </c>
      <c r="H59">
        <v>1.00292519849561E-2</v>
      </c>
      <c r="I59">
        <v>0.11533639782699499</v>
      </c>
      <c r="J59">
        <v>3.4010848222943202E-2</v>
      </c>
      <c r="K59">
        <v>6.7481087717198004E-2</v>
      </c>
      <c r="L59">
        <v>0.71383974356202895</v>
      </c>
      <c r="M59">
        <v>-1.0955753070654</v>
      </c>
      <c r="N59" s="21">
        <v>0</v>
      </c>
      <c r="O59">
        <v>1.0003706797446399</v>
      </c>
      <c r="P59">
        <v>0.99910151976215</v>
      </c>
      <c r="Q59">
        <v>1.0214882806527199</v>
      </c>
      <c r="R59">
        <v>0.99138012921072105</v>
      </c>
      <c r="S59">
        <v>88.160003662109304</v>
      </c>
      <c r="T59" s="27">
        <f>IF(C59,P59,R59)</f>
        <v>0.99138012921072105</v>
      </c>
      <c r="U59" s="27">
        <f>IF(D59 = 0,O59,Q59)</f>
        <v>1.0214882806527199</v>
      </c>
      <c r="V59" s="39">
        <f>S59*T59^(1-N59)</f>
        <v>87.400075821759557</v>
      </c>
      <c r="W59" s="38">
        <f>S59*U59^(N59+1)</f>
        <v>90.054410563145524</v>
      </c>
      <c r="X59" s="44">
        <f>0.5 * (D59-MAX($D$3:$D$154))/(MIN($D$3:$D$154)-MAX($D$3:$D$154)) + 0.75</f>
        <v>1.1686808684965178</v>
      </c>
      <c r="Y59" s="44">
        <f>AVERAGE(D59, F59, G59, H59, I59, J59, K59)</f>
        <v>9.4005800451344323E-2</v>
      </c>
      <c r="Z59" s="22">
        <f>AI59^N59</f>
        <v>1</v>
      </c>
      <c r="AA59" s="22">
        <f>(Z59+AB59)/2</f>
        <v>1</v>
      </c>
      <c r="AB59" s="22">
        <f>AM59^N59</f>
        <v>1</v>
      </c>
      <c r="AC59" s="22">
        <v>1</v>
      </c>
      <c r="AD59" s="22">
        <v>1</v>
      </c>
      <c r="AE59" s="22">
        <v>1</v>
      </c>
      <c r="AF59" s="22">
        <f>PERCENTILE($L$2:$L$154, 0.05)</f>
        <v>-4.5080460395209E-2</v>
      </c>
      <c r="AG59" s="22">
        <f>PERCENTILE($L$2:$L$154, 0.95)</f>
        <v>0.95154870252060642</v>
      </c>
      <c r="AH59" s="22">
        <f>MIN(MAX(L59,AF59), AG59)</f>
        <v>0.71383974356202895</v>
      </c>
      <c r="AI59" s="22">
        <f>AH59-$AH$155+1</f>
        <v>1.758920203957238</v>
      </c>
      <c r="AJ59" s="22">
        <f>PERCENTILE($M$2:$M$154, 0.02)</f>
        <v>-1.0748760080736643</v>
      </c>
      <c r="AK59" s="22">
        <f>PERCENTILE($M$2:$M$154, 0.98)</f>
        <v>1.1164415820468989</v>
      </c>
      <c r="AL59" s="22">
        <f>MIN(MAX(M59,AJ59), AK59)</f>
        <v>-1.0748760080736643</v>
      </c>
      <c r="AM59" s="22">
        <f>AL59-$AL$155 + 1</f>
        <v>1</v>
      </c>
      <c r="AN59" s="46">
        <v>1</v>
      </c>
      <c r="AO59" s="51">
        <v>1</v>
      </c>
      <c r="AP59" s="51">
        <v>1</v>
      </c>
      <c r="AQ59" s="21">
        <v>1</v>
      </c>
      <c r="AR59" s="17">
        <f>(AI59^4)*AB59*AE59*AN59</f>
        <v>9.5716001965914828</v>
      </c>
      <c r="AS59" s="17">
        <f>(AM59^4) *Z59*AC59*AO59</f>
        <v>1</v>
      </c>
      <c r="AT59" s="17">
        <f>(AM59^4)*AA59*AP59*AQ59</f>
        <v>1</v>
      </c>
      <c r="AU59" s="17">
        <f>MIN(AR59, 0.05*AR$155)</f>
        <v>9.5716001965914828</v>
      </c>
      <c r="AV59" s="17">
        <f>MIN(AS59, 0.05*AS$155)</f>
        <v>1</v>
      </c>
      <c r="AW59" s="17">
        <f>MIN(AT59, 0.05*AT$155)</f>
        <v>1</v>
      </c>
      <c r="AX59" s="14">
        <f>AU59/$AU$155</f>
        <v>1.8809595156384508E-2</v>
      </c>
      <c r="AY59" s="14">
        <f>AV59/$AV$155</f>
        <v>7.7808974075583778E-4</v>
      </c>
      <c r="AZ59" s="64">
        <f>AW59/$AW$155</f>
        <v>6.6280424743613703E-4</v>
      </c>
      <c r="BA59" s="21">
        <f>N59</f>
        <v>0</v>
      </c>
      <c r="BB59" s="81">
        <v>2380</v>
      </c>
      <c r="BC59" s="15">
        <f>$D$161*AX59</f>
        <v>2416.0736882424335</v>
      </c>
      <c r="BD59" s="19">
        <f>BC59-BB59</f>
        <v>36.073688242433491</v>
      </c>
      <c r="BE59" s="60">
        <f>(IF(BD59 &gt; 0, V59, W59))</f>
        <v>87.400075821759557</v>
      </c>
      <c r="BF59" s="60">
        <f>IF(BD59&gt;0, S59*(T59^(2-N59)), S59*(U59^(N59 + 2)))</f>
        <v>86.646698461202817</v>
      </c>
      <c r="BG59" s="46">
        <f>BD59/BE59</f>
        <v>0.41274207033871252</v>
      </c>
      <c r="BH59" s="61">
        <f>BB59/BC59</f>
        <v>0.98506929303606006</v>
      </c>
      <c r="BI59" s="63">
        <v>0</v>
      </c>
      <c r="BJ59" s="63">
        <v>1058</v>
      </c>
      <c r="BK59" s="63">
        <v>88</v>
      </c>
      <c r="BL59" s="10">
        <f>SUM(BI59:BK59)</f>
        <v>1146</v>
      </c>
      <c r="BM59" s="15">
        <f>AY59*$D$160</f>
        <v>137.03638705217739</v>
      </c>
      <c r="BN59" s="9">
        <f>BM59-BL59</f>
        <v>-1008.9636129478226</v>
      </c>
      <c r="BO59" s="48">
        <f>IF(BN59&gt;0,V59,W59)</f>
        <v>90.054410563145524</v>
      </c>
      <c r="BP59" s="48">
        <f xml:space="preserve"> IF(BN59 &gt;0, S59*T59^(2-N59), S59*U59^(N59+2))</f>
        <v>91.989525011341655</v>
      </c>
      <c r="BQ59" s="48">
        <f>IF(BN59&gt;0, S59*T59^(3-N59), S59*U59^(N59+3))</f>
        <v>93.966221741895765</v>
      </c>
      <c r="BR59" s="46">
        <f>BN59/BP59</f>
        <v>-10.968244621585171</v>
      </c>
      <c r="BS59" s="61">
        <f>BL59/BM59</f>
        <v>8.3627423682999904</v>
      </c>
      <c r="BT59" s="16">
        <f>BB59+BL59+BV59</f>
        <v>3526</v>
      </c>
      <c r="BU59" s="66">
        <f>BC59+BM59+BW59</f>
        <v>2559.3079578123861</v>
      </c>
      <c r="BV59" s="63">
        <v>0</v>
      </c>
      <c r="BW59" s="15">
        <f>AZ59*$D$163</f>
        <v>6.1978825177753176</v>
      </c>
      <c r="BX59" s="37">
        <f>BW59-BV59</f>
        <v>6.1978825177753176</v>
      </c>
      <c r="BY59" s="53">
        <f>BX59*(BX59&lt;&gt;0)</f>
        <v>6.1978825177753176</v>
      </c>
      <c r="BZ59" s="26">
        <f>BY59/$BY$155</f>
        <v>8.5606112123968892E-3</v>
      </c>
      <c r="CA59" s="47">
        <f>BZ59 * $BX$155</f>
        <v>6.1978825177753176</v>
      </c>
      <c r="CB59" s="48">
        <f>IF(CA59&gt;0, V59, W59)</f>
        <v>87.400075821759557</v>
      </c>
      <c r="CC59" s="48">
        <f>IF(BX59&gt;0, S59*T59^(2-N59), S59*U59^(N59+2))</f>
        <v>86.646698461202817</v>
      </c>
      <c r="CD59" s="62">
        <f>CA59/CB59</f>
        <v>7.0913926097902327E-2</v>
      </c>
      <c r="CE59" s="63">
        <v>0</v>
      </c>
      <c r="CF59" s="15">
        <f>AZ59*$CE$158</f>
        <v>4.2598428982720531</v>
      </c>
      <c r="CG59" s="37">
        <f>CF59-CE59</f>
        <v>4.2598428982720531</v>
      </c>
      <c r="CH59" s="53">
        <f>CG59*(CG59&lt;&gt;0)</f>
        <v>4.2598428982720531</v>
      </c>
      <c r="CI59" s="26">
        <f>CH59/$CH$155</f>
        <v>6.6280424743613714E-4</v>
      </c>
      <c r="CJ59" s="47">
        <f>CI59 * $CG$155</f>
        <v>4.2598428982720531</v>
      </c>
      <c r="CK59" s="48">
        <f>IF(CA59&gt;0,V59,W59)</f>
        <v>87.400075821759557</v>
      </c>
      <c r="CL59" s="62">
        <f>CJ59/CK59</f>
        <v>4.8739578978849139E-2</v>
      </c>
      <c r="CM59" s="67">
        <f>N59</f>
        <v>0</v>
      </c>
      <c r="CN59" s="75">
        <f>BT59+BV59</f>
        <v>3526</v>
      </c>
      <c r="CO59">
        <f>E59/$E$155</f>
        <v>9.9726836038639462E-3</v>
      </c>
      <c r="CP59">
        <f>MAX(0,L59)</f>
        <v>0.71383974356202895</v>
      </c>
      <c r="CQ59">
        <f>CP59/$CP$155</f>
        <v>8.8134570052042314E-3</v>
      </c>
      <c r="CR59">
        <f>CO59*CQ59*AO59</f>
        <v>8.7893818169160074E-5</v>
      </c>
      <c r="CS59">
        <f>CR59/$CR$155</f>
        <v>1.8797142928791966E-2</v>
      </c>
      <c r="CT59" s="1">
        <f>$CT$157*CS59</f>
        <v>989.66739285260292</v>
      </c>
      <c r="CU59" s="2">
        <v>0</v>
      </c>
      <c r="CV59" s="1">
        <f>CT59-CU59</f>
        <v>989.66739285260292</v>
      </c>
      <c r="CW59">
        <f>CU59/CT59</f>
        <v>0</v>
      </c>
    </row>
    <row r="60" spans="1:101" x14ac:dyDescent="0.2">
      <c r="A60" s="28" t="s">
        <v>264</v>
      </c>
      <c r="B60">
        <v>0</v>
      </c>
      <c r="C60">
        <v>1</v>
      </c>
      <c r="D60">
        <v>0.76707950459448604</v>
      </c>
      <c r="E60">
        <v>0.23292049540551299</v>
      </c>
      <c r="F60">
        <v>0.86491855383392902</v>
      </c>
      <c r="G60">
        <v>0.86491855383392902</v>
      </c>
      <c r="H60">
        <v>0.85206853322189702</v>
      </c>
      <c r="I60">
        <v>0.78980359381529397</v>
      </c>
      <c r="J60">
        <v>0.82034553068544303</v>
      </c>
      <c r="K60">
        <v>0.84233726620907601</v>
      </c>
      <c r="L60">
        <v>0.20415193693502201</v>
      </c>
      <c r="M60">
        <v>-0.62692939852136398</v>
      </c>
      <c r="N60" s="21">
        <v>0</v>
      </c>
      <c r="O60">
        <v>1.0448544150971899</v>
      </c>
      <c r="P60">
        <v>0.98827939672737197</v>
      </c>
      <c r="Q60">
        <v>1.0132797002259899</v>
      </c>
      <c r="R60">
        <v>0.98807138441608</v>
      </c>
      <c r="S60">
        <v>5.5700001716613698</v>
      </c>
      <c r="T60" s="27">
        <f>IF(C60,P60,R60)</f>
        <v>0.98827939672737197</v>
      </c>
      <c r="U60" s="27">
        <f>IF(D60 = 0,O60,Q60)</f>
        <v>1.0132797002259899</v>
      </c>
      <c r="V60" s="39">
        <f>S60*T60^(1-N60)</f>
        <v>5.5047164094208565</v>
      </c>
      <c r="W60" s="38">
        <f>S60*U60^(N60+1)</f>
        <v>5.6439681041997449</v>
      </c>
      <c r="X60" s="44">
        <f>0.5 * (D60-MAX($D$3:$D$154))/(MIN($D$3:$D$154)-MAX($D$3:$D$154)) + 0.75</f>
        <v>0.85917656698074563</v>
      </c>
      <c r="Y60" s="44">
        <f>AVERAGE(D60, F60, G60, H60, I60, J60, K60)</f>
        <v>0.82878164802772203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v>1</v>
      </c>
      <c r="AD60" s="22">
        <v>1</v>
      </c>
      <c r="AE60" s="22">
        <v>1</v>
      </c>
      <c r="AF60" s="22">
        <f>PERCENTILE($L$2:$L$154, 0.05)</f>
        <v>-4.5080460395209E-2</v>
      </c>
      <c r="AG60" s="22">
        <f>PERCENTILE($L$2:$L$154, 0.95)</f>
        <v>0.95154870252060642</v>
      </c>
      <c r="AH60" s="22">
        <f>MIN(MAX(L60,AF60), AG60)</f>
        <v>0.20415193693502201</v>
      </c>
      <c r="AI60" s="22">
        <f>AH60-$AH$155+1</f>
        <v>1.2492323973302311</v>
      </c>
      <c r="AJ60" s="22">
        <f>PERCENTILE($M$2:$M$154, 0.02)</f>
        <v>-1.0748760080736643</v>
      </c>
      <c r="AK60" s="22">
        <f>PERCENTILE($M$2:$M$154, 0.98)</f>
        <v>1.1164415820468989</v>
      </c>
      <c r="AL60" s="22">
        <f>MIN(MAX(M60,AJ60), AK60)</f>
        <v>-0.62692939852136398</v>
      </c>
      <c r="AM60" s="22">
        <f>AL60-$AL$155 + 1</f>
        <v>1.4479466095523004</v>
      </c>
      <c r="AN60" s="46">
        <v>0</v>
      </c>
      <c r="AO60" s="78">
        <v>0</v>
      </c>
      <c r="AP60" s="78">
        <v>0</v>
      </c>
      <c r="AQ60" s="50">
        <v>1</v>
      </c>
      <c r="AR60" s="17">
        <f>(AI60^4)*AB60*AE60*AN60</f>
        <v>0</v>
      </c>
      <c r="AS60" s="17">
        <f>(AM60^4) *Z60*AC60*AO60</f>
        <v>0</v>
      </c>
      <c r="AT60" s="17">
        <f>(AM60^4)*AA60*AP60*AQ60</f>
        <v>0</v>
      </c>
      <c r="AU60" s="17">
        <f>MIN(AR60, 0.05*AR$155)</f>
        <v>0</v>
      </c>
      <c r="AV60" s="17">
        <f>MIN(AS60, 0.05*AS$155)</f>
        <v>0</v>
      </c>
      <c r="AW60" s="17">
        <f>MIN(AT60, 0.05*AT$155)</f>
        <v>0</v>
      </c>
      <c r="AX60" s="14">
        <f>AU60/$AU$155</f>
        <v>0</v>
      </c>
      <c r="AY60" s="14">
        <f>AV60/$AV$155</f>
        <v>0</v>
      </c>
      <c r="AZ60" s="64">
        <f>AW60/$AW$155</f>
        <v>0</v>
      </c>
      <c r="BA60" s="21">
        <f>N60</f>
        <v>0</v>
      </c>
      <c r="BB60" s="81">
        <v>0</v>
      </c>
      <c r="BC60" s="15">
        <f>$D$161*AX60</f>
        <v>0</v>
      </c>
      <c r="BD60" s="19">
        <f>BC60-BB60</f>
        <v>0</v>
      </c>
      <c r="BE60" s="60">
        <f>(IF(BD60 &gt; 0, V60, W60))</f>
        <v>5.6439681041997449</v>
      </c>
      <c r="BF60" s="60">
        <f>IF(BD60&gt;0, S60*(T60^(2-N60)), S60*(U60^(N60 + 2)))</f>
        <v>5.7189183087085658</v>
      </c>
      <c r="BG60" s="46">
        <f>BD60/BE60</f>
        <v>0</v>
      </c>
      <c r="BH60" s="61" t="e">
        <f>BB60/BC60</f>
        <v>#DIV/0!</v>
      </c>
      <c r="BI60" s="63">
        <v>0</v>
      </c>
      <c r="BJ60" s="63">
        <v>6</v>
      </c>
      <c r="BK60" s="63">
        <v>0</v>
      </c>
      <c r="BL60" s="10">
        <f>SUM(BI60:BK60)</f>
        <v>6</v>
      </c>
      <c r="BM60" s="15">
        <f>AY60*$D$160</f>
        <v>0</v>
      </c>
      <c r="BN60" s="9">
        <f>BM60-BL60</f>
        <v>-6</v>
      </c>
      <c r="BO60" s="48">
        <f>IF(BN60&gt;0,V60,W60)</f>
        <v>5.6439681041997449</v>
      </c>
      <c r="BP60" s="48">
        <f xml:space="preserve"> IF(BN60 &gt;0, S60*T60^(2-N60), S60*U60^(N60+2))</f>
        <v>5.7189183087085658</v>
      </c>
      <c r="BQ60" s="48">
        <f>IF(BN60&gt;0, S60*T60^(3-N60), S60*U60^(N60+3))</f>
        <v>5.7948638294651404</v>
      </c>
      <c r="BR60" s="46">
        <f>BN60/BP60</f>
        <v>-1.0491494503188501</v>
      </c>
      <c r="BS60" s="61" t="e">
        <f>BL60/BM60</f>
        <v>#DIV/0!</v>
      </c>
      <c r="BT60" s="16">
        <f>BB60+BL60+BV60</f>
        <v>6</v>
      </c>
      <c r="BU60" s="66">
        <f>BC60+BM60+BW60</f>
        <v>0</v>
      </c>
      <c r="BV60" s="63">
        <v>0</v>
      </c>
      <c r="BW60" s="15">
        <f>AZ60*$D$163</f>
        <v>0</v>
      </c>
      <c r="BX60" s="37">
        <f>BW60-BV60</f>
        <v>0</v>
      </c>
      <c r="BY60" s="53">
        <f>BX60*(BX60&lt;&gt;0)</f>
        <v>0</v>
      </c>
      <c r="BZ60" s="26">
        <f>BY60/$BY$155</f>
        <v>0</v>
      </c>
      <c r="CA60" s="47">
        <f>BZ60 * $BX$155</f>
        <v>0</v>
      </c>
      <c r="CB60" s="48">
        <f>IF(CA60&gt;0, V60, W60)</f>
        <v>5.6439681041997449</v>
      </c>
      <c r="CC60" s="48">
        <f>IF(BX60&gt;0, S60*T60^(2-N60), S60*U60^(N60+2))</f>
        <v>5.7189183087085658</v>
      </c>
      <c r="CD60" s="62">
        <f>CA60/CB60</f>
        <v>0</v>
      </c>
      <c r="CE60" s="63">
        <v>0</v>
      </c>
      <c r="CF60" s="15">
        <f>AZ60*$CE$158</f>
        <v>0</v>
      </c>
      <c r="CG60" s="37">
        <f>CF60-CE60</f>
        <v>0</v>
      </c>
      <c r="CH60" s="53">
        <f>CG60*(CG60&lt;&gt;0)</f>
        <v>0</v>
      </c>
      <c r="CI60" s="26">
        <f>CH60/$CH$155</f>
        <v>0</v>
      </c>
      <c r="CJ60" s="47">
        <f>CI60 * $CG$155</f>
        <v>0</v>
      </c>
      <c r="CK60" s="48">
        <f>IF(CA60&gt;0,V60,W60)</f>
        <v>5.6439681041997449</v>
      </c>
      <c r="CL60" s="62">
        <f>CJ60/CK60</f>
        <v>0</v>
      </c>
      <c r="CM60" s="67">
        <f>N60</f>
        <v>0</v>
      </c>
      <c r="CN60" s="75">
        <f>BT60+BV60</f>
        <v>6</v>
      </c>
      <c r="CO60">
        <f>E60/$E$155</f>
        <v>2.7765398954406259E-3</v>
      </c>
      <c r="CP60">
        <f>MAX(0,L60)</f>
        <v>0.20415193693502201</v>
      </c>
      <c r="CQ60">
        <f>CP60/$CP$155</f>
        <v>2.5205717879024678E-3</v>
      </c>
      <c r="CR60">
        <f>CO60*CQ60*AO60</f>
        <v>0</v>
      </c>
      <c r="CS60">
        <f>CR60/$CR$155</f>
        <v>0</v>
      </c>
      <c r="CT60" s="1">
        <f>$CT$157*CS60</f>
        <v>0</v>
      </c>
      <c r="CU60" s="2">
        <v>0</v>
      </c>
      <c r="CV60" s="1">
        <f>CT60-CU60</f>
        <v>0</v>
      </c>
      <c r="CW60" t="e">
        <f>CU60/CT60</f>
        <v>#DIV/0!</v>
      </c>
    </row>
    <row r="61" spans="1:101" x14ac:dyDescent="0.2">
      <c r="A61" s="28" t="s">
        <v>236</v>
      </c>
      <c r="B61">
        <v>1</v>
      </c>
      <c r="C61">
        <v>1</v>
      </c>
      <c r="D61">
        <v>0.91610067918497795</v>
      </c>
      <c r="E61">
        <v>8.3899320815021897E-2</v>
      </c>
      <c r="F61">
        <v>0.93762415574096103</v>
      </c>
      <c r="G61">
        <v>0.93762415574096103</v>
      </c>
      <c r="H61">
        <v>0.98161303802758004</v>
      </c>
      <c r="I61">
        <v>0.87129126619306296</v>
      </c>
      <c r="J61">
        <v>0.924808556845507</v>
      </c>
      <c r="K61">
        <v>0.93119430965523298</v>
      </c>
      <c r="L61">
        <v>0.232007628324678</v>
      </c>
      <c r="M61">
        <v>1.1352560966919201</v>
      </c>
      <c r="N61" s="21">
        <v>0</v>
      </c>
      <c r="O61">
        <v>1.02800612252623</v>
      </c>
      <c r="P61">
        <v>0.98514449489376699</v>
      </c>
      <c r="Q61">
        <v>1.04643702751349</v>
      </c>
      <c r="R61">
        <v>0.98923023503569196</v>
      </c>
      <c r="S61">
        <v>3.8299999237060498</v>
      </c>
      <c r="T61" s="27">
        <f>IF(C61,P61,R61)</f>
        <v>0.98514449489376699</v>
      </c>
      <c r="U61" s="27">
        <f>IF(D61 = 0,O61,Q61)</f>
        <v>1.04643702751349</v>
      </c>
      <c r="V61" s="39">
        <f>S61*T61^(1-N61)</f>
        <v>3.7731033402825624</v>
      </c>
      <c r="W61" s="38">
        <f>S61*U61^(N61+1)</f>
        <v>4.007853735539852</v>
      </c>
      <c r="X61" s="44">
        <f>0.5 * (D61-MAX($D$3:$D$154))/(MIN($D$3:$D$154)-MAX($D$3:$D$154)) + 0.75</f>
        <v>0.78277345350266259</v>
      </c>
      <c r="Y61" s="44">
        <f>AVERAGE(D61, F61, G61, H61, I61, J61, K61)</f>
        <v>0.92860802305546897</v>
      </c>
      <c r="Z61" s="22">
        <f>AI61^N61</f>
        <v>1</v>
      </c>
      <c r="AA61" s="22">
        <f>(Z61+AB61)/2</f>
        <v>1</v>
      </c>
      <c r="AB61" s="22">
        <f>AM61^N61</f>
        <v>1</v>
      </c>
      <c r="AC61" s="22">
        <v>1</v>
      </c>
      <c r="AD61" s="22">
        <v>1</v>
      </c>
      <c r="AE61" s="22">
        <v>1</v>
      </c>
      <c r="AF61" s="22">
        <f>PERCENTILE($L$2:$L$154, 0.05)</f>
        <v>-4.5080460395209E-2</v>
      </c>
      <c r="AG61" s="22">
        <f>PERCENTILE($L$2:$L$154, 0.95)</f>
        <v>0.95154870252060642</v>
      </c>
      <c r="AH61" s="22">
        <f>MIN(MAX(L61,AF61), AG61)</f>
        <v>0.232007628324678</v>
      </c>
      <c r="AI61" s="22">
        <f>AH61-$AH$155+1</f>
        <v>1.277088088719887</v>
      </c>
      <c r="AJ61" s="22">
        <f>PERCENTILE($M$2:$M$154, 0.02)</f>
        <v>-1.0748760080736643</v>
      </c>
      <c r="AK61" s="22">
        <f>PERCENTILE($M$2:$M$154, 0.98)</f>
        <v>1.1164415820468989</v>
      </c>
      <c r="AL61" s="22">
        <f>MIN(MAX(M61,AJ61), AK61)</f>
        <v>1.1164415820468989</v>
      </c>
      <c r="AM61" s="22">
        <f>AL61-$AL$155 + 1</f>
        <v>3.1913175901205633</v>
      </c>
      <c r="AN61" s="46">
        <v>0</v>
      </c>
      <c r="AO61" s="78">
        <v>0</v>
      </c>
      <c r="AP61" s="78">
        <v>0</v>
      </c>
      <c r="AQ61" s="50">
        <v>1</v>
      </c>
      <c r="AR61" s="17">
        <f>(AI61^4)*AB61*AE61*AN61</f>
        <v>0</v>
      </c>
      <c r="AS61" s="17">
        <f>(AM61^4) *Z61*AC61*AO61</f>
        <v>0</v>
      </c>
      <c r="AT61" s="17">
        <f>(AM61^4)*AA61*AP61*AQ61</f>
        <v>0</v>
      </c>
      <c r="AU61" s="17">
        <f>MIN(AR61, 0.05*AR$155)</f>
        <v>0</v>
      </c>
      <c r="AV61" s="17">
        <f>MIN(AS61, 0.05*AS$155)</f>
        <v>0</v>
      </c>
      <c r="AW61" s="17">
        <f>MIN(AT61, 0.05*AT$155)</f>
        <v>0</v>
      </c>
      <c r="AX61" s="14">
        <f>AU61/$AU$155</f>
        <v>0</v>
      </c>
      <c r="AY61" s="14">
        <f>AV61/$AV$155</f>
        <v>0</v>
      </c>
      <c r="AZ61" s="64">
        <f>AW61/$AW$155</f>
        <v>0</v>
      </c>
      <c r="BA61" s="21">
        <f>N61</f>
        <v>0</v>
      </c>
      <c r="BB61" s="81">
        <v>0</v>
      </c>
      <c r="BC61" s="15">
        <f>$D$161*AX61</f>
        <v>0</v>
      </c>
      <c r="BD61" s="19">
        <f>BC61-BB61</f>
        <v>0</v>
      </c>
      <c r="BE61" s="60">
        <f>(IF(BD61 &gt; 0, V61, W61))</f>
        <v>4.007853735539852</v>
      </c>
      <c r="BF61" s="60">
        <f>IF(BD61&gt;0, S61*(T61^(2-N61)), S61*(U61^(N61 + 2)))</f>
        <v>4.1939665497271603</v>
      </c>
      <c r="BG61" s="46">
        <f>BD61/BE61</f>
        <v>0</v>
      </c>
      <c r="BH61" s="61" t="e">
        <f>BB61/BC61</f>
        <v>#DIV/0!</v>
      </c>
      <c r="BI61" s="63">
        <v>0</v>
      </c>
      <c r="BJ61" s="63">
        <v>4979</v>
      </c>
      <c r="BK61" s="63">
        <v>0</v>
      </c>
      <c r="BL61" s="10">
        <f>SUM(BI61:BK61)</f>
        <v>4979</v>
      </c>
      <c r="BM61" s="15">
        <f>AY61*$D$160</f>
        <v>0</v>
      </c>
      <c r="BN61" s="9">
        <f>BM61-BL61</f>
        <v>-4979</v>
      </c>
      <c r="BO61" s="48">
        <f>IF(BN61&gt;0,V61,W61)</f>
        <v>4.007853735539852</v>
      </c>
      <c r="BP61" s="48">
        <f xml:space="preserve"> IF(BN61 &gt;0, S61*T61^(2-N61), S61*U61^(N61+2))</f>
        <v>4.1939665497271603</v>
      </c>
      <c r="BQ61" s="48">
        <f>IF(BN61&gt;0, S61*T61^(3-N61), S61*U61^(N61+3))</f>
        <v>4.3887218897874973</v>
      </c>
      <c r="BR61" s="46">
        <f>BN61/BP61</f>
        <v>-1187.1816193488501</v>
      </c>
      <c r="BS61" s="61" t="e">
        <f>BL61/BM61</f>
        <v>#DIV/0!</v>
      </c>
      <c r="BT61" s="16">
        <f>BB61+BL61+BV61</f>
        <v>5025</v>
      </c>
      <c r="BU61" s="66">
        <f>BC61+BM61+BW61</f>
        <v>0</v>
      </c>
      <c r="BV61" s="63">
        <v>46</v>
      </c>
      <c r="BW61" s="15">
        <f>AZ61*$D$163</f>
        <v>0</v>
      </c>
      <c r="BX61" s="37">
        <f>BW61-BV61</f>
        <v>-46</v>
      </c>
      <c r="BY61" s="53">
        <f>BX61*(BX61&lt;&gt;0)</f>
        <v>-46</v>
      </c>
      <c r="BZ61" s="26">
        <f>BY61/$BY$155</f>
        <v>-6.3535911602210254E-2</v>
      </c>
      <c r="CA61" s="47">
        <f>BZ61 * $BX$155</f>
        <v>-46</v>
      </c>
      <c r="CB61" s="48">
        <f>IF(CA61&gt;0, V61, W61)</f>
        <v>4.007853735539852</v>
      </c>
      <c r="CC61" s="48">
        <f>IF(BX61&gt;0, S61*T61^(2-N61), S61*U61^(N61+2))</f>
        <v>4.1939665497271603</v>
      </c>
      <c r="CD61" s="62">
        <f>CA61/CB61</f>
        <v>-11.477464756783064</v>
      </c>
      <c r="CE61" s="63">
        <v>0</v>
      </c>
      <c r="CF61" s="15">
        <f>AZ61*$CE$158</f>
        <v>0</v>
      </c>
      <c r="CG61" s="37">
        <f>CF61-CE61</f>
        <v>0</v>
      </c>
      <c r="CH61" s="53">
        <f>CG61*(CG61&lt;&gt;0)</f>
        <v>0</v>
      </c>
      <c r="CI61" s="26">
        <f>CH61/$CH$155</f>
        <v>0</v>
      </c>
      <c r="CJ61" s="47">
        <f>CI61 * $CG$155</f>
        <v>0</v>
      </c>
      <c r="CK61" s="48">
        <f>IF(CA61&gt;0,V61,W61)</f>
        <v>4.007853735539852</v>
      </c>
      <c r="CL61" s="62">
        <f>CJ61/CK61</f>
        <v>0</v>
      </c>
      <c r="CM61" s="67">
        <f>N61</f>
        <v>0</v>
      </c>
      <c r="CN61" s="75">
        <f>BT61+BV61</f>
        <v>5071</v>
      </c>
      <c r="CO61">
        <f>E61/$E$155</f>
        <v>1.0001258628516843E-3</v>
      </c>
      <c r="CP61">
        <f>MAX(0,L61)</f>
        <v>0.232007628324678</v>
      </c>
      <c r="CQ61">
        <f>CP61/$CP$155</f>
        <v>2.8644934322591014E-3</v>
      </c>
      <c r="CR61">
        <f>CO61*CQ61*AO61</f>
        <v>0</v>
      </c>
      <c r="CS61">
        <f>CR61/$CR$155</f>
        <v>0</v>
      </c>
      <c r="CT61" s="1">
        <f>$CT$157*CS61</f>
        <v>0</v>
      </c>
      <c r="CU61" s="2">
        <v>0</v>
      </c>
      <c r="CV61" s="1">
        <f>CT61-CU61</f>
        <v>0</v>
      </c>
      <c r="CW61" t="e">
        <f>CU61/CT61</f>
        <v>#DIV/0!</v>
      </c>
    </row>
    <row r="62" spans="1:101" x14ac:dyDescent="0.2">
      <c r="A62" s="28" t="s">
        <v>252</v>
      </c>
      <c r="B62">
        <v>0</v>
      </c>
      <c r="C62">
        <v>0</v>
      </c>
      <c r="D62">
        <v>0.56372353176188505</v>
      </c>
      <c r="E62">
        <v>0.436276468238114</v>
      </c>
      <c r="F62">
        <v>0.76400476758045199</v>
      </c>
      <c r="G62">
        <v>0.76400476758045199</v>
      </c>
      <c r="H62">
        <v>0.58629335562055995</v>
      </c>
      <c r="I62">
        <v>0.83368157124947695</v>
      </c>
      <c r="J62">
        <v>0.69912943431590402</v>
      </c>
      <c r="K62">
        <v>0.73084760447932995</v>
      </c>
      <c r="L62">
        <v>0.36190481743768699</v>
      </c>
      <c r="M62">
        <v>0.26238362225510797</v>
      </c>
      <c r="N62" s="21">
        <v>0</v>
      </c>
      <c r="O62">
        <v>1.00038414489441</v>
      </c>
      <c r="P62">
        <v>1</v>
      </c>
      <c r="Q62">
        <v>1.0208265512023</v>
      </c>
      <c r="R62">
        <v>1.0017581980879899</v>
      </c>
      <c r="S62">
        <v>9.6099996566772408</v>
      </c>
      <c r="T62" s="27">
        <f>IF(C62,P62,R62)</f>
        <v>1.0017581980879899</v>
      </c>
      <c r="U62" s="27">
        <f>IF(D62 = 0,O62,Q62)</f>
        <v>1.0208265512023</v>
      </c>
      <c r="V62" s="39">
        <f>S62*T62^(1-N62)</f>
        <v>9.6268959396991942</v>
      </c>
      <c r="W62" s="38">
        <f>S62*U62^(N62+1)</f>
        <v>9.8101428065811156</v>
      </c>
      <c r="X62" s="44">
        <f>0.5 * (D62-MAX($D$3:$D$154))/(MIN($D$3:$D$154)-MAX($D$3:$D$154)) + 0.75</f>
        <v>0.96343711593609194</v>
      </c>
      <c r="Y62" s="44">
        <f>AVERAGE(D62, F62, G62, H62, I62, J62, K62)</f>
        <v>0.70595500465543715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PERCENTILE($L$2:$L$154, 0.05)</f>
        <v>-4.5080460395209E-2</v>
      </c>
      <c r="AG62" s="22">
        <f>PERCENTILE($L$2:$L$154, 0.95)</f>
        <v>0.95154870252060642</v>
      </c>
      <c r="AH62" s="22">
        <f>MIN(MAX(L62,AF62), AG62)</f>
        <v>0.36190481743768699</v>
      </c>
      <c r="AI62" s="22">
        <f>AH62-$AH$155+1</f>
        <v>1.406985277832896</v>
      </c>
      <c r="AJ62" s="22">
        <f>PERCENTILE($M$2:$M$154, 0.02)</f>
        <v>-1.0748760080736643</v>
      </c>
      <c r="AK62" s="22">
        <f>PERCENTILE($M$2:$M$154, 0.98)</f>
        <v>1.1164415820468989</v>
      </c>
      <c r="AL62" s="22">
        <f>MIN(MAX(M62,AJ62), AK62)</f>
        <v>0.26238362225510797</v>
      </c>
      <c r="AM62" s="22">
        <f>AL62-$AL$155 + 1</f>
        <v>2.3372596303287723</v>
      </c>
      <c r="AN62" s="46">
        <v>0</v>
      </c>
      <c r="AO62" s="78">
        <v>0</v>
      </c>
      <c r="AP62" s="78">
        <v>0</v>
      </c>
      <c r="AQ62" s="50">
        <v>1</v>
      </c>
      <c r="AR62" s="17">
        <f>(AI62^4)*AB62*AE62*AN62</f>
        <v>0</v>
      </c>
      <c r="AS62" s="17">
        <f>(AM62^4) *Z62*AC62*AO62</f>
        <v>0</v>
      </c>
      <c r="AT62" s="17">
        <f>(AM62^4)*AA62*AP62*AQ62</f>
        <v>0</v>
      </c>
      <c r="AU62" s="17">
        <f>MIN(AR62, 0.05*AR$155)</f>
        <v>0</v>
      </c>
      <c r="AV62" s="17">
        <f>MIN(AS62, 0.05*AS$155)</f>
        <v>0</v>
      </c>
      <c r="AW62" s="17">
        <f>MIN(AT62, 0.05*AT$155)</f>
        <v>0</v>
      </c>
      <c r="AX62" s="14">
        <f>AU62/$AU$155</f>
        <v>0</v>
      </c>
      <c r="AY62" s="14">
        <f>AV62/$AV$155</f>
        <v>0</v>
      </c>
      <c r="AZ62" s="64">
        <f>AW62/$AW$155</f>
        <v>0</v>
      </c>
      <c r="BA62" s="21">
        <f>N62</f>
        <v>0</v>
      </c>
      <c r="BB62" s="81">
        <v>0</v>
      </c>
      <c r="BC62" s="15">
        <f>$D$161*AX62</f>
        <v>0</v>
      </c>
      <c r="BD62" s="19">
        <f>BC62-BB62</f>
        <v>0</v>
      </c>
      <c r="BE62" s="60">
        <f>(IF(BD62 &gt; 0, V62, W62))</f>
        <v>9.8101428065811156</v>
      </c>
      <c r="BF62" s="60">
        <f>IF(BD62&gt;0, S62*(T62^(2-N62)), S62*(U62^(N62 + 2)))</f>
        <v>10.014454248044252</v>
      </c>
      <c r="BG62" s="46">
        <f>BD62/BE62</f>
        <v>0</v>
      </c>
      <c r="BH62" s="61" t="e">
        <f>BB62/BC62</f>
        <v>#DIV/0!</v>
      </c>
      <c r="BI62" s="63">
        <v>0</v>
      </c>
      <c r="BJ62" s="63">
        <v>0</v>
      </c>
      <c r="BK62" s="63">
        <v>0</v>
      </c>
      <c r="BL62" s="10">
        <f>SUM(BI62:BK62)</f>
        <v>0</v>
      </c>
      <c r="BM62" s="15">
        <f>AY62*$D$160</f>
        <v>0</v>
      </c>
      <c r="BN62" s="9">
        <f>BM62-BL62</f>
        <v>0</v>
      </c>
      <c r="BO62" s="48">
        <f>IF(BN62&gt;0,V62,W62)</f>
        <v>9.8101428065811156</v>
      </c>
      <c r="BP62" s="48">
        <f xml:space="preserve"> IF(BN62 &gt;0, S62*T62^(2-N62), S62*U62^(N62+2))</f>
        <v>10.014454248044252</v>
      </c>
      <c r="BQ62" s="48">
        <f>IF(BN62&gt;0, S62*T62^(3-N62), S62*U62^(N62+3))</f>
        <v>10.223020792204238</v>
      </c>
      <c r="BR62" s="46">
        <f>BN62/BP62</f>
        <v>0</v>
      </c>
      <c r="BS62" s="61" t="e">
        <f>BL62/BM62</f>
        <v>#DIV/0!</v>
      </c>
      <c r="BT62" s="16">
        <f>BB62+BL62+BV62</f>
        <v>58</v>
      </c>
      <c r="BU62" s="66">
        <f>BC62+BM62+BW62</f>
        <v>0</v>
      </c>
      <c r="BV62" s="63">
        <v>58</v>
      </c>
      <c r="BW62" s="15">
        <f>AZ62*$D$163</f>
        <v>0</v>
      </c>
      <c r="BX62" s="37">
        <f>BW62-BV62</f>
        <v>-58</v>
      </c>
      <c r="BY62" s="53">
        <f>BX62*(BX62&lt;&gt;0)</f>
        <v>-58</v>
      </c>
      <c r="BZ62" s="26">
        <f>BY62/$BY$155</f>
        <v>-8.0110497237569453E-2</v>
      </c>
      <c r="CA62" s="47">
        <f>BZ62 * $BX$155</f>
        <v>-58</v>
      </c>
      <c r="CB62" s="48">
        <f>IF(CA62&gt;0, V62, W62)</f>
        <v>9.8101428065811156</v>
      </c>
      <c r="CC62" s="48">
        <f>IF(BX62&gt;0, S62*T62^(2-N62), S62*U62^(N62+2))</f>
        <v>10.014454248044252</v>
      </c>
      <c r="CD62" s="62">
        <f>CA62/CB62</f>
        <v>-5.9122482866498958</v>
      </c>
      <c r="CE62" s="63">
        <v>0</v>
      </c>
      <c r="CF62" s="15">
        <f>AZ62*$CE$158</f>
        <v>0</v>
      </c>
      <c r="CG62" s="37">
        <f>CF62-CE62</f>
        <v>0</v>
      </c>
      <c r="CH62" s="53">
        <f>CG62*(CG62&lt;&gt;0)</f>
        <v>0</v>
      </c>
      <c r="CI62" s="26">
        <f>CH62/$CH$155</f>
        <v>0</v>
      </c>
      <c r="CJ62" s="47">
        <f>CI62 * $CG$155</f>
        <v>0</v>
      </c>
      <c r="CK62" s="48">
        <f>IF(CA62&gt;0,V62,W62)</f>
        <v>9.8101428065811156</v>
      </c>
      <c r="CL62" s="62">
        <f>CJ62/CK62</f>
        <v>0</v>
      </c>
      <c r="CM62" s="67">
        <f>N62</f>
        <v>0</v>
      </c>
      <c r="CN62" s="75">
        <f>BT62+BV62</f>
        <v>116</v>
      </c>
      <c r="CO62">
        <f>E62/$E$155</f>
        <v>5.2006544868287595E-3</v>
      </c>
      <c r="CP62">
        <f>MAX(0,L62)</f>
        <v>0.36190481743768699</v>
      </c>
      <c r="CQ62">
        <f>CP62/$CP$155</f>
        <v>4.4682753758528695E-3</v>
      </c>
      <c r="CR62">
        <f>CO62*CQ62*AO62</f>
        <v>0</v>
      </c>
      <c r="CS62">
        <f>CR62/$CR$155</f>
        <v>0</v>
      </c>
      <c r="CT62" s="1">
        <f>$CT$157*CS62</f>
        <v>0</v>
      </c>
      <c r="CU62" s="2">
        <v>0</v>
      </c>
      <c r="CV62" s="1">
        <f>CT62-CU62</f>
        <v>0</v>
      </c>
      <c r="CW62" t="e">
        <f>CU62/CT62</f>
        <v>#DIV/0!</v>
      </c>
    </row>
    <row r="63" spans="1:101" x14ac:dyDescent="0.2">
      <c r="A63" s="28" t="s">
        <v>256</v>
      </c>
      <c r="B63">
        <v>1</v>
      </c>
      <c r="C63">
        <v>0</v>
      </c>
      <c r="D63">
        <v>0.48941270475429399</v>
      </c>
      <c r="E63">
        <v>0.51058729524570501</v>
      </c>
      <c r="F63">
        <v>0.43663090981326902</v>
      </c>
      <c r="G63">
        <v>0.43663090981326902</v>
      </c>
      <c r="H63">
        <v>0.43376514834935198</v>
      </c>
      <c r="I63">
        <v>0.37818637693272</v>
      </c>
      <c r="J63">
        <v>0.40502354239466798</v>
      </c>
      <c r="K63">
        <v>0.42053037680003202</v>
      </c>
      <c r="L63">
        <v>0.72294305039931195</v>
      </c>
      <c r="M63">
        <v>0.46687904857035201</v>
      </c>
      <c r="N63" s="21">
        <v>0</v>
      </c>
      <c r="O63">
        <v>0.99980976820122902</v>
      </c>
      <c r="P63">
        <v>0.99229852006326003</v>
      </c>
      <c r="Q63">
        <v>1.0141243118974801</v>
      </c>
      <c r="R63">
        <v>1.0200921322663801</v>
      </c>
      <c r="S63">
        <v>5.7699999809265101</v>
      </c>
      <c r="T63" s="27">
        <f>IF(C63,P63,R63)</f>
        <v>1.0200921322663801</v>
      </c>
      <c r="U63" s="27">
        <f>IF(D63 = 0,O63,Q63)</f>
        <v>1.0141243118974801</v>
      </c>
      <c r="V63" s="39">
        <f>S63*T63^(1-N63)</f>
        <v>5.8859315837202963</v>
      </c>
      <c r="W63" s="38">
        <f>S63*U63^(N63+1)</f>
        <v>5.8514972603055702</v>
      </c>
      <c r="X63" s="44">
        <f>0.5 * (D63-MAX($D$3:$D$154))/(MIN($D$3:$D$154)-MAX($D$3:$D$154)) + 0.75</f>
        <v>1.0015362556329377</v>
      </c>
      <c r="Y63" s="44">
        <f>AVERAGE(D63, F63, G63, H63, I63, J63, K63)</f>
        <v>0.42859713840822911</v>
      </c>
      <c r="Z63" s="22">
        <f>AI63^N63</f>
        <v>1</v>
      </c>
      <c r="AA63" s="22">
        <f>(Z63+AB63)/2</f>
        <v>1</v>
      </c>
      <c r="AB63" s="22">
        <f>AM63^N63</f>
        <v>1</v>
      </c>
      <c r="AC63" s="22">
        <v>1</v>
      </c>
      <c r="AD63" s="22">
        <v>1</v>
      </c>
      <c r="AE63" s="22">
        <v>1</v>
      </c>
      <c r="AF63" s="22">
        <f>PERCENTILE($L$2:$L$154, 0.05)</f>
        <v>-4.5080460395209E-2</v>
      </c>
      <c r="AG63" s="22">
        <f>PERCENTILE($L$2:$L$154, 0.95)</f>
        <v>0.95154870252060642</v>
      </c>
      <c r="AH63" s="22">
        <f>MIN(MAX(L63,AF63), AG63)</f>
        <v>0.72294305039931195</v>
      </c>
      <c r="AI63" s="22">
        <f>AH63-$AH$155+1</f>
        <v>1.7680235107945208</v>
      </c>
      <c r="AJ63" s="22">
        <f>PERCENTILE($M$2:$M$154, 0.02)</f>
        <v>-1.0748760080736643</v>
      </c>
      <c r="AK63" s="22">
        <f>PERCENTILE($M$2:$M$154, 0.98)</f>
        <v>1.1164415820468989</v>
      </c>
      <c r="AL63" s="22">
        <f>MIN(MAX(M63,AJ63), AK63)</f>
        <v>0.46687904857035201</v>
      </c>
      <c r="AM63" s="22">
        <f>AL63-$AL$155 + 1</f>
        <v>2.5417550566440164</v>
      </c>
      <c r="AN63" s="46">
        <v>0</v>
      </c>
      <c r="AO63" s="78">
        <v>0</v>
      </c>
      <c r="AP63" s="78">
        <v>0</v>
      </c>
      <c r="AQ63" s="50">
        <v>1</v>
      </c>
      <c r="AR63" s="17">
        <f>(AI63^4)*AB63*AE63*AN63</f>
        <v>0</v>
      </c>
      <c r="AS63" s="17">
        <f>(AM63^4) *Z63*AC63*AO63</f>
        <v>0</v>
      </c>
      <c r="AT63" s="17">
        <f>(AM63^4)*AA63*AP63*AQ63</f>
        <v>0</v>
      </c>
      <c r="AU63" s="17">
        <f>MIN(AR63, 0.05*AR$155)</f>
        <v>0</v>
      </c>
      <c r="AV63" s="17">
        <f>MIN(AS63, 0.05*AS$155)</f>
        <v>0</v>
      </c>
      <c r="AW63" s="17">
        <f>MIN(AT63, 0.05*AT$155)</f>
        <v>0</v>
      </c>
      <c r="AX63" s="14">
        <f>AU63/$AU$155</f>
        <v>0</v>
      </c>
      <c r="AY63" s="14">
        <f>AV63/$AV$155</f>
        <v>0</v>
      </c>
      <c r="AZ63" s="64">
        <f>AW63/$AW$155</f>
        <v>0</v>
      </c>
      <c r="BA63" s="21">
        <f>N63</f>
        <v>0</v>
      </c>
      <c r="BB63" s="81">
        <v>0</v>
      </c>
      <c r="BC63" s="15">
        <f>$D$161*AX63</f>
        <v>0</v>
      </c>
      <c r="BD63" s="19">
        <f>BC63-BB63</f>
        <v>0</v>
      </c>
      <c r="BE63" s="60">
        <f>(IF(BD63 &gt; 0, V63, W63))</f>
        <v>5.8514972603055702</v>
      </c>
      <c r="BF63" s="60">
        <f>IF(BD63&gt;0, S63*(T63^(2-N63)), S63*(U63^(N63 + 2)))</f>
        <v>5.9341456326773763</v>
      </c>
      <c r="BG63" s="46">
        <f>BD63/BE63</f>
        <v>0</v>
      </c>
      <c r="BH63" s="61" t="e">
        <f>BB63/BC63</f>
        <v>#DIV/0!</v>
      </c>
      <c r="BI63" s="63">
        <v>0</v>
      </c>
      <c r="BJ63" s="63">
        <v>1056</v>
      </c>
      <c r="BK63" s="63">
        <v>0</v>
      </c>
      <c r="BL63" s="10">
        <f>SUM(BI63:BK63)</f>
        <v>1056</v>
      </c>
      <c r="BM63" s="15">
        <f>AY63*$D$160</f>
        <v>0</v>
      </c>
      <c r="BN63" s="9">
        <f>BM63-BL63</f>
        <v>-1056</v>
      </c>
      <c r="BO63" s="48">
        <f>IF(BN63&gt;0,V63,W63)</f>
        <v>5.8514972603055702</v>
      </c>
      <c r="BP63" s="48">
        <f xml:space="preserve"> IF(BN63 &gt;0, S63*T63^(2-N63), S63*U63^(N63+2))</f>
        <v>5.9341456326773763</v>
      </c>
      <c r="BQ63" s="48">
        <f>IF(BN63&gt;0, S63*T63^(3-N63), S63*U63^(N63+3))</f>
        <v>6.0179613564383807</v>
      </c>
      <c r="BR63" s="46">
        <f>BN63/BP63</f>
        <v>-177.95316552141179</v>
      </c>
      <c r="BS63" s="61" t="e">
        <f>BL63/BM63</f>
        <v>#DIV/0!</v>
      </c>
      <c r="BT63" s="16">
        <f>BB63+BL63+BV63</f>
        <v>1183</v>
      </c>
      <c r="BU63" s="66">
        <f>BC63+BM63+BW63</f>
        <v>0</v>
      </c>
      <c r="BV63" s="63">
        <v>127</v>
      </c>
      <c r="BW63" s="15">
        <f>AZ63*$D$163</f>
        <v>0</v>
      </c>
      <c r="BX63" s="37">
        <f>BW63-BV63</f>
        <v>-127</v>
      </c>
      <c r="BY63" s="53">
        <f>BX63*(BX63&lt;&gt;0)</f>
        <v>-127</v>
      </c>
      <c r="BZ63" s="26">
        <f>BY63/$BY$155</f>
        <v>-0.17541436464088483</v>
      </c>
      <c r="CA63" s="47">
        <f>BZ63 * $BX$155</f>
        <v>-127</v>
      </c>
      <c r="CB63" s="48">
        <f>IF(CA63&gt;0, V63, W63)</f>
        <v>5.8514972603055702</v>
      </c>
      <c r="CC63" s="48">
        <f>IF(BX63&gt;0, S63*T63^(2-N63), S63*U63^(N63+2))</f>
        <v>5.9341456326773763</v>
      </c>
      <c r="CD63" s="62">
        <f>CA63/CB63</f>
        <v>-21.703846784911242</v>
      </c>
      <c r="CE63" s="63">
        <v>0</v>
      </c>
      <c r="CF63" s="15">
        <f>AZ63*$CE$158</f>
        <v>0</v>
      </c>
      <c r="CG63" s="37">
        <f>CF63-CE63</f>
        <v>0</v>
      </c>
      <c r="CH63" s="53">
        <f>CG63*(CG63&lt;&gt;0)</f>
        <v>0</v>
      </c>
      <c r="CI63" s="26">
        <f>CH63/$CH$155</f>
        <v>0</v>
      </c>
      <c r="CJ63" s="47">
        <f>CI63 * $CG$155</f>
        <v>0</v>
      </c>
      <c r="CK63" s="48">
        <f>IF(CA63&gt;0,V63,W63)</f>
        <v>5.8514972603055702</v>
      </c>
      <c r="CL63" s="62">
        <f>CJ63/CK63</f>
        <v>0</v>
      </c>
      <c r="CM63" s="67">
        <f>N63</f>
        <v>0</v>
      </c>
      <c r="CN63" s="75">
        <f>BT63+BV63</f>
        <v>1310</v>
      </c>
      <c r="CO63">
        <f>E63/$E$155</f>
        <v>6.0864802510688255E-3</v>
      </c>
      <c r="CP63">
        <f>MAX(0,L63)</f>
        <v>0.72294305039931195</v>
      </c>
      <c r="CQ63">
        <f>CP63/$CP$155</f>
        <v>8.9258514244547251E-3</v>
      </c>
      <c r="CR63">
        <f>CO63*CQ63*AO63</f>
        <v>0</v>
      </c>
      <c r="CS63">
        <f>CR63/$CR$155</f>
        <v>0</v>
      </c>
      <c r="CT63" s="1">
        <f>$CT$157*CS63</f>
        <v>0</v>
      </c>
      <c r="CU63" s="2">
        <v>0</v>
      </c>
      <c r="CV63" s="1">
        <f>CT63-CU63</f>
        <v>0</v>
      </c>
      <c r="CW63" t="e">
        <f>CU63/CT63</f>
        <v>#DIV/0!</v>
      </c>
    </row>
    <row r="64" spans="1:101" x14ac:dyDescent="0.2">
      <c r="A64" s="28" t="s">
        <v>154</v>
      </c>
      <c r="B64">
        <v>0</v>
      </c>
      <c r="C64">
        <v>1</v>
      </c>
      <c r="D64">
        <v>0.77706751897722703</v>
      </c>
      <c r="E64">
        <v>0.22293248102277199</v>
      </c>
      <c r="F64">
        <v>0.95669447755264203</v>
      </c>
      <c r="G64">
        <v>0.95669447755264203</v>
      </c>
      <c r="H64">
        <v>0.94066025908900897</v>
      </c>
      <c r="I64">
        <v>0.73631424989552796</v>
      </c>
      <c r="J64">
        <v>0.83223887981615996</v>
      </c>
      <c r="K64">
        <v>0.892299467849621</v>
      </c>
      <c r="L64">
        <v>0.89254733263463504</v>
      </c>
      <c r="M64">
        <v>-0.31998521517021</v>
      </c>
      <c r="N64" s="21">
        <v>0</v>
      </c>
      <c r="O64">
        <v>1.01112228939702</v>
      </c>
      <c r="P64">
        <v>0.99065253376733697</v>
      </c>
      <c r="Q64">
        <v>1.02096581111771</v>
      </c>
      <c r="R64">
        <v>0.98874897744477397</v>
      </c>
      <c r="S64">
        <v>447.76998901367102</v>
      </c>
      <c r="T64" s="27">
        <f>IF(C64,P64,R64)</f>
        <v>0.99065253376733697</v>
      </c>
      <c r="U64" s="27">
        <f>IF(D64 = 0,O64,Q64)</f>
        <v>1.02096581111771</v>
      </c>
      <c r="V64" s="39">
        <f>S64*T64^(1-N64)</f>
        <v>443.58447416136585</v>
      </c>
      <c r="W64" s="38">
        <f>S64*U64^(N64+1)</f>
        <v>457.15785002751073</v>
      </c>
      <c r="X64" s="44">
        <f>0.5 * (D64-MAX($D$3:$D$154))/(MIN($D$3:$D$154)-MAX($D$3:$D$154)) + 0.75</f>
        <v>0.85405571487095444</v>
      </c>
      <c r="Y64" s="44">
        <f>AVERAGE(D64, F64, G64, H64, I64, J64, K64)</f>
        <v>0.87028133296183274</v>
      </c>
      <c r="Z64" s="22">
        <f>AI64^N64</f>
        <v>1</v>
      </c>
      <c r="AA64" s="22">
        <f>(Z64+AB64)/2</f>
        <v>1</v>
      </c>
      <c r="AB64" s="22">
        <f>AM64^N64</f>
        <v>1</v>
      </c>
      <c r="AC64" s="22">
        <v>1</v>
      </c>
      <c r="AD64" s="22">
        <v>1</v>
      </c>
      <c r="AE64" s="22">
        <v>1</v>
      </c>
      <c r="AF64" s="22">
        <f>PERCENTILE($L$2:$L$154, 0.05)</f>
        <v>-4.5080460395209E-2</v>
      </c>
      <c r="AG64" s="22">
        <f>PERCENTILE($L$2:$L$154, 0.95)</f>
        <v>0.95154870252060642</v>
      </c>
      <c r="AH64" s="22">
        <f>MIN(MAX(L64,AF64), AG64)</f>
        <v>0.89254733263463504</v>
      </c>
      <c r="AI64" s="22">
        <f>AH64-$AH$155+1</f>
        <v>1.937627793029844</v>
      </c>
      <c r="AJ64" s="22">
        <f>PERCENTILE($M$2:$M$154, 0.02)</f>
        <v>-1.0748760080736643</v>
      </c>
      <c r="AK64" s="22">
        <f>PERCENTILE($M$2:$M$154, 0.98)</f>
        <v>1.1164415820468989</v>
      </c>
      <c r="AL64" s="22">
        <f>MIN(MAX(M64,AJ64), AK64)</f>
        <v>-0.31998521517021</v>
      </c>
      <c r="AM64" s="22">
        <f>AL64-$AL$155 + 1</f>
        <v>1.7548907929034543</v>
      </c>
      <c r="AN64" s="46">
        <v>1</v>
      </c>
      <c r="AO64" s="51">
        <v>1</v>
      </c>
      <c r="AP64" s="51">
        <v>1</v>
      </c>
      <c r="AQ64" s="21">
        <v>1</v>
      </c>
      <c r="AR64" s="17">
        <f>(AI64^4)*AB64*AE64*AN64</f>
        <v>14.095530355300955</v>
      </c>
      <c r="AS64" s="17">
        <f>(AM64^4) *Z64*AC64*AO64</f>
        <v>9.4841929696891167</v>
      </c>
      <c r="AT64" s="17">
        <f>(AM64^4)*AA64*AP64*AQ64</f>
        <v>9.4841929696891167</v>
      </c>
      <c r="AU64" s="17">
        <f>MIN(AR64, 0.05*AR$155)</f>
        <v>14.095530355300955</v>
      </c>
      <c r="AV64" s="17">
        <f>MIN(AS64, 0.05*AS$155)</f>
        <v>9.4841929696891167</v>
      </c>
      <c r="AW64" s="17">
        <f>MIN(AT64, 0.05*AT$155)</f>
        <v>9.4841929696891167</v>
      </c>
      <c r="AX64" s="14">
        <f>AU64/$AU$155</f>
        <v>2.769977997954353E-2</v>
      </c>
      <c r="AY64" s="14">
        <f>AV64/$AV$155</f>
        <v>7.3795532490637441E-3</v>
      </c>
      <c r="AZ64" s="64">
        <f>AW64/$AW$155</f>
        <v>6.2861633838138965E-3</v>
      </c>
      <c r="BA64" s="21">
        <f>N64</f>
        <v>0</v>
      </c>
      <c r="BB64" s="81">
        <v>3582</v>
      </c>
      <c r="BC64" s="15">
        <f>$D$161*AX64</f>
        <v>3558.0090385923868</v>
      </c>
      <c r="BD64" s="19">
        <f>BC64-BB64</f>
        <v>-23.990961407613213</v>
      </c>
      <c r="BE64" s="60">
        <f>(IF(BD64 &gt; 0, V64, W64))</f>
        <v>457.15785002751073</v>
      </c>
      <c r="BF64" s="60">
        <f>IF(BD64&gt;0, S64*(T64^(2-N64)), S64*(U64^(N64 + 2)))</f>
        <v>466.74253516216595</v>
      </c>
      <c r="BG64" s="46">
        <f>BD64/BE64</f>
        <v>-5.2478506944963303E-2</v>
      </c>
      <c r="BH64" s="61">
        <f>BB64/BC64</f>
        <v>1.0067428050764886</v>
      </c>
      <c r="BI64" s="63">
        <v>1791</v>
      </c>
      <c r="BJ64" s="63">
        <v>0</v>
      </c>
      <c r="BK64" s="63">
        <v>0</v>
      </c>
      <c r="BL64" s="10">
        <f>SUM(BI64:BK64)</f>
        <v>1791</v>
      </c>
      <c r="BM64" s="15">
        <f>AY64*$D$160</f>
        <v>1299.6795386718575</v>
      </c>
      <c r="BN64" s="9">
        <f>BM64-BL64</f>
        <v>-491.32046132814253</v>
      </c>
      <c r="BO64" s="48">
        <f>IF(BN64&gt;0,V64,W64)</f>
        <v>457.15785002751073</v>
      </c>
      <c r="BP64" s="48">
        <f xml:space="preserve"> IF(BN64 &gt;0, S64*T64^(2-N64), S64*U64^(N64+2))</f>
        <v>466.74253516216595</v>
      </c>
      <c r="BQ64" s="48">
        <f>IF(BN64&gt;0, S64*T64^(3-N64), S64*U64^(N64+3))</f>
        <v>476.52817099497702</v>
      </c>
      <c r="BR64" s="46">
        <f>BN64/BP64</f>
        <v>-1.05265842367985</v>
      </c>
      <c r="BS64" s="61">
        <f>BL64/BM64</f>
        <v>1.3780320045895489</v>
      </c>
      <c r="BT64" s="16">
        <f>BB64+BL64+BV64</f>
        <v>5373</v>
      </c>
      <c r="BU64" s="66">
        <f>BC64+BM64+BW64</f>
        <v>4916.4704910662886</v>
      </c>
      <c r="BV64" s="63">
        <v>0</v>
      </c>
      <c r="BW64" s="15">
        <f>AZ64*$D$163</f>
        <v>58.781913802043746</v>
      </c>
      <c r="BX64" s="37">
        <f>BW64-BV64</f>
        <v>58.781913802043746</v>
      </c>
      <c r="BY64" s="53">
        <f>BX64*(BX64&lt;&gt;0)</f>
        <v>58.781913802043746</v>
      </c>
      <c r="BZ64" s="26">
        <f>BY64/$BY$155</f>
        <v>8.1190488676856395E-2</v>
      </c>
      <c r="CA64" s="47">
        <f>BZ64 * $BX$155</f>
        <v>58.781913802043746</v>
      </c>
      <c r="CB64" s="48">
        <f>IF(CA64&gt;0, V64, W64)</f>
        <v>443.58447416136585</v>
      </c>
      <c r="CC64" s="48">
        <f>IF(BX64&gt;0, S64*T64^(2-N64), S64*U64^(N64+2))</f>
        <v>439.43808326780891</v>
      </c>
      <c r="CD64" s="62">
        <f>CA64/CB64</f>
        <v>0.13251571510291463</v>
      </c>
      <c r="CE64" s="63">
        <v>0</v>
      </c>
      <c r="CF64" s="15">
        <f>AZ64*$CE$158</f>
        <v>40.40117206777191</v>
      </c>
      <c r="CG64" s="37">
        <f>CF64-CE64</f>
        <v>40.40117206777191</v>
      </c>
      <c r="CH64" s="53">
        <f>CG64*(CG64&lt;&gt;0)</f>
        <v>40.40117206777191</v>
      </c>
      <c r="CI64" s="26">
        <f>CH64/$CH$155</f>
        <v>6.2861633838138973E-3</v>
      </c>
      <c r="CJ64" s="47">
        <f>CI64 * $CG$155</f>
        <v>40.40117206777191</v>
      </c>
      <c r="CK64" s="48">
        <f>IF(CA64&gt;0,V64,W64)</f>
        <v>443.58447416136585</v>
      </c>
      <c r="CL64" s="62">
        <f>CJ64/CK64</f>
        <v>9.1078868673557065E-2</v>
      </c>
      <c r="CM64" s="67">
        <f>N64</f>
        <v>0</v>
      </c>
      <c r="CN64" s="75">
        <f>BT64+BV64</f>
        <v>5373</v>
      </c>
      <c r="CO64">
        <f>E64/$E$155</f>
        <v>2.6574772927201841E-3</v>
      </c>
      <c r="CP64">
        <f>MAX(0,L64)</f>
        <v>0.89254733263463504</v>
      </c>
      <c r="CQ64">
        <f>CP64/$CP$155</f>
        <v>1.1019878918525813E-2</v>
      </c>
      <c r="CR64">
        <f>CO64*CQ64*AO64</f>
        <v>2.9285077994508209E-5</v>
      </c>
      <c r="CS64">
        <f>CR64/$CR$155</f>
        <v>6.2629637465987402E-3</v>
      </c>
      <c r="CT64" s="1">
        <f>$CT$157*CS64</f>
        <v>329.74431412833263</v>
      </c>
      <c r="CU64" s="2">
        <v>0</v>
      </c>
      <c r="CV64" s="1">
        <f>CT64-CU64</f>
        <v>329.74431412833263</v>
      </c>
      <c r="CW64">
        <f>CU64/CT64</f>
        <v>0</v>
      </c>
    </row>
    <row r="65" spans="1:101" x14ac:dyDescent="0.2">
      <c r="A65" s="28" t="s">
        <v>237</v>
      </c>
      <c r="B65">
        <v>0</v>
      </c>
      <c r="C65">
        <v>1</v>
      </c>
      <c r="D65">
        <v>0.80183779464642402</v>
      </c>
      <c r="E65">
        <v>0.19816220535357501</v>
      </c>
      <c r="F65">
        <v>0.99761620977353904</v>
      </c>
      <c r="G65">
        <v>0.99761620977353904</v>
      </c>
      <c r="H65">
        <v>0.122440451316339</v>
      </c>
      <c r="I65">
        <v>0.880066861679899</v>
      </c>
      <c r="J65">
        <v>0.32826176099667898</v>
      </c>
      <c r="K65">
        <v>0.57225803080349602</v>
      </c>
      <c r="L65">
        <v>0.24562995214820901</v>
      </c>
      <c r="M65">
        <v>0.647560159242352</v>
      </c>
      <c r="N65" s="21">
        <v>-2</v>
      </c>
      <c r="O65">
        <v>1.0035882363655899</v>
      </c>
      <c r="P65">
        <v>0.99717481206966696</v>
      </c>
      <c r="Q65">
        <v>1.00240971955298</v>
      </c>
      <c r="R65">
        <v>0.99758094183970802</v>
      </c>
      <c r="S65">
        <v>116.48999786376901</v>
      </c>
      <c r="T65" s="27">
        <f>IF(C65,P65,R65)</f>
        <v>0.99717481206966696</v>
      </c>
      <c r="U65" s="27">
        <f>IF(D65 = 0,O65,Q65)</f>
        <v>1.00240971955298</v>
      </c>
      <c r="V65" s="39">
        <f>S65*T65^(1-N65)</f>
        <v>115.50546618908858</v>
      </c>
      <c r="W65" s="38">
        <f>S65*U65^(N65+1)</f>
        <v>116.20996444020633</v>
      </c>
      <c r="X65" s="44">
        <f>0.5 * (D65-MAX($D$3:$D$154))/(MIN($D$3:$D$154)-MAX($D$3:$D$154)) + 0.75</f>
        <v>0.84135600163867252</v>
      </c>
      <c r="Y65" s="44">
        <f>AVERAGE(D65, F65, G65, H65, I65, J65, K65)</f>
        <v>0.67144247414141656</v>
      </c>
      <c r="Z65" s="22">
        <f>AI65^N65</f>
        <v>0.60026410334253133</v>
      </c>
      <c r="AA65" s="22">
        <f>(Z65+AB65)/2</f>
        <v>0.36759333412406897</v>
      </c>
      <c r="AB65" s="22">
        <f>AM65^N65</f>
        <v>0.13492256490560661</v>
      </c>
      <c r="AC65" s="22">
        <v>1</v>
      </c>
      <c r="AD65" s="22">
        <v>1</v>
      </c>
      <c r="AE65" s="22">
        <v>1</v>
      </c>
      <c r="AF65" s="22">
        <f>PERCENTILE($L$2:$L$154, 0.05)</f>
        <v>-4.5080460395209E-2</v>
      </c>
      <c r="AG65" s="22">
        <f>PERCENTILE($L$2:$L$154, 0.95)</f>
        <v>0.95154870252060642</v>
      </c>
      <c r="AH65" s="22">
        <f>MIN(MAX(L65,AF65), AG65)</f>
        <v>0.24562995214820901</v>
      </c>
      <c r="AI65" s="22">
        <f>AH65-$AH$155+1</f>
        <v>1.2907104125434179</v>
      </c>
      <c r="AJ65" s="22">
        <f>PERCENTILE($M$2:$M$154, 0.02)</f>
        <v>-1.0748760080736643</v>
      </c>
      <c r="AK65" s="22">
        <f>PERCENTILE($M$2:$M$154, 0.98)</f>
        <v>1.1164415820468989</v>
      </c>
      <c r="AL65" s="22">
        <f>MIN(MAX(M65,AJ65), AK65)</f>
        <v>0.647560159242352</v>
      </c>
      <c r="AM65" s="22">
        <f>AL65-$AL$155 + 1</f>
        <v>2.7224361673160162</v>
      </c>
      <c r="AN65" s="46">
        <v>0</v>
      </c>
      <c r="AO65" s="70">
        <v>0.54</v>
      </c>
      <c r="AP65" s="51">
        <v>1</v>
      </c>
      <c r="AQ65" s="50">
        <v>1</v>
      </c>
      <c r="AR65" s="17">
        <f>(AI65^4)*AB65*AE65*AN65</f>
        <v>0</v>
      </c>
      <c r="AS65" s="17">
        <f>(AM65^4) *Z65*AC65*AO65</f>
        <v>17.806024035534989</v>
      </c>
      <c r="AT65" s="17">
        <f>(AM65^4)*AA65*AP65*AQ65</f>
        <v>20.192888634717185</v>
      </c>
      <c r="AU65" s="17">
        <f>MIN(AR65, 0.05*AR$155)</f>
        <v>0</v>
      </c>
      <c r="AV65" s="17">
        <f>MIN(AS65, 0.05*AS$155)</f>
        <v>17.806024035534989</v>
      </c>
      <c r="AW65" s="17">
        <f>MIN(AT65, 0.05*AT$155)</f>
        <v>20.192888634717185</v>
      </c>
      <c r="AX65" s="14">
        <f>AU65/$AU$155</f>
        <v>0</v>
      </c>
      <c r="AY65" s="14">
        <f>AV65/$AV$155</f>
        <v>1.3854684625701637E-2</v>
      </c>
      <c r="AZ65" s="64">
        <f>AW65/$AW$155</f>
        <v>1.3383932355095449E-2</v>
      </c>
      <c r="BA65" s="21">
        <f>N65</f>
        <v>-2</v>
      </c>
      <c r="BB65" s="81">
        <v>0</v>
      </c>
      <c r="BC65" s="15">
        <f>$D$161*AX65</f>
        <v>0</v>
      </c>
      <c r="BD65" s="19">
        <f>BC65-BB65</f>
        <v>0</v>
      </c>
      <c r="BE65" s="60">
        <f>(IF(BD65 &gt; 0, V65, W65))</f>
        <v>116.20996444020633</v>
      </c>
      <c r="BF65" s="60">
        <f>IF(BD65&gt;0, S65*(T65^(2-N65)), S65*(U65^(N65 + 2)))</f>
        <v>116.48999786376901</v>
      </c>
      <c r="BG65" s="46">
        <f>BD65/BE65</f>
        <v>0</v>
      </c>
      <c r="BH65" s="61" t="e">
        <f>BB65/BC65</f>
        <v>#DIV/0!</v>
      </c>
      <c r="BI65" s="63">
        <v>0</v>
      </c>
      <c r="BJ65" s="63">
        <v>0</v>
      </c>
      <c r="BK65" s="63">
        <v>0</v>
      </c>
      <c r="BL65" s="10">
        <f>SUM(BI65:BK65)</f>
        <v>0</v>
      </c>
      <c r="BM65" s="15">
        <f>AY65*$D$160</f>
        <v>2440.0732015939466</v>
      </c>
      <c r="BN65" s="9">
        <f>BM65-BL65</f>
        <v>2440.0732015939466</v>
      </c>
      <c r="BO65" s="48">
        <f>IF(BN65&gt;0,V65,W65)</f>
        <v>115.50546618908858</v>
      </c>
      <c r="BP65" s="48">
        <f xml:space="preserve"> IF(BN65 &gt;0, S65*T65^(2-N65), S65*U65^(N65+2))</f>
        <v>115.17914154012367</v>
      </c>
      <c r="BQ65" s="48">
        <f>IF(BN65&gt;0, S65*T65^(3-N65), S65*U65^(N65+3))</f>
        <v>114.8537388196184</v>
      </c>
      <c r="BR65" s="46">
        <f>BN65/BP65</f>
        <v>21.185026810986656</v>
      </c>
      <c r="BS65" s="61">
        <f>BL65/BM65</f>
        <v>0</v>
      </c>
      <c r="BT65" s="16">
        <f>BB65+BL65+BV65</f>
        <v>116</v>
      </c>
      <c r="BU65" s="66">
        <f>BC65+BM65+BW65</f>
        <v>2565.2263530464443</v>
      </c>
      <c r="BV65" s="63">
        <v>116</v>
      </c>
      <c r="BW65" s="15">
        <f>AZ65*$D$163</f>
        <v>125.15315145249754</v>
      </c>
      <c r="BX65" s="37">
        <f>BW65-BV65</f>
        <v>9.1531514524975393</v>
      </c>
      <c r="BY65" s="53">
        <f>BX65*(BX65&lt;&gt;0)</f>
        <v>9.1531514524975393</v>
      </c>
      <c r="BZ65" s="26">
        <f>BY65/$BY$155</f>
        <v>1.2642474381902739E-2</v>
      </c>
      <c r="CA65" s="47">
        <f>BZ65 * $BX$155</f>
        <v>9.1531514524975393</v>
      </c>
      <c r="CB65" s="48">
        <f>IF(CA65&gt;0, V65, W65)</f>
        <v>115.50546618908858</v>
      </c>
      <c r="CC65" s="48">
        <f>IF(BX65&gt;0, S65*T65^(2-N65), S65*U65^(N65+2))</f>
        <v>115.17914154012367</v>
      </c>
      <c r="CD65" s="62">
        <f>CA65/CB65</f>
        <v>7.9244314182614906E-2</v>
      </c>
      <c r="CE65" s="63">
        <v>0</v>
      </c>
      <c r="CF65" s="15">
        <f>AZ65*$CE$158</f>
        <v>86.018533246198444</v>
      </c>
      <c r="CG65" s="37">
        <f>CF65-CE65</f>
        <v>86.018533246198444</v>
      </c>
      <c r="CH65" s="53">
        <f>CG65*(CG65&lt;&gt;0)</f>
        <v>86.018533246198444</v>
      </c>
      <c r="CI65" s="26">
        <f>CH65/$CH$155</f>
        <v>1.3383932355095451E-2</v>
      </c>
      <c r="CJ65" s="47">
        <f>CI65 * $CG$155</f>
        <v>86.018533246198444</v>
      </c>
      <c r="CK65" s="48">
        <f>IF(CA65&gt;0,V65,W65)</f>
        <v>115.50546618908858</v>
      </c>
      <c r="CL65" s="62">
        <f>CJ65/CK65</f>
        <v>0.7447139610291823</v>
      </c>
      <c r="CM65" s="67">
        <f>N65</f>
        <v>-2</v>
      </c>
      <c r="CN65" s="75">
        <f>BT65+BV65</f>
        <v>232</v>
      </c>
      <c r="CO65">
        <f>E65/$E$155</f>
        <v>2.3622020379734958E-3</v>
      </c>
      <c r="CP65">
        <f>MAX(0,L65)</f>
        <v>0.24562995214820901</v>
      </c>
      <c r="CQ65">
        <f>CP65/$CP$155</f>
        <v>3.0326821138398816E-3</v>
      </c>
      <c r="CR65">
        <f>CO65*CQ65*AO65</f>
        <v>3.8684562497127023E-6</v>
      </c>
      <c r="CS65">
        <f>CR65/$CR$155</f>
        <v>8.2731557866424067E-4</v>
      </c>
      <c r="CT65" s="1">
        <f>$CT$157*CS65</f>
        <v>43.558069165333585</v>
      </c>
      <c r="CU65" s="2">
        <v>0</v>
      </c>
      <c r="CV65" s="1">
        <f>CT65-CU65</f>
        <v>43.558069165333585</v>
      </c>
      <c r="CW65">
        <f>CU65/CT65</f>
        <v>0</v>
      </c>
    </row>
    <row r="66" spans="1:101" x14ac:dyDescent="0.2">
      <c r="A66" s="28" t="s">
        <v>296</v>
      </c>
      <c r="B66">
        <v>1</v>
      </c>
      <c r="C66">
        <v>1</v>
      </c>
      <c r="D66">
        <v>0.63923292049540503</v>
      </c>
      <c r="E66">
        <v>0.36076707950459402</v>
      </c>
      <c r="F66">
        <v>0.99086213746523599</v>
      </c>
      <c r="G66">
        <v>0.99086213746523599</v>
      </c>
      <c r="H66">
        <v>0.17885499373171701</v>
      </c>
      <c r="I66">
        <v>0.78646050982030902</v>
      </c>
      <c r="J66">
        <v>0.375049849425586</v>
      </c>
      <c r="K66">
        <v>0.60960864122636105</v>
      </c>
      <c r="L66">
        <v>0.21251680757591801</v>
      </c>
      <c r="M66">
        <v>0.120352791513798</v>
      </c>
      <c r="N66" s="21">
        <v>-2</v>
      </c>
      <c r="O66">
        <v>1.0024825300717599</v>
      </c>
      <c r="P66">
        <v>0.99717624917824899</v>
      </c>
      <c r="Q66">
        <v>1.0040756248578699</v>
      </c>
      <c r="R66">
        <v>0.99912895785810396</v>
      </c>
      <c r="S66">
        <v>12.279999732971101</v>
      </c>
      <c r="T66" s="27">
        <f>IF(C66,P66,R66)</f>
        <v>0.99717624917824899</v>
      </c>
      <c r="U66" s="27">
        <f>IF(D66 = 0,O66,Q66)</f>
        <v>1.0040756248578699</v>
      </c>
      <c r="V66" s="39">
        <f>S66*T66^(1-N66)</f>
        <v>12.176266224735754</v>
      </c>
      <c r="W66" s="38">
        <f>S66*U66^(N66+1)</f>
        <v>12.230154212447268</v>
      </c>
      <c r="X66" s="44">
        <f>0.5 * (D66-MAX($D$3:$D$154))/(MIN($D$3:$D$154)-MAX($D$3:$D$154)) + 0.75</f>
        <v>0.92472347398607135</v>
      </c>
      <c r="Y66" s="44">
        <f>AVERAGE(D66, F66, G66, H66, I66, J66, K66)</f>
        <v>0.65299016994712145</v>
      </c>
      <c r="Z66" s="22">
        <f>AI66^N66</f>
        <v>0.63229075164715487</v>
      </c>
      <c r="AA66" s="22">
        <f>(Z66+AB66)/2</f>
        <v>0.41990070701873899</v>
      </c>
      <c r="AB66" s="22">
        <f>AM66^N66</f>
        <v>0.20751066239032312</v>
      </c>
      <c r="AC66" s="22">
        <v>1</v>
      </c>
      <c r="AD66" s="22">
        <v>1</v>
      </c>
      <c r="AE66" s="22">
        <v>1</v>
      </c>
      <c r="AF66" s="22">
        <f>PERCENTILE($L$2:$L$154, 0.05)</f>
        <v>-4.5080460395209E-2</v>
      </c>
      <c r="AG66" s="22">
        <f>PERCENTILE($L$2:$L$154, 0.95)</f>
        <v>0.95154870252060642</v>
      </c>
      <c r="AH66" s="22">
        <f>MIN(MAX(L66,AF66), AG66)</f>
        <v>0.21251680757591801</v>
      </c>
      <c r="AI66" s="22">
        <f>AH66-$AH$155+1</f>
        <v>1.2575972679711271</v>
      </c>
      <c r="AJ66" s="22">
        <f>PERCENTILE($M$2:$M$154, 0.02)</f>
        <v>-1.0748760080736643</v>
      </c>
      <c r="AK66" s="22">
        <f>PERCENTILE($M$2:$M$154, 0.98)</f>
        <v>1.1164415820468989</v>
      </c>
      <c r="AL66" s="22">
        <f>MIN(MAX(M66,AJ66), AK66)</f>
        <v>0.120352791513798</v>
      </c>
      <c r="AM66" s="22">
        <f>AL66-$AL$155 + 1</f>
        <v>2.1952287995874622</v>
      </c>
      <c r="AN66" s="46">
        <v>0</v>
      </c>
      <c r="AO66" s="70">
        <v>0.54</v>
      </c>
      <c r="AP66" s="51">
        <v>1</v>
      </c>
      <c r="AQ66" s="50">
        <v>1</v>
      </c>
      <c r="AR66" s="17">
        <f>(AI66^4)*AB66*AE66*AN66</f>
        <v>0</v>
      </c>
      <c r="AS66" s="17">
        <f>(AM66^4) *Z66*AC66*AO66</f>
        <v>7.9292070048716088</v>
      </c>
      <c r="AT66" s="17">
        <f>(AM66^4)*AA66*AP66*AQ66</f>
        <v>9.7513730791131863</v>
      </c>
      <c r="AU66" s="17">
        <f>MIN(AR66, 0.05*AR$155)</f>
        <v>0</v>
      </c>
      <c r="AV66" s="17">
        <f>MIN(AS66, 0.05*AS$155)</f>
        <v>7.9292070048716088</v>
      </c>
      <c r="AW66" s="17">
        <f>MIN(AT66, 0.05*AT$155)</f>
        <v>9.7513730791131863</v>
      </c>
      <c r="AX66" s="14">
        <f>AU66/$AU$155</f>
        <v>0</v>
      </c>
      <c r="AY66" s="14">
        <f>AV66/$AV$155</f>
        <v>6.1696346228199235E-3</v>
      </c>
      <c r="AZ66" s="64">
        <f>AW66/$AW$155</f>
        <v>6.4632514951706212E-3</v>
      </c>
      <c r="BA66" s="21">
        <f>N66</f>
        <v>-2</v>
      </c>
      <c r="BB66" s="81">
        <v>0</v>
      </c>
      <c r="BC66" s="15">
        <f>$D$161*AX66</f>
        <v>0</v>
      </c>
      <c r="BD66" s="19">
        <f>BC66-BB66</f>
        <v>0</v>
      </c>
      <c r="BE66" s="60">
        <f>(IF(BD66 &gt; 0, V66, W66))</f>
        <v>12.230154212447268</v>
      </c>
      <c r="BF66" s="60">
        <f>IF(BD66&gt;0, S66*(T66^(2-N66)), S66*(U66^(N66 + 2)))</f>
        <v>12.279999732971101</v>
      </c>
      <c r="BG66" s="46">
        <f>BD66/BE66</f>
        <v>0</v>
      </c>
      <c r="BH66" s="61" t="e">
        <f>BB66/BC66</f>
        <v>#DIV/0!</v>
      </c>
      <c r="BI66" s="63">
        <v>0</v>
      </c>
      <c r="BJ66" s="63">
        <v>0</v>
      </c>
      <c r="BK66" s="63">
        <v>0</v>
      </c>
      <c r="BL66" s="10">
        <f>SUM(BI66:BK66)</f>
        <v>0</v>
      </c>
      <c r="BM66" s="15">
        <f>AY66*$D$160</f>
        <v>1086.5898801364222</v>
      </c>
      <c r="BN66" s="9">
        <f>BM66-BL66</f>
        <v>1086.5898801364222</v>
      </c>
      <c r="BO66" s="48">
        <f>IF(BN66&gt;0,V66,W66)</f>
        <v>12.176266224735754</v>
      </c>
      <c r="BP66" s="48">
        <f xml:space="preserve"> IF(BN66 &gt;0, S66*T66^(2-N66), S66*U66^(N66+2))</f>
        <v>12.141883482977796</v>
      </c>
      <c r="BQ66" s="48">
        <f>IF(BN66&gt;0, S66*T66^(3-N66), S66*U66^(N66+3))</f>
        <v>12.107597829515132</v>
      </c>
      <c r="BR66" s="46">
        <f>BN66/BP66</f>
        <v>89.49104821008676</v>
      </c>
      <c r="BS66" s="61">
        <f>BL66/BM66</f>
        <v>0</v>
      </c>
      <c r="BT66" s="16">
        <f>BB66+BL66+BV66</f>
        <v>0</v>
      </c>
      <c r="BU66" s="66">
        <f>BC66+BM66+BW66</f>
        <v>1147.0277448677625</v>
      </c>
      <c r="BV66" s="63">
        <v>0</v>
      </c>
      <c r="BW66" s="15">
        <f>AZ66*$D$163</f>
        <v>60.437864731340483</v>
      </c>
      <c r="BX66" s="37">
        <f>BW66-BV66</f>
        <v>60.437864731340483</v>
      </c>
      <c r="BY66" s="53">
        <f>BX66*(BX66&lt;&gt;0)</f>
        <v>60.437864731340483</v>
      </c>
      <c r="BZ66" s="26">
        <f>BY66/$BY$155</f>
        <v>8.3477713717321517E-2</v>
      </c>
      <c r="CA66" s="47">
        <f>BZ66 * $BX$155</f>
        <v>60.437864731340483</v>
      </c>
      <c r="CB66" s="48">
        <f>IF(CA66&gt;0, V66, W66)</f>
        <v>12.176266224735754</v>
      </c>
      <c r="CC66" s="48">
        <f>IF(BX66&gt;0, S66*T66^(2-N66), S66*U66^(N66+2))</f>
        <v>12.141883482977796</v>
      </c>
      <c r="CD66" s="62">
        <f>CA66/CB66</f>
        <v>4.963579443471974</v>
      </c>
      <c r="CE66" s="63">
        <v>0</v>
      </c>
      <c r="CF66" s="15">
        <f>AZ66*$CE$158</f>
        <v>41.539317359461585</v>
      </c>
      <c r="CG66" s="37">
        <f>CF66-CE66</f>
        <v>41.539317359461585</v>
      </c>
      <c r="CH66" s="53">
        <f>CG66*(CG66&lt;&gt;0)</f>
        <v>41.539317359461585</v>
      </c>
      <c r="CI66" s="26">
        <f>CH66/$CH$155</f>
        <v>6.4632514951706221E-3</v>
      </c>
      <c r="CJ66" s="47">
        <f>CI66 * $CG$155</f>
        <v>41.539317359461585</v>
      </c>
      <c r="CK66" s="48">
        <f>IF(CA66&gt;0,V66,W66)</f>
        <v>12.176266224735754</v>
      </c>
      <c r="CL66" s="62">
        <f>CJ66/CK66</f>
        <v>3.4114987790818496</v>
      </c>
      <c r="CM66" s="67">
        <f>N66</f>
        <v>-2</v>
      </c>
      <c r="CN66" s="75">
        <f>BT66+BV66</f>
        <v>0</v>
      </c>
      <c r="CO66">
        <f>E66/$E$155</f>
        <v>4.3005412102622405E-3</v>
      </c>
      <c r="CP66">
        <f>MAX(0,L66)</f>
        <v>0.21251680757591801</v>
      </c>
      <c r="CQ66">
        <f>CP66/$CP$155</f>
        <v>2.623849068850367E-3</v>
      </c>
      <c r="CR66">
        <f>CO66*CQ66*AO66</f>
        <v>6.0933443670535743E-6</v>
      </c>
      <c r="CS66">
        <f>CR66/$CR$155</f>
        <v>1.3031344793944112E-3</v>
      </c>
      <c r="CT66" s="1">
        <f>$CT$157*CS66</f>
        <v>68.609879046202678</v>
      </c>
      <c r="CU66" s="2">
        <v>0</v>
      </c>
      <c r="CV66" s="1">
        <f>CT66-CU66</f>
        <v>68.609879046202678</v>
      </c>
      <c r="CW66">
        <f>CU66/CT66</f>
        <v>0</v>
      </c>
    </row>
    <row r="67" spans="1:101" x14ac:dyDescent="0.2">
      <c r="A67" s="28" t="s">
        <v>152</v>
      </c>
      <c r="B67">
        <v>0</v>
      </c>
      <c r="C67">
        <v>0</v>
      </c>
      <c r="D67">
        <v>3.51578106272473E-2</v>
      </c>
      <c r="E67">
        <v>0.96484218937275201</v>
      </c>
      <c r="F67">
        <v>5.4827175208581602E-2</v>
      </c>
      <c r="G67">
        <v>5.4827175208581602E-2</v>
      </c>
      <c r="H67">
        <v>0.33597994149603</v>
      </c>
      <c r="I67">
        <v>0.22315085666527301</v>
      </c>
      <c r="J67">
        <v>0.27381419204852703</v>
      </c>
      <c r="K67">
        <v>0.122525338938689</v>
      </c>
      <c r="L67">
        <v>0.39353449723145401</v>
      </c>
      <c r="M67">
        <v>-0.11497243062374</v>
      </c>
      <c r="N67" s="21">
        <v>0</v>
      </c>
      <c r="O67">
        <v>1</v>
      </c>
      <c r="P67">
        <v>0.95307042518438301</v>
      </c>
      <c r="Q67">
        <v>1.01227629156935</v>
      </c>
      <c r="R67">
        <v>0.97868627436020805</v>
      </c>
      <c r="S67">
        <v>45.749801635742102</v>
      </c>
      <c r="T67" s="27">
        <f>IF(C67,P67,R67)</f>
        <v>0.97868627436020805</v>
      </c>
      <c r="U67" s="27">
        <f>IF(D67 = 0,O67,Q67)</f>
        <v>1.01227629156935</v>
      </c>
      <c r="V67" s="39">
        <f>S67*T67^(1-N67)</f>
        <v>44.774702915602987</v>
      </c>
      <c r="W67" s="38">
        <f>S67*U67^(N67+1)</f>
        <v>46.311439539862398</v>
      </c>
      <c r="X67" s="44">
        <f>0.5 * (D67-MAX($D$3:$D$154))/(MIN($D$3:$D$154)-MAX($D$3:$D$154)) + 0.75</f>
        <v>1.2344326095862352</v>
      </c>
      <c r="Y67" s="44">
        <f>AVERAGE(D67, F67, G67, H67, I67, J67, K67)</f>
        <v>0.15718321288470419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v>1</v>
      </c>
      <c r="AD67" s="22">
        <v>1</v>
      </c>
      <c r="AE67" s="22">
        <v>1</v>
      </c>
      <c r="AF67" s="22">
        <f>PERCENTILE($L$2:$L$154, 0.05)</f>
        <v>-4.5080460395209E-2</v>
      </c>
      <c r="AG67" s="22">
        <f>PERCENTILE($L$2:$L$154, 0.95)</f>
        <v>0.95154870252060642</v>
      </c>
      <c r="AH67" s="22">
        <f>MIN(MAX(L67,AF67), AG67)</f>
        <v>0.39353449723145401</v>
      </c>
      <c r="AI67" s="22">
        <f>AH67-$AH$155+1</f>
        <v>1.4386149576266631</v>
      </c>
      <c r="AJ67" s="22">
        <f>PERCENTILE($M$2:$M$154, 0.02)</f>
        <v>-1.0748760080736643</v>
      </c>
      <c r="AK67" s="22">
        <f>PERCENTILE($M$2:$M$154, 0.98)</f>
        <v>1.1164415820468989</v>
      </c>
      <c r="AL67" s="22">
        <f>MIN(MAX(M67,AJ67), AK67)</f>
        <v>-0.11497243062374</v>
      </c>
      <c r="AM67" s="22">
        <f>AL67-$AL$155 + 1</f>
        <v>1.9599035774499245</v>
      </c>
      <c r="AN67" s="46">
        <v>1</v>
      </c>
      <c r="AO67" s="51">
        <v>1</v>
      </c>
      <c r="AP67" s="51">
        <v>1</v>
      </c>
      <c r="AQ67" s="21">
        <v>1</v>
      </c>
      <c r="AR67" s="17">
        <f>(AI67^4)*AB67*AE67*AN67</f>
        <v>4.2832979544835252</v>
      </c>
      <c r="AS67" s="17">
        <f>(AM67^4) *Z67*AC67*AO67</f>
        <v>14.754986706044185</v>
      </c>
      <c r="AT67" s="17">
        <f>(AM67^4)*AA67*AP67*AQ67</f>
        <v>14.754986706044185</v>
      </c>
      <c r="AU67" s="17">
        <f>MIN(AR67, 0.05*AR$155)</f>
        <v>4.2832979544835252</v>
      </c>
      <c r="AV67" s="17">
        <f>MIN(AS67, 0.05*AS$155)</f>
        <v>14.754986706044185</v>
      </c>
      <c r="AW67" s="17">
        <f>MIN(AT67, 0.05*AT$155)</f>
        <v>14.754986706044185</v>
      </c>
      <c r="AX67" s="14">
        <f>AU67/$AU$155</f>
        <v>8.4173073261768205E-3</v>
      </c>
      <c r="AY67" s="14">
        <f>AV67/$AV$155</f>
        <v>1.1480703780961754E-2</v>
      </c>
      <c r="AZ67" s="64">
        <f>AW67/$AW$155</f>
        <v>9.7796678596298228E-3</v>
      </c>
      <c r="BA67" s="21">
        <f>N67</f>
        <v>0</v>
      </c>
      <c r="BB67" s="81">
        <v>1052</v>
      </c>
      <c r="BC67" s="15">
        <f>$D$161*AX67</f>
        <v>1081.1947087400865</v>
      </c>
      <c r="BD67" s="19">
        <f>BC67-BB67</f>
        <v>29.194708740086526</v>
      </c>
      <c r="BE67" s="60">
        <f>(IF(BD67 &gt; 0, V67, W67))</f>
        <v>44.774702915602987</v>
      </c>
      <c r="BF67" s="60">
        <f>IF(BD67&gt;0, S67*(T67^(2-N67)), S67*(U67^(N67 + 2)))</f>
        <v>43.820387182056635</v>
      </c>
      <c r="BG67" s="46">
        <f>BD67/BE67</f>
        <v>0.65203578893904446</v>
      </c>
      <c r="BH67" s="61">
        <f>BB67/BC67</f>
        <v>0.97299773250453003</v>
      </c>
      <c r="BI67" s="63">
        <v>0</v>
      </c>
      <c r="BJ67" s="63">
        <v>0</v>
      </c>
      <c r="BK67" s="63">
        <v>0</v>
      </c>
      <c r="BL67" s="10">
        <f>SUM(BI67:BK67)</f>
        <v>0</v>
      </c>
      <c r="BM67" s="15">
        <f>AY67*$D$160</f>
        <v>2021.9700691992032</v>
      </c>
      <c r="BN67" s="9">
        <f>BM67-BL67</f>
        <v>2021.9700691992032</v>
      </c>
      <c r="BO67" s="48">
        <f>IF(BN67&gt;0,V67,W67)</f>
        <v>44.774702915602987</v>
      </c>
      <c r="BP67" s="48">
        <f xml:space="preserve"> IF(BN67 &gt;0, S67*T67^(2-N67), S67*U67^(N67+2))</f>
        <v>43.820387182056635</v>
      </c>
      <c r="BQ67" s="48">
        <f>IF(BN67&gt;0, S67*T67^(3-N67), S67*U67^(N67+3))</f>
        <v>42.886411472228829</v>
      </c>
      <c r="BR67" s="46">
        <f>BN67/BP67</f>
        <v>46.142222815118117</v>
      </c>
      <c r="BS67" s="61">
        <f>BL67/BM67</f>
        <v>0</v>
      </c>
      <c r="BT67" s="16">
        <f>BB67+BL67+BV67</f>
        <v>1098</v>
      </c>
      <c r="BU67" s="66">
        <f>BC67+BM67+BW67</f>
        <v>3194.6144520946882</v>
      </c>
      <c r="BV67" s="63">
        <v>46</v>
      </c>
      <c r="BW67" s="15">
        <f>AZ67*$D$163</f>
        <v>91.449674155398469</v>
      </c>
      <c r="BX67" s="37">
        <f>BW67-BV67</f>
        <v>45.449674155398469</v>
      </c>
      <c r="BY67" s="53">
        <f>BX67*(BX67&lt;&gt;0)</f>
        <v>45.449674155398469</v>
      </c>
      <c r="BZ67" s="26">
        <f>BY67/$BY$155</f>
        <v>6.277579303231863E-2</v>
      </c>
      <c r="CA67" s="47">
        <f>BZ67 * $BX$155</f>
        <v>45.449674155398469</v>
      </c>
      <c r="CB67" s="48">
        <f>IF(CA67&gt;0, V67, W67)</f>
        <v>44.774702915602987</v>
      </c>
      <c r="CC67" s="48">
        <f>IF(BX67&gt;0, S67*T67^(2-N67), S67*U67^(N67+2))</f>
        <v>43.820387182056635</v>
      </c>
      <c r="CD67" s="62">
        <f>CA67/CB67</f>
        <v>1.015074834579422</v>
      </c>
      <c r="CE67" s="63">
        <v>0</v>
      </c>
      <c r="CF67" s="15">
        <f>AZ67*$CE$158</f>
        <v>62.85392533384087</v>
      </c>
      <c r="CG67" s="37">
        <f>CF67-CE67</f>
        <v>62.85392533384087</v>
      </c>
      <c r="CH67" s="53">
        <f>CG67*(CG67&lt;&gt;0)</f>
        <v>62.85392533384087</v>
      </c>
      <c r="CI67" s="26">
        <f>CH67/$CH$155</f>
        <v>9.7796678596298245E-3</v>
      </c>
      <c r="CJ67" s="47">
        <f>CI67 * $CG$155</f>
        <v>62.85392533384087</v>
      </c>
      <c r="CK67" s="48">
        <f>IF(CA67&gt;0,V67,W67)</f>
        <v>44.774702915602987</v>
      </c>
      <c r="CL67" s="62">
        <f>CJ67/CK67</f>
        <v>1.4037820742734102</v>
      </c>
      <c r="CM67" s="67">
        <f>N67</f>
        <v>0</v>
      </c>
      <c r="CN67" s="75">
        <f>BT67+BV67</f>
        <v>1144</v>
      </c>
      <c r="CO67">
        <f>E67/$E$155</f>
        <v>1.1501447422794372E-2</v>
      </c>
      <c r="CP67">
        <f>MAX(0,L67)</f>
        <v>0.39353449723145401</v>
      </c>
      <c r="CQ67">
        <f>CP67/$CP$155</f>
        <v>4.858792751026895E-3</v>
      </c>
      <c r="CR67">
        <f>CO67*CQ67*AO67</f>
        <v>5.588314936419026E-5</v>
      </c>
      <c r="CS67">
        <f>CR67/$CR$155</f>
        <v>1.1951279029522133E-2</v>
      </c>
      <c r="CT67" s="1">
        <f>$CT$157*CS67</f>
        <v>629.23345336084492</v>
      </c>
      <c r="CU67" s="2">
        <v>0</v>
      </c>
      <c r="CV67" s="1">
        <f>CT67-CU67</f>
        <v>629.23345336084492</v>
      </c>
      <c r="CW67">
        <f>CU67/CT67</f>
        <v>0</v>
      </c>
    </row>
    <row r="68" spans="1:101" x14ac:dyDescent="0.2">
      <c r="A68" s="28" t="s">
        <v>198</v>
      </c>
      <c r="B68">
        <v>1</v>
      </c>
      <c r="C68">
        <v>1</v>
      </c>
      <c r="D68">
        <v>0.41030763084298799</v>
      </c>
      <c r="E68">
        <v>0.58969236915701095</v>
      </c>
      <c r="F68">
        <v>0.45707472178060399</v>
      </c>
      <c r="G68">
        <v>0.45707472178060399</v>
      </c>
      <c r="H68">
        <v>0.22315085666527301</v>
      </c>
      <c r="I68">
        <v>0.31508566652737102</v>
      </c>
      <c r="J68">
        <v>0.26516341453626602</v>
      </c>
      <c r="K68">
        <v>0.34813717687939999</v>
      </c>
      <c r="L68">
        <v>0.75213125125674196</v>
      </c>
      <c r="M68">
        <v>0.48951017524089502</v>
      </c>
      <c r="N68" s="21">
        <v>0</v>
      </c>
      <c r="O68">
        <v>0.99607992493652497</v>
      </c>
      <c r="P68">
        <v>1</v>
      </c>
      <c r="Q68">
        <v>1.00415446731691</v>
      </c>
      <c r="R68">
        <v>0.99027555674289802</v>
      </c>
      <c r="S68">
        <v>3.13000011444091</v>
      </c>
      <c r="T68" s="27">
        <f>IF(C68,P68,R68)</f>
        <v>1</v>
      </c>
      <c r="U68" s="27">
        <f>IF(D68 = 0,O68,Q68)</f>
        <v>1.00415446731691</v>
      </c>
      <c r="V68" s="39">
        <f>S68*T68^(1-N68)</f>
        <v>3.13000011444091</v>
      </c>
      <c r="W68" s="38">
        <f>S68*U68^(N68+1)</f>
        <v>3.1430035976182795</v>
      </c>
      <c r="X68" s="44">
        <f>0.5 * (D68-MAX($D$3:$D$154))/(MIN($D$3:$D$154)-MAX($D$3:$D$154)) + 0.75</f>
        <v>1.0420934043424825</v>
      </c>
      <c r="Y68" s="44">
        <f>AVERAGE(D68, F68, G68, H68, I68, J68, K68)</f>
        <v>0.3537134555732151</v>
      </c>
      <c r="Z68" s="22">
        <f>AI68^N68</f>
        <v>1</v>
      </c>
      <c r="AA68" s="22">
        <f>(Z68+AB68)/2</f>
        <v>1</v>
      </c>
      <c r="AB68" s="22">
        <f>AM68^N68</f>
        <v>1</v>
      </c>
      <c r="AC68" s="22">
        <v>1</v>
      </c>
      <c r="AD68" s="22">
        <v>1</v>
      </c>
      <c r="AE68" s="22">
        <v>1</v>
      </c>
      <c r="AF68" s="22">
        <f>PERCENTILE($L$2:$L$154, 0.05)</f>
        <v>-4.5080460395209E-2</v>
      </c>
      <c r="AG68" s="22">
        <f>PERCENTILE($L$2:$L$154, 0.95)</f>
        <v>0.95154870252060642</v>
      </c>
      <c r="AH68" s="22">
        <f>MIN(MAX(L68,AF68), AG68)</f>
        <v>0.75213125125674196</v>
      </c>
      <c r="AI68" s="22">
        <f>AH68-$AH$155+1</f>
        <v>1.797211711651951</v>
      </c>
      <c r="AJ68" s="22">
        <f>PERCENTILE($M$2:$M$154, 0.02)</f>
        <v>-1.0748760080736643</v>
      </c>
      <c r="AK68" s="22">
        <f>PERCENTILE($M$2:$M$154, 0.98)</f>
        <v>1.1164415820468989</v>
      </c>
      <c r="AL68" s="22">
        <f>MIN(MAX(M68,AJ68), AK68)</f>
        <v>0.48951017524089502</v>
      </c>
      <c r="AM68" s="22">
        <f>AL68-$AL$155 + 1</f>
        <v>2.5643861833145594</v>
      </c>
      <c r="AN68" s="46">
        <v>0</v>
      </c>
      <c r="AO68" s="78">
        <v>0</v>
      </c>
      <c r="AP68" s="78">
        <v>0</v>
      </c>
      <c r="AQ68" s="50">
        <v>1</v>
      </c>
      <c r="AR68" s="17">
        <f>(AI68^4)*AB68*AE68*AN68</f>
        <v>0</v>
      </c>
      <c r="AS68" s="17">
        <f>(AM68^4) *Z68*AC68*AO68</f>
        <v>0</v>
      </c>
      <c r="AT68" s="17">
        <f>(AM68^4)*AA68*AP68*AQ68</f>
        <v>0</v>
      </c>
      <c r="AU68" s="17">
        <f>MIN(AR68, 0.05*AR$155)</f>
        <v>0</v>
      </c>
      <c r="AV68" s="17">
        <f>MIN(AS68, 0.05*AS$155)</f>
        <v>0</v>
      </c>
      <c r="AW68" s="17">
        <f>MIN(AT68, 0.05*AT$155)</f>
        <v>0</v>
      </c>
      <c r="AX68" s="14">
        <f>AU68/$AU$155</f>
        <v>0</v>
      </c>
      <c r="AY68" s="14">
        <f>AV68/$AV$155</f>
        <v>0</v>
      </c>
      <c r="AZ68" s="64">
        <f>AW68/$AW$155</f>
        <v>0</v>
      </c>
      <c r="BA68" s="21">
        <f>N68</f>
        <v>0</v>
      </c>
      <c r="BB68" s="81">
        <v>0</v>
      </c>
      <c r="BC68" s="15">
        <f>$D$161*AX68</f>
        <v>0</v>
      </c>
      <c r="BD68" s="19">
        <f>BC68-BB68</f>
        <v>0</v>
      </c>
      <c r="BE68" s="60">
        <f>(IF(BD68 &gt; 0, V68, W68))</f>
        <v>3.1430035976182795</v>
      </c>
      <c r="BF68" s="60">
        <f>IF(BD68&gt;0, S68*(T68^(2-N68)), S68*(U68^(N68 + 2)))</f>
        <v>3.1560611033415156</v>
      </c>
      <c r="BG68" s="46">
        <f>BD68/BE68</f>
        <v>0</v>
      </c>
      <c r="BH68" s="61" t="e">
        <f>BB68/BC68</f>
        <v>#DIV/0!</v>
      </c>
      <c r="BI68" s="63">
        <v>0</v>
      </c>
      <c r="BJ68" s="63">
        <v>610</v>
      </c>
      <c r="BK68" s="63">
        <v>0</v>
      </c>
      <c r="BL68" s="10">
        <f>SUM(BI68:BK68)</f>
        <v>610</v>
      </c>
      <c r="BM68" s="15">
        <f>AY68*$D$160</f>
        <v>0</v>
      </c>
      <c r="BN68" s="9">
        <f>BM68-BL68</f>
        <v>-610</v>
      </c>
      <c r="BO68" s="48">
        <f>IF(BN68&gt;0,V68,W68)</f>
        <v>3.1430035976182795</v>
      </c>
      <c r="BP68" s="48">
        <f xml:space="preserve"> IF(BN68 &gt;0, S68*T68^(2-N68), S68*U68^(N68+2))</f>
        <v>3.1560611033415156</v>
      </c>
      <c r="BQ68" s="48">
        <f>IF(BN68&gt;0, S68*T68^(3-N68), S68*U68^(N68+3))</f>
        <v>3.1691728560455186</v>
      </c>
      <c r="BR68" s="46">
        <f>BN68/BP68</f>
        <v>-193.27889417418299</v>
      </c>
      <c r="BS68" s="61" t="e">
        <f>BL68/BM68</f>
        <v>#DIV/0!</v>
      </c>
      <c r="BT68" s="16">
        <f>BB68+BL68+BV68</f>
        <v>707</v>
      </c>
      <c r="BU68" s="66">
        <f>BC68+BM68+BW68</f>
        <v>0</v>
      </c>
      <c r="BV68" s="63">
        <v>97</v>
      </c>
      <c r="BW68" s="15">
        <f>AZ68*$D$163</f>
        <v>0</v>
      </c>
      <c r="BX68" s="37">
        <f>BW68-BV68</f>
        <v>-97</v>
      </c>
      <c r="BY68" s="53">
        <f>BX68*(BX68&lt;&gt;0)</f>
        <v>-97</v>
      </c>
      <c r="BZ68" s="26">
        <f>BY68/$BY$155</f>
        <v>-0.13397790055248684</v>
      </c>
      <c r="CA68" s="47">
        <f>BZ68 * $BX$155</f>
        <v>-97</v>
      </c>
      <c r="CB68" s="48">
        <f>IF(CA68&gt;0, V68, W68)</f>
        <v>3.1430035976182795</v>
      </c>
      <c r="CC68" s="48">
        <f>IF(BX68&gt;0, S68*T68^(2-N68), S68*U68^(N68+2))</f>
        <v>3.1560611033415156</v>
      </c>
      <c r="CD68" s="62">
        <f>CA68/CB68</f>
        <v>-30.862198208587838</v>
      </c>
      <c r="CE68" s="63">
        <v>0</v>
      </c>
      <c r="CF68" s="15">
        <f>AZ68*$CE$158</f>
        <v>0</v>
      </c>
      <c r="CG68" s="37">
        <f>CF68-CE68</f>
        <v>0</v>
      </c>
      <c r="CH68" s="53">
        <f>CG68*(CG68&lt;&gt;0)</f>
        <v>0</v>
      </c>
      <c r="CI68" s="26">
        <f>CH68/$CH$155</f>
        <v>0</v>
      </c>
      <c r="CJ68" s="47">
        <f>CI68 * $CG$155</f>
        <v>0</v>
      </c>
      <c r="CK68" s="48">
        <f>IF(CA68&gt;0,V68,W68)</f>
        <v>3.1430035976182795</v>
      </c>
      <c r="CL68" s="62">
        <f>CJ68/CK68</f>
        <v>0</v>
      </c>
      <c r="CM68" s="67">
        <f>N68</f>
        <v>0</v>
      </c>
      <c r="CN68" s="75">
        <f>BT68+BV68</f>
        <v>804</v>
      </c>
      <c r="CO68">
        <f>E68/$E$155</f>
        <v>7.0294560646146937E-3</v>
      </c>
      <c r="CP68">
        <f>MAX(0,L68)</f>
        <v>0.75213125125674196</v>
      </c>
      <c r="CQ68">
        <f>CP68/$CP$155</f>
        <v>9.2862249615634374E-3</v>
      </c>
      <c r="CR68">
        <f>CO68*CQ68*AO68</f>
        <v>0</v>
      </c>
      <c r="CS68">
        <f>CR68/$CR$155</f>
        <v>0</v>
      </c>
      <c r="CT68" s="1">
        <f>$CT$157*CS68</f>
        <v>0</v>
      </c>
      <c r="CU68" s="2">
        <v>0</v>
      </c>
      <c r="CV68" s="1">
        <f>CT68-CU68</f>
        <v>0</v>
      </c>
      <c r="CW68" t="e">
        <f>CU68/CT68</f>
        <v>#DIV/0!</v>
      </c>
    </row>
    <row r="69" spans="1:101" x14ac:dyDescent="0.2">
      <c r="A69" s="28" t="s">
        <v>150</v>
      </c>
      <c r="B69">
        <v>0</v>
      </c>
      <c r="C69">
        <v>0</v>
      </c>
      <c r="D69">
        <v>0.571314422692768</v>
      </c>
      <c r="E69">
        <v>0.428685577307231</v>
      </c>
      <c r="F69">
        <v>0.55820421136273302</v>
      </c>
      <c r="G69">
        <v>0.55820421136273302</v>
      </c>
      <c r="H69">
        <v>0.58880066861679903</v>
      </c>
      <c r="I69">
        <v>0.93836188884245697</v>
      </c>
      <c r="J69">
        <v>0.74330889107756604</v>
      </c>
      <c r="K69">
        <v>0.64414140787785101</v>
      </c>
      <c r="L69">
        <v>0.64646680926827005</v>
      </c>
      <c r="M69">
        <v>-0.46910965280286898</v>
      </c>
      <c r="N69" s="21">
        <v>0</v>
      </c>
      <c r="O69">
        <v>1.0304425163013</v>
      </c>
      <c r="P69">
        <v>0.99403939832083199</v>
      </c>
      <c r="Q69">
        <v>1.0108709136538401</v>
      </c>
      <c r="R69">
        <v>0.99304113817562001</v>
      </c>
      <c r="S69">
        <v>270.39001464843699</v>
      </c>
      <c r="T69" s="27">
        <f>IF(C69,P69,R69)</f>
        <v>0.99304113817562001</v>
      </c>
      <c r="U69" s="27">
        <f>IF(D69 = 0,O69,Q69)</f>
        <v>1.0108709136538401</v>
      </c>
      <c r="V69" s="39">
        <f>S69*T69^(1-N69)</f>
        <v>268.50840789780642</v>
      </c>
      <c r="W69" s="38">
        <f>S69*U69^(N69+1)</f>
        <v>273.32940115054072</v>
      </c>
      <c r="X69" s="44">
        <f>0.5 * (D69-MAX($D$3:$D$154))/(MIN($D$3:$D$154)-MAX($D$3:$D$154)) + 0.75</f>
        <v>0.95954526833265075</v>
      </c>
      <c r="Y69" s="44">
        <f>AVERAGE(D69, F69, G69, H69, I69, J69, K69)</f>
        <v>0.65747652883327246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v>1</v>
      </c>
      <c r="AD69" s="22">
        <v>1</v>
      </c>
      <c r="AE69" s="22">
        <v>1</v>
      </c>
      <c r="AF69" s="22">
        <f>PERCENTILE($L$2:$L$154, 0.05)</f>
        <v>-4.5080460395209E-2</v>
      </c>
      <c r="AG69" s="22">
        <f>PERCENTILE($L$2:$L$154, 0.95)</f>
        <v>0.95154870252060642</v>
      </c>
      <c r="AH69" s="22">
        <f>MIN(MAX(L69,AF69), AG69)</f>
        <v>0.64646680926827005</v>
      </c>
      <c r="AI69" s="22">
        <f>AH69-$AH$155+1</f>
        <v>1.691547269663479</v>
      </c>
      <c r="AJ69" s="22">
        <f>PERCENTILE($M$2:$M$154, 0.02)</f>
        <v>-1.0748760080736643</v>
      </c>
      <c r="AK69" s="22">
        <f>PERCENTILE($M$2:$M$154, 0.98)</f>
        <v>1.1164415820468989</v>
      </c>
      <c r="AL69" s="22">
        <f>MIN(MAX(M69,AJ69), AK69)</f>
        <v>-0.46910965280286898</v>
      </c>
      <c r="AM69" s="22">
        <f>AL69-$AL$155 + 1</f>
        <v>1.6057663552707955</v>
      </c>
      <c r="AN69" s="46">
        <v>1</v>
      </c>
      <c r="AO69" s="51">
        <v>1</v>
      </c>
      <c r="AP69" s="51">
        <v>1</v>
      </c>
      <c r="AQ69" s="21">
        <v>1</v>
      </c>
      <c r="AR69" s="17">
        <f>(AI69^4)*AB69*AE69*AN69</f>
        <v>8.187221761359087</v>
      </c>
      <c r="AS69" s="17">
        <f>(AM69^4) *Z69*AC69*AO69</f>
        <v>6.6485879260779717</v>
      </c>
      <c r="AT69" s="17">
        <f>(AM69^4)*AA69*AP69*AQ69</f>
        <v>6.6485879260779717</v>
      </c>
      <c r="AU69" s="17">
        <f>MIN(AR69, 0.05*AR$155)</f>
        <v>8.187221761359087</v>
      </c>
      <c r="AV69" s="17">
        <f>MIN(AS69, 0.05*AS$155)</f>
        <v>6.6485879260779717</v>
      </c>
      <c r="AW69" s="17">
        <f>MIN(AT69, 0.05*AT$155)</f>
        <v>6.6485879260779717</v>
      </c>
      <c r="AX69" s="14">
        <f>AU69/$AU$155</f>
        <v>1.60890889322295E-2</v>
      </c>
      <c r="AY69" s="14">
        <f>AV69/$AV$155</f>
        <v>5.1731980557944025E-3</v>
      </c>
      <c r="AZ69" s="64">
        <f>AW69/$AW$155</f>
        <v>4.4067123168570971E-3</v>
      </c>
      <c r="BA69" s="21">
        <f>N69</f>
        <v>0</v>
      </c>
      <c r="BB69" s="81">
        <v>1893</v>
      </c>
      <c r="BC69" s="15">
        <f>$D$161*AX69</f>
        <v>2066.6273842559472</v>
      </c>
      <c r="BD69" s="19">
        <f>BC69-BB69</f>
        <v>173.62738425594716</v>
      </c>
      <c r="BE69" s="60">
        <f>(IF(BD69 &gt; 0, V69, W69))</f>
        <v>268.50840789780642</v>
      </c>
      <c r="BF69" s="60">
        <f>IF(BD69&gt;0, S69*(T69^(2-N69)), S69*(U69^(N69 + 2)))</f>
        <v>266.63989498856131</v>
      </c>
      <c r="BG69" s="46">
        <f>BD69/BE69</f>
        <v>0.64663667560841998</v>
      </c>
      <c r="BH69" s="61">
        <f>BB69/BC69</f>
        <v>0.91598515263144131</v>
      </c>
      <c r="BI69" s="63">
        <v>0</v>
      </c>
      <c r="BJ69" s="63">
        <v>0</v>
      </c>
      <c r="BK69" s="63">
        <v>0</v>
      </c>
      <c r="BL69" s="10">
        <f>SUM(BI69:BK69)</f>
        <v>0</v>
      </c>
      <c r="BM69" s="15">
        <f>AY69*$D$160</f>
        <v>911.09846838845442</v>
      </c>
      <c r="BN69" s="9">
        <f>BM69-BL69</f>
        <v>911.09846838845442</v>
      </c>
      <c r="BO69" s="48">
        <f>IF(BN69&gt;0,V69,W69)</f>
        <v>268.50840789780642</v>
      </c>
      <c r="BP69" s="48">
        <f xml:space="preserve"> IF(BN69 &gt;0, S69*T69^(2-N69), S69*U69^(N69+2))</f>
        <v>266.63989498856131</v>
      </c>
      <c r="BQ69" s="48">
        <f>IF(BN69&gt;0, S69*T69^(3-N69), S69*U69^(N69+3))</f>
        <v>264.78438480246871</v>
      </c>
      <c r="BR69" s="46">
        <f>BN69/BP69</f>
        <v>3.416962298262006</v>
      </c>
      <c r="BS69" s="61">
        <f>BL69/BM69</f>
        <v>0</v>
      </c>
      <c r="BT69" s="16">
        <f>BB69+BL69+BV69</f>
        <v>1893</v>
      </c>
      <c r="BU69" s="66">
        <f>BC69+BM69+BW69</f>
        <v>3018.9330195193324</v>
      </c>
      <c r="BV69" s="63">
        <v>0</v>
      </c>
      <c r="BW69" s="15">
        <f>AZ69*$D$163</f>
        <v>41.207166874930714</v>
      </c>
      <c r="BX69" s="37">
        <f>BW69-BV69</f>
        <v>41.207166874930714</v>
      </c>
      <c r="BY69" s="53">
        <f>BX69*(BX69&lt;&gt;0)</f>
        <v>41.207166874930714</v>
      </c>
      <c r="BZ69" s="26">
        <f>BY69/$BY$155</f>
        <v>5.691597634658966E-2</v>
      </c>
      <c r="CA69" s="47">
        <f>BZ69 * $BX$155</f>
        <v>41.207166874930714</v>
      </c>
      <c r="CB69" s="48">
        <f>IF(CA69&gt;0, V69, W69)</f>
        <v>268.50840789780642</v>
      </c>
      <c r="CC69" s="48">
        <f>IF(BX69&gt;0, S69*T69^(2-N69), S69*U69^(N69+2))</f>
        <v>266.63989498856131</v>
      </c>
      <c r="CD69" s="62">
        <f>CA69/CB69</f>
        <v>0.15346695173364572</v>
      </c>
      <c r="CE69" s="63">
        <v>0</v>
      </c>
      <c r="CF69" s="15">
        <f>AZ69*$CE$158</f>
        <v>28.321940060440564</v>
      </c>
      <c r="CG69" s="37">
        <f>CF69-CE69</f>
        <v>28.321940060440564</v>
      </c>
      <c r="CH69" s="53">
        <f>CG69*(CG69&lt;&gt;0)</f>
        <v>28.321940060440564</v>
      </c>
      <c r="CI69" s="26">
        <f>CH69/$CH$155</f>
        <v>4.406712316857098E-3</v>
      </c>
      <c r="CJ69" s="47">
        <f>CI69 * $CG$155</f>
        <v>28.321940060440564</v>
      </c>
      <c r="CK69" s="48">
        <f>IF(CA69&gt;0,V69,W69)</f>
        <v>268.50840789780642</v>
      </c>
      <c r="CL69" s="62">
        <f>CJ69/CK69</f>
        <v>0.1054787828886901</v>
      </c>
      <c r="CM69" s="67">
        <f>N69</f>
        <v>0</v>
      </c>
      <c r="CN69" s="75">
        <f>BT69+BV69</f>
        <v>1893</v>
      </c>
      <c r="CO69">
        <f>E69/$E$155</f>
        <v>5.1101669087612253E-3</v>
      </c>
      <c r="CP69">
        <f>MAX(0,L69)</f>
        <v>0.64646680926827005</v>
      </c>
      <c r="CQ69">
        <f>CP69/$CP$155</f>
        <v>7.9816338052945222E-3</v>
      </c>
      <c r="CR69">
        <f>CO69*CQ69*AO69</f>
        <v>4.0787480949666006E-5</v>
      </c>
      <c r="CS69">
        <f>CR69/$CR$155</f>
        <v>8.7228900175969903E-3</v>
      </c>
      <c r="CT69" s="1">
        <f>$CT$157*CS69</f>
        <v>459.25914669895042</v>
      </c>
      <c r="CU69" s="2">
        <v>0</v>
      </c>
      <c r="CV69" s="1">
        <f>CT69-CU69</f>
        <v>459.25914669895042</v>
      </c>
      <c r="CW69">
        <f>CU69/CT69</f>
        <v>0</v>
      </c>
    </row>
    <row r="70" spans="1:101" x14ac:dyDescent="0.2">
      <c r="A70" s="28" t="s">
        <v>110</v>
      </c>
      <c r="B70">
        <v>1</v>
      </c>
      <c r="C70">
        <v>1</v>
      </c>
      <c r="D70">
        <v>0.83603520148216703</v>
      </c>
      <c r="E70">
        <v>0.16396479851783199</v>
      </c>
      <c r="F70">
        <v>0.96640589047399905</v>
      </c>
      <c r="G70">
        <v>0.96640589047399905</v>
      </c>
      <c r="H70">
        <v>0.83211322596388404</v>
      </c>
      <c r="I70">
        <v>0.95412396290873602</v>
      </c>
      <c r="J70">
        <v>0.89103264179570496</v>
      </c>
      <c r="K70">
        <v>0.92795430579095795</v>
      </c>
      <c r="L70">
        <v>0.51315703541859703</v>
      </c>
      <c r="M70">
        <v>-0.38367651603226399</v>
      </c>
      <c r="N70" s="21">
        <v>0</v>
      </c>
      <c r="O70">
        <v>1.05974088789877</v>
      </c>
      <c r="P70">
        <v>0.96057440075535205</v>
      </c>
      <c r="Q70">
        <v>1.0496690538297799</v>
      </c>
      <c r="R70">
        <v>0.95784539672976399</v>
      </c>
      <c r="S70">
        <v>64.300003051757798</v>
      </c>
      <c r="T70" s="27">
        <f>IF(C70,P70,R70)</f>
        <v>0.96057440075535205</v>
      </c>
      <c r="U70" s="27">
        <f>IF(D70 = 0,O70,Q70)</f>
        <v>1.0496690538297799</v>
      </c>
      <c r="V70" s="39">
        <f>S70*T70^(1-N70)</f>
        <v>61.764936900009559</v>
      </c>
      <c r="W70" s="38">
        <f>S70*U70^(N70+1)</f>
        <v>67.493723364590565</v>
      </c>
      <c r="X70" s="44">
        <f>0.5 * (D70-MAX($D$3:$D$154))/(MIN($D$3:$D$154)-MAX($D$3:$D$154)) + 0.75</f>
        <v>0.82382300096069949</v>
      </c>
      <c r="Y70" s="44">
        <f>AVERAGE(D70, F70, G70, H70, I70, J70, K70)</f>
        <v>0.91058158841277825</v>
      </c>
      <c r="Z70" s="22">
        <f>AI70^N70</f>
        <v>1</v>
      </c>
      <c r="AA70" s="22">
        <f>(Z70+AB70)/2</f>
        <v>1</v>
      </c>
      <c r="AB70" s="22">
        <f>AM70^N70</f>
        <v>1</v>
      </c>
      <c r="AC70" s="22">
        <v>1</v>
      </c>
      <c r="AD70" s="22">
        <v>1</v>
      </c>
      <c r="AE70" s="22">
        <v>1</v>
      </c>
      <c r="AF70" s="22">
        <f>PERCENTILE($L$2:$L$154, 0.05)</f>
        <v>-4.5080460395209E-2</v>
      </c>
      <c r="AG70" s="22">
        <f>PERCENTILE($L$2:$L$154, 0.95)</f>
        <v>0.95154870252060642</v>
      </c>
      <c r="AH70" s="22">
        <f>MIN(MAX(L70,AF70), AG70)</f>
        <v>0.51315703541859703</v>
      </c>
      <c r="AI70" s="22">
        <f>AH70-$AH$155+1</f>
        <v>1.5582374958138061</v>
      </c>
      <c r="AJ70" s="22">
        <f>PERCENTILE($M$2:$M$154, 0.02)</f>
        <v>-1.0748760080736643</v>
      </c>
      <c r="AK70" s="22">
        <f>PERCENTILE($M$2:$M$154, 0.98)</f>
        <v>1.1164415820468989</v>
      </c>
      <c r="AL70" s="22">
        <f>MIN(MAX(M70,AJ70), AK70)</f>
        <v>-0.38367651603226399</v>
      </c>
      <c r="AM70" s="22">
        <f>AL70-$AL$155 + 1</f>
        <v>1.6911994920414004</v>
      </c>
      <c r="AN70" s="46">
        <v>1</v>
      </c>
      <c r="AO70" s="51">
        <v>1</v>
      </c>
      <c r="AP70" s="51">
        <v>1</v>
      </c>
      <c r="AQ70" s="21">
        <v>1</v>
      </c>
      <c r="AR70" s="17">
        <f>(AI70^4)*AB70*AE70*AN70</f>
        <v>5.8956894881919819</v>
      </c>
      <c r="AS70" s="17">
        <f>(AM70^4) *Z70*AC70*AO70</f>
        <v>8.1804907534091438</v>
      </c>
      <c r="AT70" s="17">
        <f>(AM70^4)*AA70*AP70*AQ70</f>
        <v>8.1804907534091438</v>
      </c>
      <c r="AU70" s="17">
        <f>MIN(AR70, 0.05*AR$155)</f>
        <v>5.8956894881919819</v>
      </c>
      <c r="AV70" s="17">
        <f>MIN(AS70, 0.05*AS$155)</f>
        <v>8.1804907534091438</v>
      </c>
      <c r="AW70" s="17">
        <f>MIN(AT70, 0.05*AT$155)</f>
        <v>8.1804907534091438</v>
      </c>
      <c r="AX70" s="14">
        <f>AU70/$AU$155</f>
        <v>1.1585892657753684E-2</v>
      </c>
      <c r="AY70" s="14">
        <f>AV70/$AV$155</f>
        <v>6.365155929575649E-3</v>
      </c>
      <c r="AZ70" s="64">
        <f>AW70/$AW$155</f>
        <v>5.4220640174716247E-3</v>
      </c>
      <c r="BA70" s="21">
        <f>N70</f>
        <v>0</v>
      </c>
      <c r="BB70" s="81">
        <v>1222</v>
      </c>
      <c r="BC70" s="15">
        <f>$D$161*AX70</f>
        <v>1488.1963259958029</v>
      </c>
      <c r="BD70" s="19">
        <f>BC70-BB70</f>
        <v>266.19632599580291</v>
      </c>
      <c r="BE70" s="60">
        <f>(IF(BD70 &gt; 0, V70, W70))</f>
        <v>61.764936900009559</v>
      </c>
      <c r="BF70" s="60">
        <f>IF(BD70&gt;0, S70*(T70^(2-N70)), S70*(U70^(N70 + 2)))</f>
        <v>59.329817250418813</v>
      </c>
      <c r="BG70" s="46">
        <f>BD70/BE70</f>
        <v>4.3098291580341872</v>
      </c>
      <c r="BH70" s="61">
        <f>BB70/BC70</f>
        <v>0.82112821988208995</v>
      </c>
      <c r="BI70" s="63">
        <v>1157</v>
      </c>
      <c r="BJ70" s="63">
        <v>0</v>
      </c>
      <c r="BK70" s="63">
        <v>0</v>
      </c>
      <c r="BL70" s="10">
        <f>SUM(BI70:BK70)</f>
        <v>1157</v>
      </c>
      <c r="BM70" s="15">
        <f>AY70*$D$160</f>
        <v>1121.0248971609337</v>
      </c>
      <c r="BN70" s="9">
        <f>BM70-BL70</f>
        <v>-35.975102839066267</v>
      </c>
      <c r="BO70" s="48">
        <f>IF(BN70&gt;0,V70,W70)</f>
        <v>67.493723364590565</v>
      </c>
      <c r="BP70" s="48">
        <f xml:space="preserve"> IF(BN70 &gt;0, S70*T70^(2-N70), S70*U70^(N70+2))</f>
        <v>70.846072743558693</v>
      </c>
      <c r="BQ70" s="48">
        <f>IF(BN70&gt;0, S70*T70^(3-N70), S70*U70^(N70+3))</f>
        <v>74.36493014428703</v>
      </c>
      <c r="BR70" s="46">
        <f>BN70/BP70</f>
        <v>-0.50779247805711447</v>
      </c>
      <c r="BS70" s="61">
        <f>BL70/BM70</f>
        <v>1.032091261246896</v>
      </c>
      <c r="BT70" s="16">
        <f>BB70+BL70+BV70</f>
        <v>2379</v>
      </c>
      <c r="BU70" s="66">
        <f>BC70+BM70+BW70</f>
        <v>2659.9229437841136</v>
      </c>
      <c r="BV70" s="63">
        <v>0</v>
      </c>
      <c r="BW70" s="15">
        <f>AZ70*$D$163</f>
        <v>50.701720627377163</v>
      </c>
      <c r="BX70" s="37">
        <f>BW70-BV70</f>
        <v>50.701720627377163</v>
      </c>
      <c r="BY70" s="53">
        <f>BX70*(BX70&lt;&gt;0)</f>
        <v>50.701720627377163</v>
      </c>
      <c r="BZ70" s="26">
        <f>BY70/$BY$155</f>
        <v>7.0030000866543388E-2</v>
      </c>
      <c r="CA70" s="47">
        <f>BZ70 * $BX$155</f>
        <v>50.701720627377163</v>
      </c>
      <c r="CB70" s="48">
        <f>IF(CA70&gt;0, V70, W70)</f>
        <v>61.764936900009559</v>
      </c>
      <c r="CC70" s="48">
        <f>IF(BX70&gt;0, S70*T70^(2-N70), S70*U70^(N70+2))</f>
        <v>59.329817250418813</v>
      </c>
      <c r="CD70" s="62">
        <f>CA70/CB70</f>
        <v>0.82088193030064149</v>
      </c>
      <c r="CE70" s="63">
        <v>0</v>
      </c>
      <c r="CF70" s="15">
        <f>AZ70*$CE$158</f>
        <v>34.847605440290131</v>
      </c>
      <c r="CG70" s="37">
        <f>CF70-CE70</f>
        <v>34.847605440290131</v>
      </c>
      <c r="CH70" s="53">
        <f>CG70*(CG70&lt;&gt;0)</f>
        <v>34.847605440290131</v>
      </c>
      <c r="CI70" s="26">
        <f>CH70/$CH$155</f>
        <v>5.4220640174716256E-3</v>
      </c>
      <c r="CJ70" s="47">
        <f>CI70 * $CG$155</f>
        <v>34.847605440290131</v>
      </c>
      <c r="CK70" s="48">
        <f>IF(CA70&gt;0,V70,W70)</f>
        <v>61.764936900009559</v>
      </c>
      <c r="CL70" s="62">
        <f>CJ70/CK70</f>
        <v>0.56419721591725192</v>
      </c>
      <c r="CM70" s="67">
        <f>N70</f>
        <v>0</v>
      </c>
      <c r="CN70" s="75">
        <f>BT70+BV70</f>
        <v>2379</v>
      </c>
      <c r="CO70">
        <f>E70/$E$155</f>
        <v>1.9545502156864689E-3</v>
      </c>
      <c r="CP70">
        <f>MAX(0,L70)</f>
        <v>0.51315703541859703</v>
      </c>
      <c r="CQ70">
        <f>CP70/$CP$155</f>
        <v>6.3357182187865563E-3</v>
      </c>
      <c r="CR70">
        <f>CO70*CQ70*AO70</f>
        <v>1.2383479411057954E-5</v>
      </c>
      <c r="CS70">
        <f>CR70/$CR$155</f>
        <v>2.6483549957678821E-3</v>
      </c>
      <c r="CT70" s="1">
        <f>$CT$157*CS70</f>
        <v>139.43558305316398</v>
      </c>
      <c r="CU70" s="2">
        <v>0</v>
      </c>
      <c r="CV70" s="1">
        <f>CT70-CU70</f>
        <v>139.43558305316398</v>
      </c>
      <c r="CW70">
        <f>CU70/CT70</f>
        <v>0</v>
      </c>
    </row>
    <row r="71" spans="1:101" x14ac:dyDescent="0.2">
      <c r="A71" s="28" t="s">
        <v>211</v>
      </c>
      <c r="B71">
        <v>1</v>
      </c>
      <c r="C71">
        <v>1</v>
      </c>
      <c r="D71">
        <v>0.21060070671378001</v>
      </c>
      <c r="E71">
        <v>0.78939929328621905</v>
      </c>
      <c r="F71">
        <v>0.97550734779566095</v>
      </c>
      <c r="G71">
        <v>0.97550734779566095</v>
      </c>
      <c r="H71">
        <v>5.2107279693486497E-2</v>
      </c>
      <c r="I71">
        <v>0.19463601532566999</v>
      </c>
      <c r="J71">
        <v>0.10070726532381</v>
      </c>
      <c r="K71">
        <v>0.31343368883989597</v>
      </c>
      <c r="L71">
        <v>0.199689924729894</v>
      </c>
      <c r="M71">
        <v>0.26707204714169502</v>
      </c>
      <c r="N71" s="21">
        <v>0</v>
      </c>
      <c r="O71">
        <v>0.99681213353908504</v>
      </c>
      <c r="P71">
        <v>0.99447230287308896</v>
      </c>
      <c r="Q71">
        <v>1.00955128292242</v>
      </c>
      <c r="R71">
        <v>0.99091729703220399</v>
      </c>
      <c r="S71">
        <v>14.329999923706</v>
      </c>
      <c r="T71" s="27">
        <f>IF(C71,P71,R71)</f>
        <v>0.99447230287308896</v>
      </c>
      <c r="U71" s="27">
        <f>IF(D71 = 0,O71,Q71)</f>
        <v>1.00955128292242</v>
      </c>
      <c r="V71" s="39">
        <f>S71*T71^(1-N71)</f>
        <v>14.250788024299094</v>
      </c>
      <c r="W71" s="38">
        <f>S71*U71^(N71+1)</f>
        <v>14.466869807255573</v>
      </c>
      <c r="X71" s="44">
        <f>0.5 * (D71-MAX($D$3:$D$154))/(MIN($D$3:$D$154)-MAX($D$3:$D$154)) + 0.75</f>
        <v>1.1444830870740288</v>
      </c>
      <c r="Y71" s="44">
        <f>AVERAGE(D71, F71, G71, H71, I71, J71, K71)</f>
        <v>0.40321423592685207</v>
      </c>
      <c r="Z71" s="22">
        <f>AI71^N71</f>
        <v>1</v>
      </c>
      <c r="AA71" s="22">
        <f>(Z71+AB71)/2</f>
        <v>1</v>
      </c>
      <c r="AB71" s="22">
        <f>AM71^N71</f>
        <v>1</v>
      </c>
      <c r="AC71" s="22">
        <v>1</v>
      </c>
      <c r="AD71" s="22">
        <v>1</v>
      </c>
      <c r="AE71" s="22">
        <v>1</v>
      </c>
      <c r="AF71" s="22">
        <f>PERCENTILE($L$2:$L$154, 0.05)</f>
        <v>-4.5080460395209E-2</v>
      </c>
      <c r="AG71" s="22">
        <f>PERCENTILE($L$2:$L$154, 0.95)</f>
        <v>0.95154870252060642</v>
      </c>
      <c r="AH71" s="22">
        <f>MIN(MAX(L71,AF71), AG71)</f>
        <v>0.199689924729894</v>
      </c>
      <c r="AI71" s="22">
        <f>AH71-$AH$155+1</f>
        <v>1.2447703851251031</v>
      </c>
      <c r="AJ71" s="22">
        <f>PERCENTILE($M$2:$M$154, 0.02)</f>
        <v>-1.0748760080736643</v>
      </c>
      <c r="AK71" s="22">
        <f>PERCENTILE($M$2:$M$154, 0.98)</f>
        <v>1.1164415820468989</v>
      </c>
      <c r="AL71" s="22">
        <f>MIN(MAX(M71,AJ71), AK71)</f>
        <v>0.26707204714169502</v>
      </c>
      <c r="AM71" s="22">
        <f>AL71-$AL$155 + 1</f>
        <v>2.3419480552153593</v>
      </c>
      <c r="AN71" s="46">
        <v>0</v>
      </c>
      <c r="AO71" s="78">
        <v>0</v>
      </c>
      <c r="AP71" s="78">
        <v>0</v>
      </c>
      <c r="AQ71" s="50">
        <v>1</v>
      </c>
      <c r="AR71" s="17">
        <f>(AI71^4)*AB71*AE71*AN71</f>
        <v>0</v>
      </c>
      <c r="AS71" s="17">
        <f>(AM71^4) *Z71*AC71*AO71</f>
        <v>0</v>
      </c>
      <c r="AT71" s="17">
        <f>(AM71^4)*AA71*AP71*AQ71</f>
        <v>0</v>
      </c>
      <c r="AU71" s="17">
        <f>MIN(AR71, 0.05*AR$155)</f>
        <v>0</v>
      </c>
      <c r="AV71" s="17">
        <f>MIN(AS71, 0.05*AS$155)</f>
        <v>0</v>
      </c>
      <c r="AW71" s="17">
        <f>MIN(AT71, 0.05*AT$155)</f>
        <v>0</v>
      </c>
      <c r="AX71" s="14">
        <f>AU71/$AU$155</f>
        <v>0</v>
      </c>
      <c r="AY71" s="14">
        <f>AV71/$AV$155</f>
        <v>0</v>
      </c>
      <c r="AZ71" s="64">
        <f>AW71/$AW$155</f>
        <v>0</v>
      </c>
      <c r="BA71" s="21">
        <f>N71</f>
        <v>0</v>
      </c>
      <c r="BB71" s="81">
        <v>0</v>
      </c>
      <c r="BC71" s="15">
        <f>$D$161*AX71</f>
        <v>0</v>
      </c>
      <c r="BD71" s="19">
        <f>BC71-BB71</f>
        <v>0</v>
      </c>
      <c r="BE71" s="60">
        <f>(IF(BD71 &gt; 0, V71, W71))</f>
        <v>14.466869807255573</v>
      </c>
      <c r="BF71" s="60">
        <f>IF(BD71&gt;0, S71*(T71^(2-N71)), S71*(U71^(N71 + 2)))</f>
        <v>14.605046973786486</v>
      </c>
      <c r="BG71" s="46">
        <f>BD71/BE71</f>
        <v>0</v>
      </c>
      <c r="BH71" s="61" t="e">
        <f>BB71/BC71</f>
        <v>#DIV/0!</v>
      </c>
      <c r="BI71" s="63">
        <v>0</v>
      </c>
      <c r="BJ71" s="63">
        <v>0</v>
      </c>
      <c r="BK71" s="63">
        <v>0</v>
      </c>
      <c r="BL71" s="10">
        <f>SUM(BI71:BK71)</f>
        <v>0</v>
      </c>
      <c r="BM71" s="15">
        <f>AY71*$D$160</f>
        <v>0</v>
      </c>
      <c r="BN71" s="9">
        <f>BM71-BL71</f>
        <v>0</v>
      </c>
      <c r="BO71" s="48">
        <f>IF(BN71&gt;0,V71,W71)</f>
        <v>14.466869807255573</v>
      </c>
      <c r="BP71" s="48">
        <f xml:space="preserve"> IF(BN71 &gt;0, S71*T71^(2-N71), S71*U71^(N71+2))</f>
        <v>14.605046973786486</v>
      </c>
      <c r="BQ71" s="48">
        <f>IF(BN71&gt;0, S71*T71^(3-N71), S71*U71^(N71+3))</f>
        <v>14.744543909528355</v>
      </c>
      <c r="BR71" s="46">
        <f>BN71/BP71</f>
        <v>0</v>
      </c>
      <c r="BS71" s="61" t="e">
        <f>BL71/BM71</f>
        <v>#DIV/0!</v>
      </c>
      <c r="BT71" s="16">
        <f>BB71+BL71+BV71</f>
        <v>86</v>
      </c>
      <c r="BU71" s="66">
        <f>BC71+BM71+BW71</f>
        <v>0</v>
      </c>
      <c r="BV71" s="63">
        <v>86</v>
      </c>
      <c r="BW71" s="15">
        <f>AZ71*$D$163</f>
        <v>0</v>
      </c>
      <c r="BX71" s="37">
        <f>BW71-BV71</f>
        <v>-86</v>
      </c>
      <c r="BY71" s="53">
        <f>BX71*(BX71&lt;&gt;0)</f>
        <v>-86</v>
      </c>
      <c r="BZ71" s="26">
        <f>BY71/$BY$155</f>
        <v>-0.11878453038674092</v>
      </c>
      <c r="CA71" s="47">
        <f>BZ71 * $BX$155</f>
        <v>-86</v>
      </c>
      <c r="CB71" s="48">
        <f>IF(CA71&gt;0, V71, W71)</f>
        <v>14.466869807255573</v>
      </c>
      <c r="CC71" s="48">
        <f>IF(BX71&gt;0, S71*T71^(2-N71), S71*U71^(N71+2))</f>
        <v>14.605046973786486</v>
      </c>
      <c r="CD71" s="62">
        <f>CA71/CB71</f>
        <v>-5.9446169866592973</v>
      </c>
      <c r="CE71" s="63">
        <v>0</v>
      </c>
      <c r="CF71" s="15">
        <f>AZ71*$CE$158</f>
        <v>0</v>
      </c>
      <c r="CG71" s="37">
        <f>CF71-CE71</f>
        <v>0</v>
      </c>
      <c r="CH71" s="53">
        <f>CG71*(CG71&lt;&gt;0)</f>
        <v>0</v>
      </c>
      <c r="CI71" s="26">
        <f>CH71/$CH$155</f>
        <v>0</v>
      </c>
      <c r="CJ71" s="47">
        <f>CI71 * $CG$155</f>
        <v>0</v>
      </c>
      <c r="CK71" s="48">
        <f>IF(CA71&gt;0,V71,W71)</f>
        <v>14.466869807255573</v>
      </c>
      <c r="CL71" s="62">
        <f>CJ71/CK71</f>
        <v>0</v>
      </c>
      <c r="CM71" s="67">
        <f>N71</f>
        <v>0</v>
      </c>
      <c r="CN71" s="75">
        <f>BT71+BV71</f>
        <v>172</v>
      </c>
      <c r="CO71">
        <f>E71/$E$155</f>
        <v>9.4100719965665384E-3</v>
      </c>
      <c r="CP71">
        <f>MAX(0,L71)</f>
        <v>0.199689924729894</v>
      </c>
      <c r="CQ71">
        <f>CP71/$CP$155</f>
        <v>2.4654813378662192E-3</v>
      </c>
      <c r="CR71">
        <f>CO71*CQ71*AO71</f>
        <v>0</v>
      </c>
      <c r="CS71">
        <f>CR71/$CR$155</f>
        <v>0</v>
      </c>
      <c r="CT71" s="1">
        <f>$CT$157*CS71</f>
        <v>0</v>
      </c>
      <c r="CU71" s="2">
        <v>0</v>
      </c>
      <c r="CV71" s="1">
        <f>CT71-CU71</f>
        <v>0</v>
      </c>
      <c r="CW71" t="e">
        <f>CU71/CT71</f>
        <v>#DIV/0!</v>
      </c>
    </row>
    <row r="72" spans="1:101" x14ac:dyDescent="0.2">
      <c r="A72" s="28" t="s">
        <v>212</v>
      </c>
      <c r="B72">
        <v>0</v>
      </c>
      <c r="C72">
        <v>0</v>
      </c>
      <c r="D72">
        <v>9.1090691170595206E-2</v>
      </c>
      <c r="E72">
        <v>0.90890930882940402</v>
      </c>
      <c r="F72">
        <v>0.41288782816229103</v>
      </c>
      <c r="G72">
        <v>0.41288782816229103</v>
      </c>
      <c r="H72">
        <v>0.45006268282490502</v>
      </c>
      <c r="I72">
        <v>8.9427496865858699E-2</v>
      </c>
      <c r="J72">
        <v>0.20061899002278899</v>
      </c>
      <c r="K72">
        <v>0.28780746876796298</v>
      </c>
      <c r="L72">
        <v>0.84640474932129905</v>
      </c>
      <c r="M72">
        <v>0.77933248398650701</v>
      </c>
      <c r="N72" s="21">
        <v>0</v>
      </c>
      <c r="O72">
        <v>0.99846153987229902</v>
      </c>
      <c r="P72">
        <v>0.99433962773411</v>
      </c>
      <c r="Q72">
        <v>1.00050101054734</v>
      </c>
      <c r="R72">
        <v>1.01075095265091</v>
      </c>
      <c r="S72">
        <v>1.9299999475479099</v>
      </c>
      <c r="T72" s="27">
        <f>IF(C72,P72,R72)</f>
        <v>1.01075095265091</v>
      </c>
      <c r="U72" s="27">
        <f>IF(D72 = 0,O72,Q72)</f>
        <v>1.00050101054734</v>
      </c>
      <c r="V72" s="39">
        <f>S72*T72^(1-N72)</f>
        <v>1.9507492856002562</v>
      </c>
      <c r="W72" s="38">
        <f>S72*U72^(N72+1)</f>
        <v>1.930966897877997</v>
      </c>
      <c r="X72" s="44">
        <f>0.5 * (D72-MAX($D$3:$D$154))/(MIN($D$3:$D$154)-MAX($D$3:$D$154)) + 0.75</f>
        <v>1.205755837771405</v>
      </c>
      <c r="Y72" s="44">
        <f>AVERAGE(D72, F72, G72, H72, I72, J72, K72)</f>
        <v>0.2778261408538133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v>1</v>
      </c>
      <c r="AD72" s="22">
        <v>1</v>
      </c>
      <c r="AE72" s="22">
        <v>1</v>
      </c>
      <c r="AF72" s="22">
        <f>PERCENTILE($L$2:$L$154, 0.05)</f>
        <v>-4.5080460395209E-2</v>
      </c>
      <c r="AG72" s="22">
        <f>PERCENTILE($L$2:$L$154, 0.95)</f>
        <v>0.95154870252060642</v>
      </c>
      <c r="AH72" s="22">
        <f>MIN(MAX(L72,AF72), AG72)</f>
        <v>0.84640474932129905</v>
      </c>
      <c r="AI72" s="22">
        <f>AH72-$AH$155+1</f>
        <v>1.891485209716508</v>
      </c>
      <c r="AJ72" s="22">
        <f>PERCENTILE($M$2:$M$154, 0.02)</f>
        <v>-1.0748760080736643</v>
      </c>
      <c r="AK72" s="22">
        <f>PERCENTILE($M$2:$M$154, 0.98)</f>
        <v>1.1164415820468989</v>
      </c>
      <c r="AL72" s="22">
        <f>MIN(MAX(M72,AJ72), AK72)</f>
        <v>0.77933248398650701</v>
      </c>
      <c r="AM72" s="22">
        <f>AL72-$AL$155 + 1</f>
        <v>2.8542084920601711</v>
      </c>
      <c r="AN72" s="46">
        <v>0</v>
      </c>
      <c r="AO72" s="70">
        <v>0.54</v>
      </c>
      <c r="AP72" s="51">
        <v>1</v>
      </c>
      <c r="AQ72" s="50">
        <v>1</v>
      </c>
      <c r="AR72" s="17">
        <f>(AI72^4)*AB72*AE72*AN72</f>
        <v>0</v>
      </c>
      <c r="AS72" s="17">
        <f>(AM72^4) *Z72*AC72*AO72</f>
        <v>35.837403426239341</v>
      </c>
      <c r="AT72" s="17">
        <f>(AM72^4)*AA72*AP72*AQ72</f>
        <v>66.365561900443225</v>
      </c>
      <c r="AU72" s="17">
        <f>MIN(AR72, 0.05*AR$155)</f>
        <v>0</v>
      </c>
      <c r="AV72" s="17">
        <f>MIN(AS72, 0.05*AS$155)</f>
        <v>35.837403426239341</v>
      </c>
      <c r="AW72" s="17">
        <f>MIN(AT72, 0.05*AT$155)</f>
        <v>66.365561900443225</v>
      </c>
      <c r="AX72" s="14">
        <f>AU72/$AU$155</f>
        <v>0</v>
      </c>
      <c r="AY72" s="14">
        <f>AV72/$AV$155</f>
        <v>2.7884715941284943E-2</v>
      </c>
      <c r="AZ72" s="64">
        <f>AW72/$AW$155</f>
        <v>4.3987376311099641E-2</v>
      </c>
      <c r="BA72" s="21">
        <f>N72</f>
        <v>0</v>
      </c>
      <c r="BB72" s="81">
        <v>0</v>
      </c>
      <c r="BC72" s="15">
        <f>$D$161*AX72</f>
        <v>0</v>
      </c>
      <c r="BD72" s="19">
        <f>BC72-BB72</f>
        <v>0</v>
      </c>
      <c r="BE72" s="60">
        <f>(IF(BD72 &gt; 0, V72, W72))</f>
        <v>1.930966897877997</v>
      </c>
      <c r="BF72" s="60">
        <f>IF(BD72&gt;0, S72*(T72^(2-N72)), S72*(U72^(N72 + 2)))</f>
        <v>1.9319343326603984</v>
      </c>
      <c r="BG72" s="46">
        <f>BD72/BE72</f>
        <v>0</v>
      </c>
      <c r="BH72" s="61" t="e">
        <f>BB72/BC72</f>
        <v>#DIV/0!</v>
      </c>
      <c r="BI72" s="63">
        <v>0</v>
      </c>
      <c r="BJ72" s="63">
        <v>3258</v>
      </c>
      <c r="BK72" s="63">
        <v>0</v>
      </c>
      <c r="BL72" s="10">
        <f>SUM(BI72:BK72)</f>
        <v>3258</v>
      </c>
      <c r="BM72" s="15">
        <f>AY72*$D$160</f>
        <v>4911.028286863163</v>
      </c>
      <c r="BN72" s="9">
        <f>BM72-BL72</f>
        <v>1653.028286863163</v>
      </c>
      <c r="BO72" s="48">
        <f>IF(BN72&gt;0,V72,W72)</f>
        <v>1.9507492856002562</v>
      </c>
      <c r="BP72" s="48">
        <f xml:space="preserve"> IF(BN72 &gt;0, S72*T72^(2-N72), S72*U72^(N72+2))</f>
        <v>1.9717216988035409</v>
      </c>
      <c r="BQ72" s="48">
        <f>IF(BN72&gt;0, S72*T72^(3-N72), S72*U72^(N72+3))</f>
        <v>1.9929195854281494</v>
      </c>
      <c r="BR72" s="46">
        <f>BN72/BP72</f>
        <v>838.36795419264081</v>
      </c>
      <c r="BS72" s="61">
        <f>BL72/BM72</f>
        <v>0.663404853259559</v>
      </c>
      <c r="BT72" s="16">
        <f>BB72+BL72+BV72</f>
        <v>3395</v>
      </c>
      <c r="BU72" s="66">
        <f>BC72+BM72+BW72</f>
        <v>5322.3542427482553</v>
      </c>
      <c r="BV72" s="63">
        <v>137</v>
      </c>
      <c r="BW72" s="15">
        <f>AZ72*$D$163</f>
        <v>411.32595588509275</v>
      </c>
      <c r="BX72" s="37">
        <f>BW72-BV72</f>
        <v>274.32595588509275</v>
      </c>
      <c r="BY72" s="53">
        <f>BX72*(BX72&lt;&gt;0)</f>
        <v>274.32595588509275</v>
      </c>
      <c r="BZ72" s="26">
        <f>BY72/$BY$155</f>
        <v>0.37890325398493657</v>
      </c>
      <c r="CA72" s="47">
        <f>BZ72 * $BX$155</f>
        <v>274.32595588509275</v>
      </c>
      <c r="CB72" s="48">
        <f>IF(CA72&gt;0, V72, W72)</f>
        <v>1.9507492856002562</v>
      </c>
      <c r="CC72" s="48">
        <f>IF(BX72&gt;0, S72*T72^(2-N72), S72*U72^(N72+2))</f>
        <v>1.9717216988035409</v>
      </c>
      <c r="CD72" s="62">
        <f>CA72/CB72</f>
        <v>140.62594199576046</v>
      </c>
      <c r="CE72" s="63">
        <v>0</v>
      </c>
      <c r="CF72" s="15">
        <f>AZ72*$CE$158</f>
        <v>282.70686755143737</v>
      </c>
      <c r="CG72" s="37">
        <f>CF72-CE72</f>
        <v>282.70686755143737</v>
      </c>
      <c r="CH72" s="53">
        <f>CG72*(CG72&lt;&gt;0)</f>
        <v>282.70686755143737</v>
      </c>
      <c r="CI72" s="26">
        <f>CH72/$CH$155</f>
        <v>4.3987376311099641E-2</v>
      </c>
      <c r="CJ72" s="47">
        <f>CI72 * $CG$155</f>
        <v>282.70686755143737</v>
      </c>
      <c r="CK72" s="48">
        <f>IF(CA72&gt;0,V72,W72)</f>
        <v>1.9507492856002562</v>
      </c>
      <c r="CL72" s="62">
        <f>CJ72/CK72</f>
        <v>144.92219458352739</v>
      </c>
      <c r="CM72" s="67">
        <f>N72</f>
        <v>0</v>
      </c>
      <c r="CN72" s="75">
        <f>BT72+BV72</f>
        <v>3532</v>
      </c>
      <c r="CO72">
        <f>E72/$E$155</f>
        <v>1.0834696847559914E-2</v>
      </c>
      <c r="CP72">
        <f>MAX(0,L72)</f>
        <v>0.84640474932129905</v>
      </c>
      <c r="CQ72">
        <f>CP72/$CP$155</f>
        <v>1.0450177276373127E-2</v>
      </c>
      <c r="CR72">
        <f>CO72*CQ72*AO72</f>
        <v>6.1141231508091577E-5</v>
      </c>
      <c r="CS72">
        <f>CR72/$CR$155</f>
        <v>1.3075782705082351E-2</v>
      </c>
      <c r="CT72" s="1">
        <f>$CT$157*CS72</f>
        <v>688.43844132421361</v>
      </c>
      <c r="CU72" s="2">
        <v>0</v>
      </c>
      <c r="CV72" s="1">
        <f>CT72-CU72</f>
        <v>688.43844132421361</v>
      </c>
      <c r="CW72">
        <f>CU72/CT72</f>
        <v>0</v>
      </c>
    </row>
    <row r="73" spans="1:101" x14ac:dyDescent="0.2">
      <c r="A73" s="28" t="s">
        <v>215</v>
      </c>
      <c r="B73">
        <v>0</v>
      </c>
      <c r="C73">
        <v>1</v>
      </c>
      <c r="D73">
        <v>0.50419496604075098</v>
      </c>
      <c r="E73">
        <v>0.49580503395924802</v>
      </c>
      <c r="F73">
        <v>0.91140246324990004</v>
      </c>
      <c r="G73">
        <v>0.91140246324990004</v>
      </c>
      <c r="H73">
        <v>0.21897200167154199</v>
      </c>
      <c r="I73">
        <v>0.74216464688675299</v>
      </c>
      <c r="J73">
        <v>0.403129356780978</v>
      </c>
      <c r="K73">
        <v>0.60614609524316099</v>
      </c>
      <c r="L73">
        <v>0.86201292709377597</v>
      </c>
      <c r="M73">
        <v>-0.44699641846295601</v>
      </c>
      <c r="N73" s="21">
        <v>0</v>
      </c>
      <c r="O73">
        <v>1.0197624782249599</v>
      </c>
      <c r="P73">
        <v>0.99335499030952401</v>
      </c>
      <c r="Q73">
        <v>1.0108018024938401</v>
      </c>
      <c r="R73">
        <v>0.98734301604210395</v>
      </c>
      <c r="S73">
        <v>445.26998901367102</v>
      </c>
      <c r="T73" s="27">
        <f>IF(C73,P73,R73)</f>
        <v>0.99335499030952401</v>
      </c>
      <c r="U73" s="27">
        <f>IF(D73 = 0,O73,Q73)</f>
        <v>1.0108018024938401</v>
      </c>
      <c r="V73" s="39">
        <f>S73*T73^(1-N73)</f>
        <v>442.31116562179704</v>
      </c>
      <c r="W73" s="38">
        <f>S73*U73^(N73+1)</f>
        <v>450.07970749143107</v>
      </c>
      <c r="X73" s="44">
        <f>0.5 * (D73-MAX($D$3:$D$154))/(MIN($D$3:$D$154)-MAX($D$3:$D$154)) + 0.75</f>
        <v>0.99395739451044651</v>
      </c>
      <c r="Y73" s="44">
        <f>AVERAGE(D73, F73, G73, H73, I73, J73, K73)</f>
        <v>0.61391599901756932</v>
      </c>
      <c r="Z73" s="22">
        <f>AI73^N73</f>
        <v>1</v>
      </c>
      <c r="AA73" s="22">
        <f>(Z73+AB73)/2</f>
        <v>1</v>
      </c>
      <c r="AB73" s="22">
        <f>AM73^N73</f>
        <v>1</v>
      </c>
      <c r="AC73" s="22">
        <v>1</v>
      </c>
      <c r="AD73" s="22">
        <v>1</v>
      </c>
      <c r="AE73" s="22">
        <v>1</v>
      </c>
      <c r="AF73" s="22">
        <f>PERCENTILE($L$2:$L$154, 0.05)</f>
        <v>-4.5080460395209E-2</v>
      </c>
      <c r="AG73" s="22">
        <f>PERCENTILE($L$2:$L$154, 0.95)</f>
        <v>0.95154870252060642</v>
      </c>
      <c r="AH73" s="22">
        <f>MIN(MAX(L73,AF73), AG73)</f>
        <v>0.86201292709377597</v>
      </c>
      <c r="AI73" s="22">
        <f>AH73-$AH$155+1</f>
        <v>1.907093387488985</v>
      </c>
      <c r="AJ73" s="22">
        <f>PERCENTILE($M$2:$M$154, 0.02)</f>
        <v>-1.0748760080736643</v>
      </c>
      <c r="AK73" s="22">
        <f>PERCENTILE($M$2:$M$154, 0.98)</f>
        <v>1.1164415820468989</v>
      </c>
      <c r="AL73" s="22">
        <f>MIN(MAX(M73,AJ73), AK73)</f>
        <v>-0.44699641846295601</v>
      </c>
      <c r="AM73" s="22">
        <f>AL73-$AL$155 + 1</f>
        <v>1.6278795896107083</v>
      </c>
      <c r="AN73" s="46">
        <v>1</v>
      </c>
      <c r="AO73" s="71">
        <v>1</v>
      </c>
      <c r="AP73" s="51">
        <v>1</v>
      </c>
      <c r="AQ73" s="21">
        <v>1</v>
      </c>
      <c r="AR73" s="17">
        <f>(AI73^4)*AB73*AE73*AN73</f>
        <v>13.227806741933961</v>
      </c>
      <c r="AS73" s="17">
        <f>(AM73^4) *Z73*AC73*AO73</f>
        <v>7.0224573789016489</v>
      </c>
      <c r="AT73" s="17">
        <f>(AM73^4)*AA73*AP73*AQ73</f>
        <v>7.0224573789016489</v>
      </c>
      <c r="AU73" s="17">
        <f>MIN(AR73, 0.05*AR$155)</f>
        <v>13.227806741933961</v>
      </c>
      <c r="AV73" s="17">
        <f>MIN(AS73, 0.05*AS$155)</f>
        <v>7.0224573789016489</v>
      </c>
      <c r="AW73" s="17">
        <f>MIN(AT73, 0.05*AT$155)</f>
        <v>7.0224573789016489</v>
      </c>
      <c r="AX73" s="14">
        <f>AU73/$AU$155</f>
        <v>2.5994576090973203E-2</v>
      </c>
      <c r="AY73" s="14">
        <f>AV73/$AV$155</f>
        <v>5.4641020414185042E-3</v>
      </c>
      <c r="AZ73" s="64">
        <f>AW73/$AW$155</f>
        <v>4.6545145781752544E-3</v>
      </c>
      <c r="BA73" s="21">
        <f>N73</f>
        <v>0</v>
      </c>
      <c r="BB73" s="81">
        <v>3117</v>
      </c>
      <c r="BC73" s="15">
        <f>$D$161*AX73</f>
        <v>3338.9773043094169</v>
      </c>
      <c r="BD73" s="19">
        <f>BC73-BB73</f>
        <v>221.97730430941692</v>
      </c>
      <c r="BE73" s="60">
        <f>(IF(BD73 &gt; 0, V73, W73))</f>
        <v>442.31116562179704</v>
      </c>
      <c r="BF73" s="60">
        <f>IF(BD73&gt;0, S73*(T73^(2-N73)), S73*(U73^(N73 + 2)))</f>
        <v>439.37200364003445</v>
      </c>
      <c r="BG73" s="46">
        <f>BD73/BE73</f>
        <v>0.50185779053839441</v>
      </c>
      <c r="BH73" s="61">
        <f>BB73/BC73</f>
        <v>0.93351937312573996</v>
      </c>
      <c r="BI73" s="63">
        <v>2226</v>
      </c>
      <c r="BJ73" s="63">
        <v>0</v>
      </c>
      <c r="BK73" s="63">
        <v>0</v>
      </c>
      <c r="BL73" s="10">
        <f>SUM(BI73:BK73)</f>
        <v>2226</v>
      </c>
      <c r="BM73" s="15">
        <f>AY73*$D$160</f>
        <v>962.33218743258556</v>
      </c>
      <c r="BN73" s="9">
        <f>BM73-BL73</f>
        <v>-1263.6678125674143</v>
      </c>
      <c r="BO73" s="48">
        <f>IF(BN73&gt;0,V73,W73)</f>
        <v>450.07970749143107</v>
      </c>
      <c r="BP73" s="48">
        <f xml:space="preserve"> IF(BN73 &gt;0, S73*T73^(2-N73), S73*U73^(N73+2))</f>
        <v>454.94137959823877</v>
      </c>
      <c r="BQ73" s="48">
        <f>IF(BN73&gt;0, S73*T73^(3-N73), S73*U73^(N73+3))</f>
        <v>459.85556652693413</v>
      </c>
      <c r="BR73" s="46">
        <f>BN73/BP73</f>
        <v>-2.7776497571695198</v>
      </c>
      <c r="BS73" s="61">
        <f>BL73/BM73</f>
        <v>2.3131305687059736</v>
      </c>
      <c r="BT73" s="16">
        <f>BB73+BL73+BV73</f>
        <v>5343</v>
      </c>
      <c r="BU73" s="66">
        <f>BC73+BM73+BW73</f>
        <v>4344.8338575625194</v>
      </c>
      <c r="BV73" s="63">
        <v>0</v>
      </c>
      <c r="BW73" s="15">
        <f>AZ73*$D$163</f>
        <v>43.524365820516806</v>
      </c>
      <c r="BX73" s="37">
        <f>BW73-BV73</f>
        <v>43.524365820516806</v>
      </c>
      <c r="BY73" s="53">
        <f>BX73*(BX73&lt;&gt;0)</f>
        <v>43.524365820516806</v>
      </c>
      <c r="BZ73" s="26">
        <f>BY73/$BY$155</f>
        <v>6.0116527376404723E-2</v>
      </c>
      <c r="CA73" s="47">
        <f>BZ73 * $BX$155</f>
        <v>43.524365820516806</v>
      </c>
      <c r="CB73" s="48">
        <f>IF(CA73&gt;0, V73, W73)</f>
        <v>442.31116562179704</v>
      </c>
      <c r="CC73" s="48">
        <f>IF(BX73&gt;0, S73*T73^(2-N73), S73*U73^(N73+2))</f>
        <v>439.37200364003445</v>
      </c>
      <c r="CD73" s="62">
        <f>CA73/CB73</f>
        <v>9.840214130550072E-2</v>
      </c>
      <c r="CE73" s="63">
        <v>0</v>
      </c>
      <c r="CF73" s="15">
        <f>AZ73*$CE$158</f>
        <v>29.914565193932361</v>
      </c>
      <c r="CG73" s="37">
        <f>CF73-CE73</f>
        <v>29.914565193932361</v>
      </c>
      <c r="CH73" s="53">
        <f>CG73*(CG73&lt;&gt;0)</f>
        <v>29.914565193932361</v>
      </c>
      <c r="CI73" s="26">
        <f>CH73/$CH$155</f>
        <v>4.6545145781752553E-3</v>
      </c>
      <c r="CJ73" s="47">
        <f>CI73 * $CG$155</f>
        <v>29.914565193932361</v>
      </c>
      <c r="CK73" s="48">
        <f>IF(CA73&gt;0,V73,W73)</f>
        <v>442.31116562179704</v>
      </c>
      <c r="CL73" s="62">
        <f>CJ73/CK73</f>
        <v>6.7632398906047816E-2</v>
      </c>
      <c r="CM73" s="67">
        <f>N73</f>
        <v>0</v>
      </c>
      <c r="CN73" s="75">
        <f>BT73+BV73</f>
        <v>5343</v>
      </c>
      <c r="CO73">
        <f>E73/$E$155</f>
        <v>5.9102675990425667E-3</v>
      </c>
      <c r="CP73">
        <f>MAX(0,L73)</f>
        <v>0.86201292709377597</v>
      </c>
      <c r="CQ73">
        <f>CP73/$CP$155</f>
        <v>1.0642884400020911E-2</v>
      </c>
      <c r="CR73">
        <f>CO73*CQ73*AO73</f>
        <v>6.290229482979918E-5</v>
      </c>
      <c r="CS73">
        <f>CR73/$CR$155</f>
        <v>1.3452407132764866E-2</v>
      </c>
      <c r="CT73" s="1">
        <f>$CT$157*CS73</f>
        <v>708.26767371560197</v>
      </c>
      <c r="CU73" s="2">
        <v>0</v>
      </c>
      <c r="CV73" s="1">
        <f>CT73-CU73</f>
        <v>708.26767371560197</v>
      </c>
      <c r="CW73">
        <f>CU73/CT73</f>
        <v>0</v>
      </c>
    </row>
    <row r="74" spans="1:101" x14ac:dyDescent="0.2">
      <c r="A74" s="28" t="s">
        <v>111</v>
      </c>
      <c r="B74">
        <v>1</v>
      </c>
      <c r="C74">
        <v>1</v>
      </c>
      <c r="D74">
        <v>0.55691768826619903</v>
      </c>
      <c r="E74">
        <v>0.44308231173380003</v>
      </c>
      <c r="F74">
        <v>0.59487179487179398</v>
      </c>
      <c r="G74">
        <v>0.59487179487179398</v>
      </c>
      <c r="H74">
        <v>0.53796095444685399</v>
      </c>
      <c r="I74">
        <v>0.347071583514099</v>
      </c>
      <c r="J74">
        <v>0.43210063680654998</v>
      </c>
      <c r="K74">
        <v>0.50699554375</v>
      </c>
      <c r="L74">
        <v>-5.08677596424473E-3</v>
      </c>
      <c r="M74">
        <v>-0.16694960678903301</v>
      </c>
      <c r="N74" s="21">
        <v>0</v>
      </c>
      <c r="O74">
        <v>1.00766307653071</v>
      </c>
      <c r="P74">
        <v>0.98829531098769796</v>
      </c>
      <c r="Q74">
        <v>1.02271718929473</v>
      </c>
      <c r="R74">
        <v>0.98367898335425197</v>
      </c>
      <c r="S74">
        <v>14.890000343322701</v>
      </c>
      <c r="T74" s="27">
        <f>IF(C74,P74,R74)</f>
        <v>0.98829531098769796</v>
      </c>
      <c r="U74" s="27">
        <f>IF(D74 = 0,O74,Q74)</f>
        <v>1.02271718929473</v>
      </c>
      <c r="V74" s="39">
        <f>S74*T74^(1-N74)</f>
        <v>14.715717519911038</v>
      </c>
      <c r="W74" s="38">
        <f>S74*U74^(N74+1)</f>
        <v>15.228259299720557</v>
      </c>
      <c r="X74" s="44">
        <f>0.5 * (D74-MAX($D$3:$D$154))/(MIN($D$3:$D$154)-MAX($D$3:$D$154)) + 0.75</f>
        <v>0.96692646994463394</v>
      </c>
      <c r="Y74" s="44">
        <f>AVERAGE(D74, F74, G74, H74, I74, J74, K74)</f>
        <v>0.51011285664675576</v>
      </c>
      <c r="Z74" s="22">
        <f>AI74^N74</f>
        <v>1</v>
      </c>
      <c r="AA74" s="22">
        <f>(Z74+AB74)/2</f>
        <v>1</v>
      </c>
      <c r="AB74" s="22">
        <f>AM74^N74</f>
        <v>1</v>
      </c>
      <c r="AC74" s="22">
        <v>1</v>
      </c>
      <c r="AD74" s="22">
        <v>1</v>
      </c>
      <c r="AE74" s="22">
        <v>1</v>
      </c>
      <c r="AF74" s="22">
        <f>PERCENTILE($L$2:$L$154, 0.05)</f>
        <v>-4.5080460395209E-2</v>
      </c>
      <c r="AG74" s="22">
        <f>PERCENTILE($L$2:$L$154, 0.95)</f>
        <v>0.95154870252060642</v>
      </c>
      <c r="AH74" s="22">
        <f>MIN(MAX(L74,AF74), AG74)</f>
        <v>-5.08677596424473E-3</v>
      </c>
      <c r="AI74" s="22">
        <f>AH74-$AH$155+1</f>
        <v>1.0399936844309643</v>
      </c>
      <c r="AJ74" s="22">
        <f>PERCENTILE($M$2:$M$154, 0.02)</f>
        <v>-1.0748760080736643</v>
      </c>
      <c r="AK74" s="22">
        <f>PERCENTILE($M$2:$M$154, 0.98)</f>
        <v>1.1164415820468989</v>
      </c>
      <c r="AL74" s="22">
        <f>MIN(MAX(M74,AJ74), AK74)</f>
        <v>-0.16694960678903301</v>
      </c>
      <c r="AM74" s="22">
        <f>AL74-$AL$155 + 1</f>
        <v>1.9079264012846313</v>
      </c>
      <c r="AN74" s="46">
        <v>1</v>
      </c>
      <c r="AO74" s="51">
        <v>1</v>
      </c>
      <c r="AP74" s="51">
        <v>1</v>
      </c>
      <c r="AQ74" s="21">
        <v>1</v>
      </c>
      <c r="AR74" s="17">
        <f>(AI74^4)*AB74*AE74*AN74</f>
        <v>1.1698301436338547</v>
      </c>
      <c r="AS74" s="17">
        <f>(AM74^4) *Z74*AC74*AO74</f>
        <v>13.250933385338685</v>
      </c>
      <c r="AT74" s="17">
        <f>(AM74^4)*AA74*AP74*AQ74</f>
        <v>13.250933385338685</v>
      </c>
      <c r="AU74" s="17">
        <f>MIN(AR74, 0.05*AR$155)</f>
        <v>1.1698301436338547</v>
      </c>
      <c r="AV74" s="17">
        <f>MIN(AS74, 0.05*AS$155)</f>
        <v>13.250933385338685</v>
      </c>
      <c r="AW74" s="17">
        <f>MIN(AT74, 0.05*AT$155)</f>
        <v>13.250933385338685</v>
      </c>
      <c r="AX74" s="14">
        <f>AU74/$AU$155</f>
        <v>2.298887432774694E-3</v>
      </c>
      <c r="AY74" s="14">
        <f>AV74/$AV$155</f>
        <v>1.0310415322571055E-2</v>
      </c>
      <c r="AZ74" s="64">
        <f>AW74/$AW$155</f>
        <v>8.7827749302957902E-3</v>
      </c>
      <c r="BA74" s="21">
        <f>N74</f>
        <v>0</v>
      </c>
      <c r="BB74" s="81">
        <v>268</v>
      </c>
      <c r="BC74" s="15">
        <f>$D$161*AX74</f>
        <v>295.2897918524767</v>
      </c>
      <c r="BD74" s="19">
        <f>BC74-BB74</f>
        <v>27.289791852476696</v>
      </c>
      <c r="BE74" s="60">
        <f>(IF(BD74 &gt; 0, V74, W74))</f>
        <v>14.715717519911038</v>
      </c>
      <c r="BF74" s="60">
        <f>IF(BD74&gt;0, S74*(T74^(2-N74)), S74*(U74^(N74 + 2)))</f>
        <v>14.543474622747594</v>
      </c>
      <c r="BG74" s="46">
        <f>BD74/BE74</f>
        <v>1.8544655954120048</v>
      </c>
      <c r="BH74" s="61">
        <f>BB74/BC74</f>
        <v>0.90758301639458516</v>
      </c>
      <c r="BI74" s="63">
        <v>268</v>
      </c>
      <c r="BJ74" s="63">
        <v>238</v>
      </c>
      <c r="BK74" s="63">
        <v>0</v>
      </c>
      <c r="BL74" s="10">
        <f>SUM(BI74:BK74)</f>
        <v>506</v>
      </c>
      <c r="BM74" s="15">
        <f>AY74*$D$160</f>
        <v>1815.8600361958916</v>
      </c>
      <c r="BN74" s="9">
        <f>BM74-BL74</f>
        <v>1309.8600361958916</v>
      </c>
      <c r="BO74" s="48">
        <f>IF(BN74&gt;0,V74,W74)</f>
        <v>14.715717519911038</v>
      </c>
      <c r="BP74" s="48">
        <f xml:space="preserve"> IF(BN74 &gt;0, S74*T74^(2-N74), S74*U74^(N74+2))</f>
        <v>14.543474622747594</v>
      </c>
      <c r="BQ74" s="48">
        <f>IF(BN74&gt;0, S74*T74^(3-N74), S74*U74^(N74+3))</f>
        <v>14.373247775130027</v>
      </c>
      <c r="BR74" s="46">
        <f>BN74/BP74</f>
        <v>90.065137126662037</v>
      </c>
      <c r="BS74" s="61">
        <f>BL74/BM74</f>
        <v>0.27865583795766385</v>
      </c>
      <c r="BT74" s="16">
        <f>BB74+BL74+BV74</f>
        <v>804</v>
      </c>
      <c r="BU74" s="66">
        <f>BC74+BM74+BW74</f>
        <v>2193.2775564215644</v>
      </c>
      <c r="BV74" s="63">
        <v>30</v>
      </c>
      <c r="BW74" s="15">
        <f>AZ74*$D$163</f>
        <v>82.127728373195936</v>
      </c>
      <c r="BX74" s="37">
        <f>BW74-BV74</f>
        <v>52.127728373195936</v>
      </c>
      <c r="BY74" s="53">
        <f>BX74*(BX74&lt;&gt;0)</f>
        <v>52.127728373195936</v>
      </c>
      <c r="BZ74" s="26">
        <f>BY74/$BY$155</f>
        <v>7.1999624824856612E-2</v>
      </c>
      <c r="CA74" s="47">
        <f>BZ74 * $BX$155</f>
        <v>52.127728373195936</v>
      </c>
      <c r="CB74" s="48">
        <f>IF(CA74&gt;0, V74, W74)</f>
        <v>14.715717519911038</v>
      </c>
      <c r="CC74" s="48">
        <f>IF(BX74&gt;0, S74*T74^(2-N74), S74*U74^(N74+2))</f>
        <v>14.543474622747594</v>
      </c>
      <c r="CD74" s="62">
        <f>CA74/CB74</f>
        <v>3.5423164587567504</v>
      </c>
      <c r="CE74" s="63">
        <v>0</v>
      </c>
      <c r="CF74" s="15">
        <f>AZ74*$CE$158</f>
        <v>56.446894477011043</v>
      </c>
      <c r="CG74" s="37">
        <f>CF74-CE74</f>
        <v>56.446894477011043</v>
      </c>
      <c r="CH74" s="53">
        <f>CG74*(CG74&lt;&gt;0)</f>
        <v>56.446894477011043</v>
      </c>
      <c r="CI74" s="26">
        <f>CH74/$CH$155</f>
        <v>8.7827749302957919E-3</v>
      </c>
      <c r="CJ74" s="47">
        <f>CI74 * $CG$155</f>
        <v>56.44689447701105</v>
      </c>
      <c r="CK74" s="48">
        <f>IF(CA74&gt;0,V74,W74)</f>
        <v>14.715717519911038</v>
      </c>
      <c r="CL74" s="62">
        <f>CJ74/CK74</f>
        <v>3.8358234588721767</v>
      </c>
      <c r="CM74" s="67">
        <f>N74</f>
        <v>0</v>
      </c>
      <c r="CN74" s="75">
        <f>BT74+BV74</f>
        <v>834</v>
      </c>
      <c r="CO74">
        <f>E74/$E$155</f>
        <v>5.2817838694320307E-3</v>
      </c>
      <c r="CP74">
        <f>MAX(0,L74)</f>
        <v>0</v>
      </c>
      <c r="CQ74">
        <f>CP74/$CP$155</f>
        <v>0</v>
      </c>
      <c r="CR74">
        <f>CO74*CQ74*AO74</f>
        <v>0</v>
      </c>
      <c r="CS74">
        <f>CR74/$CR$155</f>
        <v>0</v>
      </c>
      <c r="CT74" s="1">
        <f>$CT$157*CS74</f>
        <v>0</v>
      </c>
      <c r="CU74" s="2">
        <v>0</v>
      </c>
      <c r="CV74" s="1">
        <f>CT74-CU74</f>
        <v>0</v>
      </c>
      <c r="CW74" t="e">
        <f>CU74/CT74</f>
        <v>#DIV/0!</v>
      </c>
    </row>
    <row r="75" spans="1:101" x14ac:dyDescent="0.2">
      <c r="A75" s="29" t="s">
        <v>151</v>
      </c>
      <c r="B75">
        <v>0</v>
      </c>
      <c r="C75">
        <v>0</v>
      </c>
      <c r="D75">
        <v>0.42309228925289599</v>
      </c>
      <c r="E75">
        <v>0.57690771074710301</v>
      </c>
      <c r="F75">
        <v>0.45768772348033299</v>
      </c>
      <c r="G75">
        <v>0.45768772348033299</v>
      </c>
      <c r="H75">
        <v>0.409527789385708</v>
      </c>
      <c r="I75">
        <v>0.35603844546594199</v>
      </c>
      <c r="J75">
        <v>0.38184766269808601</v>
      </c>
      <c r="K75">
        <v>0.41805141724023998</v>
      </c>
      <c r="L75">
        <v>0.58977398114289203</v>
      </c>
      <c r="M75">
        <v>-0.35793075091221699</v>
      </c>
      <c r="N75" s="21">
        <v>0</v>
      </c>
      <c r="O75">
        <v>1.01027308026332</v>
      </c>
      <c r="P75">
        <v>0.99497541934352496</v>
      </c>
      <c r="Q75">
        <v>1.01390883577186</v>
      </c>
      <c r="R75">
        <v>0.99453981087496801</v>
      </c>
      <c r="S75">
        <v>329.260009765625</v>
      </c>
      <c r="T75" s="27">
        <f>IF(C75,P75,R75)</f>
        <v>0.99453981087496801</v>
      </c>
      <c r="U75" s="27">
        <f>IF(D75 = 0,O75,Q75)</f>
        <v>1.01390883577186</v>
      </c>
      <c r="V75" s="39">
        <f>S75*T75^(1-N75)</f>
        <v>327.46218784099483</v>
      </c>
      <c r="W75" s="38">
        <f>S75*U75^(N75+1)</f>
        <v>333.83963316769609</v>
      </c>
      <c r="X75" s="44">
        <f>0.5 * (D75-MAX($D$3:$D$154))/(MIN($D$3:$D$154)-MAX($D$3:$D$154)) + 0.75</f>
        <v>1.0355387136419503</v>
      </c>
      <c r="Y75" s="44">
        <f>AVERAGE(D75, F75, G75, H75, I75, J75, K75)</f>
        <v>0.41484757871479111</v>
      </c>
      <c r="Z75" s="22">
        <f>AI75^N75</f>
        <v>1</v>
      </c>
      <c r="AA75" s="22">
        <f>(Z75+AB75)/2</f>
        <v>1</v>
      </c>
      <c r="AB75" s="22">
        <f>AM75^N75</f>
        <v>1</v>
      </c>
      <c r="AC75" s="22">
        <v>1</v>
      </c>
      <c r="AD75" s="22">
        <v>1</v>
      </c>
      <c r="AE75" s="22">
        <v>1</v>
      </c>
      <c r="AF75" s="22">
        <f>PERCENTILE($L$2:$L$154, 0.05)</f>
        <v>-4.5080460395209E-2</v>
      </c>
      <c r="AG75" s="22">
        <f>PERCENTILE($L$2:$L$154, 0.95)</f>
        <v>0.95154870252060642</v>
      </c>
      <c r="AH75" s="22">
        <f>MIN(MAX(L75,AF75), AG75)</f>
        <v>0.58977398114289203</v>
      </c>
      <c r="AI75" s="22">
        <f>AH75-$AH$155+1</f>
        <v>1.634854441538101</v>
      </c>
      <c r="AJ75" s="22">
        <f>PERCENTILE($M$2:$M$154, 0.02)</f>
        <v>-1.0748760080736643</v>
      </c>
      <c r="AK75" s="22">
        <f>PERCENTILE($M$2:$M$154, 0.98)</f>
        <v>1.1164415820468989</v>
      </c>
      <c r="AL75" s="22">
        <f>MIN(MAX(M75,AJ75), AK75)</f>
        <v>-0.35793075091221699</v>
      </c>
      <c r="AM75" s="22">
        <f>AL75-$AL$155 + 1</f>
        <v>1.7169452571614474</v>
      </c>
      <c r="AN75" s="46">
        <v>1</v>
      </c>
      <c r="AO75" s="51">
        <v>1</v>
      </c>
      <c r="AP75" s="51">
        <v>1</v>
      </c>
      <c r="AQ75" s="21">
        <v>1</v>
      </c>
      <c r="AR75" s="17">
        <f>(AI75^4)*AB75*AE75*AN75</f>
        <v>7.1435874576385157</v>
      </c>
      <c r="AS75" s="17">
        <f>(AM75^4) *Z75*AC75*AO75</f>
        <v>8.6901204006596728</v>
      </c>
      <c r="AT75" s="17">
        <f>(AM75^4)*AA75*AP75*AQ75</f>
        <v>8.6901204006596728</v>
      </c>
      <c r="AU75" s="17">
        <f>MIN(AR75, 0.05*AR$155)</f>
        <v>7.1435874576385157</v>
      </c>
      <c r="AV75" s="17">
        <f>MIN(AS75, 0.05*AS$155)</f>
        <v>8.6901204006596728</v>
      </c>
      <c r="AW75" s="17">
        <f>MIN(AT75, 0.05*AT$155)</f>
        <v>8.6901204006596728</v>
      </c>
      <c r="AX75" s="14">
        <f>AU75/$AU$155</f>
        <v>1.4038194793202497E-2</v>
      </c>
      <c r="AY75" s="14">
        <f>AV75/$AV$155</f>
        <v>6.7616935296863027E-3</v>
      </c>
      <c r="AZ75" s="64">
        <f>AW75/$AW$155</f>
        <v>5.7598487122886557E-3</v>
      </c>
      <c r="BA75" s="21">
        <f>N75</f>
        <v>0</v>
      </c>
      <c r="BB75" s="81">
        <v>1646</v>
      </c>
      <c r="BC75" s="15">
        <f>$D$161*AX75</f>
        <v>1803.1920829920675</v>
      </c>
      <c r="BD75" s="19">
        <f>BC75-BB75</f>
        <v>157.19208299206753</v>
      </c>
      <c r="BE75" s="60">
        <f>(IF(BD75 &gt; 0, V75, W75))</f>
        <v>327.46218784099483</v>
      </c>
      <c r="BF75" s="60">
        <f>IF(BD75&gt;0, S75*(T75^(2-N75)), S75*(U75^(N75 + 2)))</f>
        <v>325.67418236408622</v>
      </c>
      <c r="BG75" s="46">
        <f>BD75/BE75</f>
        <v>0.48003124888542847</v>
      </c>
      <c r="BH75" s="61">
        <f>BB75/BC75</f>
        <v>0.91282565818987182</v>
      </c>
      <c r="BI75" s="63">
        <v>988</v>
      </c>
      <c r="BJ75" s="63">
        <v>0</v>
      </c>
      <c r="BK75" s="63">
        <v>0</v>
      </c>
      <c r="BL75" s="10">
        <f>SUM(BI75:BK75)</f>
        <v>988</v>
      </c>
      <c r="BM75" s="15">
        <f>AY75*$D$160</f>
        <v>1190.8627027548218</v>
      </c>
      <c r="BN75" s="9">
        <f>BM75-BL75</f>
        <v>202.86270275482184</v>
      </c>
      <c r="BO75" s="48">
        <f>IF(BN75&gt;0,V75,W75)</f>
        <v>327.46218784099483</v>
      </c>
      <c r="BP75" s="48">
        <f xml:space="preserve"> IF(BN75 &gt;0, S75*T75^(2-N75), S75*U75^(N75+2))</f>
        <v>325.67418236408622</v>
      </c>
      <c r="BQ75" s="48">
        <f>IF(BN75&gt;0, S75*T75^(3-N75), S75*U75^(N75+3))</f>
        <v>323.89593973523819</v>
      </c>
      <c r="BR75" s="46">
        <f>BN75/BP75</f>
        <v>0.62290078164081253</v>
      </c>
      <c r="BS75" s="61">
        <f>BL75/BM75</f>
        <v>0.8296506370671114</v>
      </c>
      <c r="BT75" s="16">
        <f>BB75+BL75+BV75</f>
        <v>2634</v>
      </c>
      <c r="BU75" s="66">
        <f>BC75+BM75+BW75</f>
        <v>3047.9151310555003</v>
      </c>
      <c r="BV75" s="63">
        <v>0</v>
      </c>
      <c r="BW75" s="15">
        <f>AZ75*$D$163</f>
        <v>53.860345308611222</v>
      </c>
      <c r="BX75" s="37">
        <f>BW75-BV75</f>
        <v>53.860345308611222</v>
      </c>
      <c r="BY75" s="53">
        <f>BX75*(BX75&lt;&gt;0)</f>
        <v>53.860345308611222</v>
      </c>
      <c r="BZ75" s="26">
        <f>BY75/$BY$155</f>
        <v>7.4392742138966142E-2</v>
      </c>
      <c r="CA75" s="47">
        <f>BZ75 * $BX$155</f>
        <v>53.860345308611222</v>
      </c>
      <c r="CB75" s="48">
        <f>IF(CA75&gt;0, V75, W75)</f>
        <v>327.46218784099483</v>
      </c>
      <c r="CC75" s="48">
        <f>IF(BX75&gt;0, S75*T75^(2-N75), S75*U75^(N75+2))</f>
        <v>325.67418236408622</v>
      </c>
      <c r="CD75" s="62">
        <f>CA75/CB75</f>
        <v>0.16447805978369656</v>
      </c>
      <c r="CE75" s="63">
        <v>0</v>
      </c>
      <c r="CF75" s="15">
        <f>AZ75*$CE$158</f>
        <v>37.018547673879191</v>
      </c>
      <c r="CG75" s="37">
        <f>CF75-CE75</f>
        <v>37.018547673879191</v>
      </c>
      <c r="CH75" s="53">
        <f>CG75*(CG75&lt;&gt;0)</f>
        <v>37.018547673879191</v>
      </c>
      <c r="CI75" s="26">
        <f>CH75/$CH$155</f>
        <v>5.7598487122886566E-3</v>
      </c>
      <c r="CJ75" s="47">
        <f>CI75 * $CG$155</f>
        <v>37.018547673879191</v>
      </c>
      <c r="CK75" s="48">
        <f>IF(CA75&gt;0,V75,W75)</f>
        <v>327.46218784099483</v>
      </c>
      <c r="CL75" s="62">
        <f>CJ75/CK75</f>
        <v>0.11304678539512542</v>
      </c>
      <c r="CM75" s="67">
        <f>N75</f>
        <v>0</v>
      </c>
      <c r="CN75" s="75">
        <f>BT75+BV75</f>
        <v>2634</v>
      </c>
      <c r="CO75">
        <f>E75/$E$155</f>
        <v>6.8770559331325348E-3</v>
      </c>
      <c r="CP75">
        <f>MAX(0,L75)</f>
        <v>0.58977398114289203</v>
      </c>
      <c r="CQ75">
        <f>CP75/$CP$155</f>
        <v>7.2816730540295783E-3</v>
      </c>
      <c r="CR75">
        <f>CO75*CQ75*AO75</f>
        <v>5.0076472879345415E-5</v>
      </c>
      <c r="CS75">
        <f>CR75/$CR$155</f>
        <v>1.0709451901056552E-2</v>
      </c>
      <c r="CT75" s="1">
        <f>$CT$157*CS75</f>
        <v>563.85139922326175</v>
      </c>
      <c r="CU75" s="2">
        <v>0</v>
      </c>
      <c r="CV75" s="1">
        <f>CT75-CU75</f>
        <v>563.85139922326175</v>
      </c>
      <c r="CW75">
        <f>CU75/CT75</f>
        <v>0</v>
      </c>
    </row>
    <row r="76" spans="1:101" x14ac:dyDescent="0.2">
      <c r="A76" s="29" t="s">
        <v>258</v>
      </c>
      <c r="B76">
        <v>0</v>
      </c>
      <c r="C76">
        <v>1</v>
      </c>
      <c r="D76">
        <v>0.83979224930083896</v>
      </c>
      <c r="E76">
        <v>0.16020775069916099</v>
      </c>
      <c r="F76">
        <v>0.97854588796185904</v>
      </c>
      <c r="G76">
        <v>0.97854588796185904</v>
      </c>
      <c r="H76">
        <v>0.94066025908900897</v>
      </c>
      <c r="I76">
        <v>0.80902632678646003</v>
      </c>
      <c r="J76">
        <v>0.87236398032288198</v>
      </c>
      <c r="K76">
        <v>0.923930833856624</v>
      </c>
      <c r="L76">
        <v>0.86460653707544599</v>
      </c>
      <c r="M76">
        <v>-0.54623509679806903</v>
      </c>
      <c r="N76" s="21">
        <v>0</v>
      </c>
      <c r="O76">
        <v>1.00957785812458</v>
      </c>
      <c r="P76">
        <v>0.99646808802916198</v>
      </c>
      <c r="Q76">
        <v>1.00842130075866</v>
      </c>
      <c r="R76">
        <v>0.99863538297699095</v>
      </c>
      <c r="S76">
        <v>367.67001342773398</v>
      </c>
      <c r="T76" s="27">
        <f>IF(C76,P76,R76)</f>
        <v>0.99646808802916198</v>
      </c>
      <c r="U76" s="27">
        <f>IF(D76 = 0,O76,Q76)</f>
        <v>1.00842130075866</v>
      </c>
      <c r="V76" s="39">
        <f>S76*T76^(1-N76)</f>
        <v>366.37143530599036</v>
      </c>
      <c r="W76" s="38">
        <f>S76*U76^(N76+1)</f>
        <v>370.76627319074947</v>
      </c>
      <c r="X76" s="44">
        <f>0.5 * (D76-MAX($D$3:$D$154))/(MIN($D$3:$D$154)-MAX($D$3:$D$154)) + 0.75</f>
        <v>0.82189676362146635</v>
      </c>
      <c r="Y76" s="44">
        <f>AVERAGE(D76, F76, G76, H76, I76, J76, K76)</f>
        <v>0.90612363218279046</v>
      </c>
      <c r="Z76" s="22">
        <f>AI76^N76</f>
        <v>1</v>
      </c>
      <c r="AA76" s="22">
        <f>(Z76+AB76)/2</f>
        <v>1</v>
      </c>
      <c r="AB76" s="22">
        <f>AM76^N76</f>
        <v>1</v>
      </c>
      <c r="AC76" s="22">
        <v>1</v>
      </c>
      <c r="AD76" s="22">
        <v>1</v>
      </c>
      <c r="AE76" s="22">
        <v>1</v>
      </c>
      <c r="AF76" s="22">
        <f>PERCENTILE($L$2:$L$154, 0.05)</f>
        <v>-4.5080460395209E-2</v>
      </c>
      <c r="AG76" s="22">
        <f>PERCENTILE($L$2:$L$154, 0.95)</f>
        <v>0.95154870252060642</v>
      </c>
      <c r="AH76" s="22">
        <f>MIN(MAX(L76,AF76), AG76)</f>
        <v>0.86460653707544599</v>
      </c>
      <c r="AI76" s="22">
        <f>AH76-$AH$155+1</f>
        <v>1.909686997470655</v>
      </c>
      <c r="AJ76" s="22">
        <f>PERCENTILE($M$2:$M$154, 0.02)</f>
        <v>-1.0748760080736643</v>
      </c>
      <c r="AK76" s="22">
        <f>PERCENTILE($M$2:$M$154, 0.98)</f>
        <v>1.1164415820468989</v>
      </c>
      <c r="AL76" s="22">
        <f>MIN(MAX(M76,AJ76), AK76)</f>
        <v>-0.54623509679806903</v>
      </c>
      <c r="AM76" s="22">
        <f>AL76-$AL$155 + 1</f>
        <v>1.5286409112755952</v>
      </c>
      <c r="AN76" s="46">
        <v>0</v>
      </c>
      <c r="AO76" s="51">
        <v>1</v>
      </c>
      <c r="AP76" s="51">
        <v>1</v>
      </c>
      <c r="AQ76" s="21">
        <v>1</v>
      </c>
      <c r="AR76" s="17">
        <f>(AI76^4)*AB76*AE76*AN76</f>
        <v>0</v>
      </c>
      <c r="AS76" s="17">
        <f>(AM76^4) *Z76*AC76*AO76</f>
        <v>5.4603680145441924</v>
      </c>
      <c r="AT76" s="17">
        <f>(AM76^4)*AA76*AP76*AQ76</f>
        <v>5.4603680145441924</v>
      </c>
      <c r="AU76" s="17">
        <f>MIN(AR76, 0.05*AR$155)</f>
        <v>0</v>
      </c>
      <c r="AV76" s="17">
        <f>MIN(AS76, 0.05*AS$155)</f>
        <v>5.4603680145441924</v>
      </c>
      <c r="AW76" s="17">
        <f>MIN(AT76, 0.05*AT$155)</f>
        <v>5.4603680145441924</v>
      </c>
      <c r="AX76" s="14">
        <f>AU76/$AU$155</f>
        <v>0</v>
      </c>
      <c r="AY76" s="14">
        <f>AV76/$AV$155</f>
        <v>4.2486563328681592E-3</v>
      </c>
      <c r="AZ76" s="64">
        <f>AW76/$AW$155</f>
        <v>3.6191551126043171E-3</v>
      </c>
      <c r="BA76" s="21">
        <f>N76</f>
        <v>0</v>
      </c>
      <c r="BB76" s="81">
        <v>0</v>
      </c>
      <c r="BC76" s="15">
        <f>$D$161*AX76</f>
        <v>0</v>
      </c>
      <c r="BD76" s="19">
        <f>BC76-BB76</f>
        <v>0</v>
      </c>
      <c r="BE76" s="60">
        <f>(IF(BD76 &gt; 0, V76, W76))</f>
        <v>370.76627319074947</v>
      </c>
      <c r="BF76" s="60">
        <f>IF(BD76&gt;0, S76*(T76^(2-N76)), S76*(U76^(N76 + 2)))</f>
        <v>373.88860748845627</v>
      </c>
      <c r="BG76" s="46">
        <f>BD76/BE76</f>
        <v>0</v>
      </c>
      <c r="BH76" s="61" t="e">
        <f>BB76/BC76</f>
        <v>#DIV/0!</v>
      </c>
      <c r="BI76" s="63">
        <v>0</v>
      </c>
      <c r="BJ76" s="63">
        <v>0</v>
      </c>
      <c r="BK76" s="63">
        <v>0</v>
      </c>
      <c r="BL76" s="10">
        <f>SUM(BI76:BK76)</f>
        <v>0</v>
      </c>
      <c r="BM76" s="15">
        <f>AY76*$D$160</f>
        <v>748.26910468840731</v>
      </c>
      <c r="BN76" s="9">
        <f>BM76-BL76</f>
        <v>748.26910468840731</v>
      </c>
      <c r="BO76" s="48">
        <f>IF(BN76&gt;0,V76,W76)</f>
        <v>366.37143530599036</v>
      </c>
      <c r="BP76" s="48">
        <f xml:space="preserve"> IF(BN76 &gt;0, S76*T76^(2-N76), S76*U76^(N76+2))</f>
        <v>365.07744364786009</v>
      </c>
      <c r="BQ76" s="48">
        <f>IF(BN76&gt;0, S76*T76^(3-N76), S76*U76^(N76+3))</f>
        <v>363.78802225435726</v>
      </c>
      <c r="BR76" s="46">
        <f>BN76/BP76</f>
        <v>2.0496174653018535</v>
      </c>
      <c r="BS76" s="61">
        <f>BL76/BM76</f>
        <v>0</v>
      </c>
      <c r="BT76" s="16">
        <f>BB76+BL76+BV76</f>
        <v>0</v>
      </c>
      <c r="BU76" s="66">
        <f>BC76+BM76+BW76</f>
        <v>782.11182414637028</v>
      </c>
      <c r="BV76" s="63">
        <v>0</v>
      </c>
      <c r="BW76" s="15">
        <f>AZ76*$D$163</f>
        <v>33.842719457962971</v>
      </c>
      <c r="BX76" s="37">
        <f>BW76-BV76</f>
        <v>33.842719457962971</v>
      </c>
      <c r="BY76" s="53">
        <f>BX76*(BX76&lt;&gt;0)</f>
        <v>33.842719457962971</v>
      </c>
      <c r="BZ76" s="26">
        <f>BY76/$BY$155</f>
        <v>4.6744087649120351E-2</v>
      </c>
      <c r="CA76" s="47">
        <f>BZ76 * $BX$155</f>
        <v>33.842719457962971</v>
      </c>
      <c r="CB76" s="48">
        <f>IF(CA76&gt;0, V76, W76)</f>
        <v>366.37143530599036</v>
      </c>
      <c r="CC76" s="48">
        <f>IF(BX76&gt;0, S76*T76^(2-N76), S76*U76^(N76+2))</f>
        <v>365.07744364786009</v>
      </c>
      <c r="CD76" s="62">
        <f>CA76/CB76</f>
        <v>9.2372702117723277E-2</v>
      </c>
      <c r="CE76" s="63">
        <v>0</v>
      </c>
      <c r="CF76" s="15">
        <f>AZ76*$CE$158</f>
        <v>23.260309908707946</v>
      </c>
      <c r="CG76" s="37">
        <f>CF76-CE76</f>
        <v>23.260309908707946</v>
      </c>
      <c r="CH76" s="53">
        <f>CG76*(CG76&lt;&gt;0)</f>
        <v>23.260309908707946</v>
      </c>
      <c r="CI76" s="26">
        <f>CH76/$CH$155</f>
        <v>3.6191551126043176E-3</v>
      </c>
      <c r="CJ76" s="47">
        <f>CI76 * $CG$155</f>
        <v>23.260309908707946</v>
      </c>
      <c r="CK76" s="48">
        <f>IF(CA76&gt;0,V76,W76)</f>
        <v>366.37143530599036</v>
      </c>
      <c r="CL76" s="62">
        <f>CJ76/CK76</f>
        <v>6.348832814785664E-2</v>
      </c>
      <c r="CM76" s="67">
        <f>N76</f>
        <v>0</v>
      </c>
      <c r="CN76" s="75">
        <f>BT76+BV76</f>
        <v>0</v>
      </c>
      <c r="CO76">
        <f>E76/$E$155</f>
        <v>1.9097641476358367E-3</v>
      </c>
      <c r="CP76">
        <f>MAX(0,L76)</f>
        <v>0.86460653707544599</v>
      </c>
      <c r="CQ76">
        <f>CP76/$CP$155</f>
        <v>1.067490653141367E-2</v>
      </c>
      <c r="CR76">
        <f>CO76*CQ76*AO76</f>
        <v>2.0386553773057454E-5</v>
      </c>
      <c r="CS76">
        <f>CR76/$CR$155</f>
        <v>4.3599080467768706E-3</v>
      </c>
      <c r="CT76" s="1">
        <f>$CT$157*CS76</f>
        <v>229.54865247747799</v>
      </c>
      <c r="CU76" s="2">
        <v>0</v>
      </c>
      <c r="CV76" s="1">
        <f>CT76-CU76</f>
        <v>229.54865247747799</v>
      </c>
      <c r="CW76">
        <f>CU76/CT76</f>
        <v>0</v>
      </c>
    </row>
    <row r="77" spans="1:101" x14ac:dyDescent="0.2">
      <c r="A77" s="29" t="s">
        <v>271</v>
      </c>
      <c r="B77">
        <v>1</v>
      </c>
      <c r="C77">
        <v>1</v>
      </c>
      <c r="D77">
        <v>0.75868957251298397</v>
      </c>
      <c r="E77">
        <v>0.24131042748701501</v>
      </c>
      <c r="F77">
        <v>0.93603496225665395</v>
      </c>
      <c r="G77">
        <v>0.93603496225665395</v>
      </c>
      <c r="H77">
        <v>0.40409527789385702</v>
      </c>
      <c r="I77">
        <v>0.77141663184287501</v>
      </c>
      <c r="J77">
        <v>0.558324115739674</v>
      </c>
      <c r="K77">
        <v>0.72291831668824502</v>
      </c>
      <c r="L77">
        <v>0.78368340779631795</v>
      </c>
      <c r="M77">
        <v>-0.71689244683567799</v>
      </c>
      <c r="N77" s="21">
        <v>0</v>
      </c>
      <c r="O77">
        <v>1.00603883451947</v>
      </c>
      <c r="P77">
        <v>0.99701500695770895</v>
      </c>
      <c r="Q77">
        <v>1.0328521572518601</v>
      </c>
      <c r="R77">
        <v>0.98483410367609803</v>
      </c>
      <c r="S77">
        <v>154.350006103515</v>
      </c>
      <c r="T77" s="27">
        <f>IF(C77,P77,R77)</f>
        <v>0.99701500695770895</v>
      </c>
      <c r="U77" s="27">
        <f>IF(D77 = 0,O77,Q77)</f>
        <v>1.0328521572518601</v>
      </c>
      <c r="V77" s="39">
        <f>S77*T77^(1-N77)</f>
        <v>153.88927240921842</v>
      </c>
      <c r="W77" s="38">
        <f>S77*U77^(N77+1)</f>
        <v>159.42073677585324</v>
      </c>
      <c r="X77" s="44">
        <f>0.5 * (D77-MAX($D$3:$D$154))/(MIN($D$3:$D$154)-MAX($D$3:$D$154)) + 0.75</f>
        <v>0.86347808275297011</v>
      </c>
      <c r="Y77" s="44">
        <f>AVERAGE(D77, F77, G77, H77, I77, J77, K77)</f>
        <v>0.72678769131299181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PERCENTILE($L$2:$L$154, 0.05)</f>
        <v>-4.5080460395209E-2</v>
      </c>
      <c r="AG77" s="22">
        <f>PERCENTILE($L$2:$L$154, 0.95)</f>
        <v>0.95154870252060642</v>
      </c>
      <c r="AH77" s="22">
        <f>MIN(MAX(L77,AF77), AG77)</f>
        <v>0.78368340779631795</v>
      </c>
      <c r="AI77" s="22">
        <f>AH77-$AH$155+1</f>
        <v>1.828763868191527</v>
      </c>
      <c r="AJ77" s="22">
        <f>PERCENTILE($M$2:$M$154, 0.02)</f>
        <v>-1.0748760080736643</v>
      </c>
      <c r="AK77" s="22">
        <f>PERCENTILE($M$2:$M$154, 0.98)</f>
        <v>1.1164415820468989</v>
      </c>
      <c r="AL77" s="22">
        <f>MIN(MAX(M77,AJ77), AK77)</f>
        <v>-0.71689244683567799</v>
      </c>
      <c r="AM77" s="22">
        <f>AL77-$AL$155 + 1</f>
        <v>1.3579835612379862</v>
      </c>
      <c r="AN77" s="46">
        <v>0</v>
      </c>
      <c r="AO77" s="51">
        <v>1</v>
      </c>
      <c r="AP77" s="51">
        <v>1</v>
      </c>
      <c r="AQ77" s="21">
        <v>1</v>
      </c>
      <c r="AR77" s="17">
        <f>(AI77^4)*AB77*AE77*AN77</f>
        <v>0</v>
      </c>
      <c r="AS77" s="17">
        <f>(AM77^4) *Z77*AC77*AO77</f>
        <v>3.4007761866065636</v>
      </c>
      <c r="AT77" s="17">
        <f>(AM77^4)*AA77*AP77*AQ77</f>
        <v>3.4007761866065636</v>
      </c>
      <c r="AU77" s="17">
        <f>MIN(AR77, 0.05*AR$155)</f>
        <v>0</v>
      </c>
      <c r="AV77" s="17">
        <f>MIN(AS77, 0.05*AS$155)</f>
        <v>3.4007761866065636</v>
      </c>
      <c r="AW77" s="17">
        <f>MIN(AT77, 0.05*AT$155)</f>
        <v>3.4007761866065636</v>
      </c>
      <c r="AX77" s="14">
        <f>AU77/$AU$155</f>
        <v>0</v>
      </c>
      <c r="AY77" s="14">
        <f>AV77/$AV$155</f>
        <v>2.6461090614053277E-3</v>
      </c>
      <c r="AZ77" s="64">
        <f>AW77/$AW$155</f>
        <v>2.2540489010624992E-3</v>
      </c>
      <c r="BA77" s="21">
        <f>N77</f>
        <v>0</v>
      </c>
      <c r="BB77" s="81">
        <v>0</v>
      </c>
      <c r="BC77" s="15">
        <f>$D$161*AX77</f>
        <v>0</v>
      </c>
      <c r="BD77" s="19">
        <f>BC77-BB77</f>
        <v>0</v>
      </c>
      <c r="BE77" s="60">
        <f>(IF(BD77 &gt; 0, V77, W77))</f>
        <v>159.42073677585324</v>
      </c>
      <c r="BF77" s="60">
        <f>IF(BD77&gt;0, S77*(T77^(2-N77)), S77*(U77^(N77 + 2)))</f>
        <v>164.65805188962099</v>
      </c>
      <c r="BG77" s="46">
        <f>BD77/BE77</f>
        <v>0</v>
      </c>
      <c r="BH77" s="61" t="e">
        <f>BB77/BC77</f>
        <v>#DIV/0!</v>
      </c>
      <c r="BI77" s="63">
        <v>0</v>
      </c>
      <c r="BJ77" s="63">
        <v>0</v>
      </c>
      <c r="BK77" s="63">
        <v>0</v>
      </c>
      <c r="BL77" s="10">
        <f>SUM(BI77:BK77)</f>
        <v>0</v>
      </c>
      <c r="BM77" s="15">
        <f>AY77*$D$160</f>
        <v>466.03008178564488</v>
      </c>
      <c r="BN77" s="9">
        <f>BM77-BL77</f>
        <v>466.03008178564488</v>
      </c>
      <c r="BO77" s="48">
        <f>IF(BN77&gt;0,V77,W77)</f>
        <v>153.88927240921842</v>
      </c>
      <c r="BP77" s="48">
        <f xml:space="preserve"> IF(BN77 &gt;0, S77*T77^(2-N77), S77*U77^(N77+2))</f>
        <v>153.42991400179366</v>
      </c>
      <c r="BQ77" s="48">
        <f>IF(BN77&gt;0, S77*T77^(3-N77), S77*U77^(N77+3))</f>
        <v>152.97192677601899</v>
      </c>
      <c r="BR77" s="46">
        <f>BN77/BP77</f>
        <v>3.0374134328211695</v>
      </c>
      <c r="BS77" s="61">
        <f>BL77/BM77</f>
        <v>0</v>
      </c>
      <c r="BT77" s="16">
        <f>BB77+BL77+BV77</f>
        <v>0</v>
      </c>
      <c r="BU77" s="66">
        <f>BC77+BM77+BW77</f>
        <v>487.10769305948031</v>
      </c>
      <c r="BV77" s="63">
        <v>0</v>
      </c>
      <c r="BW77" s="15">
        <f>AZ77*$D$163</f>
        <v>21.07761127383543</v>
      </c>
      <c r="BX77" s="37">
        <f>BW77-BV77</f>
        <v>21.07761127383543</v>
      </c>
      <c r="BY77" s="53">
        <f>BX77*(BX77&lt;&gt;0)</f>
        <v>21.07761127383543</v>
      </c>
      <c r="BZ77" s="26">
        <f>BY77/$BY$155</f>
        <v>2.9112722753916482E-2</v>
      </c>
      <c r="CA77" s="47">
        <f>BZ77 * $BX$155</f>
        <v>21.07761127383543</v>
      </c>
      <c r="CB77" s="48">
        <f>IF(CA77&gt;0, V77, W77)</f>
        <v>153.88927240921842</v>
      </c>
      <c r="CC77" s="48">
        <f>IF(BX77&gt;0, S77*T77^(2-N77), S77*U77^(N77+2))</f>
        <v>153.42991400179366</v>
      </c>
      <c r="CD77" s="62">
        <f>CA77/CB77</f>
        <v>0.13696608570470323</v>
      </c>
      <c r="CE77" s="63">
        <v>0</v>
      </c>
      <c r="CF77" s="15">
        <f>AZ77*$CE$158</f>
        <v>14.486772287128682</v>
      </c>
      <c r="CG77" s="37">
        <f>CF77-CE77</f>
        <v>14.486772287128682</v>
      </c>
      <c r="CH77" s="53">
        <f>CG77*(CG77&lt;&gt;0)</f>
        <v>14.486772287128682</v>
      </c>
      <c r="CI77" s="26">
        <f>CH77/$CH$155</f>
        <v>2.2540489010624996E-3</v>
      </c>
      <c r="CJ77" s="47">
        <f>CI77 * $CG$155</f>
        <v>14.486772287128684</v>
      </c>
      <c r="CK77" s="48">
        <f>IF(CA77&gt;0,V77,W77)</f>
        <v>153.88927240921842</v>
      </c>
      <c r="CL77" s="62">
        <f>CJ77/CK77</f>
        <v>9.4137635849013759E-2</v>
      </c>
      <c r="CM77" s="67">
        <f>N77</f>
        <v>0</v>
      </c>
      <c r="CN77" s="75">
        <f>BT77+BV77</f>
        <v>0</v>
      </c>
      <c r="CO77">
        <f>E77/$E$155</f>
        <v>2.8765524817257926E-3</v>
      </c>
      <c r="CP77">
        <f>MAX(0,L77)</f>
        <v>0.78368340779631795</v>
      </c>
      <c r="CQ77">
        <f>CP77/$CP$155</f>
        <v>9.6757851921207925E-3</v>
      </c>
      <c r="CR77">
        <f>CO77*CQ77*AO77</f>
        <v>2.783290390704074E-5</v>
      </c>
      <c r="CS77">
        <f>CR77/$CR$155</f>
        <v>5.9523989714164978E-3</v>
      </c>
      <c r="CT77" s="1">
        <f>$CT$157*CS77</f>
        <v>313.39311477155798</v>
      </c>
      <c r="CU77" s="2">
        <v>0</v>
      </c>
      <c r="CV77" s="1">
        <f>CT77-CU77</f>
        <v>313.39311477155798</v>
      </c>
      <c r="CW77">
        <f>CU77/CT77</f>
        <v>0</v>
      </c>
    </row>
    <row r="78" spans="1:101" x14ac:dyDescent="0.2">
      <c r="A78" s="29" t="s">
        <v>199</v>
      </c>
      <c r="B78">
        <v>1</v>
      </c>
      <c r="C78">
        <v>1</v>
      </c>
      <c r="D78">
        <v>0.55773072313224104</v>
      </c>
      <c r="E78">
        <v>0.44226927686775802</v>
      </c>
      <c r="F78">
        <v>0.47514910536779298</v>
      </c>
      <c r="G78">
        <v>0.47514910536779298</v>
      </c>
      <c r="H78">
        <v>0.109277058086084</v>
      </c>
      <c r="I78">
        <v>0.31738403677392302</v>
      </c>
      <c r="J78">
        <v>0.18623317057425601</v>
      </c>
      <c r="K78">
        <v>0.29747020756399301</v>
      </c>
      <c r="L78">
        <v>0.64804832916940402</v>
      </c>
      <c r="M78">
        <v>0.68513696883867203</v>
      </c>
      <c r="N78" s="21">
        <v>0</v>
      </c>
      <c r="O78">
        <v>1</v>
      </c>
      <c r="P78">
        <v>0.974763201614261</v>
      </c>
      <c r="Q78">
        <v>1.0527339753409399</v>
      </c>
      <c r="R78">
        <v>0.97515730104790799</v>
      </c>
      <c r="S78">
        <v>2.1099998950958199</v>
      </c>
      <c r="T78" s="27">
        <f>IF(C78,P78,R78)</f>
        <v>0.974763201614261</v>
      </c>
      <c r="U78" s="27">
        <f>IF(D78 = 0,O78,Q78)</f>
        <v>1.0527339753409399</v>
      </c>
      <c r="V78" s="39">
        <f>S78*T78^(1-N78)</f>
        <v>2.0567502531493562</v>
      </c>
      <c r="W78" s="38">
        <f>S78*U78^(N78+1)</f>
        <v>2.2212685775331886</v>
      </c>
      <c r="X78" s="44">
        <f>0.5 * (D78-MAX($D$3:$D$154))/(MIN($D$3:$D$154)-MAX($D$3:$D$154)) + 0.75</f>
        <v>0.96650962720196643</v>
      </c>
      <c r="Y78" s="44">
        <f>AVERAGE(D78, F78, G78, H78, I78, J78, K78)</f>
        <v>0.34548477240944042</v>
      </c>
      <c r="Z78" s="22">
        <f>AI78^N78</f>
        <v>1</v>
      </c>
      <c r="AA78" s="22">
        <f>(Z78+AB78)/2</f>
        <v>1</v>
      </c>
      <c r="AB78" s="22">
        <f>AM78^N78</f>
        <v>1</v>
      </c>
      <c r="AC78" s="22">
        <v>1</v>
      </c>
      <c r="AD78" s="22">
        <v>1</v>
      </c>
      <c r="AE78" s="22">
        <v>1</v>
      </c>
      <c r="AF78" s="22">
        <f>PERCENTILE($L$2:$L$154, 0.05)</f>
        <v>-4.5080460395209E-2</v>
      </c>
      <c r="AG78" s="22">
        <f>PERCENTILE($L$2:$L$154, 0.95)</f>
        <v>0.95154870252060642</v>
      </c>
      <c r="AH78" s="22">
        <f>MIN(MAX(L78,AF78), AG78)</f>
        <v>0.64804832916940402</v>
      </c>
      <c r="AI78" s="22">
        <f>AH78-$AH$155+1</f>
        <v>1.693128789564613</v>
      </c>
      <c r="AJ78" s="22">
        <f>PERCENTILE($M$2:$M$154, 0.02)</f>
        <v>-1.0748760080736643</v>
      </c>
      <c r="AK78" s="22">
        <f>PERCENTILE($M$2:$M$154, 0.98)</f>
        <v>1.1164415820468989</v>
      </c>
      <c r="AL78" s="22">
        <f>MIN(MAX(M78,AJ78), AK78)</f>
        <v>0.68513696883867203</v>
      </c>
      <c r="AM78" s="22">
        <f>AL78-$AL$155 + 1</f>
        <v>2.7600129769123365</v>
      </c>
      <c r="AN78" s="46">
        <v>0</v>
      </c>
      <c r="AO78" s="78">
        <v>0</v>
      </c>
      <c r="AP78" s="78">
        <v>0</v>
      </c>
      <c r="AQ78" s="50">
        <v>1</v>
      </c>
      <c r="AR78" s="17">
        <f>(AI78^4)*AB78*AE78*AN78</f>
        <v>0</v>
      </c>
      <c r="AS78" s="17">
        <f>(AM78^4) *Z78*AC78*AO78</f>
        <v>0</v>
      </c>
      <c r="AT78" s="17">
        <f>(AM78^4)*AA78*AP78*AQ78</f>
        <v>0</v>
      </c>
      <c r="AU78" s="17">
        <f>MIN(AR78, 0.05*AR$155)</f>
        <v>0</v>
      </c>
      <c r="AV78" s="17">
        <f>MIN(AS78, 0.05*AS$155)</f>
        <v>0</v>
      </c>
      <c r="AW78" s="17">
        <f>MIN(AT78, 0.05*AT$155)</f>
        <v>0</v>
      </c>
      <c r="AX78" s="14">
        <f>AU78/$AU$155</f>
        <v>0</v>
      </c>
      <c r="AY78" s="14">
        <f>AV78/$AV$155</f>
        <v>0</v>
      </c>
      <c r="AZ78" s="64">
        <f>AW78/$AW$155</f>
        <v>0</v>
      </c>
      <c r="BA78" s="21">
        <f>N78</f>
        <v>0</v>
      </c>
      <c r="BB78" s="81">
        <v>0</v>
      </c>
      <c r="BC78" s="15">
        <f>$D$161*AX78</f>
        <v>0</v>
      </c>
      <c r="BD78" s="19">
        <f>BC78-BB78</f>
        <v>0</v>
      </c>
      <c r="BE78" s="60">
        <f>(IF(BD78 &gt; 0, V78, W78))</f>
        <v>2.2212685775331886</v>
      </c>
      <c r="BF78" s="60">
        <f>IF(BD78&gt;0, S78*(T78^(2-N78)), S78*(U78^(N78 + 2)))</f>
        <v>2.3384048999264286</v>
      </c>
      <c r="BG78" s="46">
        <f>BD78/BE78</f>
        <v>0</v>
      </c>
      <c r="BH78" s="61" t="e">
        <f>BB78/BC78</f>
        <v>#DIV/0!</v>
      </c>
      <c r="BI78" s="63">
        <v>2</v>
      </c>
      <c r="BJ78" s="63">
        <v>2967</v>
      </c>
      <c r="BK78" s="63">
        <v>0</v>
      </c>
      <c r="BL78" s="10">
        <f>SUM(BI78:BK78)</f>
        <v>2969</v>
      </c>
      <c r="BM78" s="15">
        <f>AY78*$D$160</f>
        <v>0</v>
      </c>
      <c r="BN78" s="9">
        <f>BM78-BL78</f>
        <v>-2969</v>
      </c>
      <c r="BO78" s="48">
        <f>IF(BN78&gt;0,V78,W78)</f>
        <v>2.2212685775331886</v>
      </c>
      <c r="BP78" s="48">
        <f xml:space="preserve"> IF(BN78 &gt;0, S78*T78^(2-N78), S78*U78^(N78+2))</f>
        <v>2.3384048999264286</v>
      </c>
      <c r="BQ78" s="48">
        <f>IF(BN78&gt;0, S78*T78^(3-N78), S78*U78^(N78+3))</f>
        <v>2.4617182862562821</v>
      </c>
      <c r="BR78" s="46">
        <f>BN78/BP78</f>
        <v>-1269.6689098168633</v>
      </c>
      <c r="BS78" s="61" t="e">
        <f>BL78/BM78</f>
        <v>#DIV/0!</v>
      </c>
      <c r="BT78" s="16">
        <f>BB78+BL78+BV78</f>
        <v>3102</v>
      </c>
      <c r="BU78" s="66">
        <f>BC78+BM78+BW78</f>
        <v>0</v>
      </c>
      <c r="BV78" s="63">
        <v>133</v>
      </c>
      <c r="BW78" s="15">
        <f>AZ78*$D$163</f>
        <v>0</v>
      </c>
      <c r="BX78" s="37">
        <f>BW78-BV78</f>
        <v>-133</v>
      </c>
      <c r="BY78" s="53">
        <f>BX78*(BX78&lt;&gt;0)</f>
        <v>-133</v>
      </c>
      <c r="BZ78" s="26">
        <f>BY78/$BY$155</f>
        <v>-0.18370165745856443</v>
      </c>
      <c r="CA78" s="47">
        <f>BZ78 * $BX$155</f>
        <v>-133</v>
      </c>
      <c r="CB78" s="48">
        <f>IF(CA78&gt;0, V78, W78)</f>
        <v>2.2212685775331886</v>
      </c>
      <c r="CC78" s="48">
        <f>IF(BX78&gt;0, S78*T78^(2-N78), S78*U78^(N78+2))</f>
        <v>2.3384048999264286</v>
      </c>
      <c r="CD78" s="62">
        <f>CA78/CB78</f>
        <v>-59.875695062369289</v>
      </c>
      <c r="CE78" s="63">
        <v>0</v>
      </c>
      <c r="CF78" s="15">
        <f>AZ78*$CE$158</f>
        <v>0</v>
      </c>
      <c r="CG78" s="37">
        <f>CF78-CE78</f>
        <v>0</v>
      </c>
      <c r="CH78" s="53">
        <f>CG78*(CG78&lt;&gt;0)</f>
        <v>0</v>
      </c>
      <c r="CI78" s="26">
        <f>CH78/$CH$155</f>
        <v>0</v>
      </c>
      <c r="CJ78" s="47">
        <f>CI78 * $CG$155</f>
        <v>0</v>
      </c>
      <c r="CK78" s="48">
        <f>IF(CA78&gt;0,V78,W78)</f>
        <v>2.2212685775331886</v>
      </c>
      <c r="CL78" s="62">
        <f>CJ78/CK78</f>
        <v>0</v>
      </c>
      <c r="CM78" s="67">
        <f>N78</f>
        <v>0</v>
      </c>
      <c r="CN78" s="75">
        <f>BT78+BV78</f>
        <v>3235</v>
      </c>
      <c r="CO78">
        <f>E78/$E$155</f>
        <v>5.2720920484610181E-3</v>
      </c>
      <c r="CP78">
        <f>MAX(0,L78)</f>
        <v>0.64804832916940402</v>
      </c>
      <c r="CQ78">
        <f>CP78/$CP$155</f>
        <v>8.0011601174356274E-3</v>
      </c>
      <c r="CR78">
        <f>CO78*CQ78*AO78</f>
        <v>0</v>
      </c>
      <c r="CS78">
        <f>CR78/$CR$155</f>
        <v>0</v>
      </c>
      <c r="CT78" s="1">
        <f>$CT$157*CS78</f>
        <v>0</v>
      </c>
      <c r="CU78" s="2">
        <v>0</v>
      </c>
      <c r="CV78" s="1">
        <f>CT78-CU78</f>
        <v>0</v>
      </c>
      <c r="CW78" t="e">
        <f>CU78/CT78</f>
        <v>#DIV/0!</v>
      </c>
    </row>
    <row r="79" spans="1:101" x14ac:dyDescent="0.2">
      <c r="A79" s="29" t="s">
        <v>153</v>
      </c>
      <c r="B79">
        <v>0</v>
      </c>
      <c r="C79">
        <v>0</v>
      </c>
      <c r="D79">
        <v>0.16859122401847501</v>
      </c>
      <c r="E79">
        <v>0.83140877598152396</v>
      </c>
      <c r="F79">
        <v>0.109672505712109</v>
      </c>
      <c r="G79">
        <v>0.109672505712109</v>
      </c>
      <c r="H79">
        <v>4.4575273338940201E-2</v>
      </c>
      <c r="I79">
        <v>0.210260723296888</v>
      </c>
      <c r="J79">
        <v>9.6811307260061694E-2</v>
      </c>
      <c r="K79">
        <v>0.10304144141303399</v>
      </c>
      <c r="L79">
        <v>0.80887020493731099</v>
      </c>
      <c r="M79">
        <v>-1.50914506879359E-2</v>
      </c>
      <c r="N79" s="21">
        <v>0</v>
      </c>
      <c r="O79">
        <v>1.0091973714845599</v>
      </c>
      <c r="P79">
        <v>0.98750433288949602</v>
      </c>
      <c r="Q79">
        <v>1.07110424480793</v>
      </c>
      <c r="R79">
        <v>0.98684061715252602</v>
      </c>
      <c r="S79">
        <v>169.82000732421801</v>
      </c>
      <c r="T79" s="27">
        <f>IF(C79,P79,R79)</f>
        <v>0.98684061715252602</v>
      </c>
      <c r="U79" s="27">
        <f>IF(D79 = 0,O79,Q79)</f>
        <v>1.07110424480793</v>
      </c>
      <c r="V79" s="39">
        <f>S79*T79^(1-N79)</f>
        <v>167.5852808326778</v>
      </c>
      <c r="W79" s="38">
        <f>S79*U79^(N79+1)</f>
        <v>181.89493069828367</v>
      </c>
      <c r="X79" s="44">
        <f>0.5 * (D79-MAX($D$3:$D$154))/(MIN($D$3:$D$154)-MAX($D$3:$D$154)) + 0.75</f>
        <v>1.1660213368049481</v>
      </c>
      <c r="Y79" s="44">
        <f>AVERAGE(D79, F79, G79, H79, I79, J79, K79)</f>
        <v>0.12037499725023097</v>
      </c>
      <c r="Z79" s="22">
        <f>AI79^N79</f>
        <v>1</v>
      </c>
      <c r="AA79" s="22">
        <f>(Z79+AB79)/2</f>
        <v>1</v>
      </c>
      <c r="AB79" s="22">
        <f>AM79^N79</f>
        <v>1</v>
      </c>
      <c r="AC79" s="22">
        <v>1</v>
      </c>
      <c r="AD79" s="22">
        <v>1</v>
      </c>
      <c r="AE79" s="22">
        <v>1</v>
      </c>
      <c r="AF79" s="22">
        <f>PERCENTILE($L$2:$L$154, 0.05)</f>
        <v>-4.5080460395209E-2</v>
      </c>
      <c r="AG79" s="22">
        <f>PERCENTILE($L$2:$L$154, 0.95)</f>
        <v>0.95154870252060642</v>
      </c>
      <c r="AH79" s="22">
        <f>MIN(MAX(L79,AF79), AG79)</f>
        <v>0.80887020493731099</v>
      </c>
      <c r="AI79" s="22">
        <f>AH79-$AH$155+1</f>
        <v>1.85395066533252</v>
      </c>
      <c r="AJ79" s="22">
        <f>PERCENTILE($M$2:$M$154, 0.02)</f>
        <v>-1.0748760080736643</v>
      </c>
      <c r="AK79" s="22">
        <f>PERCENTILE($M$2:$M$154, 0.98)</f>
        <v>1.1164415820468989</v>
      </c>
      <c r="AL79" s="22">
        <f>MIN(MAX(M79,AJ79), AK79)</f>
        <v>-1.50914506879359E-2</v>
      </c>
      <c r="AM79" s="22">
        <f>AL79-$AL$155 + 1</f>
        <v>2.0597845573857283</v>
      </c>
      <c r="AN79" s="46">
        <v>1</v>
      </c>
      <c r="AO79" s="51">
        <v>1</v>
      </c>
      <c r="AP79" s="51">
        <v>1</v>
      </c>
      <c r="AQ79" s="21">
        <v>1</v>
      </c>
      <c r="AR79" s="17">
        <f>(AI79^4)*AB79*AE79*AN79</f>
        <v>11.813883737360394</v>
      </c>
      <c r="AS79" s="17">
        <f>(AM79^4) *Z79*AC79*AO79</f>
        <v>18.000608702960925</v>
      </c>
      <c r="AT79" s="17">
        <f>(AM79^4)*AA79*AP79*AQ79</f>
        <v>18.000608702960925</v>
      </c>
      <c r="AU79" s="17">
        <f>MIN(AR79, 0.05*AR$155)</f>
        <v>11.813883737360394</v>
      </c>
      <c r="AV79" s="17">
        <f>MIN(AS79, 0.05*AS$155)</f>
        <v>18.000608702960925</v>
      </c>
      <c r="AW79" s="17">
        <f>MIN(AT79, 0.05*AT$155)</f>
        <v>18.000608702960925</v>
      </c>
      <c r="AX79" s="14">
        <f>AU79/$AU$155</f>
        <v>2.3216010464318804E-2</v>
      </c>
      <c r="AY79" s="14">
        <f>AV79/$AV$155</f>
        <v>1.4006088959134144E-2</v>
      </c>
      <c r="AZ79" s="64">
        <f>AW79/$AW$155</f>
        <v>1.1930879904758393E-2</v>
      </c>
      <c r="BA79" s="21">
        <f>N79</f>
        <v>0</v>
      </c>
      <c r="BB79" s="81">
        <v>2887</v>
      </c>
      <c r="BC79" s="15">
        <f>$D$161*AX79</f>
        <v>2982.073328131286</v>
      </c>
      <c r="BD79" s="19">
        <f>BC79-BB79</f>
        <v>95.073328131285962</v>
      </c>
      <c r="BE79" s="60">
        <f>(IF(BD79 &gt; 0, V79, W79))</f>
        <v>167.5852808326778</v>
      </c>
      <c r="BF79" s="60">
        <f>IF(BD79&gt;0, S79*(T79^(2-N79)), S79*(U79^(N79 + 2)))</f>
        <v>165.37996196259914</v>
      </c>
      <c r="BG79" s="46">
        <f>BD79/BE79</f>
        <v>0.56731311758942626</v>
      </c>
      <c r="BH79" s="61">
        <f>BB79/BC79</f>
        <v>0.968118380177169</v>
      </c>
      <c r="BI79" s="63">
        <v>170</v>
      </c>
      <c r="BJ79" s="63">
        <v>849</v>
      </c>
      <c r="BK79" s="63">
        <v>0</v>
      </c>
      <c r="BL79" s="10">
        <f>SUM(BI79:BK79)</f>
        <v>1019</v>
      </c>
      <c r="BM79" s="15">
        <f>AY79*$D$160</f>
        <v>2466.7383813937463</v>
      </c>
      <c r="BN79" s="9">
        <f>BM79-BL79</f>
        <v>1447.7383813937463</v>
      </c>
      <c r="BO79" s="48">
        <f>IF(BN79&gt;0,V79,W79)</f>
        <v>167.5852808326778</v>
      </c>
      <c r="BP79" s="48">
        <f xml:space="preserve"> IF(BN79 &gt;0, S79*T79^(2-N79), S79*U79^(N79+2))</f>
        <v>165.37996196259914</v>
      </c>
      <c r="BQ79" s="48">
        <f>IF(BN79&gt;0, S79*T79^(3-N79), S79*U79^(N79+3))</f>
        <v>163.20366372783261</v>
      </c>
      <c r="BR79" s="46">
        <f>BN79/BP79</f>
        <v>8.7540132686761289</v>
      </c>
      <c r="BS79" s="61">
        <f>BL79/BM79</f>
        <v>0.41309609794300473</v>
      </c>
      <c r="BT79" s="16">
        <f>BB79+BL79+BV79</f>
        <v>4076</v>
      </c>
      <c r="BU79" s="66">
        <f>BC79+BM79+BW79</f>
        <v>5560.3773675144284</v>
      </c>
      <c r="BV79" s="63">
        <v>170</v>
      </c>
      <c r="BW79" s="15">
        <f>AZ79*$D$163</f>
        <v>111.56565798939573</v>
      </c>
      <c r="BX79" s="37">
        <f>BW79-BV79</f>
        <v>-58.434342010604269</v>
      </c>
      <c r="BY79" s="53">
        <f>BX79*(BX79&lt;&gt;0)</f>
        <v>-58.434342010604269</v>
      </c>
      <c r="BZ79" s="26">
        <f>BY79/$BY$155</f>
        <v>-8.071041714171899E-2</v>
      </c>
      <c r="CA79" s="47">
        <f>BZ79 * $BX$155</f>
        <v>-58.434342010604261</v>
      </c>
      <c r="CB79" s="48">
        <f>IF(CA79&gt;0, V79, W79)</f>
        <v>181.89493069828367</v>
      </c>
      <c r="CC79" s="48">
        <f>IF(BX79&gt;0, S79*T79^(2-N79), S79*U79^(N79+2))</f>
        <v>194.82843237997591</v>
      </c>
      <c r="CD79" s="62">
        <f>CA79/CB79</f>
        <v>-0.3212532739987769</v>
      </c>
      <c r="CE79" s="63">
        <v>0</v>
      </c>
      <c r="CF79" s="15">
        <f>AZ79*$CE$158</f>
        <v>76.679765147882193</v>
      </c>
      <c r="CG79" s="37">
        <f>CF79-CE79</f>
        <v>76.679765147882193</v>
      </c>
      <c r="CH79" s="53">
        <f>CG79*(CG79&lt;&gt;0)</f>
        <v>76.679765147882193</v>
      </c>
      <c r="CI79" s="26">
        <f>CH79/$CH$155</f>
        <v>1.1930879904758395E-2</v>
      </c>
      <c r="CJ79" s="47">
        <f>CI79 * $CG$155</f>
        <v>76.679765147882193</v>
      </c>
      <c r="CK79" s="48">
        <f>IF(CA79&gt;0,V79,W79)</f>
        <v>181.89493069828367</v>
      </c>
      <c r="CL79" s="62">
        <f>CJ79/CK79</f>
        <v>0.4215607595742949</v>
      </c>
      <c r="CM79" s="67">
        <f>N79</f>
        <v>0</v>
      </c>
      <c r="CN79" s="75">
        <f>BT79+BV79</f>
        <v>4246</v>
      </c>
      <c r="CO79">
        <f>E79/$E$155</f>
        <v>9.910848042432599E-3</v>
      </c>
      <c r="CP79">
        <f>MAX(0,L79)</f>
        <v>0.80887020493731099</v>
      </c>
      <c r="CQ79">
        <f>CP79/$CP$155</f>
        <v>9.9867552042319958E-3</v>
      </c>
      <c r="CR79">
        <f>CO79*CQ79*AO79</f>
        <v>9.8977213266116245E-5</v>
      </c>
      <c r="CS79">
        <f>CR79/$CR$155</f>
        <v>2.116745936416168E-2</v>
      </c>
      <c r="CT79" s="1">
        <f>$CT$157*CS79</f>
        <v>1114.4642779810802</v>
      </c>
      <c r="CU79" s="2">
        <v>0</v>
      </c>
      <c r="CV79" s="1">
        <f>CT79-CU79</f>
        <v>1114.4642779810802</v>
      </c>
      <c r="CW79">
        <f>CU79/CT79</f>
        <v>0</v>
      </c>
    </row>
    <row r="80" spans="1:101" x14ac:dyDescent="0.2">
      <c r="A80" s="29" t="s">
        <v>137</v>
      </c>
      <c r="B80">
        <v>0</v>
      </c>
      <c r="C80">
        <v>0</v>
      </c>
      <c r="D80">
        <v>0.42309228925289599</v>
      </c>
      <c r="E80">
        <v>0.57690771074710301</v>
      </c>
      <c r="F80">
        <v>0.50576082638061104</v>
      </c>
      <c r="G80">
        <v>0.50576082638061104</v>
      </c>
      <c r="H80">
        <v>0.34183033848725403</v>
      </c>
      <c r="I80">
        <v>0.51650647722524001</v>
      </c>
      <c r="J80">
        <v>0.42018755805088098</v>
      </c>
      <c r="K80">
        <v>0.46099284874568802</v>
      </c>
      <c r="L80">
        <v>0.72339011523566799</v>
      </c>
      <c r="M80">
        <v>-0.64064712941344204</v>
      </c>
      <c r="N80" s="21">
        <v>0</v>
      </c>
      <c r="O80">
        <v>1.0342147103919499</v>
      </c>
      <c r="P80">
        <v>0.98189414907841199</v>
      </c>
      <c r="Q80">
        <v>1.0004394556474301</v>
      </c>
      <c r="R80">
        <v>0.98468010602971301</v>
      </c>
      <c r="S80">
        <v>873.469970703125</v>
      </c>
      <c r="T80" s="27">
        <f>IF(C80,P80,R80)</f>
        <v>0.98468010602971301</v>
      </c>
      <c r="U80" s="27">
        <f>IF(D80 = 0,O80,Q80)</f>
        <v>1.0004394556474301</v>
      </c>
      <c r="V80" s="39">
        <f>S80*T80^(1-N80)</f>
        <v>860.08850336572345</v>
      </c>
      <c r="W80" s="38">
        <f>S80*U80^(N80+1)</f>
        <v>873.85382201461107</v>
      </c>
      <c r="X80" s="44">
        <f>0.5 * (D80-MAX($D$3:$D$154))/(MIN($D$3:$D$154)-MAX($D$3:$D$154)) + 0.75</f>
        <v>1.0355387136419503</v>
      </c>
      <c r="Y80" s="44">
        <f>AVERAGE(D80, F80, G80, H80, I80, J80, K80)</f>
        <v>0.45344730921759729</v>
      </c>
      <c r="Z80" s="22">
        <f>AI80^N80</f>
        <v>1</v>
      </c>
      <c r="AA80" s="22">
        <f>(Z80+AB80)/2</f>
        <v>1</v>
      </c>
      <c r="AB80" s="22">
        <f>AM80^N80</f>
        <v>1</v>
      </c>
      <c r="AC80" s="22">
        <v>1</v>
      </c>
      <c r="AD80" s="22">
        <v>1</v>
      </c>
      <c r="AE80" s="22">
        <v>1</v>
      </c>
      <c r="AF80" s="22">
        <f>PERCENTILE($L$2:$L$154, 0.05)</f>
        <v>-4.5080460395209E-2</v>
      </c>
      <c r="AG80" s="22">
        <f>PERCENTILE($L$2:$L$154, 0.95)</f>
        <v>0.95154870252060642</v>
      </c>
      <c r="AH80" s="22">
        <f>MIN(MAX(L80,AF80), AG80)</f>
        <v>0.72339011523566799</v>
      </c>
      <c r="AI80" s="22">
        <f>AH80-$AH$155+1</f>
        <v>1.768470575630877</v>
      </c>
      <c r="AJ80" s="22">
        <f>PERCENTILE($M$2:$M$154, 0.02)</f>
        <v>-1.0748760080736643</v>
      </c>
      <c r="AK80" s="22">
        <f>PERCENTILE($M$2:$M$154, 0.98)</f>
        <v>1.1164415820468989</v>
      </c>
      <c r="AL80" s="22">
        <f>MIN(MAX(M80,AJ80), AK80)</f>
        <v>-0.64064712941344204</v>
      </c>
      <c r="AM80" s="22">
        <f>AL80-$AL$155 + 1</f>
        <v>1.4342288786602224</v>
      </c>
      <c r="AN80" s="46">
        <v>1</v>
      </c>
      <c r="AO80" s="51">
        <v>1</v>
      </c>
      <c r="AP80" s="51">
        <v>1</v>
      </c>
      <c r="AQ80" s="21">
        <v>1</v>
      </c>
      <c r="AR80" s="17">
        <f>(AI80^4)*AB80*AE80*AN80</f>
        <v>9.7811822964754302</v>
      </c>
      <c r="AS80" s="17">
        <f>(AM80^4) *Z80*AC80*AO80</f>
        <v>4.2313003279951538</v>
      </c>
      <c r="AT80" s="17">
        <f>(AM80^4)*AA80*AP80*AQ80</f>
        <v>4.2313003279951538</v>
      </c>
      <c r="AU80" s="17">
        <f>MIN(AR80, 0.05*AR$155)</f>
        <v>9.7811822964754302</v>
      </c>
      <c r="AV80" s="17">
        <f>MIN(AS80, 0.05*AS$155)</f>
        <v>4.2313003279951538</v>
      </c>
      <c r="AW80" s="17">
        <f>MIN(AT80, 0.05*AT$155)</f>
        <v>4.2313003279951538</v>
      </c>
      <c r="AX80" s="14">
        <f>AU80/$AU$155</f>
        <v>1.9221454654260926E-2</v>
      </c>
      <c r="AY80" s="14">
        <f>AV80/$AV$155</f>
        <v>3.2923313752698407E-3</v>
      </c>
      <c r="AZ80" s="64">
        <f>AW80/$AW$155</f>
        <v>2.8045238295731074E-3</v>
      </c>
      <c r="BA80" s="21">
        <f>N80</f>
        <v>0</v>
      </c>
      <c r="BB80" s="81">
        <v>2620</v>
      </c>
      <c r="BC80" s="15">
        <f>$D$161*AX80</f>
        <v>2468.9766288851615</v>
      </c>
      <c r="BD80" s="19">
        <f>BC80-BB80</f>
        <v>-151.02337111483848</v>
      </c>
      <c r="BE80" s="60">
        <f>(IF(BD80 &gt; 0, V80, W80))</f>
        <v>873.85382201461107</v>
      </c>
      <c r="BF80" s="60">
        <f>IF(BD80&gt;0, S80*(T80^(2-N80)), S80*(U80^(N80 + 2)))</f>
        <v>874.23784201172384</v>
      </c>
      <c r="BG80" s="46">
        <f>BD80/BE80</f>
        <v>-0.17282452431994208</v>
      </c>
      <c r="BH80" s="61">
        <f>BB80/BC80</f>
        <v>1.061168408541409</v>
      </c>
      <c r="BI80" s="63">
        <v>0</v>
      </c>
      <c r="BJ80" s="63">
        <v>873</v>
      </c>
      <c r="BK80" s="63">
        <v>0</v>
      </c>
      <c r="BL80" s="10">
        <f>SUM(BI80:BK80)</f>
        <v>873</v>
      </c>
      <c r="BM80" s="15">
        <f>AY80*$D$160</f>
        <v>579.84210948114912</v>
      </c>
      <c r="BN80" s="9">
        <f>BM80-BL80</f>
        <v>-293.15789051885088</v>
      </c>
      <c r="BO80" s="48">
        <f>IF(BN80&gt;0,V80,W80)</f>
        <v>873.85382201461107</v>
      </c>
      <c r="BP80" s="48">
        <f xml:space="preserve"> IF(BN80 &gt;0, S80*T80^(2-N80), S80*U80^(N80+2))</f>
        <v>874.23784201172384</v>
      </c>
      <c r="BQ80" s="48">
        <f>IF(BN80&gt;0, S80*T80^(3-N80), S80*U80^(N80+3))</f>
        <v>874.62203076859294</v>
      </c>
      <c r="BR80" s="46">
        <f>BN80/BP80</f>
        <v>-0.33532967395263991</v>
      </c>
      <c r="BS80" s="61">
        <f>BL80/BM80</f>
        <v>1.5055822709757536</v>
      </c>
      <c r="BT80" s="16">
        <f>BB80+BL80+BV80</f>
        <v>3493</v>
      </c>
      <c r="BU80" s="66">
        <f>BC80+BM80+BW80</f>
        <v>3075.0438406966487</v>
      </c>
      <c r="BV80" s="63">
        <v>0</v>
      </c>
      <c r="BW80" s="15">
        <f>AZ80*$D$163</f>
        <v>26.225102330338128</v>
      </c>
      <c r="BX80" s="37">
        <f>BW80-BV80</f>
        <v>26.225102330338128</v>
      </c>
      <c r="BY80" s="53">
        <f>BX80*(BX80&lt;&gt;0)</f>
        <v>26.225102330338128</v>
      </c>
      <c r="BZ80" s="26">
        <f>BY80/$BY$155</f>
        <v>3.6222517030853947E-2</v>
      </c>
      <c r="CA80" s="47">
        <f>BZ80 * $BX$155</f>
        <v>26.225102330338132</v>
      </c>
      <c r="CB80" s="48">
        <f>IF(CA80&gt;0, V80, W80)</f>
        <v>860.08850336572345</v>
      </c>
      <c r="CC80" s="48">
        <f>IF(BX80&gt;0, S80*T80^(2-N80), S80*U80^(N80+2))</f>
        <v>846.9120386890977</v>
      </c>
      <c r="CD80" s="62">
        <f>CA80/CB80</f>
        <v>3.0491167162115636E-2</v>
      </c>
      <c r="CE80" s="63">
        <v>0</v>
      </c>
      <c r="CF80" s="15">
        <f>AZ80*$CE$158</f>
        <v>18.024674652666363</v>
      </c>
      <c r="CG80" s="37">
        <f>CF80-CE80</f>
        <v>18.024674652666363</v>
      </c>
      <c r="CH80" s="53">
        <f>CG80*(CG80&lt;&gt;0)</f>
        <v>18.024674652666363</v>
      </c>
      <c r="CI80" s="26">
        <f>CH80/$CH$155</f>
        <v>2.8045238295731079E-3</v>
      </c>
      <c r="CJ80" s="47">
        <f>CI80 * $CG$155</f>
        <v>18.024674652666363</v>
      </c>
      <c r="CK80" s="48">
        <f>IF(CA80&gt;0,V80,W80)</f>
        <v>860.08850336572345</v>
      </c>
      <c r="CL80" s="62">
        <f>CJ80/CK80</f>
        <v>2.0956767335142464E-2</v>
      </c>
      <c r="CM80" s="67">
        <f>N80</f>
        <v>0</v>
      </c>
      <c r="CN80" s="75">
        <f>BT80+BV80</f>
        <v>3493</v>
      </c>
      <c r="CO80">
        <f>E80/$E$155</f>
        <v>6.8770559331325348E-3</v>
      </c>
      <c r="CP80">
        <f>MAX(0,L80)</f>
        <v>0.72339011523566799</v>
      </c>
      <c r="CQ80">
        <f>CP80/$CP$155</f>
        <v>8.9313711321332319E-3</v>
      </c>
      <c r="CR80">
        <f>CO80*CQ80*AO80</f>
        <v>6.1421538835245486E-5</v>
      </c>
      <c r="CS80">
        <f>CR80/$CR$155</f>
        <v>1.3135729775334311E-2</v>
      </c>
      <c r="CT80" s="1">
        <f>$CT$157*CS80</f>
        <v>691.59464761312449</v>
      </c>
      <c r="CU80" s="2">
        <v>0</v>
      </c>
      <c r="CV80" s="1">
        <f>CT80-CU80</f>
        <v>691.59464761312449</v>
      </c>
      <c r="CW80">
        <f>CU80/CT80</f>
        <v>0</v>
      </c>
    </row>
    <row r="81" spans="1:101" x14ac:dyDescent="0.2">
      <c r="A81" s="29" t="s">
        <v>308</v>
      </c>
      <c r="B81">
        <v>0</v>
      </c>
      <c r="C81">
        <v>1</v>
      </c>
      <c r="D81">
        <v>0.84938074310827005</v>
      </c>
      <c r="E81">
        <v>0.150619256891729</v>
      </c>
      <c r="F81">
        <v>0.99284862932061901</v>
      </c>
      <c r="G81">
        <v>0.99284862932061901</v>
      </c>
      <c r="H81">
        <v>0.25323861262014202</v>
      </c>
      <c r="I81">
        <v>0.91015461763476802</v>
      </c>
      <c r="J81">
        <v>0.480089879751328</v>
      </c>
      <c r="K81">
        <v>0.690403200356</v>
      </c>
      <c r="L81">
        <v>0.111714168849593</v>
      </c>
      <c r="M81">
        <v>-0.17390370430320101</v>
      </c>
      <c r="N81" s="21">
        <v>-2</v>
      </c>
      <c r="O81">
        <v>1.00531197063308</v>
      </c>
      <c r="P81">
        <v>0.99909184894260505</v>
      </c>
      <c r="Q81">
        <v>1.00205941762137</v>
      </c>
      <c r="R81">
        <v>0.99680884785422097</v>
      </c>
      <c r="S81">
        <v>10.4600000381469</v>
      </c>
      <c r="T81" s="27">
        <f>IF(C81,P81,R81)</f>
        <v>0.99909184894260505</v>
      </c>
      <c r="U81" s="27">
        <f>IF(D81 = 0,O81,Q81)</f>
        <v>1.00205941762137</v>
      </c>
      <c r="V81" s="39">
        <f>S81*T81^(1-N81)</f>
        <v>10.431528130316813</v>
      </c>
      <c r="W81" s="38">
        <f>S81*U81^(N81+1)</f>
        <v>10.438502801536696</v>
      </c>
      <c r="X81" s="44">
        <f>0.5 * (D81-MAX($D$3:$D$154))/(MIN($D$3:$D$154)-MAX($D$3:$D$154)) + 0.75</f>
        <v>0.81698074559606693</v>
      </c>
      <c r="Y81" s="44">
        <f>AVERAGE(D81, F81, G81, H81, I81, J81, K81)</f>
        <v>0.73842347315882084</v>
      </c>
      <c r="Z81" s="22">
        <f>AI81^N81</f>
        <v>0.74728707836862751</v>
      </c>
      <c r="AA81" s="22">
        <f>(Z81+AB81)/2</f>
        <v>0.51200604714013831</v>
      </c>
      <c r="AB81" s="22">
        <f>AM81^N81</f>
        <v>0.27672501591164916</v>
      </c>
      <c r="AC81" s="22">
        <v>1</v>
      </c>
      <c r="AD81" s="22">
        <v>1</v>
      </c>
      <c r="AE81" s="22">
        <v>1</v>
      </c>
      <c r="AF81" s="22">
        <f>PERCENTILE($L$2:$L$154, 0.05)</f>
        <v>-4.5080460395209E-2</v>
      </c>
      <c r="AG81" s="22">
        <f>PERCENTILE($L$2:$L$154, 0.95)</f>
        <v>0.95154870252060642</v>
      </c>
      <c r="AH81" s="22">
        <f>MIN(MAX(L81,AF81), AG81)</f>
        <v>0.111714168849593</v>
      </c>
      <c r="AI81" s="22">
        <f>AH81-$AH$155+1</f>
        <v>1.1567946292448019</v>
      </c>
      <c r="AJ81" s="22">
        <f>PERCENTILE($M$2:$M$154, 0.02)</f>
        <v>-1.0748760080736643</v>
      </c>
      <c r="AK81" s="22">
        <f>PERCENTILE($M$2:$M$154, 0.98)</f>
        <v>1.1164415820468989</v>
      </c>
      <c r="AL81" s="22">
        <f>MIN(MAX(M81,AJ81), AK81)</f>
        <v>-0.17390370430320101</v>
      </c>
      <c r="AM81" s="22">
        <f>AL81-$AL$155 + 1</f>
        <v>1.9009723037704633</v>
      </c>
      <c r="AN81" s="46">
        <v>0</v>
      </c>
      <c r="AO81" s="51">
        <v>1</v>
      </c>
      <c r="AP81" s="51">
        <v>1</v>
      </c>
      <c r="AQ81" s="21">
        <v>1</v>
      </c>
      <c r="AR81" s="17">
        <f>(AI81^4)*AB81*AE81*AN81</f>
        <v>0</v>
      </c>
      <c r="AS81" s="17">
        <f>(AM81^4) *Z81*AC81*AO81</f>
        <v>9.758669965732528</v>
      </c>
      <c r="AT81" s="17">
        <f>(AM81^4)*AA81*AP81*AQ81</f>
        <v>6.6861828327174546</v>
      </c>
      <c r="AU81" s="17">
        <f>MIN(AR81, 0.05*AR$155)</f>
        <v>0</v>
      </c>
      <c r="AV81" s="17">
        <f>MIN(AS81, 0.05*AS$155)</f>
        <v>9.758669965732528</v>
      </c>
      <c r="AW81" s="17">
        <f>MIN(AT81, 0.05*AT$155)</f>
        <v>6.6861828327174546</v>
      </c>
      <c r="AX81" s="14">
        <f>AU81/$AU$155</f>
        <v>0</v>
      </c>
      <c r="AY81" s="14">
        <f>AV81/$AV$155</f>
        <v>7.5931209837586033E-3</v>
      </c>
      <c r="AZ81" s="64">
        <f>AW81/$AW$155</f>
        <v>4.431630380659711E-3</v>
      </c>
      <c r="BA81" s="21">
        <f>N81</f>
        <v>-2</v>
      </c>
      <c r="BB81" s="81">
        <v>0</v>
      </c>
      <c r="BC81" s="15">
        <f>$D$161*AX81</f>
        <v>0</v>
      </c>
      <c r="BD81" s="19">
        <f>BC81-BB81</f>
        <v>0</v>
      </c>
      <c r="BE81" s="60">
        <f>(IF(BD81 &gt; 0, V81, W81))</f>
        <v>10.438502801536696</v>
      </c>
      <c r="BF81" s="60">
        <f>IF(BD81&gt;0, S81*(T81^(2-N81)), S81*(U81^(N81 + 2)))</f>
        <v>10.4600000381469</v>
      </c>
      <c r="BG81" s="46">
        <f>BD81/BE81</f>
        <v>0</v>
      </c>
      <c r="BH81" s="61" t="e">
        <f>BB81/BC81</f>
        <v>#DIV/0!</v>
      </c>
      <c r="BI81" s="63">
        <v>0</v>
      </c>
      <c r="BJ81" s="63">
        <v>0</v>
      </c>
      <c r="BK81" s="63">
        <v>0</v>
      </c>
      <c r="BL81" s="10">
        <f>SUM(BI81:BK81)</f>
        <v>0</v>
      </c>
      <c r="BM81" s="15">
        <f>AY81*$D$160</f>
        <v>1337.2928745385814</v>
      </c>
      <c r="BN81" s="9">
        <f>BM81-BL81</f>
        <v>1337.2928745385814</v>
      </c>
      <c r="BO81" s="48">
        <f>IF(BN81&gt;0,V81,W81)</f>
        <v>10.431528130316813</v>
      </c>
      <c r="BP81" s="48">
        <f xml:space="preserve"> IF(BN81 &gt;0, S81*T81^(2-N81), S81*U81^(N81+2))</f>
        <v>10.42205472701502</v>
      </c>
      <c r="BQ81" s="48">
        <f>IF(BN81&gt;0, S81*T81^(3-N81), S81*U81^(N81+3))</f>
        <v>10.412589926994455</v>
      </c>
      <c r="BR81" s="46">
        <f>BN81/BP81</f>
        <v>128.3137451842565</v>
      </c>
      <c r="BS81" s="61">
        <f>BL81/BM81</f>
        <v>0</v>
      </c>
      <c r="BT81" s="16">
        <f>BB81+BL81+BV81</f>
        <v>0</v>
      </c>
      <c r="BU81" s="66">
        <f>BC81+BM81+BW81</f>
        <v>1378.7330502281304</v>
      </c>
      <c r="BV81" s="63">
        <v>0</v>
      </c>
      <c r="BW81" s="15">
        <f>AZ81*$D$163</f>
        <v>41.440175689548958</v>
      </c>
      <c r="BX81" s="37">
        <f>BW81-BV81</f>
        <v>41.440175689548958</v>
      </c>
      <c r="BY81" s="53">
        <f>BX81*(BX81&lt;&gt;0)</f>
        <v>41.440175689548958</v>
      </c>
      <c r="BZ81" s="26">
        <f>BY81/$BY$155</f>
        <v>5.7237811725896627E-2</v>
      </c>
      <c r="CA81" s="47">
        <f>BZ81 * $BX$155</f>
        <v>41.440175689548958</v>
      </c>
      <c r="CB81" s="48">
        <f>IF(CA81&gt;0, V81, W81)</f>
        <v>10.431528130316813</v>
      </c>
      <c r="CC81" s="48">
        <f>IF(BX81&gt;0, S81*T81^(2-N81), S81*U81^(N81+2))</f>
        <v>10.42205472701502</v>
      </c>
      <c r="CD81" s="62">
        <f>CA81/CB81</f>
        <v>3.9725891711984858</v>
      </c>
      <c r="CE81" s="63">
        <v>0</v>
      </c>
      <c r="CF81" s="15">
        <f>AZ81*$CE$158</f>
        <v>28.482088456499962</v>
      </c>
      <c r="CG81" s="37">
        <f>CF81-CE81</f>
        <v>28.482088456499962</v>
      </c>
      <c r="CH81" s="53">
        <f>CG81*(CG81&lt;&gt;0)</f>
        <v>28.482088456499962</v>
      </c>
      <c r="CI81" s="26">
        <f>CH81/$CH$155</f>
        <v>4.4316303806597119E-3</v>
      </c>
      <c r="CJ81" s="47">
        <f>CI81 * $CG$155</f>
        <v>28.482088456499962</v>
      </c>
      <c r="CK81" s="48">
        <f>IF(CA81&gt;0,V81,W81)</f>
        <v>10.431528130316813</v>
      </c>
      <c r="CL81" s="62">
        <f>CJ81/CK81</f>
        <v>2.7303850500794211</v>
      </c>
      <c r="CM81" s="67">
        <f>N81</f>
        <v>-2</v>
      </c>
      <c r="CN81" s="75">
        <f>BT81+BV81</f>
        <v>0</v>
      </c>
      <c r="CO81">
        <f>E81/$E$155</f>
        <v>1.7954640490242047E-3</v>
      </c>
      <c r="CP81">
        <f>MAX(0,L81)</f>
        <v>0.111714168849593</v>
      </c>
      <c r="CQ81">
        <f>CP81/$CP$155</f>
        <v>1.3792844022874977E-3</v>
      </c>
      <c r="CR81">
        <f>CO81*CQ81*AO81</f>
        <v>2.4764555576870407E-6</v>
      </c>
      <c r="CS81">
        <f>CR81/$CR$155</f>
        <v>5.2961960288326572E-4</v>
      </c>
      <c r="CT81" s="1">
        <f>$CT$157*CS81</f>
        <v>27.884410602968043</v>
      </c>
      <c r="CU81" s="2">
        <v>0</v>
      </c>
      <c r="CV81" s="1">
        <f>CT81-CU81</f>
        <v>27.884410602968043</v>
      </c>
      <c r="CW81">
        <f>CU81/CT81</f>
        <v>0</v>
      </c>
    </row>
    <row r="82" spans="1:101" x14ac:dyDescent="0.2">
      <c r="A82" s="29" t="s">
        <v>200</v>
      </c>
      <c r="B82">
        <v>1</v>
      </c>
      <c r="C82">
        <v>1</v>
      </c>
      <c r="D82">
        <v>0.38433879344786198</v>
      </c>
      <c r="E82">
        <v>0.61566120655213696</v>
      </c>
      <c r="F82">
        <v>6.5951529598728603E-2</v>
      </c>
      <c r="G82">
        <v>6.5951529598728603E-2</v>
      </c>
      <c r="H82">
        <v>8.2323443376514802E-2</v>
      </c>
      <c r="I82">
        <v>0.13455913079816101</v>
      </c>
      <c r="J82">
        <v>0.10524909018635401</v>
      </c>
      <c r="K82">
        <v>8.3314695502442096E-2</v>
      </c>
      <c r="L82">
        <v>0.66965725651441799</v>
      </c>
      <c r="M82">
        <v>0.84146609593390098</v>
      </c>
      <c r="N82" s="21">
        <v>0</v>
      </c>
      <c r="O82">
        <v>1.0438778639139299</v>
      </c>
      <c r="P82">
        <v>0.95739877081038904</v>
      </c>
      <c r="Q82">
        <v>1.0102087625081799</v>
      </c>
      <c r="R82">
        <v>0.98582253976298495</v>
      </c>
      <c r="S82">
        <v>4.6449999809265101</v>
      </c>
      <c r="T82" s="27">
        <f>IF(C82,P82,R82)</f>
        <v>0.95739877081038904</v>
      </c>
      <c r="U82" s="27">
        <f>IF(D82 = 0,O82,Q82)</f>
        <v>1.0102087625081799</v>
      </c>
      <c r="V82" s="39">
        <f>S82*T82^(1-N82)</f>
        <v>4.4471172721533216</v>
      </c>
      <c r="W82" s="38">
        <f>S82*U82^(N82+1)</f>
        <v>4.6924196825822895</v>
      </c>
      <c r="X82" s="44">
        <f>0.5 * (D82-MAX($D$3:$D$154))/(MIN($D$3:$D$154)-MAX($D$3:$D$154)) + 0.75</f>
        <v>1.0554076198279396</v>
      </c>
      <c r="Y82" s="44">
        <f>AVERAGE(D82, F82, G82, H82, I82, J82, K82)</f>
        <v>0.13166974464411302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v>1</v>
      </c>
      <c r="AD82" s="22">
        <v>1</v>
      </c>
      <c r="AE82" s="22">
        <v>1</v>
      </c>
      <c r="AF82" s="22">
        <f>PERCENTILE($L$2:$L$154, 0.05)</f>
        <v>-4.5080460395209E-2</v>
      </c>
      <c r="AG82" s="22">
        <f>PERCENTILE($L$2:$L$154, 0.95)</f>
        <v>0.95154870252060642</v>
      </c>
      <c r="AH82" s="22">
        <f>MIN(MAX(L82,AF82), AG82)</f>
        <v>0.66965725651441799</v>
      </c>
      <c r="AI82" s="22">
        <f>AH82-$AH$155+1</f>
        <v>1.714737716909627</v>
      </c>
      <c r="AJ82" s="22">
        <f>PERCENTILE($M$2:$M$154, 0.02)</f>
        <v>-1.0748760080736643</v>
      </c>
      <c r="AK82" s="22">
        <f>PERCENTILE($M$2:$M$154, 0.98)</f>
        <v>1.1164415820468989</v>
      </c>
      <c r="AL82" s="22">
        <f>MIN(MAX(M82,AJ82), AK82)</f>
        <v>0.84146609593390098</v>
      </c>
      <c r="AM82" s="22">
        <f>AL82-$AL$155 + 1</f>
        <v>2.9163421040075654</v>
      </c>
      <c r="AN82" s="46">
        <v>0</v>
      </c>
      <c r="AO82" s="78">
        <v>0</v>
      </c>
      <c r="AP82" s="78">
        <v>0</v>
      </c>
      <c r="AQ82" s="50">
        <v>1</v>
      </c>
      <c r="AR82" s="17">
        <f>(AI82^4)*AB82*AE82*AN82</f>
        <v>0</v>
      </c>
      <c r="AS82" s="17">
        <f>(AM82^4) *Z82*AC82*AO82</f>
        <v>0</v>
      </c>
      <c r="AT82" s="17">
        <f>(AM82^4)*AA82*AP82*AQ82</f>
        <v>0</v>
      </c>
      <c r="AU82" s="17">
        <f>MIN(AR82, 0.05*AR$155)</f>
        <v>0</v>
      </c>
      <c r="AV82" s="17">
        <f>MIN(AS82, 0.05*AS$155)</f>
        <v>0</v>
      </c>
      <c r="AW82" s="17">
        <f>MIN(AT82, 0.05*AT$155)</f>
        <v>0</v>
      </c>
      <c r="AX82" s="14">
        <f>AU82/$AU$155</f>
        <v>0</v>
      </c>
      <c r="AY82" s="14">
        <f>AV82/$AV$155</f>
        <v>0</v>
      </c>
      <c r="AZ82" s="64">
        <f>AW82/$AW$155</f>
        <v>0</v>
      </c>
      <c r="BA82" s="21">
        <f>N82</f>
        <v>0</v>
      </c>
      <c r="BB82" s="81">
        <v>0</v>
      </c>
      <c r="BC82" s="15">
        <f>$D$161*AX82</f>
        <v>0</v>
      </c>
      <c r="BD82" s="19">
        <f>BC82-BB82</f>
        <v>0</v>
      </c>
      <c r="BE82" s="60">
        <f>(IF(BD82 &gt; 0, V82, W82))</f>
        <v>4.6924196825822895</v>
      </c>
      <c r="BF82" s="60">
        <f>IF(BD82&gt;0, S82*(T82^(2-N82)), S82*(U82^(N82 + 2)))</f>
        <v>4.7403234807104813</v>
      </c>
      <c r="BG82" s="46">
        <f>BD82/BE82</f>
        <v>0</v>
      </c>
      <c r="BH82" s="61" t="e">
        <f>BB82/BC82</f>
        <v>#DIV/0!</v>
      </c>
      <c r="BI82" s="63">
        <v>0</v>
      </c>
      <c r="BJ82" s="63">
        <v>910</v>
      </c>
      <c r="BK82" s="63">
        <v>102</v>
      </c>
      <c r="BL82" s="10">
        <f>SUM(BI82:BK82)</f>
        <v>1012</v>
      </c>
      <c r="BM82" s="15">
        <f>AY82*$D$160</f>
        <v>0</v>
      </c>
      <c r="BN82" s="9">
        <f>BM82-BL82</f>
        <v>-1012</v>
      </c>
      <c r="BO82" s="48">
        <f>IF(BN82&gt;0,V82,W82)</f>
        <v>4.6924196825822895</v>
      </c>
      <c r="BP82" s="48">
        <f xml:space="preserve"> IF(BN82 &gt;0, S82*T82^(2-N82), S82*U82^(N82+2))</f>
        <v>4.7403234807104813</v>
      </c>
      <c r="BQ82" s="48">
        <f>IF(BN82&gt;0, S82*T82^(3-N82), S82*U82^(N82+3))</f>
        <v>4.7887163173370038</v>
      </c>
      <c r="BR82" s="46">
        <f>BN82/BP82</f>
        <v>-213.48754027400702</v>
      </c>
      <c r="BS82" s="61" t="e">
        <f>BL82/BM82</f>
        <v>#DIV/0!</v>
      </c>
      <c r="BT82" s="16">
        <f>BB82+BL82+BV82</f>
        <v>1068</v>
      </c>
      <c r="BU82" s="66">
        <f>BC82+BM82+BW82</f>
        <v>0</v>
      </c>
      <c r="BV82" s="63">
        <v>56</v>
      </c>
      <c r="BW82" s="15">
        <f>AZ82*$D$163</f>
        <v>0</v>
      </c>
      <c r="BX82" s="37">
        <f>BW82-BV82</f>
        <v>-56</v>
      </c>
      <c r="BY82" s="53">
        <f>BX82*(BX82&lt;&gt;0)</f>
        <v>-56</v>
      </c>
      <c r="BZ82" s="26">
        <f>BY82/$BY$155</f>
        <v>-7.7348066298342913E-2</v>
      </c>
      <c r="CA82" s="47">
        <f>BZ82 * $BX$155</f>
        <v>-55.999999999999993</v>
      </c>
      <c r="CB82" s="48">
        <f>IF(CA82&gt;0, V82, W82)</f>
        <v>4.6924196825822895</v>
      </c>
      <c r="CC82" s="48">
        <f>IF(BX82&gt;0, S82*T82^(2-N82), S82*U82^(N82+2))</f>
        <v>4.7403234807104813</v>
      </c>
      <c r="CD82" s="62">
        <f>CA82/CB82</f>
        <v>-11.934141399982916</v>
      </c>
      <c r="CE82" s="63">
        <v>0</v>
      </c>
      <c r="CF82" s="15">
        <f>AZ82*$CE$158</f>
        <v>0</v>
      </c>
      <c r="CG82" s="37">
        <f>CF82-CE82</f>
        <v>0</v>
      </c>
      <c r="CH82" s="53">
        <f>CG82*(CG82&lt;&gt;0)</f>
        <v>0</v>
      </c>
      <c r="CI82" s="26">
        <f>CH82/$CH$155</f>
        <v>0</v>
      </c>
      <c r="CJ82" s="47">
        <f>CI82 * $CG$155</f>
        <v>0</v>
      </c>
      <c r="CK82" s="48">
        <f>IF(CA82&gt;0,V82,W82)</f>
        <v>4.6924196825822895</v>
      </c>
      <c r="CL82" s="62">
        <f>CJ82/CK82</f>
        <v>0</v>
      </c>
      <c r="CM82" s="67">
        <f>N82</f>
        <v>0</v>
      </c>
      <c r="CN82" s="75">
        <f>BT82+BV82</f>
        <v>1124</v>
      </c>
      <c r="CO82">
        <f>E82/$E$155</f>
        <v>7.3390188316878368E-3</v>
      </c>
      <c r="CP82">
        <f>MAX(0,L82)</f>
        <v>0.66965725651441799</v>
      </c>
      <c r="CQ82">
        <f>CP82/$CP$155</f>
        <v>8.2679557866337707E-3</v>
      </c>
      <c r="CR82">
        <f>CO82*CQ82*AO82</f>
        <v>0</v>
      </c>
      <c r="CS82">
        <f>CR82/$CR$155</f>
        <v>0</v>
      </c>
      <c r="CT82" s="1">
        <f>$CT$157*CS82</f>
        <v>0</v>
      </c>
      <c r="CU82" s="2">
        <v>0</v>
      </c>
      <c r="CV82" s="1">
        <f>CT82-CU82</f>
        <v>0</v>
      </c>
      <c r="CW82" t="e">
        <f>CU82/CT82</f>
        <v>#DIV/0!</v>
      </c>
    </row>
    <row r="83" spans="1:101" x14ac:dyDescent="0.2">
      <c r="A83" s="29" t="s">
        <v>304</v>
      </c>
      <c r="B83">
        <v>0</v>
      </c>
      <c r="C83">
        <v>0</v>
      </c>
      <c r="D83">
        <v>0.545745105872952</v>
      </c>
      <c r="E83">
        <v>0.454254894127047</v>
      </c>
      <c r="F83">
        <v>0.99443782280492599</v>
      </c>
      <c r="G83">
        <v>0.99443782280492599</v>
      </c>
      <c r="H83">
        <v>0.23046385290430399</v>
      </c>
      <c r="I83">
        <v>0.65712494776431196</v>
      </c>
      <c r="J83">
        <v>0.38915748393330801</v>
      </c>
      <c r="K83">
        <v>0.62208755095314505</v>
      </c>
      <c r="L83">
        <v>0.117484868235738</v>
      </c>
      <c r="M83">
        <v>-0.11883343559601101</v>
      </c>
      <c r="N83" s="21">
        <v>-2</v>
      </c>
      <c r="O83">
        <v>1.0036179814702</v>
      </c>
      <c r="P83">
        <v>0.99646083044372002</v>
      </c>
      <c r="Q83">
        <v>1</v>
      </c>
      <c r="R83">
        <v>1</v>
      </c>
      <c r="S83">
        <v>2.7999999523162802</v>
      </c>
      <c r="T83" s="27">
        <f>IF(C83,P83,R83)</f>
        <v>1</v>
      </c>
      <c r="U83" s="27">
        <f>IF(D83 = 0,O83,Q83)</f>
        <v>1</v>
      </c>
      <c r="V83" s="39">
        <f>S83*T83^(1-N83)</f>
        <v>2.7999999523162802</v>
      </c>
      <c r="W83" s="38">
        <f>S83*U83^(N83+1)</f>
        <v>2.7999999523162802</v>
      </c>
      <c r="X83" s="44">
        <f>0.5 * (D83-MAX($D$3:$D$154))/(MIN($D$3:$D$154)-MAX($D$3:$D$154)) + 0.75</f>
        <v>0.97265464973371574</v>
      </c>
      <c r="Y83" s="44">
        <f>AVERAGE(D83, F83, G83, H83, I83, J83, K83)</f>
        <v>0.63335065529112466</v>
      </c>
      <c r="Z83" s="22">
        <f>AI83^N83</f>
        <v>0.73988677803578551</v>
      </c>
      <c r="AA83" s="22">
        <f>(Z83+AB83)/2</f>
        <v>0.50062467475821404</v>
      </c>
      <c r="AB83" s="22">
        <f>AM83^N83</f>
        <v>0.26136257148064257</v>
      </c>
      <c r="AC83" s="22">
        <v>1</v>
      </c>
      <c r="AD83" s="22">
        <v>1</v>
      </c>
      <c r="AE83" s="22">
        <v>1</v>
      </c>
      <c r="AF83" s="22">
        <f>PERCENTILE($L$2:$L$154, 0.05)</f>
        <v>-4.5080460395209E-2</v>
      </c>
      <c r="AG83" s="22">
        <f>PERCENTILE($L$2:$L$154, 0.95)</f>
        <v>0.95154870252060642</v>
      </c>
      <c r="AH83" s="22">
        <f>MIN(MAX(L83,AF83), AG83)</f>
        <v>0.117484868235738</v>
      </c>
      <c r="AI83" s="22">
        <f>AH83-$AH$155+1</f>
        <v>1.162565328630947</v>
      </c>
      <c r="AJ83" s="22">
        <f>PERCENTILE($M$2:$M$154, 0.02)</f>
        <v>-1.0748760080736643</v>
      </c>
      <c r="AK83" s="22">
        <f>PERCENTILE($M$2:$M$154, 0.98)</f>
        <v>1.1164415820468989</v>
      </c>
      <c r="AL83" s="22">
        <f>MIN(MAX(M83,AJ83), AK83)</f>
        <v>-0.11883343559601101</v>
      </c>
      <c r="AM83" s="22">
        <f>AL83-$AL$155 + 1</f>
        <v>1.9560425724776533</v>
      </c>
      <c r="AN83" s="46">
        <v>0</v>
      </c>
      <c r="AO83" s="70">
        <v>0.54</v>
      </c>
      <c r="AP83" s="51">
        <v>1</v>
      </c>
      <c r="AQ83" s="50">
        <v>1</v>
      </c>
      <c r="AR83" s="17">
        <f>(AI83^4)*AB83*AE83*AN83</f>
        <v>0</v>
      </c>
      <c r="AS83" s="17">
        <f>(AM83^4) *Z83*AC83*AO83</f>
        <v>5.8488736205923271</v>
      </c>
      <c r="AT83" s="17">
        <f>(AM83^4)*AA83*AP83*AQ83</f>
        <v>7.32867499544317</v>
      </c>
      <c r="AU83" s="17">
        <f>MIN(AR83, 0.05*AR$155)</f>
        <v>0</v>
      </c>
      <c r="AV83" s="17">
        <f>MIN(AS83, 0.05*AS$155)</f>
        <v>5.8488736205923271</v>
      </c>
      <c r="AW83" s="17">
        <f>MIN(AT83, 0.05*AT$155)</f>
        <v>7.32867499544317</v>
      </c>
      <c r="AX83" s="14">
        <f>AU83/$AU$155</f>
        <v>0</v>
      </c>
      <c r="AY83" s="14">
        <f>AV83/$AV$155</f>
        <v>4.5509485591603421E-3</v>
      </c>
      <c r="AZ83" s="64">
        <f>AW83/$AW$155</f>
        <v>4.8574769150587453E-3</v>
      </c>
      <c r="BA83" s="21">
        <f>N83</f>
        <v>-2</v>
      </c>
      <c r="BB83" s="81">
        <v>0</v>
      </c>
      <c r="BC83" s="15">
        <f>$D$161*AX83</f>
        <v>0</v>
      </c>
      <c r="BD83" s="19">
        <f>BC83-BB83</f>
        <v>0</v>
      </c>
      <c r="BE83" s="60">
        <f>(IF(BD83 &gt; 0, V83, W83))</f>
        <v>2.7999999523162802</v>
      </c>
      <c r="BF83" s="60">
        <f>IF(BD83&gt;0, S83*(T83^(2-N83)), S83*(U83^(N83 + 2)))</f>
        <v>2.7999999523162802</v>
      </c>
      <c r="BG83" s="46">
        <f>BD83/BE83</f>
        <v>0</v>
      </c>
      <c r="BH83" s="61" t="e">
        <f>BB83/BC83</f>
        <v>#DIV/0!</v>
      </c>
      <c r="BI83" s="63">
        <v>0</v>
      </c>
      <c r="BJ83" s="63">
        <v>0</v>
      </c>
      <c r="BK83" s="63">
        <v>0</v>
      </c>
      <c r="BL83" s="10">
        <f>SUM(BI83:BK83)</f>
        <v>0</v>
      </c>
      <c r="BM83" s="15">
        <f>AY83*$D$160</f>
        <v>801.50850929076034</v>
      </c>
      <c r="BN83" s="9">
        <f>BM83-BL83</f>
        <v>801.50850929076034</v>
      </c>
      <c r="BO83" s="48">
        <f>IF(BN83&gt;0,V83,W83)</f>
        <v>2.7999999523162802</v>
      </c>
      <c r="BP83" s="48">
        <f xml:space="preserve"> IF(BN83 &gt;0, S83*T83^(2-N83), S83*U83^(N83+2))</f>
        <v>2.7999999523162802</v>
      </c>
      <c r="BQ83" s="48">
        <f>IF(BN83&gt;0, S83*T83^(3-N83), S83*U83^(N83+3))</f>
        <v>2.7999999523162802</v>
      </c>
      <c r="BR83" s="46">
        <f>BN83/BP83</f>
        <v>286.25304390727513</v>
      </c>
      <c r="BS83" s="61">
        <f>BL83/BM83</f>
        <v>0</v>
      </c>
      <c r="BT83" s="16">
        <f>BB83+BL83+BV83</f>
        <v>0</v>
      </c>
      <c r="BU83" s="66">
        <f>BC83+BM83+BW83</f>
        <v>846.9307759234747</v>
      </c>
      <c r="BV83" s="63">
        <v>0</v>
      </c>
      <c r="BW83" s="15">
        <f>AZ83*$D$163</f>
        <v>45.422266632714326</v>
      </c>
      <c r="BX83" s="37">
        <f>BW83-BV83</f>
        <v>45.422266632714326</v>
      </c>
      <c r="BY83" s="53">
        <f>BX83*(BX83&lt;&gt;0)</f>
        <v>45.422266632714326</v>
      </c>
      <c r="BZ83" s="26">
        <f>BY83/$BY$155</f>
        <v>6.2737937338003522E-2</v>
      </c>
      <c r="CA83" s="47">
        <f>BZ83 * $BX$155</f>
        <v>45.422266632714326</v>
      </c>
      <c r="CB83" s="48">
        <f>IF(CA83&gt;0, V83, W83)</f>
        <v>2.7999999523162802</v>
      </c>
      <c r="CC83" s="48">
        <f>IF(BX83&gt;0, S83*T83^(2-N83), S83*U83^(N83+2))</f>
        <v>2.7999999523162802</v>
      </c>
      <c r="CD83" s="62">
        <f>CA83/CB83</f>
        <v>16.222238359375357</v>
      </c>
      <c r="CE83" s="63">
        <v>0</v>
      </c>
      <c r="CF83" s="15">
        <f>AZ83*$CE$158</f>
        <v>31.219004133082557</v>
      </c>
      <c r="CG83" s="37">
        <f>CF83-CE83</f>
        <v>31.219004133082557</v>
      </c>
      <c r="CH83" s="53">
        <f>CG83*(CG83&lt;&gt;0)</f>
        <v>31.219004133082557</v>
      </c>
      <c r="CI83" s="26">
        <f>CH83/$CH$155</f>
        <v>4.8574769150587461E-3</v>
      </c>
      <c r="CJ83" s="47">
        <f>CI83 * $CG$155</f>
        <v>31.219004133082557</v>
      </c>
      <c r="CK83" s="48">
        <f>IF(CA83&gt;0,V83,W83)</f>
        <v>2.7999999523162802</v>
      </c>
      <c r="CL83" s="62">
        <f>CJ83/CK83</f>
        <v>11.149644523121101</v>
      </c>
      <c r="CM83" s="67">
        <f>N83</f>
        <v>-2</v>
      </c>
      <c r="CN83" s="75">
        <f>BT83+BV83</f>
        <v>0</v>
      </c>
      <c r="CO83">
        <f>E83/$E$155</f>
        <v>5.4149671717255458E-3</v>
      </c>
      <c r="CP83">
        <f>MAX(0,L83)</f>
        <v>0.117484868235738</v>
      </c>
      <c r="CQ83">
        <f>CP83/$CP$155</f>
        <v>1.4505326220573291E-3</v>
      </c>
      <c r="CR83">
        <f>CO83*CQ83*AO83</f>
        <v>4.2414767261770041E-6</v>
      </c>
      <c r="CS83">
        <f>CR83/$CR$155</f>
        <v>9.070904633776437E-4</v>
      </c>
      <c r="CT83" s="1">
        <f>$CT$157*CS83</f>
        <v>47.758207583630139</v>
      </c>
      <c r="CU83" s="2">
        <v>0</v>
      </c>
      <c r="CV83" s="1">
        <f>CT83-CU83</f>
        <v>47.758207583630139</v>
      </c>
      <c r="CW83">
        <f>CU83/CT83</f>
        <v>0</v>
      </c>
    </row>
    <row r="84" spans="1:101" x14ac:dyDescent="0.2">
      <c r="A84" s="29" t="s">
        <v>247</v>
      </c>
      <c r="B84">
        <v>1</v>
      </c>
      <c r="C84">
        <v>1</v>
      </c>
      <c r="D84">
        <v>0.66280463443867299</v>
      </c>
      <c r="E84">
        <v>0.33719536556132601</v>
      </c>
      <c r="F84">
        <v>0.99562971791815602</v>
      </c>
      <c r="G84">
        <v>0.99562971791815602</v>
      </c>
      <c r="H84">
        <v>7.1876305892185494E-2</v>
      </c>
      <c r="I84">
        <v>0.58253238612620095</v>
      </c>
      <c r="J84">
        <v>0.20462227634671501</v>
      </c>
      <c r="K84">
        <v>0.45136240348399798</v>
      </c>
      <c r="L84">
        <v>0.19684239441958201</v>
      </c>
      <c r="M84">
        <v>-0.13095523231577</v>
      </c>
      <c r="N84" s="21">
        <v>-2</v>
      </c>
      <c r="O84">
        <v>1.0029214646108899</v>
      </c>
      <c r="P84">
        <v>0.99974085546865199</v>
      </c>
      <c r="Q84">
        <v>1.0027498294634201</v>
      </c>
      <c r="R84">
        <v>0.99260805946351505</v>
      </c>
      <c r="S84">
        <v>11.439999580383301</v>
      </c>
      <c r="T84" s="27">
        <f>IF(C84,P84,R84)</f>
        <v>0.99974085546865199</v>
      </c>
      <c r="U84" s="27">
        <f>IF(D84 = 0,O84,Q84)</f>
        <v>1.0027498294634201</v>
      </c>
      <c r="V84" s="39">
        <f>S84*T84^(1-N84)</f>
        <v>11.431108044984565</v>
      </c>
      <c r="W84" s="38">
        <f>S84*U84^(N84+1)</f>
        <v>11.408627799522979</v>
      </c>
      <c r="X84" s="44">
        <f>0.5 * (D84-MAX($D$3:$D$154))/(MIN($D$3:$D$154)-MAX($D$3:$D$154)) + 0.75</f>
        <v>0.91263826300696449</v>
      </c>
      <c r="Y84" s="44">
        <f>AVERAGE(D84, F84, G84, H84, I84, J84, K84)</f>
        <v>0.56635106316058337</v>
      </c>
      <c r="Z84" s="22">
        <f>AI84^N84</f>
        <v>0.6483518602318401</v>
      </c>
      <c r="AA84" s="22">
        <f>(Z84+AB84)/2</f>
        <v>0.4564920880161204</v>
      </c>
      <c r="AB84" s="22">
        <f>AM84^N84</f>
        <v>0.26463231580040064</v>
      </c>
      <c r="AC84" s="22">
        <v>1</v>
      </c>
      <c r="AD84" s="22">
        <v>1</v>
      </c>
      <c r="AE84" s="22">
        <v>1</v>
      </c>
      <c r="AF84" s="22">
        <f>PERCENTILE($L$2:$L$154, 0.05)</f>
        <v>-4.5080460395209E-2</v>
      </c>
      <c r="AG84" s="22">
        <f>PERCENTILE($L$2:$L$154, 0.95)</f>
        <v>0.95154870252060642</v>
      </c>
      <c r="AH84" s="22">
        <f>MIN(MAX(L84,AF84), AG84)</f>
        <v>0.19684239441958201</v>
      </c>
      <c r="AI84" s="22">
        <f>AH84-$AH$155+1</f>
        <v>1.2419228548147909</v>
      </c>
      <c r="AJ84" s="22">
        <f>PERCENTILE($M$2:$M$154, 0.02)</f>
        <v>-1.0748760080736643</v>
      </c>
      <c r="AK84" s="22">
        <f>PERCENTILE($M$2:$M$154, 0.98)</f>
        <v>1.1164415820468989</v>
      </c>
      <c r="AL84" s="22">
        <f>MIN(MAX(M84,AJ84), AK84)</f>
        <v>-0.13095523231577</v>
      </c>
      <c r="AM84" s="22">
        <f>AL84-$AL$155 + 1</f>
        <v>1.9439207757578942</v>
      </c>
      <c r="AN84" s="46">
        <v>0</v>
      </c>
      <c r="AO84" s="70">
        <v>0.54</v>
      </c>
      <c r="AP84" s="51">
        <v>1</v>
      </c>
      <c r="AQ84" s="50">
        <v>1</v>
      </c>
      <c r="AR84" s="17">
        <f>(AI84^4)*AB84*AE84*AN84</f>
        <v>0</v>
      </c>
      <c r="AS84" s="17">
        <f>(AM84^4) *Z84*AC84*AO84</f>
        <v>4.9994101363795069</v>
      </c>
      <c r="AT84" s="17">
        <f>(AM84^4)*AA84*AP84*AQ84</f>
        <v>6.5184974508222409</v>
      </c>
      <c r="AU84" s="17">
        <f>MIN(AR84, 0.05*AR$155)</f>
        <v>0</v>
      </c>
      <c r="AV84" s="17">
        <f>MIN(AS84, 0.05*AS$155)</f>
        <v>4.9994101363795069</v>
      </c>
      <c r="AW84" s="17">
        <f>MIN(AT84, 0.05*AT$155)</f>
        <v>6.5184974508222409</v>
      </c>
      <c r="AX84" s="14">
        <f>AU84/$AU$155</f>
        <v>0</v>
      </c>
      <c r="AY84" s="14">
        <f>AV84/$AV$155</f>
        <v>3.8899897369476383E-3</v>
      </c>
      <c r="AZ84" s="64">
        <f>AW84/$AW$155</f>
        <v>4.3204877973066127E-3</v>
      </c>
      <c r="BA84" s="21">
        <f>N84</f>
        <v>-2</v>
      </c>
      <c r="BB84" s="81">
        <v>0</v>
      </c>
      <c r="BC84" s="15">
        <f>$D$161*AX84</f>
        <v>0</v>
      </c>
      <c r="BD84" s="19">
        <f>BC84-BB84</f>
        <v>0</v>
      </c>
      <c r="BE84" s="60">
        <f>(IF(BD84 &gt; 0, V84, W84))</f>
        <v>11.408627799522979</v>
      </c>
      <c r="BF84" s="60">
        <f>IF(BD84&gt;0, S84*(T84^(2-N84)), S84*(U84^(N84 + 2)))</f>
        <v>11.439999580383301</v>
      </c>
      <c r="BG84" s="46">
        <f>BD84/BE84</f>
        <v>0</v>
      </c>
      <c r="BH84" s="61" t="e">
        <f>BB84/BC84</f>
        <v>#DIV/0!</v>
      </c>
      <c r="BI84" s="63">
        <v>0</v>
      </c>
      <c r="BJ84" s="63">
        <v>0</v>
      </c>
      <c r="BK84" s="63">
        <v>0</v>
      </c>
      <c r="BL84" s="10">
        <f>SUM(BI84:BK84)</f>
        <v>0</v>
      </c>
      <c r="BM84" s="15">
        <f>AY84*$D$160</f>
        <v>685.10110248148112</v>
      </c>
      <c r="BN84" s="9">
        <f>BM84-BL84</f>
        <v>685.10110248148112</v>
      </c>
      <c r="BO84" s="48">
        <f>IF(BN84&gt;0,V84,W84)</f>
        <v>11.431108044984565</v>
      </c>
      <c r="BP84" s="48">
        <f xml:space="preserve"> IF(BN84 &gt;0, S84*T84^(2-N84), S84*U84^(N84+2))</f>
        <v>11.42814573584746</v>
      </c>
      <c r="BQ84" s="48">
        <f>IF(BN84&gt;0, S84*T84^(3-N84), S84*U84^(N84+3))</f>
        <v>11.425184194376566</v>
      </c>
      <c r="BR84" s="46">
        <f>BN84/BP84</f>
        <v>59.948579438611532</v>
      </c>
      <c r="BS84" s="61">
        <f>BL84/BM84</f>
        <v>0</v>
      </c>
      <c r="BT84" s="16">
        <f>BB84+BL84+BV84</f>
        <v>34</v>
      </c>
      <c r="BU84" s="66">
        <f>BC84+BM84+BW84</f>
        <v>725.50198387409523</v>
      </c>
      <c r="BV84" s="63">
        <v>34</v>
      </c>
      <c r="BW84" s="15">
        <f>AZ84*$D$163</f>
        <v>40.400881392614139</v>
      </c>
      <c r="BX84" s="37">
        <f>BW84-BV84</f>
        <v>6.4008813926141386</v>
      </c>
      <c r="BY84" s="53">
        <f>BX84*(BX84&lt;&gt;0)</f>
        <v>6.4008813926141386</v>
      </c>
      <c r="BZ84" s="26">
        <f>BY84/$BY$155</f>
        <v>8.8409963986383552E-3</v>
      </c>
      <c r="CA84" s="47">
        <f>BZ84 * $BX$155</f>
        <v>6.4008813926141377</v>
      </c>
      <c r="CB84" s="48">
        <f>IF(CA84&gt;0, V84, W84)</f>
        <v>11.431108044984565</v>
      </c>
      <c r="CC84" s="48">
        <f>IF(BX84&gt;0, S84*T84^(2-N84), S84*U84^(N84+2))</f>
        <v>11.42814573584746</v>
      </c>
      <c r="CD84" s="62">
        <f>CA84/CB84</f>
        <v>0.55995283811725882</v>
      </c>
      <c r="CE84" s="63">
        <v>0</v>
      </c>
      <c r="CF84" s="15">
        <f>AZ84*$CE$158</f>
        <v>27.767775073289599</v>
      </c>
      <c r="CG84" s="37">
        <f>CF84-CE84</f>
        <v>27.767775073289599</v>
      </c>
      <c r="CH84" s="53">
        <f>CG84*(CG84&lt;&gt;0)</f>
        <v>27.767775073289599</v>
      </c>
      <c r="CI84" s="26">
        <f>CH84/$CH$155</f>
        <v>4.3204877973066136E-3</v>
      </c>
      <c r="CJ84" s="47">
        <f>CI84 * $CG$155</f>
        <v>27.767775073289602</v>
      </c>
      <c r="CK84" s="48">
        <f>IF(CA84&gt;0,V84,W84)</f>
        <v>11.431108044984565</v>
      </c>
      <c r="CL84" s="62">
        <f>CJ84/CK84</f>
        <v>2.4291411614705889</v>
      </c>
      <c r="CM84" s="67">
        <f>N84</f>
        <v>-2</v>
      </c>
      <c r="CN84" s="75">
        <f>BT84+BV84</f>
        <v>68</v>
      </c>
      <c r="CO84">
        <f>E84/$E$155</f>
        <v>4.0195534678420059E-3</v>
      </c>
      <c r="CP84">
        <f>MAX(0,L84)</f>
        <v>0.19684239441958201</v>
      </c>
      <c r="CQ84">
        <f>CP84/$CP$155</f>
        <v>2.4303241668242712E-3</v>
      </c>
      <c r="CR84">
        <f>CO84*CQ84*AO84</f>
        <v>5.2751616836789163E-6</v>
      </c>
      <c r="CS84">
        <f>CR84/$CR$155</f>
        <v>1.1281563391609688E-3</v>
      </c>
      <c r="CT84" s="1">
        <f>$CT$157*CS84</f>
        <v>59.397300277874024</v>
      </c>
      <c r="CU84" s="2">
        <v>0</v>
      </c>
      <c r="CV84" s="1">
        <f>CT84-CU84</f>
        <v>59.397300277874024</v>
      </c>
      <c r="CW84">
        <f>CU84/CT84</f>
        <v>0</v>
      </c>
    </row>
    <row r="85" spans="1:101" x14ac:dyDescent="0.2">
      <c r="A85" s="29" t="s">
        <v>297</v>
      </c>
      <c r="B85">
        <v>1</v>
      </c>
      <c r="C85">
        <v>1</v>
      </c>
      <c r="D85">
        <v>0.67558929284858105</v>
      </c>
      <c r="E85">
        <v>0.32441070715141801</v>
      </c>
      <c r="F85">
        <v>0.993643226062773</v>
      </c>
      <c r="G85">
        <v>0.993643226062773</v>
      </c>
      <c r="H85">
        <v>0.35353113246970302</v>
      </c>
      <c r="I85">
        <v>0.67864605098203001</v>
      </c>
      <c r="J85">
        <v>0.48981885115802698</v>
      </c>
      <c r="K85">
        <v>0.69764259004953399</v>
      </c>
      <c r="L85">
        <v>0.14763403126531999</v>
      </c>
      <c r="M85">
        <v>-0.20257887591620999</v>
      </c>
      <c r="N85" s="21">
        <v>-2</v>
      </c>
      <c r="O85">
        <v>1.00434688324913</v>
      </c>
      <c r="P85">
        <v>0.99926827593547496</v>
      </c>
      <c r="Q85">
        <v>1.00415846559111</v>
      </c>
      <c r="R85">
        <v>0.99960316551755801</v>
      </c>
      <c r="S85">
        <v>10.25</v>
      </c>
      <c r="T85" s="27">
        <f>IF(C85,P85,R85)</f>
        <v>0.99926827593547496</v>
      </c>
      <c r="U85" s="27">
        <f>IF(D85 = 0,O85,Q85)</f>
        <v>1.00415846559111</v>
      </c>
      <c r="V85" s="39">
        <f>S85*T85^(1-N85)</f>
        <v>10.22751594516839</v>
      </c>
      <c r="W85" s="38">
        <f>S85*U85^(N85+1)</f>
        <v>10.2075522452188</v>
      </c>
      <c r="X85" s="44">
        <f>0.5 * (D85-MAX($D$3:$D$154))/(MIN($D$3:$D$154)-MAX($D$3:$D$154)) + 0.75</f>
        <v>0.90608357230643199</v>
      </c>
      <c r="Y85" s="44">
        <f>AVERAGE(D85, F85, G85, H85, I85, J85, K85)</f>
        <v>0.69750205280477451</v>
      </c>
      <c r="Z85" s="22">
        <f>AI85^N85</f>
        <v>0.70295416414944289</v>
      </c>
      <c r="AA85" s="22">
        <f>(Z85+AB85)/2</f>
        <v>0.49411022768293467</v>
      </c>
      <c r="AB85" s="22">
        <f>AM85^N85</f>
        <v>0.28526629121642638</v>
      </c>
      <c r="AC85" s="22">
        <v>1</v>
      </c>
      <c r="AD85" s="22">
        <v>1</v>
      </c>
      <c r="AE85" s="22">
        <v>1</v>
      </c>
      <c r="AF85" s="22">
        <f>PERCENTILE($L$2:$L$154, 0.05)</f>
        <v>-4.5080460395209E-2</v>
      </c>
      <c r="AG85" s="22">
        <f>PERCENTILE($L$2:$L$154, 0.95)</f>
        <v>0.95154870252060642</v>
      </c>
      <c r="AH85" s="22">
        <f>MIN(MAX(L85,AF85), AG85)</f>
        <v>0.14763403126531999</v>
      </c>
      <c r="AI85" s="22">
        <f>AH85-$AH$155+1</f>
        <v>1.192714491660529</v>
      </c>
      <c r="AJ85" s="22">
        <f>PERCENTILE($M$2:$M$154, 0.02)</f>
        <v>-1.0748760080736643</v>
      </c>
      <c r="AK85" s="22">
        <f>PERCENTILE($M$2:$M$154, 0.98)</f>
        <v>1.1164415820468989</v>
      </c>
      <c r="AL85" s="22">
        <f>MIN(MAX(M85,AJ85), AK85)</f>
        <v>-0.20257887591620999</v>
      </c>
      <c r="AM85" s="22">
        <f>AL85-$AL$155 + 1</f>
        <v>1.8722971321574544</v>
      </c>
      <c r="AN85" s="46">
        <v>0</v>
      </c>
      <c r="AO85" s="70">
        <v>0.54</v>
      </c>
      <c r="AP85" s="51">
        <v>1</v>
      </c>
      <c r="AQ85" s="50">
        <v>1</v>
      </c>
      <c r="AR85" s="17">
        <f>(AI85^4)*AB85*AE85*AN85</f>
        <v>0</v>
      </c>
      <c r="AS85" s="17">
        <f>(AM85^4) *Z85*AC85*AO85</f>
        <v>4.664658516938756</v>
      </c>
      <c r="AT85" s="17">
        <f>(AM85^4)*AA85*AP85*AQ85</f>
        <v>6.0718765319672876</v>
      </c>
      <c r="AU85" s="17">
        <f>MIN(AR85, 0.05*AR$155)</f>
        <v>0</v>
      </c>
      <c r="AV85" s="17">
        <f>MIN(AS85, 0.05*AS$155)</f>
        <v>4.664658516938756</v>
      </c>
      <c r="AW85" s="17">
        <f>MIN(AT85, 0.05*AT$155)</f>
        <v>6.0718765319672876</v>
      </c>
      <c r="AX85" s="14">
        <f>AU85/$AU$155</f>
        <v>0</v>
      </c>
      <c r="AY85" s="14">
        <f>AV85/$AV$155</f>
        <v>3.6295229361593875E-3</v>
      </c>
      <c r="AZ85" s="64">
        <f>AW85/$AW$155</f>
        <v>4.0244655552957196E-3</v>
      </c>
      <c r="BA85" s="21">
        <f>N85</f>
        <v>-2</v>
      </c>
      <c r="BB85" s="81">
        <v>0</v>
      </c>
      <c r="BC85" s="15">
        <f>$D$161*AX85</f>
        <v>0</v>
      </c>
      <c r="BD85" s="19">
        <f>BC85-BB85</f>
        <v>0</v>
      </c>
      <c r="BE85" s="60">
        <f>(IF(BD85 &gt; 0, V85, W85))</f>
        <v>10.2075522452188</v>
      </c>
      <c r="BF85" s="60">
        <f>IF(BD85&gt;0, S85*(T85^(2-N85)), S85*(U85^(N85 + 2)))</f>
        <v>10.25</v>
      </c>
      <c r="BG85" s="46">
        <f>BD85/BE85</f>
        <v>0</v>
      </c>
      <c r="BH85" s="61" t="e">
        <f>BB85/BC85</f>
        <v>#DIV/0!</v>
      </c>
      <c r="BI85" s="63">
        <v>0</v>
      </c>
      <c r="BJ85" s="63">
        <v>0</v>
      </c>
      <c r="BK85" s="63">
        <v>0</v>
      </c>
      <c r="BL85" s="10">
        <f>SUM(BI85:BK85)</f>
        <v>0</v>
      </c>
      <c r="BM85" s="15">
        <f>AY85*$D$160</f>
        <v>639.22794999345513</v>
      </c>
      <c r="BN85" s="9">
        <f>BM85-BL85</f>
        <v>639.22794999345513</v>
      </c>
      <c r="BO85" s="48">
        <f>IF(BN85&gt;0,V85,W85)</f>
        <v>10.22751594516839</v>
      </c>
      <c r="BP85" s="48">
        <f xml:space="preserve"> IF(BN85 &gt;0, S85*T85^(2-N85), S85*U85^(N85+2))</f>
        <v>10.220032225630996</v>
      </c>
      <c r="BQ85" s="48">
        <f>IF(BN85&gt;0, S85*T85^(3-N85), S85*U85^(N85+3))</f>
        <v>10.212553982111281</v>
      </c>
      <c r="BR85" s="46">
        <f>BN85/BP85</f>
        <v>62.54656892277935</v>
      </c>
      <c r="BS85" s="61">
        <f>BL85/BM85</f>
        <v>0</v>
      </c>
      <c r="BT85" s="16">
        <f>BB85+BL85+BV85</f>
        <v>0</v>
      </c>
      <c r="BU85" s="66">
        <f>BC85+BM85+BW85</f>
        <v>676.86072740102543</v>
      </c>
      <c r="BV85" s="63">
        <v>0</v>
      </c>
      <c r="BW85" s="15">
        <f>AZ85*$D$163</f>
        <v>37.632777407570273</v>
      </c>
      <c r="BX85" s="37">
        <f>BW85-BV85</f>
        <v>37.632777407570273</v>
      </c>
      <c r="BY85" s="53">
        <f>BX85*(BX85&lt;&gt;0)</f>
        <v>37.632777407570273</v>
      </c>
      <c r="BZ85" s="26">
        <f>BY85/$BY$155</f>
        <v>5.19789743198487E-2</v>
      </c>
      <c r="CA85" s="47">
        <f>BZ85 * $BX$155</f>
        <v>37.632777407570273</v>
      </c>
      <c r="CB85" s="48">
        <f>IF(CA85&gt;0, V85, W85)</f>
        <v>10.22751594516839</v>
      </c>
      <c r="CC85" s="48">
        <f>IF(BX85&gt;0, S85*T85^(2-N85), S85*U85^(N85+2))</f>
        <v>10.220032225630996</v>
      </c>
      <c r="CD85" s="62">
        <f>CA85/CB85</f>
        <v>3.6795618417342562</v>
      </c>
      <c r="CE85" s="63">
        <v>0</v>
      </c>
      <c r="CF85" s="15">
        <f>AZ85*$CE$158</f>
        <v>25.865240123885592</v>
      </c>
      <c r="CG85" s="37">
        <f>CF85-CE85</f>
        <v>25.865240123885592</v>
      </c>
      <c r="CH85" s="53">
        <f>CG85*(CG85&lt;&gt;0)</f>
        <v>25.865240123885592</v>
      </c>
      <c r="CI85" s="26">
        <f>CH85/$CH$155</f>
        <v>4.0244655552957205E-3</v>
      </c>
      <c r="CJ85" s="47">
        <f>CI85 * $CG$155</f>
        <v>25.865240123885592</v>
      </c>
      <c r="CK85" s="48">
        <f>IF(CA85&gt;0,V85,W85)</f>
        <v>10.22751594516839</v>
      </c>
      <c r="CL85" s="62">
        <f>CJ85/CK85</f>
        <v>2.5289855584243468</v>
      </c>
      <c r="CM85" s="67">
        <f>N85</f>
        <v>-2</v>
      </c>
      <c r="CN85" s="75">
        <f>BT85+BV85</f>
        <v>0</v>
      </c>
      <c r="CO85">
        <f>E85/$E$155</f>
        <v>3.8671533363598457E-3</v>
      </c>
      <c r="CP85">
        <f>MAX(0,L85)</f>
        <v>0.14763403126531999</v>
      </c>
      <c r="CQ85">
        <f>CP85/$CP$155</f>
        <v>1.8227707252178381E-3</v>
      </c>
      <c r="CR85">
        <f>CO85*CQ85*AO85</f>
        <v>3.8064243013804182E-6</v>
      </c>
      <c r="CS85">
        <f>CR85/$CR$155</f>
        <v>8.1404930552647279E-4</v>
      </c>
      <c r="CT85" s="1">
        <f>$CT$157*CS85</f>
        <v>42.859601424844413</v>
      </c>
      <c r="CU85" s="2">
        <v>0</v>
      </c>
      <c r="CV85" s="1">
        <f>CT85-CU85</f>
        <v>42.859601424844413</v>
      </c>
      <c r="CW85">
        <f>CU85/CT85</f>
        <v>0</v>
      </c>
    </row>
    <row r="86" spans="1:101" x14ac:dyDescent="0.2">
      <c r="A86" s="29" t="s">
        <v>201</v>
      </c>
      <c r="B86">
        <v>1</v>
      </c>
      <c r="C86">
        <v>1</v>
      </c>
      <c r="D86">
        <v>0.66840731070495996</v>
      </c>
      <c r="E86">
        <v>0.33159268929503899</v>
      </c>
      <c r="F86">
        <v>0.79754204398447603</v>
      </c>
      <c r="G86">
        <v>0.79754204398447603</v>
      </c>
      <c r="H86">
        <v>3.86779184247538E-2</v>
      </c>
      <c r="I86">
        <v>0.39451476793248902</v>
      </c>
      <c r="J86">
        <v>0.123527365435572</v>
      </c>
      <c r="K86">
        <v>0.31387619775558601</v>
      </c>
      <c r="L86">
        <v>0.51116595486225203</v>
      </c>
      <c r="M86">
        <v>0.89697900496865501</v>
      </c>
      <c r="N86" s="21">
        <v>0</v>
      </c>
      <c r="O86">
        <v>0.99640556999598096</v>
      </c>
      <c r="P86">
        <v>0.99659639217315399</v>
      </c>
      <c r="Q86">
        <v>1.00453099553265</v>
      </c>
      <c r="R86">
        <v>0.98892725895751599</v>
      </c>
      <c r="S86">
        <v>2.6400001049041699</v>
      </c>
      <c r="T86" s="27">
        <f>IF(C86,P86,R86)</f>
        <v>0.99659639217315399</v>
      </c>
      <c r="U86" s="27">
        <f>IF(D86 = 0,O86,Q86)</f>
        <v>1.00453099553265</v>
      </c>
      <c r="V86" s="39">
        <f>S86*T86^(1-N86)</f>
        <v>2.6310145798842437</v>
      </c>
      <c r="W86" s="38">
        <f>S86*U86^(N86+1)</f>
        <v>2.6519619335856861</v>
      </c>
      <c r="X86" s="44">
        <f>0.5 * (D86-MAX($D$3:$D$154))/(MIN($D$3:$D$154)-MAX($D$3:$D$154)) + 0.75</f>
        <v>0.90976577249190582</v>
      </c>
      <c r="Y86" s="44">
        <f>AVERAGE(D86, F86, G86, H86, I86, J86, K86)</f>
        <v>0.44772680688890187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PERCENTILE($L$2:$L$154, 0.05)</f>
        <v>-4.5080460395209E-2</v>
      </c>
      <c r="AG86" s="22">
        <f>PERCENTILE($L$2:$L$154, 0.95)</f>
        <v>0.95154870252060642</v>
      </c>
      <c r="AH86" s="22">
        <f>MIN(MAX(L86,AF86), AG86)</f>
        <v>0.51116595486225203</v>
      </c>
      <c r="AI86" s="22">
        <f>AH86-$AH$155+1</f>
        <v>1.5562464152574611</v>
      </c>
      <c r="AJ86" s="22">
        <f>PERCENTILE($M$2:$M$154, 0.02)</f>
        <v>-1.0748760080736643</v>
      </c>
      <c r="AK86" s="22">
        <f>PERCENTILE($M$2:$M$154, 0.98)</f>
        <v>1.1164415820468989</v>
      </c>
      <c r="AL86" s="22">
        <f>MIN(MAX(M86,AJ86), AK86)</f>
        <v>0.89697900496865501</v>
      </c>
      <c r="AM86" s="22">
        <f>AL86-$AL$155 + 1</f>
        <v>2.9718550130423194</v>
      </c>
      <c r="AN86" s="46">
        <v>0</v>
      </c>
      <c r="AO86" s="78">
        <v>0</v>
      </c>
      <c r="AP86" s="78">
        <v>0</v>
      </c>
      <c r="AQ86" s="50">
        <v>1</v>
      </c>
      <c r="AR86" s="17">
        <f>(AI86^4)*AB86*AE86*AN86</f>
        <v>0</v>
      </c>
      <c r="AS86" s="17">
        <f>(AM86^4) *Z86*AC86*AO86</f>
        <v>0</v>
      </c>
      <c r="AT86" s="17">
        <f>(AM86^4)*AA86*AP86*AQ86</f>
        <v>0</v>
      </c>
      <c r="AU86" s="17">
        <f>MIN(AR86, 0.05*AR$155)</f>
        <v>0</v>
      </c>
      <c r="AV86" s="17">
        <f>MIN(AS86, 0.05*AS$155)</f>
        <v>0</v>
      </c>
      <c r="AW86" s="17">
        <f>MIN(AT86, 0.05*AT$155)</f>
        <v>0</v>
      </c>
      <c r="AX86" s="14">
        <f>AU86/$AU$155</f>
        <v>0</v>
      </c>
      <c r="AY86" s="14">
        <f>AV86/$AV$155</f>
        <v>0</v>
      </c>
      <c r="AZ86" s="64">
        <f>AW86/$AW$155</f>
        <v>0</v>
      </c>
      <c r="BA86" s="21">
        <f>N86</f>
        <v>0</v>
      </c>
      <c r="BB86" s="81">
        <v>0</v>
      </c>
      <c r="BC86" s="15">
        <f>$D$161*AX86</f>
        <v>0</v>
      </c>
      <c r="BD86" s="19">
        <f>BC86-BB86</f>
        <v>0</v>
      </c>
      <c r="BE86" s="60">
        <f>(IF(BD86 &gt; 0, V86, W86))</f>
        <v>2.6519619335856861</v>
      </c>
      <c r="BF86" s="60">
        <f>IF(BD86&gt;0, S86*(T86^(2-N86)), S86*(U86^(N86 + 2)))</f>
        <v>2.6639779612595209</v>
      </c>
      <c r="BG86" s="46">
        <f>BD86/BE86</f>
        <v>0</v>
      </c>
      <c r="BH86" s="61" t="e">
        <f>BB86/BC86</f>
        <v>#DIV/0!</v>
      </c>
      <c r="BI86" s="63">
        <v>0</v>
      </c>
      <c r="BJ86" s="63">
        <v>2289</v>
      </c>
      <c r="BK86" s="63">
        <v>0</v>
      </c>
      <c r="BL86" s="10">
        <f>SUM(BI86:BK86)</f>
        <v>2289</v>
      </c>
      <c r="BM86" s="15">
        <f>AY86*$D$160</f>
        <v>0</v>
      </c>
      <c r="BN86" s="9">
        <f>BM86-BL86</f>
        <v>-2289</v>
      </c>
      <c r="BO86" s="48">
        <f>IF(BN86&gt;0,V86,W86)</f>
        <v>2.6519619335856861</v>
      </c>
      <c r="BP86" s="48">
        <f xml:space="preserve"> IF(BN86 &gt;0, S86*T86^(2-N86), S86*U86^(N86+2))</f>
        <v>2.6639779612595209</v>
      </c>
      <c r="BQ86" s="48">
        <f>IF(BN86&gt;0, S86*T86^(3-N86), S86*U86^(N86+3))</f>
        <v>2.6760484335010659</v>
      </c>
      <c r="BR86" s="46">
        <f>BN86/BP86</f>
        <v>-859.2413425664256</v>
      </c>
      <c r="BS86" s="61" t="e">
        <f>BL86/BM86</f>
        <v>#DIV/0!</v>
      </c>
      <c r="BT86" s="16">
        <f>BB86+BL86+BV86</f>
        <v>2445</v>
      </c>
      <c r="BU86" s="66">
        <f>BC86+BM86+BW86</f>
        <v>0</v>
      </c>
      <c r="BV86" s="63">
        <v>156</v>
      </c>
      <c r="BW86" s="15">
        <f>AZ86*$D$163</f>
        <v>0</v>
      </c>
      <c r="BX86" s="37">
        <f>BW86-BV86</f>
        <v>-156</v>
      </c>
      <c r="BY86" s="53">
        <f>BX86*(BX86&lt;&gt;0)</f>
        <v>-156</v>
      </c>
      <c r="BZ86" s="26">
        <f>BY86/$BY$155</f>
        <v>-0.21546961325966957</v>
      </c>
      <c r="CA86" s="47">
        <f>BZ86 * $BX$155</f>
        <v>-156</v>
      </c>
      <c r="CB86" s="48">
        <f>IF(CA86&gt;0, V86, W86)</f>
        <v>2.6519619335856861</v>
      </c>
      <c r="CC86" s="48">
        <f>IF(BX86&gt;0, S86*T86^(2-N86), S86*U86^(N86+2))</f>
        <v>2.6639779612595209</v>
      </c>
      <c r="CD86" s="62">
        <f>CA86/CB86</f>
        <v>-58.824373768093366</v>
      </c>
      <c r="CE86" s="63">
        <v>0</v>
      </c>
      <c r="CF86" s="15">
        <f>AZ86*$CE$158</f>
        <v>0</v>
      </c>
      <c r="CG86" s="37">
        <f>CF86-CE86</f>
        <v>0</v>
      </c>
      <c r="CH86" s="53">
        <f>CG86*(CG86&lt;&gt;0)</f>
        <v>0</v>
      </c>
      <c r="CI86" s="26">
        <f>CH86/$CH$155</f>
        <v>0</v>
      </c>
      <c r="CJ86" s="47">
        <f>CI86 * $CG$155</f>
        <v>0</v>
      </c>
      <c r="CK86" s="48">
        <f>IF(CA86&gt;0,V86,W86)</f>
        <v>2.6519619335856861</v>
      </c>
      <c r="CL86" s="62">
        <f>CJ86/CK86</f>
        <v>0</v>
      </c>
      <c r="CM86" s="67">
        <f>N86</f>
        <v>0</v>
      </c>
      <c r="CN86" s="75">
        <f>BT86+BV86</f>
        <v>2601</v>
      </c>
      <c r="CO86">
        <f>E86/$E$155</f>
        <v>3.952766497689374E-3</v>
      </c>
      <c r="CP86">
        <f>MAX(0,L86)</f>
        <v>0.51116595486225203</v>
      </c>
      <c r="CQ86">
        <f>CP86/$CP$155</f>
        <v>6.3111352461578821E-3</v>
      </c>
      <c r="CR86">
        <f>CO86*CQ86*AO86</f>
        <v>0</v>
      </c>
      <c r="CS86">
        <f>CR86/$CR$155</f>
        <v>0</v>
      </c>
      <c r="CT86" s="1">
        <f>$CT$157*CS86</f>
        <v>0</v>
      </c>
      <c r="CU86" s="2">
        <v>0</v>
      </c>
      <c r="CV86" s="1">
        <f>CT86-CU86</f>
        <v>0</v>
      </c>
      <c r="CW86" t="e">
        <f>CU86/CT86</f>
        <v>#DIV/0!</v>
      </c>
    </row>
    <row r="87" spans="1:101" x14ac:dyDescent="0.2">
      <c r="A87" s="29" t="s">
        <v>138</v>
      </c>
      <c r="B87">
        <v>0</v>
      </c>
      <c r="C87">
        <v>0</v>
      </c>
      <c r="D87">
        <v>0.55493407910507297</v>
      </c>
      <c r="E87">
        <v>0.44506592089492603</v>
      </c>
      <c r="F87">
        <v>0.55065554231227598</v>
      </c>
      <c r="G87">
        <v>0.55065554231227598</v>
      </c>
      <c r="H87">
        <v>0.79774341830338402</v>
      </c>
      <c r="I87">
        <v>0.45758462181362303</v>
      </c>
      <c r="J87">
        <v>0.60418136380449605</v>
      </c>
      <c r="K87">
        <v>0.57679789921664504</v>
      </c>
      <c r="L87">
        <v>0.74868513713964102</v>
      </c>
      <c r="M87">
        <v>-0.57578337028980098</v>
      </c>
      <c r="N87" s="21">
        <v>0</v>
      </c>
      <c r="O87">
        <v>1.0057268242144899</v>
      </c>
      <c r="P87">
        <v>0.99825933964940095</v>
      </c>
      <c r="Q87">
        <v>1.00567096773027</v>
      </c>
      <c r="R87">
        <v>0.99439316073110995</v>
      </c>
      <c r="S87">
        <v>102.430000305175</v>
      </c>
      <c r="T87" s="27">
        <f>IF(C87,P87,R87)</f>
        <v>0.99439316073110995</v>
      </c>
      <c r="U87" s="27">
        <f>IF(D87 = 0,O87,Q87)</f>
        <v>1.00567096773027</v>
      </c>
      <c r="V87" s="39">
        <f>S87*T87^(1-N87)</f>
        <v>101.85569175715152</v>
      </c>
      <c r="W87" s="38">
        <f>S87*U87^(N87+1)</f>
        <v>103.0108775315172</v>
      </c>
      <c r="X87" s="44">
        <f>0.5 * (D87-MAX($D$3:$D$154))/(MIN($D$3:$D$154)-MAX($D$3:$D$154)) + 0.75</f>
        <v>0.96794346579270818</v>
      </c>
      <c r="Y87" s="44">
        <f>AVERAGE(D87, F87, G87, H87, I87, J87, K87)</f>
        <v>0.58465035240968177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v>1</v>
      </c>
      <c r="AD87" s="22">
        <v>1</v>
      </c>
      <c r="AE87" s="22">
        <v>1</v>
      </c>
      <c r="AF87" s="22">
        <f>PERCENTILE($L$2:$L$154, 0.05)</f>
        <v>-4.5080460395209E-2</v>
      </c>
      <c r="AG87" s="22">
        <f>PERCENTILE($L$2:$L$154, 0.95)</f>
        <v>0.95154870252060642</v>
      </c>
      <c r="AH87" s="22">
        <f>MIN(MAX(L87,AF87), AG87)</f>
        <v>0.74868513713964102</v>
      </c>
      <c r="AI87" s="22">
        <f>AH87-$AH$155+1</f>
        <v>1.7937655975348501</v>
      </c>
      <c r="AJ87" s="22">
        <f>PERCENTILE($M$2:$M$154, 0.02)</f>
        <v>-1.0748760080736643</v>
      </c>
      <c r="AK87" s="22">
        <f>PERCENTILE($M$2:$M$154, 0.98)</f>
        <v>1.1164415820468989</v>
      </c>
      <c r="AL87" s="22">
        <f>MIN(MAX(M87,AJ87), AK87)</f>
        <v>-0.57578337028980098</v>
      </c>
      <c r="AM87" s="22">
        <f>AL87-$AL$155 + 1</f>
        <v>1.4990926377838634</v>
      </c>
      <c r="AN87" s="46">
        <v>1</v>
      </c>
      <c r="AO87" s="51">
        <v>1</v>
      </c>
      <c r="AP87" s="51">
        <v>1</v>
      </c>
      <c r="AQ87" s="21">
        <v>1</v>
      </c>
      <c r="AR87" s="17">
        <f>(AI87^4)*AB87*AE87*AN87</f>
        <v>10.352917705647245</v>
      </c>
      <c r="AS87" s="17">
        <f>(AM87^4) *Z87*AC87*AO87</f>
        <v>5.0502617202341948</v>
      </c>
      <c r="AT87" s="17">
        <f>(AM87^4)*AA87*AP87*AQ87</f>
        <v>5.0502617202341948</v>
      </c>
      <c r="AU87" s="17">
        <f>MIN(AR87, 0.05*AR$155)</f>
        <v>10.352917705647245</v>
      </c>
      <c r="AV87" s="17">
        <f>MIN(AS87, 0.05*AS$155)</f>
        <v>5.0502617202341948</v>
      </c>
      <c r="AW87" s="17">
        <f>MIN(AT87, 0.05*AT$155)</f>
        <v>5.0502617202341948</v>
      </c>
      <c r="AX87" s="14">
        <f>AU87/$AU$155</f>
        <v>2.0344998404753276E-2</v>
      </c>
      <c r="AY87" s="14">
        <f>AV87/$AV$155</f>
        <v>3.9295568326461559E-3</v>
      </c>
      <c r="AZ87" s="64">
        <f>AW87/$AW$155</f>
        <v>3.3473349188353563E-3</v>
      </c>
      <c r="BA87" s="21">
        <f>N87</f>
        <v>0</v>
      </c>
      <c r="BB87" s="81">
        <v>2663</v>
      </c>
      <c r="BC87" s="15">
        <f>$D$161*AX87</f>
        <v>2613.2947000921536</v>
      </c>
      <c r="BD87" s="19">
        <f>BC87-BB87</f>
        <v>-49.705299907846438</v>
      </c>
      <c r="BE87" s="60">
        <f>(IF(BD87 &gt; 0, V87, W87))</f>
        <v>103.0108775315172</v>
      </c>
      <c r="BF87" s="60">
        <f>IF(BD87&gt;0, S87*(T87^(2-N87)), S87*(U87^(N87 + 2)))</f>
        <v>103.59504889386521</v>
      </c>
      <c r="BG87" s="46">
        <f>BD87/BE87</f>
        <v>-0.48252476921807225</v>
      </c>
      <c r="BH87" s="61">
        <f>BB87/BC87</f>
        <v>1.0190201663463725</v>
      </c>
      <c r="BI87" s="63">
        <v>0</v>
      </c>
      <c r="BJ87" s="63">
        <v>0</v>
      </c>
      <c r="BK87" s="63">
        <v>0</v>
      </c>
      <c r="BL87" s="10">
        <f>SUM(BI87:BK87)</f>
        <v>0</v>
      </c>
      <c r="BM87" s="15">
        <f>AY87*$D$160</f>
        <v>692.06961980880828</v>
      </c>
      <c r="BN87" s="9">
        <f>BM87-BL87</f>
        <v>692.06961980880828</v>
      </c>
      <c r="BO87" s="48">
        <f>IF(BN87&gt;0,V87,W87)</f>
        <v>101.85569175715152</v>
      </c>
      <c r="BP87" s="48">
        <f xml:space="preserve"> IF(BN87 &gt;0, S87*T87^(2-N87), S87*U87^(N87+2))</f>
        <v>101.28460326484756</v>
      </c>
      <c r="BQ87" s="48">
        <f>IF(BN87&gt;0, S87*T87^(3-N87), S87*U87^(N87+3))</f>
        <v>100.71671677392827</v>
      </c>
      <c r="BR87" s="46">
        <f>BN87/BP87</f>
        <v>6.8329202810729877</v>
      </c>
      <c r="BS87" s="61">
        <f>BL87/BM87</f>
        <v>0</v>
      </c>
      <c r="BT87" s="16">
        <f>BB87+BL87+BV87</f>
        <v>2663</v>
      </c>
      <c r="BU87" s="66">
        <f>BC87+BM87+BW87</f>
        <v>3336.6652487269916</v>
      </c>
      <c r="BV87" s="63">
        <v>0</v>
      </c>
      <c r="BW87" s="15">
        <f>AZ87*$D$163</f>
        <v>31.300928826029416</v>
      </c>
      <c r="BX87" s="37">
        <f>BW87-BV87</f>
        <v>31.300928826029416</v>
      </c>
      <c r="BY87" s="53">
        <f>BX87*(BX87&lt;&gt;0)</f>
        <v>31.300928826029416</v>
      </c>
      <c r="BZ87" s="26">
        <f>BY87/$BY$155</f>
        <v>4.3233327107775645E-2</v>
      </c>
      <c r="CA87" s="47">
        <f>BZ87 * $BX$155</f>
        <v>31.300928826029413</v>
      </c>
      <c r="CB87" s="48">
        <f>IF(CA87&gt;0, V87, W87)</f>
        <v>101.85569175715152</v>
      </c>
      <c r="CC87" s="48">
        <f>IF(BX87&gt;0, S87*T87^(2-N87), S87*U87^(N87+2))</f>
        <v>101.28460326484756</v>
      </c>
      <c r="CD87" s="62">
        <f>CA87/CB87</f>
        <v>0.30730662455916907</v>
      </c>
      <c r="CE87" s="63">
        <v>0</v>
      </c>
      <c r="CF87" s="15">
        <f>AZ87*$CE$158</f>
        <v>21.513321523354836</v>
      </c>
      <c r="CG87" s="37">
        <f>CF87-CE87</f>
        <v>21.513321523354836</v>
      </c>
      <c r="CH87" s="53">
        <f>CG87*(CG87&lt;&gt;0)</f>
        <v>21.513321523354836</v>
      </c>
      <c r="CI87" s="26">
        <f>CH87/$CH$155</f>
        <v>3.3473349188353572E-3</v>
      </c>
      <c r="CJ87" s="47">
        <f>CI87 * $CG$155</f>
        <v>21.513321523354836</v>
      </c>
      <c r="CK87" s="48">
        <f>IF(CA87&gt;0,V87,W87)</f>
        <v>101.85569175715152</v>
      </c>
      <c r="CL87" s="62">
        <f>CJ87/CK87</f>
        <v>0.21121373928368944</v>
      </c>
      <c r="CM87" s="67">
        <f>N87</f>
        <v>0</v>
      </c>
      <c r="CN87" s="75">
        <f>BT87+BV87</f>
        <v>2663</v>
      </c>
      <c r="CO87">
        <f>E87/$E$155</f>
        <v>5.3054295772227483E-3</v>
      </c>
      <c r="CP87">
        <f>MAX(0,L87)</f>
        <v>0.74868513713964102</v>
      </c>
      <c r="CQ87">
        <f>CP87/$CP$155</f>
        <v>9.2436773465279665E-3</v>
      </c>
      <c r="CR87">
        <f>CO87*CQ87*AO87</f>
        <v>4.9041679196573366E-5</v>
      </c>
      <c r="CS87">
        <f>CR87/$CR$155</f>
        <v>1.0488148911130212E-2</v>
      </c>
      <c r="CT87" s="1">
        <f>$CT$157*CS87</f>
        <v>552.19982249691702</v>
      </c>
      <c r="CU87" s="2">
        <v>0</v>
      </c>
      <c r="CV87" s="1">
        <f>CT87-CU87</f>
        <v>552.19982249691702</v>
      </c>
      <c r="CW87">
        <f>CU87/CT87</f>
        <v>0</v>
      </c>
    </row>
    <row r="88" spans="1:101" x14ac:dyDescent="0.2">
      <c r="A88" s="29" t="s">
        <v>240</v>
      </c>
      <c r="B88">
        <v>1</v>
      </c>
      <c r="C88">
        <v>0</v>
      </c>
      <c r="D88">
        <v>0.155813024370755</v>
      </c>
      <c r="E88">
        <v>0.84418697562924405</v>
      </c>
      <c r="F88">
        <v>7.0321811680572097E-2</v>
      </c>
      <c r="G88">
        <v>7.0321811680572097E-2</v>
      </c>
      <c r="H88">
        <v>0.13163393230254899</v>
      </c>
      <c r="I88">
        <v>0.41412452987881299</v>
      </c>
      <c r="J88">
        <v>0.23347984994618401</v>
      </c>
      <c r="K88">
        <v>0.128135576789289</v>
      </c>
      <c r="L88">
        <v>0.32634754499981899</v>
      </c>
      <c r="M88">
        <v>0.59270312387193702</v>
      </c>
      <c r="N88" s="21">
        <v>0</v>
      </c>
      <c r="O88">
        <v>1.00840274045588</v>
      </c>
      <c r="P88">
        <v>1.0097902299897401</v>
      </c>
      <c r="Q88">
        <v>0.98412299889987098</v>
      </c>
      <c r="R88">
        <v>0.97111878451332201</v>
      </c>
      <c r="S88">
        <v>0.54699999094009399</v>
      </c>
      <c r="T88" s="27">
        <f>IF(C88,P88,R88)</f>
        <v>0.97111878451332201</v>
      </c>
      <c r="U88" s="27">
        <f>IF(D88 = 0,O88,Q88)</f>
        <v>0.98412299889987098</v>
      </c>
      <c r="V88" s="39">
        <f>S88*T88^(1-N88)</f>
        <v>0.53120196633054229</v>
      </c>
      <c r="W88" s="38">
        <f>S88*U88^(N88+1)</f>
        <v>0.53831527148216751</v>
      </c>
      <c r="X88" s="44">
        <f>0.5 * (D88-MAX($D$3:$D$154))/(MIN($D$3:$D$154)-MAX($D$3:$D$154)) + 0.75</f>
        <v>1.1725727160999591</v>
      </c>
      <c r="Y88" s="44">
        <f>AVERAGE(D88, F88, G88, H88, I88, J88, K88)</f>
        <v>0.17197579094981919</v>
      </c>
      <c r="Z88" s="22">
        <f>AI88^N88</f>
        <v>1</v>
      </c>
      <c r="AA88" s="22">
        <f>(Z88+AB88)/2</f>
        <v>1</v>
      </c>
      <c r="AB88" s="22">
        <f>AM88^N88</f>
        <v>1</v>
      </c>
      <c r="AC88" s="22">
        <v>1</v>
      </c>
      <c r="AD88" s="22">
        <v>1</v>
      </c>
      <c r="AE88" s="22">
        <v>1</v>
      </c>
      <c r="AF88" s="22">
        <f>PERCENTILE($L$2:$L$154, 0.05)</f>
        <v>-4.5080460395209E-2</v>
      </c>
      <c r="AG88" s="22">
        <f>PERCENTILE($L$2:$L$154, 0.95)</f>
        <v>0.95154870252060642</v>
      </c>
      <c r="AH88" s="22">
        <f>MIN(MAX(L88,AF88), AG88)</f>
        <v>0.32634754499981899</v>
      </c>
      <c r="AI88" s="22">
        <f>AH88-$AH$155+1</f>
        <v>1.3714280053950281</v>
      </c>
      <c r="AJ88" s="22">
        <f>PERCENTILE($M$2:$M$154, 0.02)</f>
        <v>-1.0748760080736643</v>
      </c>
      <c r="AK88" s="22">
        <f>PERCENTILE($M$2:$M$154, 0.98)</f>
        <v>1.1164415820468989</v>
      </c>
      <c r="AL88" s="22">
        <f>MIN(MAX(M88,AJ88), AK88)</f>
        <v>0.59270312387193702</v>
      </c>
      <c r="AM88" s="22">
        <f>AL88-$AL$155 + 1</f>
        <v>2.6675791319456015</v>
      </c>
      <c r="AN88" s="46">
        <v>0</v>
      </c>
      <c r="AO88" s="78">
        <v>0</v>
      </c>
      <c r="AP88" s="78">
        <v>0</v>
      </c>
      <c r="AQ88" s="50">
        <v>1</v>
      </c>
      <c r="AR88" s="17">
        <f>(AI88^4)*AB88*AE88*AN88</f>
        <v>0</v>
      </c>
      <c r="AS88" s="17">
        <f>(AM88^4) *Z88*AC88*AO88</f>
        <v>0</v>
      </c>
      <c r="AT88" s="17">
        <f>(AM88^4)*AA88*AP88*AQ88</f>
        <v>0</v>
      </c>
      <c r="AU88" s="17">
        <f>MIN(AR88, 0.05*AR$155)</f>
        <v>0</v>
      </c>
      <c r="AV88" s="17">
        <f>MIN(AS88, 0.05*AS$155)</f>
        <v>0</v>
      </c>
      <c r="AW88" s="17">
        <f>MIN(AT88, 0.05*AT$155)</f>
        <v>0</v>
      </c>
      <c r="AX88" s="14">
        <f>AU88/$AU$155</f>
        <v>0</v>
      </c>
      <c r="AY88" s="14">
        <f>AV88/$AV$155</f>
        <v>0</v>
      </c>
      <c r="AZ88" s="64">
        <f>AW88/$AW$155</f>
        <v>0</v>
      </c>
      <c r="BA88" s="21">
        <f>N88</f>
        <v>0</v>
      </c>
      <c r="BB88" s="81">
        <v>0</v>
      </c>
      <c r="BC88" s="15">
        <f>$D$161*AX88</f>
        <v>0</v>
      </c>
      <c r="BD88" s="19">
        <f>BC88-BB88</f>
        <v>0</v>
      </c>
      <c r="BE88" s="60">
        <f>(IF(BD88 &gt; 0, V88, W88))</f>
        <v>0.53831527148216751</v>
      </c>
      <c r="BF88" s="60">
        <f>IF(BD88&gt;0, S88*(T88^(2-N88)), S88*(U88^(N88 + 2)))</f>
        <v>0.52976843932462891</v>
      </c>
      <c r="BG88" s="46">
        <f>BD88/BE88</f>
        <v>0</v>
      </c>
      <c r="BH88" s="61" t="e">
        <f>BB88/BC88</f>
        <v>#DIV/0!</v>
      </c>
      <c r="BI88" s="63">
        <v>0</v>
      </c>
      <c r="BJ88" s="63">
        <v>1969</v>
      </c>
      <c r="BK88" s="63">
        <v>0</v>
      </c>
      <c r="BL88" s="10">
        <f>SUM(BI88:BK88)</f>
        <v>1969</v>
      </c>
      <c r="BM88" s="15">
        <f>AY88*$D$160</f>
        <v>0</v>
      </c>
      <c r="BN88" s="9">
        <f>BM88-BL88</f>
        <v>-1969</v>
      </c>
      <c r="BO88" s="48">
        <f>IF(BN88&gt;0,V88,W88)</f>
        <v>0.53831527148216751</v>
      </c>
      <c r="BP88" s="48">
        <f xml:space="preserve"> IF(BN88 &gt;0, S88*T88^(2-N88), S88*U88^(N88+2))</f>
        <v>0.52976843932462891</v>
      </c>
      <c r="BQ88" s="48">
        <f>IF(BN88&gt;0, S88*T88^(3-N88), S88*U88^(N88+3))</f>
        <v>0.52135730523065826</v>
      </c>
      <c r="BR88" s="46">
        <f>BN88/BP88</f>
        <v>-3716.7181995782234</v>
      </c>
      <c r="BS88" s="61" t="e">
        <f>BL88/BM88</f>
        <v>#DIV/0!</v>
      </c>
      <c r="BT88" s="16">
        <f>BB88+BL88+BV88</f>
        <v>2083</v>
      </c>
      <c r="BU88" s="66">
        <f>BC88+BM88+BW88</f>
        <v>0</v>
      </c>
      <c r="BV88" s="63">
        <v>114</v>
      </c>
      <c r="BW88" s="15">
        <f>AZ88*$D$163</f>
        <v>0</v>
      </c>
      <c r="BX88" s="37">
        <f>BW88-BV88</f>
        <v>-114</v>
      </c>
      <c r="BY88" s="53">
        <f>BX88*(BX88&lt;&gt;0)</f>
        <v>-114</v>
      </c>
      <c r="BZ88" s="26">
        <f>BY88/$BY$155</f>
        <v>-0.15745856353591237</v>
      </c>
      <c r="CA88" s="47">
        <f>BZ88 * $BX$155</f>
        <v>-114</v>
      </c>
      <c r="CB88" s="48">
        <f>IF(CA88&gt;0, V88, W88)</f>
        <v>0.53831527148216751</v>
      </c>
      <c r="CC88" s="48">
        <f>IF(BX88&gt;0, S88*T88^(2-N88), S88*U88^(N88+2))</f>
        <v>0.52976843932462891</v>
      </c>
      <c r="CD88" s="62">
        <f>CA88/CB88</f>
        <v>-211.77181112866944</v>
      </c>
      <c r="CE88" s="63">
        <v>0</v>
      </c>
      <c r="CF88" s="15">
        <f>AZ88*$CE$158</f>
        <v>0</v>
      </c>
      <c r="CG88" s="37">
        <f>CF88-CE88</f>
        <v>0</v>
      </c>
      <c r="CH88" s="53">
        <f>CG88*(CG88&lt;&gt;0)</f>
        <v>0</v>
      </c>
      <c r="CI88" s="26">
        <f>CH88/$CH$155</f>
        <v>0</v>
      </c>
      <c r="CJ88" s="47">
        <f>CI88 * $CG$155</f>
        <v>0</v>
      </c>
      <c r="CK88" s="48">
        <f>IF(CA88&gt;0,V88,W88)</f>
        <v>0.53831527148216751</v>
      </c>
      <c r="CL88" s="62">
        <f>CJ88/CK88</f>
        <v>0</v>
      </c>
      <c r="CM88" s="67">
        <f>N88</f>
        <v>0</v>
      </c>
      <c r="CN88" s="75">
        <f>BT88+BV88</f>
        <v>2197</v>
      </c>
      <c r="CO88">
        <f>E88/$E$155</f>
        <v>1.0063171181931469E-2</v>
      </c>
      <c r="CP88">
        <f>MAX(0,L88)</f>
        <v>0.32634754499981899</v>
      </c>
      <c r="CQ88">
        <f>CP88/$CP$155</f>
        <v>4.0292657876647448E-3</v>
      </c>
      <c r="CR88">
        <f>CO88*CQ88*AO88</f>
        <v>0</v>
      </c>
      <c r="CS88">
        <f>CR88/$CR$155</f>
        <v>0</v>
      </c>
      <c r="CT88" s="1">
        <f>$CT$157*CS88</f>
        <v>0</v>
      </c>
      <c r="CU88" s="2">
        <v>0</v>
      </c>
      <c r="CV88" s="1">
        <f>CT88-CU88</f>
        <v>0</v>
      </c>
      <c r="CW88" t="e">
        <f>CU88/CT88</f>
        <v>#DIV/0!</v>
      </c>
    </row>
    <row r="89" spans="1:101" x14ac:dyDescent="0.2">
      <c r="A89" s="29" t="s">
        <v>155</v>
      </c>
      <c r="B89">
        <v>0</v>
      </c>
      <c r="C89">
        <v>0</v>
      </c>
      <c r="D89">
        <v>4.0751098681582103E-2</v>
      </c>
      <c r="E89">
        <v>0.959248901318417</v>
      </c>
      <c r="F89">
        <v>0.43504171632896299</v>
      </c>
      <c r="G89">
        <v>0.43504171632896299</v>
      </c>
      <c r="H89">
        <v>1.7551190973673199E-2</v>
      </c>
      <c r="I89">
        <v>7.2294191391558696E-2</v>
      </c>
      <c r="J89">
        <v>3.56209090198513E-2</v>
      </c>
      <c r="K89">
        <v>0.124485265783521</v>
      </c>
      <c r="L89">
        <v>0.99529429598379504</v>
      </c>
      <c r="M89">
        <v>-0.79671820250706205</v>
      </c>
      <c r="N89" s="21">
        <v>0</v>
      </c>
      <c r="O89">
        <v>1.0010467110117001</v>
      </c>
      <c r="P89">
        <v>0.98765468757236496</v>
      </c>
      <c r="Q89">
        <v>1.0063063322988799</v>
      </c>
      <c r="R89">
        <v>0.991143502468811</v>
      </c>
      <c r="S89">
        <v>224.92999267578099</v>
      </c>
      <c r="T89" s="27">
        <f>IF(C89,P89,R89)</f>
        <v>0.991143502468811</v>
      </c>
      <c r="U89" s="27">
        <f>IF(D89 = 0,O89,Q89)</f>
        <v>1.0063063322988799</v>
      </c>
      <c r="V89" s="39">
        <f>S89*T89^(1-N89)</f>
        <v>222.93790075095757</v>
      </c>
      <c r="W89" s="38">
        <f>S89*U89^(N89+1)</f>
        <v>226.34847595357908</v>
      </c>
      <c r="X89" s="44">
        <f>0.5 * (D89-MAX($D$3:$D$154))/(MIN($D$3:$D$154)-MAX($D$3:$D$154)) + 0.75</f>
        <v>1.2315649324047522</v>
      </c>
      <c r="Y89" s="44">
        <f>AVERAGE(D89, F89, G89, H89, I89, J89, K89)</f>
        <v>0.16582658407258746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PERCENTILE($L$2:$L$154, 0.05)</f>
        <v>-4.5080460395209E-2</v>
      </c>
      <c r="AG89" s="22">
        <f>PERCENTILE($L$2:$L$154, 0.95)</f>
        <v>0.95154870252060642</v>
      </c>
      <c r="AH89" s="22">
        <f>MIN(MAX(L89,AF89), AG89)</f>
        <v>0.95154870252060642</v>
      </c>
      <c r="AI89" s="22">
        <f>AH89-$AH$155+1</f>
        <v>1.9966291629158155</v>
      </c>
      <c r="AJ89" s="22">
        <f>PERCENTILE($M$2:$M$154, 0.02)</f>
        <v>-1.0748760080736643</v>
      </c>
      <c r="AK89" s="22">
        <f>PERCENTILE($M$2:$M$154, 0.98)</f>
        <v>1.1164415820468989</v>
      </c>
      <c r="AL89" s="22">
        <f>MIN(MAX(M89,AJ89), AK89)</f>
        <v>-0.79671820250706205</v>
      </c>
      <c r="AM89" s="22">
        <f>AL89-$AL$155 + 1</f>
        <v>1.2781578055666023</v>
      </c>
      <c r="AN89" s="46">
        <v>0</v>
      </c>
      <c r="AO89" s="51">
        <v>1</v>
      </c>
      <c r="AP89" s="51">
        <v>1</v>
      </c>
      <c r="AQ89" s="21">
        <v>1</v>
      </c>
      <c r="AR89" s="17">
        <f>(AI89^4)*AB89*AE89*AN89</f>
        <v>0</v>
      </c>
      <c r="AS89" s="17">
        <f>(AM89^4) *Z89*AC89*AO89</f>
        <v>2.6689344422757686</v>
      </c>
      <c r="AT89" s="17">
        <f>(AM89^4)*AA89*AP89*AQ89</f>
        <v>2.6689344422757686</v>
      </c>
      <c r="AU89" s="17">
        <f>MIN(AR89, 0.05*AR$155)</f>
        <v>0</v>
      </c>
      <c r="AV89" s="17">
        <f>MIN(AS89, 0.05*AS$155)</f>
        <v>2.6689344422757686</v>
      </c>
      <c r="AW89" s="17">
        <f>MIN(AT89, 0.05*AT$155)</f>
        <v>2.6689344422757686</v>
      </c>
      <c r="AX89" s="14">
        <f>AU89/$AU$155</f>
        <v>0</v>
      </c>
      <c r="AY89" s="14">
        <f>AV89/$AV$155</f>
        <v>2.0766705082846792E-3</v>
      </c>
      <c r="AZ89" s="64">
        <f>AW89/$AW$155</f>
        <v>1.7689810844689769E-3</v>
      </c>
      <c r="BA89" s="21">
        <f>N89</f>
        <v>0</v>
      </c>
      <c r="BB89" s="81">
        <v>0</v>
      </c>
      <c r="BC89" s="15">
        <f>$D$161*AX89</f>
        <v>0</v>
      </c>
      <c r="BD89" s="19">
        <f>BC89-BB89</f>
        <v>0</v>
      </c>
      <c r="BE89" s="60">
        <f>(IF(BD89 &gt; 0, V89, W89))</f>
        <v>226.34847595357908</v>
      </c>
      <c r="BF89" s="60">
        <f>IF(BD89&gt;0, S89*(T89^(2-N89)), S89*(U89^(N89 + 2)))</f>
        <v>227.7759046582874</v>
      </c>
      <c r="BG89" s="46">
        <f>BD89/BE89</f>
        <v>0</v>
      </c>
      <c r="BH89" s="61" t="e">
        <f>BB89/BC89</f>
        <v>#DIV/0!</v>
      </c>
      <c r="BI89" s="63">
        <v>0</v>
      </c>
      <c r="BJ89" s="63">
        <v>450</v>
      </c>
      <c r="BK89" s="63">
        <v>0</v>
      </c>
      <c r="BL89" s="10">
        <f>SUM(BI89:BK89)</f>
        <v>450</v>
      </c>
      <c r="BM89" s="15">
        <f>AY89*$D$160</f>
        <v>365.74113324858939</v>
      </c>
      <c r="BN89" s="9">
        <f>BM89-BL89</f>
        <v>-84.258866751410608</v>
      </c>
      <c r="BO89" s="48">
        <f>IF(BN89&gt;0,V89,W89)</f>
        <v>226.34847595357908</v>
      </c>
      <c r="BP89" s="48">
        <f xml:space="preserve"> IF(BN89 &gt;0, S89*T89^(2-N89), S89*U89^(N89+2))</f>
        <v>227.7759046582874</v>
      </c>
      <c r="BQ89" s="48">
        <f>IF(BN89&gt;0, S89*T89^(3-N89), S89*U89^(N89+3))</f>
        <v>229.21233520274055</v>
      </c>
      <c r="BR89" s="46">
        <f>BN89/BP89</f>
        <v>-0.36992001800110041</v>
      </c>
      <c r="BS89" s="61">
        <f>BL89/BM89</f>
        <v>1.2303784264105206</v>
      </c>
      <c r="BT89" s="16">
        <f>BB89+BL89+BV89</f>
        <v>450</v>
      </c>
      <c r="BU89" s="66">
        <f>BC89+BM89+BW89</f>
        <v>382.28287536945879</v>
      </c>
      <c r="BV89" s="63">
        <v>0</v>
      </c>
      <c r="BW89" s="15">
        <f>AZ89*$D$163</f>
        <v>16.541742120869404</v>
      </c>
      <c r="BX89" s="37">
        <f>BW89-BV89</f>
        <v>16.541742120869404</v>
      </c>
      <c r="BY89" s="53">
        <f>BX89*(BX89&lt;&gt;0)</f>
        <v>16.541742120869404</v>
      </c>
      <c r="BZ89" s="26">
        <f>BY89/$BY$155</f>
        <v>2.2847710111698182E-2</v>
      </c>
      <c r="CA89" s="47">
        <f>BZ89 * $BX$155</f>
        <v>16.541742120869404</v>
      </c>
      <c r="CB89" s="48">
        <f>IF(CA89&gt;0, V89, W89)</f>
        <v>222.93790075095757</v>
      </c>
      <c r="CC89" s="48">
        <f>IF(BX89&gt;0, S89*T89^(2-N89), S89*U89^(N89+2))</f>
        <v>220.96345178334826</v>
      </c>
      <c r="CD89" s="62">
        <f>CA89/CB89</f>
        <v>7.4198878096318283E-2</v>
      </c>
      <c r="CE89" s="63">
        <v>0</v>
      </c>
      <c r="CF89" s="15">
        <f>AZ89*$CE$158</f>
        <v>11.369241429882115</v>
      </c>
      <c r="CG89" s="37">
        <f>CF89-CE89</f>
        <v>11.369241429882115</v>
      </c>
      <c r="CH89" s="53">
        <f>CG89*(CG89&lt;&gt;0)</f>
        <v>11.369241429882115</v>
      </c>
      <c r="CI89" s="26">
        <f>CH89/$CH$155</f>
        <v>1.7689810844689772E-3</v>
      </c>
      <c r="CJ89" s="47">
        <f>CI89 * $CG$155</f>
        <v>11.369241429882115</v>
      </c>
      <c r="CK89" s="48">
        <f>IF(CA89&gt;0,V89,W89)</f>
        <v>222.93790075095757</v>
      </c>
      <c r="CL89" s="62">
        <f>CJ89/CK89</f>
        <v>5.099734675703535E-2</v>
      </c>
      <c r="CM89" s="67">
        <f>N89</f>
        <v>0</v>
      </c>
      <c r="CN89" s="75">
        <f>BT89+BV89</f>
        <v>450</v>
      </c>
      <c r="CO89">
        <f>E89/$E$155</f>
        <v>1.1434772365270924E-2</v>
      </c>
      <c r="CP89">
        <f>MAX(0,L89)</f>
        <v>0.99529429598379504</v>
      </c>
      <c r="CQ89">
        <f>CP89/$CP$155</f>
        <v>1.2288449283317262E-2</v>
      </c>
      <c r="CR89">
        <f>CO89*CQ89*AO89</f>
        <v>1.4051562027690953E-4</v>
      </c>
      <c r="CS89">
        <f>CR89/$CR$155</f>
        <v>3.0050943889927583E-2</v>
      </c>
      <c r="CT89" s="1">
        <f>$CT$157*CS89</f>
        <v>1582.1787068901015</v>
      </c>
      <c r="CU89" s="2">
        <v>0</v>
      </c>
      <c r="CV89" s="1">
        <f>CT89-CU89</f>
        <v>1582.1787068901015</v>
      </c>
      <c r="CW89">
        <f>CU89/CT89</f>
        <v>0</v>
      </c>
    </row>
    <row r="90" spans="1:101" x14ac:dyDescent="0.2">
      <c r="A90" s="29" t="s">
        <v>257</v>
      </c>
      <c r="B90">
        <v>0</v>
      </c>
      <c r="C90">
        <v>0</v>
      </c>
      <c r="D90">
        <v>0.65561326408309994</v>
      </c>
      <c r="E90">
        <v>0.344386735916899</v>
      </c>
      <c r="F90">
        <v>0.64726982861697802</v>
      </c>
      <c r="G90">
        <v>0.64726982861697802</v>
      </c>
      <c r="H90">
        <v>0.77517760133723301</v>
      </c>
      <c r="I90">
        <v>0.602590890096113</v>
      </c>
      <c r="J90">
        <v>0.68345808998970303</v>
      </c>
      <c r="K90">
        <v>0.66511788487043599</v>
      </c>
      <c r="L90">
        <v>0.71237545126704904</v>
      </c>
      <c r="M90">
        <v>0.96869443577616898</v>
      </c>
      <c r="N90" s="21">
        <v>0</v>
      </c>
      <c r="O90">
        <v>1.0200435246881501</v>
      </c>
      <c r="P90">
        <v>1.00110884346416</v>
      </c>
      <c r="Q90">
        <v>1.0151392246656501</v>
      </c>
      <c r="R90">
        <v>0.996121015578742</v>
      </c>
      <c r="S90">
        <v>5.21000003814697</v>
      </c>
      <c r="T90" s="27">
        <f>IF(C90,P90,R90)</f>
        <v>0.996121015578742</v>
      </c>
      <c r="U90" s="27">
        <f>IF(D90 = 0,O90,Q90)</f>
        <v>1.0151392246656501</v>
      </c>
      <c r="V90" s="39">
        <f>S90*T90^(1-N90)</f>
        <v>5.1897905291642443</v>
      </c>
      <c r="W90" s="38">
        <f>S90*U90^(N90+1)</f>
        <v>5.2888753992325226</v>
      </c>
      <c r="X90" s="44">
        <f>0.5 * (D90-MAX($D$3:$D$154))/(MIN($D$3:$D$154)-MAX($D$3:$D$154)) + 0.75</f>
        <v>0.91632527652601392</v>
      </c>
      <c r="Y90" s="44">
        <f>AVERAGE(D90, F90, G90, H90, I90, J90, K90)</f>
        <v>0.66807105537293432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PERCENTILE($L$2:$L$154, 0.05)</f>
        <v>-4.5080460395209E-2</v>
      </c>
      <c r="AG90" s="22">
        <f>PERCENTILE($L$2:$L$154, 0.95)</f>
        <v>0.95154870252060642</v>
      </c>
      <c r="AH90" s="22">
        <f>MIN(MAX(L90,AF90), AG90)</f>
        <v>0.71237545126704904</v>
      </c>
      <c r="AI90" s="22">
        <f>AH90-$AH$155+1</f>
        <v>1.7574559116622579</v>
      </c>
      <c r="AJ90" s="22">
        <f>PERCENTILE($M$2:$M$154, 0.02)</f>
        <v>-1.0748760080736643</v>
      </c>
      <c r="AK90" s="22">
        <f>PERCENTILE($M$2:$M$154, 0.98)</f>
        <v>1.1164415820468989</v>
      </c>
      <c r="AL90" s="22">
        <f>MIN(MAX(M90,AJ90), AK90)</f>
        <v>0.96869443577616898</v>
      </c>
      <c r="AM90" s="22">
        <f>AL90-$AL$155 + 1</f>
        <v>3.0435704438498332</v>
      </c>
      <c r="AN90" s="46">
        <v>0</v>
      </c>
      <c r="AO90" s="70">
        <v>0.54</v>
      </c>
      <c r="AP90" s="51">
        <v>1</v>
      </c>
      <c r="AQ90" s="50">
        <v>1</v>
      </c>
      <c r="AR90" s="17">
        <f>(AI90^4)*AB90*AE90*AN90</f>
        <v>0</v>
      </c>
      <c r="AS90" s="17">
        <f>(AM90^4) *Z90*AC90*AO90</f>
        <v>46.336923079449612</v>
      </c>
      <c r="AT90" s="17">
        <f>(AM90^4)*AA90*AP90*AQ90</f>
        <v>85.809116813795569</v>
      </c>
      <c r="AU90" s="17">
        <f>MIN(AR90, 0.05*AR$155)</f>
        <v>0</v>
      </c>
      <c r="AV90" s="17">
        <f>MIN(AS90, 0.05*AS$155)</f>
        <v>46.336923079449612</v>
      </c>
      <c r="AW90" s="17">
        <f>MIN(AT90, 0.05*AT$155)</f>
        <v>85.809116813795569</v>
      </c>
      <c r="AX90" s="14">
        <f>AU90/$AU$155</f>
        <v>0</v>
      </c>
      <c r="AY90" s="14">
        <f>AV90/$AV$155</f>
        <v>3.6054284466312148E-2</v>
      </c>
      <c r="AZ90" s="64">
        <f>AW90/$AW$155</f>
        <v>5.687464709292734E-2</v>
      </c>
      <c r="BA90" s="21">
        <f>N90</f>
        <v>0</v>
      </c>
      <c r="BB90" s="81">
        <v>0</v>
      </c>
      <c r="BC90" s="15">
        <f>$D$161*AX90</f>
        <v>0</v>
      </c>
      <c r="BD90" s="19">
        <f>BC90-BB90</f>
        <v>0</v>
      </c>
      <c r="BE90" s="60">
        <f>(IF(BD90 &gt; 0, V90, W90))</f>
        <v>5.2888753992325226</v>
      </c>
      <c r="BF90" s="60">
        <f>IF(BD90&gt;0, S90*(T90^(2-N90)), S90*(U90^(N90 + 2)))</f>
        <v>5.3689448721301334</v>
      </c>
      <c r="BG90" s="46">
        <f>BD90/BE90</f>
        <v>0</v>
      </c>
      <c r="BH90" s="61" t="e">
        <f>BB90/BC90</f>
        <v>#DIV/0!</v>
      </c>
      <c r="BI90" s="63">
        <v>0</v>
      </c>
      <c r="BJ90" s="63">
        <v>3923</v>
      </c>
      <c r="BK90" s="63">
        <v>0</v>
      </c>
      <c r="BL90" s="10">
        <f>SUM(BI90:BK90)</f>
        <v>3923</v>
      </c>
      <c r="BM90" s="15">
        <f>AY90*$D$160</f>
        <v>6349.8445259224291</v>
      </c>
      <c r="BN90" s="9">
        <f>BM90-BL90</f>
        <v>2426.8445259224291</v>
      </c>
      <c r="BO90" s="48">
        <f>IF(BN90&gt;0,V90,W90)</f>
        <v>5.1897905291642443</v>
      </c>
      <c r="BP90" s="48">
        <f xml:space="preserve"> IF(BN90 &gt;0, S90*T90^(2-N90), S90*U90^(N90+2))</f>
        <v>5.1696594125520239</v>
      </c>
      <c r="BQ90" s="48">
        <f>IF(BN90&gt;0, S90*T90^(3-N90), S90*U90^(N90+3))</f>
        <v>5.1496063842275248</v>
      </c>
      <c r="BR90" s="46">
        <f>BN90/BP90</f>
        <v>469.43992481013504</v>
      </c>
      <c r="BS90" s="61">
        <f>BL90/BM90</f>
        <v>0.61781040212635974</v>
      </c>
      <c r="BT90" s="16">
        <f>BB90+BL90+BV90</f>
        <v>4069</v>
      </c>
      <c r="BU90" s="66">
        <f>BC90+BM90+BW90</f>
        <v>6881.6793508883929</v>
      </c>
      <c r="BV90" s="63">
        <v>146</v>
      </c>
      <c r="BW90" s="15">
        <f>AZ90*$D$163</f>
        <v>531.83482496596355</v>
      </c>
      <c r="BX90" s="37">
        <f>BW90-BV90</f>
        <v>385.83482496596355</v>
      </c>
      <c r="BY90" s="53">
        <f>BX90*(BX90&lt;&gt;0)</f>
        <v>385.83482496596355</v>
      </c>
      <c r="BZ90" s="26">
        <f>BY90/$BY$155</f>
        <v>0.53292102895851579</v>
      </c>
      <c r="CA90" s="47">
        <f>BZ90 * $BX$155</f>
        <v>385.83482496596355</v>
      </c>
      <c r="CB90" s="48">
        <f>IF(CA90&gt;0, V90, W90)</f>
        <v>5.1897905291642443</v>
      </c>
      <c r="CC90" s="48">
        <f>IF(BX90&gt;0, S90*T90^(2-N90), S90*U90^(N90+2))</f>
        <v>5.1696594125520239</v>
      </c>
      <c r="CD90" s="62">
        <f>CA90/CB90</f>
        <v>74.344970726226549</v>
      </c>
      <c r="CE90" s="63">
        <v>0</v>
      </c>
      <c r="CF90" s="15">
        <f>AZ90*$CE$158</f>
        <v>365.53335686624399</v>
      </c>
      <c r="CG90" s="37">
        <f>CF90-CE90</f>
        <v>365.53335686624399</v>
      </c>
      <c r="CH90" s="53">
        <f>CG90*(CG90&lt;&gt;0)</f>
        <v>365.53335686624399</v>
      </c>
      <c r="CI90" s="26">
        <f>CH90/$CH$155</f>
        <v>5.6874647092927347E-2</v>
      </c>
      <c r="CJ90" s="47">
        <f>CI90 * $CG$155</f>
        <v>365.53335686624399</v>
      </c>
      <c r="CK90" s="48">
        <f>IF(CA90&gt;0,V90,W90)</f>
        <v>5.1897905291642443</v>
      </c>
      <c r="CL90" s="62">
        <f>CJ90/CK90</f>
        <v>70.433161957522955</v>
      </c>
      <c r="CM90" s="67">
        <f>N90</f>
        <v>0</v>
      </c>
      <c r="CN90" s="75">
        <f>BT90+BV90</f>
        <v>4215</v>
      </c>
      <c r="CO90">
        <f>E90/$E$155</f>
        <v>4.1052785418007184E-3</v>
      </c>
      <c r="CP90">
        <f>MAX(0,L90)</f>
        <v>0.71237545126704904</v>
      </c>
      <c r="CQ90">
        <f>CP90/$CP$155</f>
        <v>8.7953780493864181E-3</v>
      </c>
      <c r="CR90">
        <f>CO90*CQ90*AO90</f>
        <v>1.9498037457512405E-5</v>
      </c>
      <c r="CS90">
        <f>CR90/$CR$155</f>
        <v>4.1698882191512215E-3</v>
      </c>
      <c r="CT90" s="1">
        <f>$CT$157*CS90</f>
        <v>219.54413061428954</v>
      </c>
      <c r="CU90" s="2">
        <v>0</v>
      </c>
      <c r="CV90" s="1">
        <f>CT90-CU90</f>
        <v>219.54413061428954</v>
      </c>
      <c r="CW90">
        <f>CU90/CT90</f>
        <v>0</v>
      </c>
    </row>
    <row r="91" spans="1:101" x14ac:dyDescent="0.2">
      <c r="A91" s="29" t="s">
        <v>112</v>
      </c>
      <c r="B91">
        <v>1</v>
      </c>
      <c r="C91">
        <v>1</v>
      </c>
      <c r="D91">
        <v>0.379944067119456</v>
      </c>
      <c r="E91">
        <v>0.62005593288054295</v>
      </c>
      <c r="F91">
        <v>0.67898291617004303</v>
      </c>
      <c r="G91">
        <v>0.67898291617004303</v>
      </c>
      <c r="H91">
        <v>7.6890931884663602E-2</v>
      </c>
      <c r="I91">
        <v>0.19933138320100199</v>
      </c>
      <c r="J91">
        <v>0.12380135624533301</v>
      </c>
      <c r="K91">
        <v>0.28992931188353999</v>
      </c>
      <c r="L91">
        <v>0.51232681518734602</v>
      </c>
      <c r="M91">
        <v>-0.98040081003670299</v>
      </c>
      <c r="N91" s="21">
        <v>0</v>
      </c>
      <c r="O91">
        <v>0.99938347274258399</v>
      </c>
      <c r="P91">
        <v>0.98519209297441002</v>
      </c>
      <c r="Q91">
        <v>1.03752450319894</v>
      </c>
      <c r="R91">
        <v>0.98659191048964001</v>
      </c>
      <c r="S91">
        <v>42.349998474121001</v>
      </c>
      <c r="T91" s="27">
        <f>IF(C91,P91,R91)</f>
        <v>0.98519209297441002</v>
      </c>
      <c r="U91" s="27">
        <f>IF(D91 = 0,O91,Q91)</f>
        <v>1.03752450319894</v>
      </c>
      <c r="V91" s="39">
        <f>S91*T91^(1-N91)</f>
        <v>41.722883634182338</v>
      </c>
      <c r="W91" s="38">
        <f>S91*U91^(N91+1)</f>
        <v>43.939161127338259</v>
      </c>
      <c r="X91" s="44">
        <f>0.5 * (D91-MAX($D$3:$D$154))/(MIN($D$3:$D$154)-MAX($D$3:$D$154)) + 0.75</f>
        <v>1.0576607947562477</v>
      </c>
      <c r="Y91" s="44">
        <f>AVERAGE(D91, F91, G91, H91, I91, J91, K91)</f>
        <v>0.34683755466772581</v>
      </c>
      <c r="Z91" s="22">
        <f>AI91^N91</f>
        <v>1</v>
      </c>
      <c r="AA91" s="22">
        <f>(Z91+AB91)/2</f>
        <v>1</v>
      </c>
      <c r="AB91" s="22">
        <f>AM91^N91</f>
        <v>1</v>
      </c>
      <c r="AC91" s="22">
        <v>1</v>
      </c>
      <c r="AD91" s="22">
        <v>1</v>
      </c>
      <c r="AE91" s="22">
        <v>1</v>
      </c>
      <c r="AF91" s="22">
        <f>PERCENTILE($L$2:$L$154, 0.05)</f>
        <v>-4.5080460395209E-2</v>
      </c>
      <c r="AG91" s="22">
        <f>PERCENTILE($L$2:$L$154, 0.95)</f>
        <v>0.95154870252060642</v>
      </c>
      <c r="AH91" s="22">
        <f>MIN(MAX(L91,AF91), AG91)</f>
        <v>0.51232681518734602</v>
      </c>
      <c r="AI91" s="22">
        <f>AH91-$AH$155+1</f>
        <v>1.557407275582555</v>
      </c>
      <c r="AJ91" s="22">
        <f>PERCENTILE($M$2:$M$154, 0.02)</f>
        <v>-1.0748760080736643</v>
      </c>
      <c r="AK91" s="22">
        <f>PERCENTILE($M$2:$M$154, 0.98)</f>
        <v>1.1164415820468989</v>
      </c>
      <c r="AL91" s="22">
        <f>MIN(MAX(M91,AJ91), AK91)</f>
        <v>-0.98040081003670299</v>
      </c>
      <c r="AM91" s="22">
        <f>AL91-$AL$155 + 1</f>
        <v>1.0944751980369614</v>
      </c>
      <c r="AN91" s="46">
        <v>1</v>
      </c>
      <c r="AO91" s="51">
        <v>1</v>
      </c>
      <c r="AP91" s="51">
        <v>1</v>
      </c>
      <c r="AQ91" s="21">
        <v>1</v>
      </c>
      <c r="AR91" s="17">
        <f>(AI91^4)*AB91*AE91*AN91</f>
        <v>5.8831347646073242</v>
      </c>
      <c r="AS91" s="17">
        <f>(AM91^4) *Z91*AC91*AO91</f>
        <v>1.4349068134329783</v>
      </c>
      <c r="AT91" s="17">
        <f>(AM91^4)*AA91*AP91*AQ91</f>
        <v>1.4349068134329783</v>
      </c>
      <c r="AU91" s="17">
        <f>MIN(AR91, 0.05*AR$155)</f>
        <v>5.8831347646073242</v>
      </c>
      <c r="AV91" s="17">
        <f>MIN(AS91, 0.05*AS$155)</f>
        <v>1.4349068134329783</v>
      </c>
      <c r="AW91" s="17">
        <f>MIN(AT91, 0.05*AT$155)</f>
        <v>1.4349068134329783</v>
      </c>
      <c r="AX91" s="14">
        <f>AU91/$AU$155</f>
        <v>1.1561220788570114E-2</v>
      </c>
      <c r="AY91" s="14">
        <f>AV91/$AV$155</f>
        <v>1.1164862704728514E-3</v>
      </c>
      <c r="AZ91" s="64">
        <f>AW91/$AW$155</f>
        <v>9.5106233061843066E-4</v>
      </c>
      <c r="BA91" s="21">
        <f>N91</f>
        <v>0</v>
      </c>
      <c r="BB91" s="81">
        <v>1355</v>
      </c>
      <c r="BC91" s="15">
        <f>$D$161*AX91</f>
        <v>1485.0272490710427</v>
      </c>
      <c r="BD91" s="19">
        <f>BC91-BB91</f>
        <v>130.02724907104266</v>
      </c>
      <c r="BE91" s="60">
        <f>(IF(BD91 &gt; 0, V91, W91))</f>
        <v>41.722883634182338</v>
      </c>
      <c r="BF91" s="60">
        <f>IF(BD91&gt;0, S91*(T91^(2-N91)), S91*(U91^(N91 + 2)))</f>
        <v>41.105055052487856</v>
      </c>
      <c r="BG91" s="46">
        <f>BD91/BE91</f>
        <v>3.1164492418859355</v>
      </c>
      <c r="BH91" s="61">
        <f>BB91/BC91</f>
        <v>0.91244116957962818</v>
      </c>
      <c r="BI91" s="63">
        <v>805</v>
      </c>
      <c r="BJ91" s="63">
        <v>85</v>
      </c>
      <c r="BK91" s="63">
        <v>0</v>
      </c>
      <c r="BL91" s="10">
        <f>SUM(BI91:BK91)</f>
        <v>890</v>
      </c>
      <c r="BM91" s="15">
        <f>AY91*$D$160</f>
        <v>196.63444546940812</v>
      </c>
      <c r="BN91" s="9">
        <f>BM91-BL91</f>
        <v>-693.36555453059191</v>
      </c>
      <c r="BO91" s="48">
        <f>IF(BN91&gt;0,V91,W91)</f>
        <v>43.939161127338259</v>
      </c>
      <c r="BP91" s="48">
        <f xml:space="preserve"> IF(BN91 &gt;0, S91*T91^(2-N91), S91*U91^(N91+2))</f>
        <v>45.587956319619806</v>
      </c>
      <c r="BQ91" s="48">
        <f>IF(BN91&gt;0, S91*T91^(3-N91), S91*U91^(N91+3))</f>
        <v>47.29862173236851</v>
      </c>
      <c r="BR91" s="46">
        <f>BN91/BP91</f>
        <v>-15.209402011122538</v>
      </c>
      <c r="BS91" s="61">
        <f>BL91/BM91</f>
        <v>4.5261652803270618</v>
      </c>
      <c r="BT91" s="16">
        <f>BB91+BL91+BV91</f>
        <v>2245</v>
      </c>
      <c r="BU91" s="66">
        <f>BC91+BM91+BW91</f>
        <v>1690.5550783940637</v>
      </c>
      <c r="BV91" s="63">
        <v>0</v>
      </c>
      <c r="BW91" s="15">
        <f>AZ91*$D$163</f>
        <v>8.8933838536129457</v>
      </c>
      <c r="BX91" s="37">
        <f>BW91-BV91</f>
        <v>8.8933838536129457</v>
      </c>
      <c r="BY91" s="53">
        <f>BX91*(BX91&lt;&gt;0)</f>
        <v>8.8933838536129457</v>
      </c>
      <c r="BZ91" s="26">
        <f>BY91/$BY$155</f>
        <v>1.2283679355819045E-2</v>
      </c>
      <c r="CA91" s="47">
        <f>BZ91 * $BX$155</f>
        <v>8.8933838536129457</v>
      </c>
      <c r="CB91" s="48">
        <f>IF(CA91&gt;0, V91, W91)</f>
        <v>41.722883634182338</v>
      </c>
      <c r="CC91" s="48">
        <f>IF(BX91&gt;0, S91*T91^(2-N91), S91*U91^(N91+2))</f>
        <v>41.105055052487856</v>
      </c>
      <c r="CD91" s="62">
        <f>CA91/CB91</f>
        <v>0.21315362407805524</v>
      </c>
      <c r="CE91" s="63">
        <v>0</v>
      </c>
      <c r="CF91" s="15">
        <f>AZ91*$CE$158</f>
        <v>6.112477598884654</v>
      </c>
      <c r="CG91" s="37">
        <f>CF91-CE91</f>
        <v>6.112477598884654</v>
      </c>
      <c r="CH91" s="53">
        <f>CG91*(CG91&lt;&gt;0)</f>
        <v>6.112477598884654</v>
      </c>
      <c r="CI91" s="26">
        <f>CH91/$CH$155</f>
        <v>9.5106233061843088E-4</v>
      </c>
      <c r="CJ91" s="47">
        <f>CI91 * $CG$155</f>
        <v>6.112477598884654</v>
      </c>
      <c r="CK91" s="48">
        <f>IF(CA91&gt;0,V91,W91)</f>
        <v>41.722883634182338</v>
      </c>
      <c r="CL91" s="62">
        <f>CJ91/CK91</f>
        <v>0.14650180108540917</v>
      </c>
      <c r="CM91" s="67">
        <f>N91</f>
        <v>0</v>
      </c>
      <c r="CN91" s="75">
        <f>BT91+BV91</f>
        <v>2245</v>
      </c>
      <c r="CO91">
        <f>E91/$E$155</f>
        <v>7.3914063768848303E-3</v>
      </c>
      <c r="CP91">
        <f>MAX(0,L91)</f>
        <v>0.51232681518734602</v>
      </c>
      <c r="CQ91">
        <f>CP91/$CP$155</f>
        <v>6.3254678644472625E-3</v>
      </c>
      <c r="CR91">
        <f>CO91*CQ91*AO91</f>
        <v>4.6754103510055568E-5</v>
      </c>
      <c r="CS91">
        <f>CR91/$CR$155</f>
        <v>9.9989235249130955E-3</v>
      </c>
      <c r="CT91" s="1">
        <f>$CT$157*CS91</f>
        <v>526.44216271165317</v>
      </c>
      <c r="CU91" s="2">
        <v>0</v>
      </c>
      <c r="CV91" s="1">
        <f>CT91-CU91</f>
        <v>526.44216271165317</v>
      </c>
      <c r="CW91">
        <f>CU91/CT91</f>
        <v>0</v>
      </c>
    </row>
    <row r="92" spans="1:101" x14ac:dyDescent="0.2">
      <c r="A92" s="29" t="s">
        <v>298</v>
      </c>
      <c r="B92">
        <v>1</v>
      </c>
      <c r="C92">
        <v>1</v>
      </c>
      <c r="D92">
        <v>0.16620055932880501</v>
      </c>
      <c r="E92">
        <v>0.83379944067119405</v>
      </c>
      <c r="F92">
        <v>0.97655939610647602</v>
      </c>
      <c r="G92">
        <v>0.97655939610647602</v>
      </c>
      <c r="H92">
        <v>1.98495612202256E-2</v>
      </c>
      <c r="I92">
        <v>0.14249895528625101</v>
      </c>
      <c r="J92">
        <v>5.3184036484387298E-2</v>
      </c>
      <c r="K92">
        <v>0.22789771949648399</v>
      </c>
      <c r="L92">
        <v>0.15869586792181201</v>
      </c>
      <c r="M92">
        <v>1.0026711682378101E-2</v>
      </c>
      <c r="N92" s="21">
        <v>0</v>
      </c>
      <c r="O92">
        <v>1.00149190108423</v>
      </c>
      <c r="P92">
        <v>1.0007883997748801</v>
      </c>
      <c r="Q92">
        <v>1.00433504846337</v>
      </c>
      <c r="R92">
        <v>0.99917802727480298</v>
      </c>
      <c r="S92">
        <v>11.289999961853001</v>
      </c>
      <c r="T92" s="27">
        <f>IF(C92,P92,R92)</f>
        <v>1.0007883997748801</v>
      </c>
      <c r="U92" s="27">
        <f>IF(D92 = 0,O92,Q92)</f>
        <v>1.00433504846337</v>
      </c>
      <c r="V92" s="39">
        <f>S92*T92^(1-N92)</f>
        <v>11.298900995281322</v>
      </c>
      <c r="W92" s="38">
        <f>S92*U92^(N92+1)</f>
        <v>11.338942658839079</v>
      </c>
      <c r="X92" s="44">
        <f>0.5 * (D92-MAX($D$3:$D$154))/(MIN($D$3:$D$154)-MAX($D$3:$D$154)) + 0.75</f>
        <v>1.1672470299057764</v>
      </c>
      <c r="Y92" s="44">
        <f>AVERAGE(D92, F92, G92, H92, I92, J92, K92)</f>
        <v>0.36610708914701506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v>1</v>
      </c>
      <c r="AD92" s="22">
        <v>1</v>
      </c>
      <c r="AE92" s="22">
        <v>1</v>
      </c>
      <c r="AF92" s="22">
        <f>PERCENTILE($L$2:$L$154, 0.05)</f>
        <v>-4.5080460395209E-2</v>
      </c>
      <c r="AG92" s="22">
        <f>PERCENTILE($L$2:$L$154, 0.95)</f>
        <v>0.95154870252060642</v>
      </c>
      <c r="AH92" s="22">
        <f>MIN(MAX(L92,AF92), AG92)</f>
        <v>0.15869586792181201</v>
      </c>
      <c r="AI92" s="22">
        <f>AH92-$AH$155+1</f>
        <v>1.2037763283170211</v>
      </c>
      <c r="AJ92" s="22">
        <f>PERCENTILE($M$2:$M$154, 0.02)</f>
        <v>-1.0748760080736643</v>
      </c>
      <c r="AK92" s="22">
        <f>PERCENTILE($M$2:$M$154, 0.98)</f>
        <v>1.1164415820468989</v>
      </c>
      <c r="AL92" s="22">
        <f>MIN(MAX(M92,AJ92), AK92)</f>
        <v>1.0026711682378101E-2</v>
      </c>
      <c r="AM92" s="22">
        <f>AL92-$AL$155 + 1</f>
        <v>2.0849027197560424</v>
      </c>
      <c r="AN92" s="46">
        <v>0</v>
      </c>
      <c r="AO92" s="70">
        <v>0.54</v>
      </c>
      <c r="AP92" s="51">
        <v>1</v>
      </c>
      <c r="AQ92" s="50">
        <v>1</v>
      </c>
      <c r="AR92" s="17">
        <f>(AI92^4)*AB92*AE92*AN92</f>
        <v>0</v>
      </c>
      <c r="AS92" s="17">
        <f>(AM92^4) *Z92*AC92*AO92</f>
        <v>10.203212773200859</v>
      </c>
      <c r="AT92" s="17">
        <f>(AM92^4)*AA92*AP92*AQ92</f>
        <v>18.894838468890477</v>
      </c>
      <c r="AU92" s="17">
        <f>MIN(AR92, 0.05*AR$155)</f>
        <v>0</v>
      </c>
      <c r="AV92" s="17">
        <f>MIN(AS92, 0.05*AS$155)</f>
        <v>10.203212773200859</v>
      </c>
      <c r="AW92" s="17">
        <f>MIN(AT92, 0.05*AT$155)</f>
        <v>18.894838468890477</v>
      </c>
      <c r="AX92" s="14">
        <f>AU92/$AU$155</f>
        <v>0</v>
      </c>
      <c r="AY92" s="14">
        <f>AV92/$AV$155</f>
        <v>7.9390151815765097E-3</v>
      </c>
      <c r="AZ92" s="64">
        <f>AW92/$AW$155</f>
        <v>1.2523579191800324E-2</v>
      </c>
      <c r="BA92" s="21">
        <f>N92</f>
        <v>0</v>
      </c>
      <c r="BB92" s="81">
        <v>0</v>
      </c>
      <c r="BC92" s="15">
        <f>$D$161*AX92</f>
        <v>0</v>
      </c>
      <c r="BD92" s="19">
        <f>BC92-BB92</f>
        <v>0</v>
      </c>
      <c r="BE92" s="60">
        <f>(IF(BD92 &gt; 0, V92, W92))</f>
        <v>11.338942658839079</v>
      </c>
      <c r="BF92" s="60">
        <f>IF(BD92&gt;0, S92*(T92^(2-N92)), S92*(U92^(N92 + 2)))</f>
        <v>11.388097524788519</v>
      </c>
      <c r="BG92" s="46">
        <f>BD92/BE92</f>
        <v>0</v>
      </c>
      <c r="BH92" s="61" t="e">
        <f>BB92/BC92</f>
        <v>#DIV/0!</v>
      </c>
      <c r="BI92" s="63">
        <v>0</v>
      </c>
      <c r="BJ92" s="63">
        <v>0</v>
      </c>
      <c r="BK92" s="63">
        <v>0</v>
      </c>
      <c r="BL92" s="10">
        <f>SUM(BI92:BK92)</f>
        <v>0</v>
      </c>
      <c r="BM92" s="15">
        <f>AY92*$D$160</f>
        <v>1398.2114147640732</v>
      </c>
      <c r="BN92" s="9">
        <f>BM92-BL92</f>
        <v>1398.2114147640732</v>
      </c>
      <c r="BO92" s="48">
        <f>IF(BN92&gt;0,V92,W92)</f>
        <v>11.298900995281322</v>
      </c>
      <c r="BP92" s="48">
        <f xml:space="preserve"> IF(BN92 &gt;0, S92*T92^(2-N92), S92*U92^(N92+2))</f>
        <v>11.307809046282394</v>
      </c>
      <c r="BQ92" s="48">
        <f>IF(BN92&gt;0, S92*T92^(3-N92), S92*U92^(N92+3))</f>
        <v>11.316724120388871</v>
      </c>
      <c r="BR92" s="46">
        <f>BN92/BP92</f>
        <v>123.65007306377848</v>
      </c>
      <c r="BS92" s="61">
        <f>BL92/BM92</f>
        <v>0</v>
      </c>
      <c r="BT92" s="16">
        <f>BB92+BL92+BV92</f>
        <v>0</v>
      </c>
      <c r="BU92" s="66">
        <f>BC92+BM92+BW92</f>
        <v>1515.3194037865981</v>
      </c>
      <c r="BV92" s="63">
        <v>0</v>
      </c>
      <c r="BW92" s="15">
        <f>AZ92*$D$163</f>
        <v>117.10798902252483</v>
      </c>
      <c r="BX92" s="37">
        <f>BW92-BV92</f>
        <v>117.10798902252483</v>
      </c>
      <c r="BY92" s="53">
        <f>BX92*(BX92&lt;&gt;0)</f>
        <v>117.10798902252483</v>
      </c>
      <c r="BZ92" s="26">
        <f>BY92/$BY$155</f>
        <v>0.16175136605321189</v>
      </c>
      <c r="CA92" s="47">
        <f>BZ92 * $BX$155</f>
        <v>117.10798902252483</v>
      </c>
      <c r="CB92" s="48">
        <f>IF(CA92&gt;0, V92, W92)</f>
        <v>11.298900995281322</v>
      </c>
      <c r="CC92" s="48">
        <f>IF(BX92&gt;0, S92*T92^(2-N92), S92*U92^(N92+2))</f>
        <v>11.307809046282394</v>
      </c>
      <c r="CD92" s="62">
        <f>CA92/CB92</f>
        <v>10.364546876853934</v>
      </c>
      <c r="CE92" s="63">
        <v>0</v>
      </c>
      <c r="CF92" s="15">
        <f>AZ92*$CE$158</f>
        <v>80.489043465700675</v>
      </c>
      <c r="CG92" s="37">
        <f>CF92-CE92</f>
        <v>80.489043465700675</v>
      </c>
      <c r="CH92" s="53">
        <f>CG92*(CG92&lt;&gt;0)</f>
        <v>80.489043465700675</v>
      </c>
      <c r="CI92" s="26">
        <f>CH92/$CH$155</f>
        <v>1.2523579191800324E-2</v>
      </c>
      <c r="CJ92" s="47">
        <f>CI92 * $CG$155</f>
        <v>80.489043465700675</v>
      </c>
      <c r="CK92" s="48">
        <f>IF(CA92&gt;0,V92,W92)</f>
        <v>11.298900995281322</v>
      </c>
      <c r="CL92" s="62">
        <f>CJ92/CK92</f>
        <v>7.1236170225152629</v>
      </c>
      <c r="CM92" s="67">
        <f>N92</f>
        <v>0</v>
      </c>
      <c r="CN92" s="75">
        <f>BT92+BV92</f>
        <v>0</v>
      </c>
      <c r="CO92">
        <f>E92/$E$155</f>
        <v>9.9393460751022178E-3</v>
      </c>
      <c r="CP92">
        <f>MAX(0,L92)</f>
        <v>0.15869586792181201</v>
      </c>
      <c r="CQ92">
        <f>CP92/$CP$155</f>
        <v>1.9593462278426968E-3</v>
      </c>
      <c r="CR92">
        <f>CO92*CQ92*AO92</f>
        <v>1.0516294929316309E-5</v>
      </c>
      <c r="CS92">
        <f>CR92/$CR$155</f>
        <v>2.24903529036868E-3</v>
      </c>
      <c r="CT92" s="1">
        <f>$CT$157*CS92</f>
        <v>118.41144692491378</v>
      </c>
      <c r="CU92" s="2">
        <v>0</v>
      </c>
      <c r="CV92" s="1">
        <f>CT92-CU92</f>
        <v>118.41144692491378</v>
      </c>
      <c r="CW92">
        <f>CU92/CT92</f>
        <v>0</v>
      </c>
    </row>
    <row r="93" spans="1:101" x14ac:dyDescent="0.2">
      <c r="A93" s="29" t="s">
        <v>305</v>
      </c>
      <c r="B93">
        <v>0</v>
      </c>
      <c r="C93">
        <v>0</v>
      </c>
      <c r="D93">
        <v>3.0363563723531699E-2</v>
      </c>
      <c r="E93">
        <v>0.96963643627646801</v>
      </c>
      <c r="F93">
        <v>0.84227254668255802</v>
      </c>
      <c r="G93">
        <v>0.84227254668255802</v>
      </c>
      <c r="H93">
        <v>9.0681153363978195E-2</v>
      </c>
      <c r="I93">
        <v>9.8203092352695306E-3</v>
      </c>
      <c r="J93">
        <v>2.9841530923281501E-2</v>
      </c>
      <c r="K93">
        <v>0.15853927667192899</v>
      </c>
      <c r="L93">
        <v>0.56876863717351001</v>
      </c>
      <c r="M93">
        <v>-0.103899286334488</v>
      </c>
      <c r="N93" s="21">
        <v>0</v>
      </c>
      <c r="O93">
        <v>1.0034605478551</v>
      </c>
      <c r="P93">
        <v>0.98874866959890495</v>
      </c>
      <c r="Q93">
        <v>1.0125188087071899</v>
      </c>
      <c r="R93">
        <v>0.99214009529567404</v>
      </c>
      <c r="S93">
        <v>69.680000305175696</v>
      </c>
      <c r="T93" s="27">
        <f>IF(C93,P93,R93)</f>
        <v>0.99214009529567404</v>
      </c>
      <c r="U93" s="27">
        <f>IF(D93 = 0,O93,Q93)</f>
        <v>1.0125188087071899</v>
      </c>
      <c r="V93" s="39">
        <f>S93*T93^(1-N93)</f>
        <v>69.132322142979618</v>
      </c>
      <c r="W93" s="38">
        <f>S93*U93^(N93+1)</f>
        <v>70.55231089971312</v>
      </c>
      <c r="X93" s="44">
        <f>0.5 * (D93-MAX($D$3:$D$154))/(MIN($D$3:$D$154)-MAX($D$3:$D$154)) + 0.75</f>
        <v>1.236890618598935</v>
      </c>
      <c r="Y93" s="44">
        <f>AVERAGE(D93, F93, G93, H93, I93, J93, K93)</f>
        <v>0.28625584675472948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PERCENTILE($L$2:$L$154, 0.05)</f>
        <v>-4.5080460395209E-2</v>
      </c>
      <c r="AG93" s="22">
        <f>PERCENTILE($L$2:$L$154, 0.95)</f>
        <v>0.95154870252060642</v>
      </c>
      <c r="AH93" s="22">
        <f>MIN(MAX(L93,AF93), AG93)</f>
        <v>0.56876863717351001</v>
      </c>
      <c r="AI93" s="22">
        <f>AH93-$AH$155+1</f>
        <v>1.613849097568719</v>
      </c>
      <c r="AJ93" s="22">
        <f>PERCENTILE($M$2:$M$154, 0.02)</f>
        <v>-1.0748760080736643</v>
      </c>
      <c r="AK93" s="22">
        <f>PERCENTILE($M$2:$M$154, 0.98)</f>
        <v>1.1164415820468989</v>
      </c>
      <c r="AL93" s="22">
        <f>MIN(MAX(M93,AJ93), AK93)</f>
        <v>-0.103899286334488</v>
      </c>
      <c r="AM93" s="22">
        <f>AL93-$AL$155 + 1</f>
        <v>1.9709767217391763</v>
      </c>
      <c r="AN93" s="46">
        <v>0</v>
      </c>
      <c r="AO93" s="70">
        <v>0.54</v>
      </c>
      <c r="AP93" s="51">
        <v>1</v>
      </c>
      <c r="AQ93" s="50">
        <v>1</v>
      </c>
      <c r="AR93" s="17">
        <f>(AI93^4)*AB93*AE93*AN93</f>
        <v>0</v>
      </c>
      <c r="AS93" s="17">
        <f>(AM93^4) *Z93*AC93*AO93</f>
        <v>8.1492893852364556</v>
      </c>
      <c r="AT93" s="17">
        <f>(AM93^4)*AA93*AP93*AQ93</f>
        <v>15.09127663932677</v>
      </c>
      <c r="AU93" s="17">
        <f>MIN(AR93, 0.05*AR$155)</f>
        <v>0</v>
      </c>
      <c r="AV93" s="17">
        <f>MIN(AS93, 0.05*AS$155)</f>
        <v>8.1492893852364556</v>
      </c>
      <c r="AW93" s="17">
        <f>MIN(AT93, 0.05*AT$155)</f>
        <v>15.09127663932677</v>
      </c>
      <c r="AX93" s="14">
        <f>AU93/$AU$155</f>
        <v>0</v>
      </c>
      <c r="AY93" s="14">
        <f>AV93/$AV$155</f>
        <v>6.3408784651029348E-3</v>
      </c>
      <c r="AZ93" s="64">
        <f>AW93/$AW$155</f>
        <v>1.0002562255779534E-2</v>
      </c>
      <c r="BA93" s="21">
        <f>N93</f>
        <v>0</v>
      </c>
      <c r="BB93" s="81">
        <v>0</v>
      </c>
      <c r="BC93" s="15">
        <f>$D$161*AX93</f>
        <v>0</v>
      </c>
      <c r="BD93" s="19">
        <f>BC93-BB93</f>
        <v>0</v>
      </c>
      <c r="BE93" s="60">
        <f>(IF(BD93 &gt; 0, V93, W93))</f>
        <v>70.55231089971312</v>
      </c>
      <c r="BF93" s="60">
        <f>IF(BD93&gt;0, S93*(T93^(2-N93)), S93*(U93^(N93 + 2)))</f>
        <v>71.435541783716829</v>
      </c>
      <c r="BG93" s="46">
        <f>BD93/BE93</f>
        <v>0</v>
      </c>
      <c r="BH93" s="61" t="e">
        <f>BB93/BC93</f>
        <v>#DIV/0!</v>
      </c>
      <c r="BI93" s="63">
        <v>0</v>
      </c>
      <c r="BJ93" s="63">
        <v>0</v>
      </c>
      <c r="BK93" s="63">
        <v>0</v>
      </c>
      <c r="BL93" s="10">
        <f>SUM(BI93:BK93)</f>
        <v>0</v>
      </c>
      <c r="BM93" s="15">
        <f>AY93*$D$160</f>
        <v>1116.7491743954638</v>
      </c>
      <c r="BN93" s="9">
        <f>BM93-BL93</f>
        <v>1116.7491743954638</v>
      </c>
      <c r="BO93" s="48">
        <f>IF(BN93&gt;0,V93,W93)</f>
        <v>69.132322142979618</v>
      </c>
      <c r="BP93" s="48">
        <f xml:space="preserve"> IF(BN93 &gt;0, S93*T93^(2-N93), S93*U93^(N93+2))</f>
        <v>68.58894867894702</v>
      </c>
      <c r="BQ93" s="48">
        <f>IF(BN93&gt;0, S93*T93^(3-N93), S93*U93^(N93+3))</f>
        <v>68.049846078560591</v>
      </c>
      <c r="BR93" s="46">
        <f>BN93/BP93</f>
        <v>16.281765443333637</v>
      </c>
      <c r="BS93" s="61">
        <f>BL93/BM93</f>
        <v>0</v>
      </c>
      <c r="BT93" s="16">
        <f>BB93+BL93+BV93</f>
        <v>0</v>
      </c>
      <c r="BU93" s="66">
        <f>BC93+BM93+BW93</f>
        <v>1210.2831340492583</v>
      </c>
      <c r="BV93" s="63">
        <v>0</v>
      </c>
      <c r="BW93" s="15">
        <f>AZ93*$D$163</f>
        <v>93.533959653794426</v>
      </c>
      <c r="BX93" s="37">
        <f>BW93-BV93</f>
        <v>93.533959653794426</v>
      </c>
      <c r="BY93" s="53">
        <f>BX93*(BX93&lt;&gt;0)</f>
        <v>93.533959653794426</v>
      </c>
      <c r="BZ93" s="26">
        <f>BY93/$BY$155</f>
        <v>0.12919055200800397</v>
      </c>
      <c r="CA93" s="47">
        <f>BZ93 * $BX$155</f>
        <v>93.533959653794426</v>
      </c>
      <c r="CB93" s="48">
        <f>IF(CA93&gt;0, V93, W93)</f>
        <v>69.132322142979618</v>
      </c>
      <c r="CC93" s="48">
        <f>IF(BX93&gt;0, S93*T93^(2-N93), S93*U93^(N93+2))</f>
        <v>68.58894867894702</v>
      </c>
      <c r="CD93" s="62">
        <f>CA93/CB93</f>
        <v>1.3529700255163899</v>
      </c>
      <c r="CE93" s="63">
        <v>0</v>
      </c>
      <c r="CF93" s="15">
        <f>AZ93*$CE$158</f>
        <v>64.28646761789507</v>
      </c>
      <c r="CG93" s="37">
        <f>CF93-CE93</f>
        <v>64.28646761789507</v>
      </c>
      <c r="CH93" s="53">
        <f>CG93*(CG93&lt;&gt;0)</f>
        <v>64.28646761789507</v>
      </c>
      <c r="CI93" s="26">
        <f>CH93/$CH$155</f>
        <v>1.0002562255779536E-2</v>
      </c>
      <c r="CJ93" s="47">
        <f>CI93 * $CG$155</f>
        <v>64.28646761789507</v>
      </c>
      <c r="CK93" s="48">
        <f>IF(CA93&gt;0,V93,W93)</f>
        <v>69.132322142979618</v>
      </c>
      <c r="CL93" s="62">
        <f>CJ93/CK93</f>
        <v>0.92990464698896791</v>
      </c>
      <c r="CM93" s="67">
        <f>N93</f>
        <v>0</v>
      </c>
      <c r="CN93" s="75">
        <f>BT93+BV93</f>
        <v>0</v>
      </c>
      <c r="CO93">
        <f>E93/$E$155</f>
        <v>1.1558597472100187E-2</v>
      </c>
      <c r="CP93">
        <f>MAX(0,L93)</f>
        <v>0.56876863717351001</v>
      </c>
      <c r="CQ93">
        <f>CP93/$CP$155</f>
        <v>7.0223295562440871E-3</v>
      </c>
      <c r="CR93">
        <f>CO93*CQ93*AO93</f>
        <v>4.3830871554810966E-5</v>
      </c>
      <c r="CS93">
        <f>CR93/$CR$155</f>
        <v>9.3737554525579799E-3</v>
      </c>
      <c r="CT93" s="1">
        <f>$CT$157*CS93</f>
        <v>493.52713628416956</v>
      </c>
      <c r="CU93" s="2">
        <v>0</v>
      </c>
      <c r="CV93" s="1">
        <f>CT93-CU93</f>
        <v>493.52713628416956</v>
      </c>
      <c r="CW93">
        <f>CU93/CT93</f>
        <v>0</v>
      </c>
    </row>
    <row r="94" spans="1:101" x14ac:dyDescent="0.2">
      <c r="A94" s="29" t="s">
        <v>259</v>
      </c>
      <c r="B94">
        <v>0</v>
      </c>
      <c r="C94">
        <v>0</v>
      </c>
      <c r="D94">
        <v>0.11435523114355201</v>
      </c>
      <c r="E94">
        <v>0.88564476885644705</v>
      </c>
      <c r="F94">
        <v>0.11363636363636299</v>
      </c>
      <c r="G94">
        <v>0.11363636363636299</v>
      </c>
      <c r="H94">
        <v>0.226123595505617</v>
      </c>
      <c r="I94">
        <v>5.47752808988764E-2</v>
      </c>
      <c r="J94">
        <v>0.11129233334638999</v>
      </c>
      <c r="K94">
        <v>0.112458241414712</v>
      </c>
      <c r="L94">
        <v>0.69295735920334001</v>
      </c>
      <c r="M94">
        <v>0.18523954935675199</v>
      </c>
      <c r="N94" s="21">
        <v>0</v>
      </c>
      <c r="O94">
        <v>1.0160410629516901</v>
      </c>
      <c r="P94">
        <v>0.98592349768232801</v>
      </c>
      <c r="Q94">
        <v>1.01914504275377</v>
      </c>
      <c r="R94">
        <v>0.98760234864784002</v>
      </c>
      <c r="S94">
        <v>39.900001525878899</v>
      </c>
      <c r="T94" s="27">
        <f>IF(C94,P94,R94)</f>
        <v>0.98760234864784002</v>
      </c>
      <c r="U94" s="27">
        <f>IF(D94 = 0,O94,Q94)</f>
        <v>1.01914504275377</v>
      </c>
      <c r="V94" s="39">
        <f>S94*T94^(1-N94)</f>
        <v>39.4053352180104</v>
      </c>
      <c r="W94" s="38">
        <f>S94*U94^(N94+1)</f>
        <v>40.663888760967339</v>
      </c>
      <c r="X94" s="44">
        <f>0.5 * (D94-MAX($D$3:$D$154))/(MIN($D$3:$D$154)-MAX($D$3:$D$154)) + 0.75</f>
        <v>1.1938281147987893</v>
      </c>
      <c r="Y94" s="44">
        <f>AVERAGE(D94, F94, G94, H94, I94, J94, K94)</f>
        <v>0.12089677279741047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PERCENTILE($L$2:$L$154, 0.05)</f>
        <v>-4.5080460395209E-2</v>
      </c>
      <c r="AG94" s="22">
        <f>PERCENTILE($L$2:$L$154, 0.95)</f>
        <v>0.95154870252060642</v>
      </c>
      <c r="AH94" s="22">
        <f>MIN(MAX(L94,AF94), AG94)</f>
        <v>0.69295735920334001</v>
      </c>
      <c r="AI94" s="22">
        <f>AH94-$AH$155+1</f>
        <v>1.7380378195985489</v>
      </c>
      <c r="AJ94" s="22">
        <f>PERCENTILE($M$2:$M$154, 0.02)</f>
        <v>-1.0748760080736643</v>
      </c>
      <c r="AK94" s="22">
        <f>PERCENTILE($M$2:$M$154, 0.98)</f>
        <v>1.1164415820468989</v>
      </c>
      <c r="AL94" s="22">
        <f>MIN(MAX(M94,AJ94), AK94)</f>
        <v>0.18523954935675199</v>
      </c>
      <c r="AM94" s="22">
        <f>AL94-$AL$155 + 1</f>
        <v>2.2601155574304164</v>
      </c>
      <c r="AN94" s="46">
        <v>0</v>
      </c>
      <c r="AO94" s="51">
        <v>1</v>
      </c>
      <c r="AP94" s="51">
        <v>1</v>
      </c>
      <c r="AQ94" s="21">
        <v>1</v>
      </c>
      <c r="AR94" s="17">
        <f>(AI94^4)*AB94*AE94*AN94</f>
        <v>0</v>
      </c>
      <c r="AS94" s="17">
        <f>(AM94^4) *Z94*AC94*AO94</f>
        <v>26.092913768270186</v>
      </c>
      <c r="AT94" s="17">
        <f>(AM94^4)*AA94*AP94*AQ94</f>
        <v>26.092913768270186</v>
      </c>
      <c r="AU94" s="17">
        <f>MIN(AR94, 0.05*AR$155)</f>
        <v>0</v>
      </c>
      <c r="AV94" s="17">
        <f>MIN(AS94, 0.05*AS$155)</f>
        <v>26.092913768270186</v>
      </c>
      <c r="AW94" s="17">
        <f>MIN(AT94, 0.05*AT$155)</f>
        <v>26.092913768270186</v>
      </c>
      <c r="AX94" s="14">
        <f>AU94/$AU$155</f>
        <v>0</v>
      </c>
      <c r="AY94" s="14">
        <f>AV94/$AV$155</f>
        <v>2.0302628509517782E-2</v>
      </c>
      <c r="AZ94" s="64">
        <f>AW94/$AW$155</f>
        <v>1.7294494073594339E-2</v>
      </c>
      <c r="BA94" s="21">
        <f>N94</f>
        <v>0</v>
      </c>
      <c r="BB94" s="81">
        <v>0</v>
      </c>
      <c r="BC94" s="15">
        <f>$D$161*AX94</f>
        <v>0</v>
      </c>
      <c r="BD94" s="19">
        <f>BC94-BB94</f>
        <v>0</v>
      </c>
      <c r="BE94" s="60">
        <f>(IF(BD94 &gt; 0, V94, W94))</f>
        <v>40.663888760967339</v>
      </c>
      <c r="BF94" s="60">
        <f>IF(BD94&gt;0, S94*(T94^(2-N94)), S94*(U94^(N94 + 2)))</f>
        <v>41.44240064983061</v>
      </c>
      <c r="BG94" s="46">
        <f>BD94/BE94</f>
        <v>0</v>
      </c>
      <c r="BH94" s="61" t="e">
        <f>BB94/BC94</f>
        <v>#DIV/0!</v>
      </c>
      <c r="BI94" s="63">
        <v>4070</v>
      </c>
      <c r="BJ94" s="63">
        <v>758</v>
      </c>
      <c r="BK94" s="63">
        <v>80</v>
      </c>
      <c r="BL94" s="10">
        <f>SUM(BI94:BK94)</f>
        <v>4908</v>
      </c>
      <c r="BM94" s="15">
        <f>AY94*$D$160</f>
        <v>3575.6786304677621</v>
      </c>
      <c r="BN94" s="9">
        <f>BM94-BL94</f>
        <v>-1332.3213695322379</v>
      </c>
      <c r="BO94" s="48">
        <f>IF(BN94&gt;0,V94,W94)</f>
        <v>40.663888760967339</v>
      </c>
      <c r="BP94" s="48">
        <f xml:space="preserve"> IF(BN94 &gt;0, S94*T94^(2-N94), S94*U94^(N94+2))</f>
        <v>41.44240064983061</v>
      </c>
      <c r="BQ94" s="48">
        <f>IF(BN94&gt;0, S94*T94^(3-N94), S94*U94^(N94+3))</f>
        <v>42.235817182090479</v>
      </c>
      <c r="BR94" s="46">
        <f>BN94/BP94</f>
        <v>-32.148749798298269</v>
      </c>
      <c r="BS94" s="61">
        <f>BL94/BM94</f>
        <v>1.3726065754846506</v>
      </c>
      <c r="BT94" s="16">
        <f>BB94+BL94+BV94</f>
        <v>5107</v>
      </c>
      <c r="BU94" s="66">
        <f>BC94+BM94+BW94</f>
        <v>3737.3994445499429</v>
      </c>
      <c r="BV94" s="63">
        <v>199</v>
      </c>
      <c r="BW94" s="15">
        <f>AZ94*$D$163</f>
        <v>161.72081408218068</v>
      </c>
      <c r="BX94" s="37">
        <f>BW94-BV94</f>
        <v>-37.279185917819319</v>
      </c>
      <c r="BY94" s="53">
        <f>BX94*(BX94&lt;&gt;0)</f>
        <v>-37.279185917819319</v>
      </c>
      <c r="BZ94" s="26">
        <f>BY94/$BY$155</f>
        <v>-5.1490588284281082E-2</v>
      </c>
      <c r="CA94" s="47">
        <f>BZ94 * $BX$155</f>
        <v>-37.279185917819319</v>
      </c>
      <c r="CB94" s="48">
        <f>IF(CA94&gt;0, V94, W94)</f>
        <v>40.663888760967339</v>
      </c>
      <c r="CC94" s="48">
        <f>IF(BX94&gt;0, S94*T94^(2-N94), S94*U94^(N94+2))</f>
        <v>41.44240064983061</v>
      </c>
      <c r="CD94" s="62">
        <f>CA94/CB94</f>
        <v>-0.9167639164310093</v>
      </c>
      <c r="CE94" s="63">
        <v>0</v>
      </c>
      <c r="CF94" s="15">
        <f>AZ94*$CE$158</f>
        <v>111.15171341099082</v>
      </c>
      <c r="CG94" s="37">
        <f>CF94-CE94</f>
        <v>111.15171341099082</v>
      </c>
      <c r="CH94" s="53">
        <f>CG94*(CG94&lt;&gt;0)</f>
        <v>111.15171341099082</v>
      </c>
      <c r="CI94" s="26">
        <f>CH94/$CH$155</f>
        <v>1.7294494073594343E-2</v>
      </c>
      <c r="CJ94" s="47">
        <f>CI94 * $CG$155</f>
        <v>111.15171341099082</v>
      </c>
      <c r="CK94" s="48">
        <f>IF(CA94&gt;0,V94,W94)</f>
        <v>40.663888760967339</v>
      </c>
      <c r="CL94" s="62">
        <f>CJ94/CK94</f>
        <v>2.733425572363942</v>
      </c>
      <c r="CM94" s="67">
        <f>N94</f>
        <v>0</v>
      </c>
      <c r="CN94" s="75">
        <f>BT94+BV94</f>
        <v>5306</v>
      </c>
      <c r="CO94">
        <f>E94/$E$155</f>
        <v>1.0557370787130888E-2</v>
      </c>
      <c r="CP94">
        <f>MAX(0,L94)</f>
        <v>0.69295735920334001</v>
      </c>
      <c r="CQ94">
        <f>CP94/$CP$155</f>
        <v>8.5556316342139966E-3</v>
      </c>
      <c r="CR94">
        <f>CO94*CQ94*AO94</f>
        <v>9.0324975480503744E-5</v>
      </c>
      <c r="CS94">
        <f>CR94/$CR$155</f>
        <v>1.9317074960595988E-2</v>
      </c>
      <c r="CT94" s="1">
        <f>$CT$157*CS94</f>
        <v>1017.0417539629757</v>
      </c>
      <c r="CU94" s="2">
        <v>0</v>
      </c>
      <c r="CV94" s="1">
        <f>CT94-CU94</f>
        <v>1017.0417539629757</v>
      </c>
      <c r="CW94">
        <f>CU94/CT94</f>
        <v>0</v>
      </c>
    </row>
    <row r="95" spans="1:101" x14ac:dyDescent="0.2">
      <c r="A95" s="29" t="s">
        <v>282</v>
      </c>
      <c r="B95">
        <v>0</v>
      </c>
      <c r="C95">
        <v>0</v>
      </c>
      <c r="D95">
        <v>0.10427487015581299</v>
      </c>
      <c r="E95">
        <v>0.89572512984418695</v>
      </c>
      <c r="F95">
        <v>8.6213746523639195E-2</v>
      </c>
      <c r="G95">
        <v>8.6213746523639195E-2</v>
      </c>
      <c r="H95">
        <v>5.8921855411617201E-2</v>
      </c>
      <c r="I95">
        <v>9.5277893857083101E-2</v>
      </c>
      <c r="J95">
        <v>7.4926299026246201E-2</v>
      </c>
      <c r="K95">
        <v>8.0372115514046202E-2</v>
      </c>
      <c r="L95">
        <v>0.84499851785879598</v>
      </c>
      <c r="M95">
        <v>-0.82059462171346598</v>
      </c>
      <c r="N95" s="21">
        <v>0</v>
      </c>
      <c r="O95">
        <v>1.0279190891055201</v>
      </c>
      <c r="P95">
        <v>0.99077355444970405</v>
      </c>
      <c r="Q95">
        <v>1.0183083026352899</v>
      </c>
      <c r="R95">
        <v>0.99180416062685095</v>
      </c>
      <c r="S95">
        <v>366.52999877929602</v>
      </c>
      <c r="T95" s="27">
        <f>IF(C95,P95,R95)</f>
        <v>0.99180416062685095</v>
      </c>
      <c r="U95" s="27">
        <f>IF(D95 = 0,O95,Q95)</f>
        <v>1.0183083026352899</v>
      </c>
      <c r="V95" s="39">
        <f>S95*T95^(1-N95)</f>
        <v>363.52597778386041</v>
      </c>
      <c r="W95" s="38">
        <f>S95*U95^(N95+1)</f>
        <v>373.2405409218598</v>
      </c>
      <c r="X95" s="44">
        <f>0.5 * (D95-MAX($D$3:$D$154))/(MIN($D$3:$D$154)-MAX($D$3:$D$154)) + 0.75</f>
        <v>1.1989963129864809</v>
      </c>
      <c r="Y95" s="44">
        <f>AVERAGE(D95, F95, G95, H95, I95, J95, K95)</f>
        <v>8.374293243029772E-2</v>
      </c>
      <c r="Z95" s="22">
        <f>AI95^N95</f>
        <v>1</v>
      </c>
      <c r="AA95" s="22">
        <f>(Z95+AB95)/2</f>
        <v>1</v>
      </c>
      <c r="AB95" s="22">
        <f>AM95^N95</f>
        <v>1</v>
      </c>
      <c r="AC95" s="22">
        <v>1</v>
      </c>
      <c r="AD95" s="22">
        <v>1</v>
      </c>
      <c r="AE95" s="22">
        <v>1</v>
      </c>
      <c r="AF95" s="22">
        <f>PERCENTILE($L$2:$L$154, 0.05)</f>
        <v>-4.5080460395209E-2</v>
      </c>
      <c r="AG95" s="22">
        <f>PERCENTILE($L$2:$L$154, 0.95)</f>
        <v>0.95154870252060642</v>
      </c>
      <c r="AH95" s="22">
        <f>MIN(MAX(L95,AF95), AG95)</f>
        <v>0.84499851785879598</v>
      </c>
      <c r="AI95" s="22">
        <f>AH95-$AH$155+1</f>
        <v>1.8900789782540048</v>
      </c>
      <c r="AJ95" s="22">
        <f>PERCENTILE($M$2:$M$154, 0.02)</f>
        <v>-1.0748760080736643</v>
      </c>
      <c r="AK95" s="22">
        <f>PERCENTILE($M$2:$M$154, 0.98)</f>
        <v>1.1164415820468989</v>
      </c>
      <c r="AL95" s="22">
        <f>MIN(MAX(M95,AJ95), AK95)</f>
        <v>-0.82059462171346598</v>
      </c>
      <c r="AM95" s="22">
        <f>AL95-$AL$155 + 1</f>
        <v>1.2542813863601983</v>
      </c>
      <c r="AN95" s="46">
        <v>0</v>
      </c>
      <c r="AO95" s="51">
        <v>1</v>
      </c>
      <c r="AP95" s="51">
        <v>1</v>
      </c>
      <c r="AQ95" s="21">
        <v>2</v>
      </c>
      <c r="AR95" s="17">
        <f>(AI95^4)*AB95*AE95*AN95</f>
        <v>0</v>
      </c>
      <c r="AS95" s="17">
        <f>(AM95^4) *Z95*AC95*AO95</f>
        <v>2.4750268199432939</v>
      </c>
      <c r="AT95" s="17">
        <f>(AM95^4)*AA95*AP95*AQ95</f>
        <v>4.9500536398865878</v>
      </c>
      <c r="AU95" s="17">
        <f>MIN(AR95, 0.05*AR$155)</f>
        <v>0</v>
      </c>
      <c r="AV95" s="17">
        <f>MIN(AS95, 0.05*AS$155)</f>
        <v>2.4750268199432939</v>
      </c>
      <c r="AW95" s="17">
        <f>MIN(AT95, 0.05*AT$155)</f>
        <v>4.9500536398865878</v>
      </c>
      <c r="AX95" s="14">
        <f>AU95/$AU$155</f>
        <v>0</v>
      </c>
      <c r="AY95" s="14">
        <f>AV95/$AV$155</f>
        <v>1.9257929766934231E-3</v>
      </c>
      <c r="AZ95" s="64">
        <f>AW95/$AW$155</f>
        <v>3.2809165775535406E-3</v>
      </c>
      <c r="BA95" s="21">
        <f>N95</f>
        <v>0</v>
      </c>
      <c r="BB95" s="81">
        <v>0</v>
      </c>
      <c r="BC95" s="15">
        <f>$D$161*AX95</f>
        <v>0</v>
      </c>
      <c r="BD95" s="19">
        <f>BC95-BB95</f>
        <v>0</v>
      </c>
      <c r="BE95" s="60">
        <f>(IF(BD95 &gt; 0, V95, W95))</f>
        <v>373.2405409218598</v>
      </c>
      <c r="BF95" s="60">
        <f>IF(BD95&gt;0, S95*(T95^(2-N95)), S95*(U95^(N95 + 2)))</f>
        <v>380.07394170081653</v>
      </c>
      <c r="BG95" s="46">
        <f>BD95/BE95</f>
        <v>0</v>
      </c>
      <c r="BH95" s="61" t="e">
        <f>BB95/BC95</f>
        <v>#DIV/0!</v>
      </c>
      <c r="BI95" s="63">
        <v>0</v>
      </c>
      <c r="BJ95" s="63">
        <v>0</v>
      </c>
      <c r="BK95" s="63">
        <v>0</v>
      </c>
      <c r="BL95" s="10">
        <f>SUM(BI95:BK95)</f>
        <v>0</v>
      </c>
      <c r="BM95" s="15">
        <f>AY95*$D$160</f>
        <v>339.16873326226897</v>
      </c>
      <c r="BN95" s="9">
        <f>BM95-BL95</f>
        <v>339.16873326226897</v>
      </c>
      <c r="BO95" s="48">
        <f>IF(BN95&gt;0,V95,W95)</f>
        <v>363.52597778386041</v>
      </c>
      <c r="BP95" s="48">
        <f xml:space="preserve"> IF(BN95 &gt;0, S95*T95^(2-N95), S95*U95^(N95+2))</f>
        <v>360.54657726197695</v>
      </c>
      <c r="BQ95" s="48">
        <f>IF(BN95&gt;0, S95*T95^(3-N95), S95*U95^(N95+3))</f>
        <v>357.59159542819907</v>
      </c>
      <c r="BR95" s="46">
        <f>BN95/BP95</f>
        <v>0.94070712260797695</v>
      </c>
      <c r="BS95" s="61">
        <f>BL95/BM95</f>
        <v>0</v>
      </c>
      <c r="BT95" s="16">
        <f>BB95+BL95+BV95</f>
        <v>0</v>
      </c>
      <c r="BU95" s="66">
        <f>BC95+BM95+BW95</f>
        <v>369.84858417897215</v>
      </c>
      <c r="BV95" s="63">
        <v>0</v>
      </c>
      <c r="BW95" s="15">
        <f>AZ95*$D$163</f>
        <v>30.67985091670316</v>
      </c>
      <c r="BX95" s="37">
        <f>BW95-BV95</f>
        <v>30.67985091670316</v>
      </c>
      <c r="BY95" s="53">
        <f>BX95*(BX95&lt;&gt;0)</f>
        <v>30.67985091670316</v>
      </c>
      <c r="BZ95" s="26">
        <f>BY95/$BY$155</f>
        <v>4.2375484691579153E-2</v>
      </c>
      <c r="CA95" s="47">
        <f>BZ95 * $BX$155</f>
        <v>30.679850916703156</v>
      </c>
      <c r="CB95" s="48">
        <f>IF(CA95&gt;0, V95, W95)</f>
        <v>363.52597778386041</v>
      </c>
      <c r="CC95" s="48">
        <f>IF(BX95&gt;0, S95*T95^(2-N95), S95*U95^(N95+2))</f>
        <v>360.54657726197695</v>
      </c>
      <c r="CD95" s="62">
        <f>CA95/CB95</f>
        <v>8.4395209122975809E-2</v>
      </c>
      <c r="CE95" s="63">
        <v>0</v>
      </c>
      <c r="CF95" s="15">
        <f>AZ95*$CE$158</f>
        <v>21.086450843936607</v>
      </c>
      <c r="CG95" s="37">
        <f>CF95-CE95</f>
        <v>21.086450843936607</v>
      </c>
      <c r="CH95" s="53">
        <f>CG95*(CG95&lt;&gt;0)</f>
        <v>21.086450843936607</v>
      </c>
      <c r="CI95" s="26">
        <f>CH95/$CH$155</f>
        <v>3.2809165775535415E-3</v>
      </c>
      <c r="CJ95" s="47">
        <f>CI95 * $CG$155</f>
        <v>21.086450843936607</v>
      </c>
      <c r="CK95" s="48">
        <f>IF(CA95&gt;0,V95,W95)</f>
        <v>363.52597778386041</v>
      </c>
      <c r="CL95" s="62">
        <f>CJ95/CK95</f>
        <v>5.8005347987740943E-2</v>
      </c>
      <c r="CM95" s="67">
        <f>N95</f>
        <v>0</v>
      </c>
      <c r="CN95" s="75">
        <f>BT95+BV95</f>
        <v>0</v>
      </c>
      <c r="CO95">
        <f>E95/$E$155</f>
        <v>1.0677534211968943E-2</v>
      </c>
      <c r="CP95">
        <f>MAX(0,L95)</f>
        <v>0.84499851785879598</v>
      </c>
      <c r="CQ95">
        <f>CP95/$CP$155</f>
        <v>1.0432815171438632E-2</v>
      </c>
      <c r="CR95">
        <f>CO95*CQ95*AO95</f>
        <v>1.1139674092018462E-4</v>
      </c>
      <c r="CS95">
        <f>CR95/$CR$155</f>
        <v>2.3823523707302487E-2</v>
      </c>
      <c r="CT95" s="1">
        <f>$CT$157*CS95</f>
        <v>1254.3057572783734</v>
      </c>
      <c r="CU95" s="2">
        <v>0</v>
      </c>
      <c r="CV95" s="1">
        <f>CT95-CU95</f>
        <v>1254.3057572783734</v>
      </c>
      <c r="CW95">
        <f>CU95/CT95</f>
        <v>0</v>
      </c>
    </row>
    <row r="96" spans="1:101" x14ac:dyDescent="0.2">
      <c r="A96" s="29" t="s">
        <v>306</v>
      </c>
      <c r="B96">
        <v>1</v>
      </c>
      <c r="C96">
        <v>1</v>
      </c>
      <c r="D96">
        <v>0.62724730323611599</v>
      </c>
      <c r="E96">
        <v>0.37275269676388301</v>
      </c>
      <c r="F96">
        <v>0.99483512117600303</v>
      </c>
      <c r="G96">
        <v>0.99483512117600303</v>
      </c>
      <c r="H96">
        <v>6.7697450898453804E-2</v>
      </c>
      <c r="I96">
        <v>0.56122022565816898</v>
      </c>
      <c r="J96">
        <v>0.19491838976790499</v>
      </c>
      <c r="K96">
        <v>0.44035401656415601</v>
      </c>
      <c r="L96">
        <v>0.17458167363246799</v>
      </c>
      <c r="M96">
        <v>8.2814545277180296E-2</v>
      </c>
      <c r="N96" s="21">
        <v>-2</v>
      </c>
      <c r="O96">
        <v>1.0023591345023799</v>
      </c>
      <c r="P96">
        <v>1.00104796963295</v>
      </c>
      <c r="Q96">
        <v>1.00430491493402</v>
      </c>
      <c r="R96">
        <v>0.99650682241518096</v>
      </c>
      <c r="S96">
        <v>11.7100000381469</v>
      </c>
      <c r="T96" s="27">
        <f>IF(C96,P96,R96)</f>
        <v>1.00104796963295</v>
      </c>
      <c r="U96" s="27">
        <f>IF(D96 = 0,O96,Q96)</f>
        <v>1.00430491493402</v>
      </c>
      <c r="V96" s="39">
        <f>S96*T96^(1-N96)</f>
        <v>11.746853806133343</v>
      </c>
      <c r="W96" s="38">
        <f>S96*U96^(N96+1)</f>
        <v>11.659805567033608</v>
      </c>
      <c r="X96" s="44">
        <f>0.5 * (D96-MAX($D$3:$D$154))/(MIN($D$3:$D$154)-MAX($D$3:$D$154)) + 0.75</f>
        <v>0.93086849651782066</v>
      </c>
      <c r="Y96" s="44">
        <f>AVERAGE(D96, F96, G96, H96, I96, J96, K96)</f>
        <v>0.554443946925258</v>
      </c>
      <c r="Z96" s="22">
        <f>AI96^N96</f>
        <v>0.67223468745922155</v>
      </c>
      <c r="AA96" s="22">
        <f>(Z96+AB96)/2</f>
        <v>0.44351422847253713</v>
      </c>
      <c r="AB96" s="22">
        <f>AM96^N96</f>
        <v>0.21479376948585274</v>
      </c>
      <c r="AC96" s="22">
        <v>1</v>
      </c>
      <c r="AD96" s="22">
        <v>1</v>
      </c>
      <c r="AE96" s="22">
        <v>1</v>
      </c>
      <c r="AF96" s="22">
        <f>PERCENTILE($L$2:$L$154, 0.05)</f>
        <v>-4.5080460395209E-2</v>
      </c>
      <c r="AG96" s="22">
        <f>PERCENTILE($L$2:$L$154, 0.95)</f>
        <v>0.95154870252060642</v>
      </c>
      <c r="AH96" s="22">
        <f>MIN(MAX(L96,AF96), AG96)</f>
        <v>0.17458167363246799</v>
      </c>
      <c r="AI96" s="22">
        <f>AH96-$AH$155+1</f>
        <v>1.219662134027677</v>
      </c>
      <c r="AJ96" s="22">
        <f>PERCENTILE($M$2:$M$154, 0.02)</f>
        <v>-1.0748760080736643</v>
      </c>
      <c r="AK96" s="22">
        <f>PERCENTILE($M$2:$M$154, 0.98)</f>
        <v>1.1164415820468989</v>
      </c>
      <c r="AL96" s="22">
        <f>MIN(MAX(M96,AJ96), AK96)</f>
        <v>8.2814545277180296E-2</v>
      </c>
      <c r="AM96" s="22">
        <f>AL96-$AL$155 + 1</f>
        <v>2.1576905533508448</v>
      </c>
      <c r="AN96" s="46">
        <v>0</v>
      </c>
      <c r="AO96" s="70">
        <v>0.54</v>
      </c>
      <c r="AP96" s="51">
        <v>1</v>
      </c>
      <c r="AQ96" s="50">
        <v>1</v>
      </c>
      <c r="AR96" s="17">
        <f>(AI96^4)*AB96*AE96*AN96</f>
        <v>0</v>
      </c>
      <c r="AS96" s="17">
        <f>(AM96^4) *Z96*AC96*AO96</f>
        <v>7.8681262327181489</v>
      </c>
      <c r="AT96" s="17">
        <f>(AM96^4)*AA96*AP96*AQ96</f>
        <v>9.6131163293413557</v>
      </c>
      <c r="AU96" s="17">
        <f>MIN(AR96, 0.05*AR$155)</f>
        <v>0</v>
      </c>
      <c r="AV96" s="17">
        <f>MIN(AS96, 0.05*AS$155)</f>
        <v>7.8681262327181489</v>
      </c>
      <c r="AW96" s="17">
        <f>MIN(AT96, 0.05*AT$155)</f>
        <v>9.6131163293413557</v>
      </c>
      <c r="AX96" s="14">
        <f>AU96/$AU$155</f>
        <v>0</v>
      </c>
      <c r="AY96" s="14">
        <f>AV96/$AV$155</f>
        <v>6.1221083006498716E-3</v>
      </c>
      <c r="AZ96" s="64">
        <f>AW96/$AW$155</f>
        <v>6.3716143341851373E-3</v>
      </c>
      <c r="BA96" s="21">
        <f>N96</f>
        <v>-2</v>
      </c>
      <c r="BB96" s="81">
        <v>0</v>
      </c>
      <c r="BC96" s="15">
        <f>$D$161*AX96</f>
        <v>0</v>
      </c>
      <c r="BD96" s="19">
        <f>BC96-BB96</f>
        <v>0</v>
      </c>
      <c r="BE96" s="60">
        <f>(IF(BD96 &gt; 0, V96, W96))</f>
        <v>11.659805567033608</v>
      </c>
      <c r="BF96" s="60">
        <f>IF(BD96&gt;0, S96*(T96^(2-N96)), S96*(U96^(N96 + 2)))</f>
        <v>11.7100000381469</v>
      </c>
      <c r="BG96" s="46">
        <f>BD96/BE96</f>
        <v>0</v>
      </c>
      <c r="BH96" s="61" t="e">
        <f>BB96/BC96</f>
        <v>#DIV/0!</v>
      </c>
      <c r="BI96" s="63">
        <v>0</v>
      </c>
      <c r="BJ96" s="63">
        <v>0</v>
      </c>
      <c r="BK96" s="63">
        <v>0</v>
      </c>
      <c r="BL96" s="10">
        <f>SUM(BI96:BK96)</f>
        <v>0</v>
      </c>
      <c r="BM96" s="15">
        <f>AY96*$D$160</f>
        <v>1078.2195918021548</v>
      </c>
      <c r="BN96" s="9">
        <f>BM96-BL96</f>
        <v>1078.2195918021548</v>
      </c>
      <c r="BO96" s="48">
        <f>IF(BN96&gt;0,V96,W96)</f>
        <v>11.746853806133343</v>
      </c>
      <c r="BP96" s="48">
        <f xml:space="preserve"> IF(BN96 &gt;0, S96*T96^(2-N96), S96*U96^(N96+2))</f>
        <v>11.759164152204871</v>
      </c>
      <c r="BQ96" s="48">
        <f>IF(BN96&gt;0, S96*T96^(3-N96), S96*U96^(N96+3))</f>
        <v>11.771487399145256</v>
      </c>
      <c r="BR96" s="46">
        <f>BN96/BP96</f>
        <v>91.691856482842454</v>
      </c>
      <c r="BS96" s="61">
        <f>BL96/BM96</f>
        <v>0</v>
      </c>
      <c r="BT96" s="16">
        <f>BB96+BL96+BV96</f>
        <v>0</v>
      </c>
      <c r="BU96" s="66">
        <f>BC96+BM96+BW96</f>
        <v>1137.80055744112</v>
      </c>
      <c r="BV96" s="63">
        <v>0</v>
      </c>
      <c r="BW96" s="15">
        <f>AZ96*$D$163</f>
        <v>59.580965638965218</v>
      </c>
      <c r="BX96" s="37">
        <f>BW96-BV96</f>
        <v>59.580965638965218</v>
      </c>
      <c r="BY96" s="53">
        <f>BX96*(BX96&lt;&gt;0)</f>
        <v>59.580965638965218</v>
      </c>
      <c r="BZ96" s="26">
        <f>BY96/$BY$155</f>
        <v>8.2294151435035226E-2</v>
      </c>
      <c r="CA96" s="47">
        <f>BZ96 * $BX$155</f>
        <v>59.58096563896521</v>
      </c>
      <c r="CB96" s="48">
        <f>IF(CA96&gt;0, V96, W96)</f>
        <v>11.746853806133343</v>
      </c>
      <c r="CC96" s="48">
        <f>IF(BX96&gt;0, S96*T96^(2-N96), S96*U96^(N96+2))</f>
        <v>11.759164152204871</v>
      </c>
      <c r="CD96" s="62">
        <f>CA96/CB96</f>
        <v>5.0720785856597974</v>
      </c>
      <c r="CE96" s="63">
        <v>0</v>
      </c>
      <c r="CF96" s="15">
        <f>AZ96*$CE$158</f>
        <v>40.95036532580788</v>
      </c>
      <c r="CG96" s="37">
        <f>CF96-CE96</f>
        <v>40.95036532580788</v>
      </c>
      <c r="CH96" s="53">
        <f>CG96*(CG96&lt;&gt;0)</f>
        <v>40.95036532580788</v>
      </c>
      <c r="CI96" s="26">
        <f>CH96/$CH$155</f>
        <v>6.3716143341851382E-3</v>
      </c>
      <c r="CJ96" s="47">
        <f>CI96 * $CG$155</f>
        <v>40.95036532580788</v>
      </c>
      <c r="CK96" s="48">
        <f>IF(CA96&gt;0,V96,W96)</f>
        <v>11.746853806133343</v>
      </c>
      <c r="CL96" s="62">
        <f>CJ96/CK96</f>
        <v>3.4860709089974895</v>
      </c>
      <c r="CM96" s="67">
        <f>N96</f>
        <v>-2</v>
      </c>
      <c r="CN96" s="75">
        <f>BT96+BV96</f>
        <v>0</v>
      </c>
      <c r="CO96">
        <f>E96/$E$155</f>
        <v>4.4434163335267691E-3</v>
      </c>
      <c r="CP96">
        <f>MAX(0,L96)</f>
        <v>0.17458167363246799</v>
      </c>
      <c r="CQ96">
        <f>CP96/$CP$155</f>
        <v>2.1554810982903081E-3</v>
      </c>
      <c r="CR96">
        <f>CO96*CQ96*AO96</f>
        <v>5.171957956125743E-6</v>
      </c>
      <c r="CS96">
        <f>CR96/$CR$155</f>
        <v>1.1060849892297652E-3</v>
      </c>
      <c r="CT96" s="1">
        <f>$CT$157*CS96</f>
        <v>58.235246266479876</v>
      </c>
      <c r="CU96" s="2">
        <v>0</v>
      </c>
      <c r="CV96" s="1">
        <f>CT96-CU96</f>
        <v>58.235246266479876</v>
      </c>
      <c r="CW96">
        <f>CU96/CT96</f>
        <v>0</v>
      </c>
    </row>
    <row r="97" spans="1:101" x14ac:dyDescent="0.2">
      <c r="A97" s="29" t="s">
        <v>309</v>
      </c>
      <c r="B97">
        <v>1</v>
      </c>
      <c r="C97">
        <v>1</v>
      </c>
      <c r="D97">
        <v>0.86056731921693896</v>
      </c>
      <c r="E97">
        <v>0.13943268078306001</v>
      </c>
      <c r="F97">
        <v>0.99046483909415906</v>
      </c>
      <c r="G97">
        <v>0.99046483909415906</v>
      </c>
      <c r="H97">
        <v>0.45842039281236902</v>
      </c>
      <c r="I97">
        <v>0.83744254074383595</v>
      </c>
      <c r="J97">
        <v>0.61959723892669005</v>
      </c>
      <c r="K97">
        <v>0.78338322649690995</v>
      </c>
      <c r="L97">
        <v>9.3499456321775296E-2</v>
      </c>
      <c r="M97">
        <v>-0.21599404599650299</v>
      </c>
      <c r="N97" s="21">
        <v>-2</v>
      </c>
      <c r="O97">
        <v>1.0024813674600901</v>
      </c>
      <c r="P97">
        <v>0.99663016324863696</v>
      </c>
      <c r="Q97">
        <v>1.0036749662862701</v>
      </c>
      <c r="R97">
        <v>0.997485627889105</v>
      </c>
      <c r="S97">
        <v>12.9600000381469</v>
      </c>
      <c r="T97" s="27">
        <f>IF(C97,P97,R97)</f>
        <v>0.99663016324863696</v>
      </c>
      <c r="U97" s="27">
        <f>IF(D97 = 0,O97,Q97)</f>
        <v>1.0036749662862701</v>
      </c>
      <c r="V97" s="39">
        <f>S97*T97^(1-N97)</f>
        <v>12.829421802420292</v>
      </c>
      <c r="W97" s="38">
        <f>S97*U97^(N97+1)</f>
        <v>12.912546863752725</v>
      </c>
      <c r="X97" s="44">
        <f>0.5 * (D97-MAX($D$3:$D$154))/(MIN($D$3:$D$154)-MAX($D$3:$D$154)) + 0.75</f>
        <v>0.81124539123310124</v>
      </c>
      <c r="Y97" s="44">
        <f>AVERAGE(D97, F97, G97, H97, I97, J97, K97)</f>
        <v>0.79147719948358031</v>
      </c>
      <c r="Z97" s="22">
        <f>AI97^N97</f>
        <v>0.77138814799452116</v>
      </c>
      <c r="AA97" s="22">
        <f>(Z97+AB97)/2</f>
        <v>0.53039335659239351</v>
      </c>
      <c r="AB97" s="22">
        <f>AM97^N97</f>
        <v>0.28939856519026586</v>
      </c>
      <c r="AC97" s="22">
        <v>1</v>
      </c>
      <c r="AD97" s="22">
        <v>1</v>
      </c>
      <c r="AE97" s="22">
        <v>1</v>
      </c>
      <c r="AF97" s="22">
        <f>PERCENTILE($L$2:$L$154, 0.05)</f>
        <v>-4.5080460395209E-2</v>
      </c>
      <c r="AG97" s="22">
        <f>PERCENTILE($L$2:$L$154, 0.95)</f>
        <v>0.95154870252060642</v>
      </c>
      <c r="AH97" s="22">
        <f>MIN(MAX(L97,AF97), AG97)</f>
        <v>9.3499456321775296E-2</v>
      </c>
      <c r="AI97" s="22">
        <f>AH97-$AH$155+1</f>
        <v>1.1385799167169843</v>
      </c>
      <c r="AJ97" s="22">
        <f>PERCENTILE($M$2:$M$154, 0.02)</f>
        <v>-1.0748760080736643</v>
      </c>
      <c r="AK97" s="22">
        <f>PERCENTILE($M$2:$M$154, 0.98)</f>
        <v>1.1164415820468989</v>
      </c>
      <c r="AL97" s="22">
        <f>MIN(MAX(M97,AJ97), AK97)</f>
        <v>-0.21599404599650299</v>
      </c>
      <c r="AM97" s="22">
        <f>AL97-$AL$155 + 1</f>
        <v>1.8588819620771613</v>
      </c>
      <c r="AN97" s="46">
        <v>0</v>
      </c>
      <c r="AO97" s="51">
        <v>1</v>
      </c>
      <c r="AP97" s="51">
        <v>1</v>
      </c>
      <c r="AQ97" s="21">
        <v>1</v>
      </c>
      <c r="AR97" s="17">
        <f>(AI97^4)*AB97*AE97*AN97</f>
        <v>0</v>
      </c>
      <c r="AS97" s="17">
        <f>(AM97^4) *Z97*AC97*AO97</f>
        <v>9.2104365410982325</v>
      </c>
      <c r="AT97" s="17">
        <f>(AM97^4)*AA97*AP97*AQ97</f>
        <v>6.3329393450170341</v>
      </c>
      <c r="AU97" s="17">
        <f>MIN(AR97, 0.05*AR$155)</f>
        <v>0</v>
      </c>
      <c r="AV97" s="17">
        <f>MIN(AS97, 0.05*AS$155)</f>
        <v>9.2104365410982325</v>
      </c>
      <c r="AW97" s="17">
        <f>MIN(AT97, 0.05*AT$155)</f>
        <v>6.3329393450170341</v>
      </c>
      <c r="AX97" s="14">
        <f>AU97/$AU$155</f>
        <v>0</v>
      </c>
      <c r="AY97" s="14">
        <f>AV97/$AV$155</f>
        <v>7.166546180511219E-3</v>
      </c>
      <c r="AZ97" s="64">
        <f>AW97/$AW$155</f>
        <v>4.1974990966327178E-3</v>
      </c>
      <c r="BA97" s="21">
        <f>N97</f>
        <v>-2</v>
      </c>
      <c r="BB97" s="81">
        <v>0</v>
      </c>
      <c r="BC97" s="15">
        <f>$D$161*AX97</f>
        <v>0</v>
      </c>
      <c r="BD97" s="19">
        <f>BC97-BB97</f>
        <v>0</v>
      </c>
      <c r="BE97" s="60">
        <f>(IF(BD97 &gt; 0, V97, W97))</f>
        <v>12.912546863752725</v>
      </c>
      <c r="BF97" s="60">
        <f>IF(BD97&gt;0, S97*(T97^(2-N97)), S97*(U97^(N97 + 2)))</f>
        <v>12.9600000381469</v>
      </c>
      <c r="BG97" s="46">
        <f>BD97/BE97</f>
        <v>0</v>
      </c>
      <c r="BH97" s="61" t="e">
        <f>BB97/BC97</f>
        <v>#DIV/0!</v>
      </c>
      <c r="BI97" s="63">
        <v>0</v>
      </c>
      <c r="BJ97" s="63">
        <v>0</v>
      </c>
      <c r="BK97" s="63">
        <v>0</v>
      </c>
      <c r="BL97" s="10">
        <f>SUM(BI97:BK97)</f>
        <v>0</v>
      </c>
      <c r="BM97" s="15">
        <f>AY97*$D$160</f>
        <v>1262.1649467654554</v>
      </c>
      <c r="BN97" s="9">
        <f>BM97-BL97</f>
        <v>1262.1649467654554</v>
      </c>
      <c r="BO97" s="48">
        <f>IF(BN97&gt;0,V97,W97)</f>
        <v>12.829421802420292</v>
      </c>
      <c r="BP97" s="48">
        <f xml:space="preserve"> IF(BN97 &gt;0, S97*T97^(2-N97), S97*U97^(N97+2))</f>
        <v>12.786188745331758</v>
      </c>
      <c r="BQ97" s="48">
        <f>IF(BN97&gt;0, S97*T97^(3-N97), S97*U97^(N97+3))</f>
        <v>12.743101376587875</v>
      </c>
      <c r="BR97" s="46">
        <f>BN97/BP97</f>
        <v>98.713148374747107</v>
      </c>
      <c r="BS97" s="61">
        <f>BL97/BM97</f>
        <v>0</v>
      </c>
      <c r="BT97" s="16">
        <f>BB97+BL97+BV97</f>
        <v>0</v>
      </c>
      <c r="BU97" s="66">
        <f>BC97+BM97+BW97</f>
        <v>1301.4157608180678</v>
      </c>
      <c r="BV97" s="63">
        <v>0</v>
      </c>
      <c r="BW97" s="15">
        <f>AZ97*$D$163</f>
        <v>39.250814052612547</v>
      </c>
      <c r="BX97" s="37">
        <f>BW97-BV97</f>
        <v>39.250814052612547</v>
      </c>
      <c r="BY97" s="53">
        <f>BX97*(BX97&lt;&gt;0)</f>
        <v>39.250814052612547</v>
      </c>
      <c r="BZ97" s="26">
        <f>BY97/$BY$155</f>
        <v>5.4213831564382232E-2</v>
      </c>
      <c r="CA97" s="47">
        <f>BZ97 * $BX$155</f>
        <v>39.250814052612547</v>
      </c>
      <c r="CB97" s="48">
        <f>IF(CA97&gt;0, V97, W97)</f>
        <v>12.829421802420292</v>
      </c>
      <c r="CC97" s="48">
        <f>IF(BX97&gt;0, S97*T97^(2-N97), S97*U97^(N97+2))</f>
        <v>12.786188745331758</v>
      </c>
      <c r="CD97" s="62">
        <f>CA97/CB97</f>
        <v>3.059437491189807</v>
      </c>
      <c r="CE97" s="63">
        <v>0</v>
      </c>
      <c r="CF97" s="15">
        <f>AZ97*$CE$158</f>
        <v>26.977326694058476</v>
      </c>
      <c r="CG97" s="37">
        <f>CF97-CE97</f>
        <v>26.977326694058476</v>
      </c>
      <c r="CH97" s="53">
        <f>CG97*(CG97&lt;&gt;0)</f>
        <v>26.977326694058476</v>
      </c>
      <c r="CI97" s="26">
        <f>CH97/$CH$155</f>
        <v>4.1974990966327178E-3</v>
      </c>
      <c r="CJ97" s="47">
        <f>CI97 * $CG$155</f>
        <v>26.977326694058473</v>
      </c>
      <c r="CK97" s="48">
        <f>IF(CA97&gt;0,V97,W97)</f>
        <v>12.829421802420292</v>
      </c>
      <c r="CL97" s="62">
        <f>CJ97/CK97</f>
        <v>2.1027702658407534</v>
      </c>
      <c r="CM97" s="67">
        <f>N97</f>
        <v>-2</v>
      </c>
      <c r="CN97" s="75">
        <f>BT97+BV97</f>
        <v>0</v>
      </c>
      <c r="CO97">
        <f>E97/$E$155</f>
        <v>1.6621139339773206E-3</v>
      </c>
      <c r="CP97">
        <f>MAX(0,L97)</f>
        <v>9.3499456321775296E-2</v>
      </c>
      <c r="CQ97">
        <f>CP97/$CP$155</f>
        <v>1.1543955709021568E-3</v>
      </c>
      <c r="CR97">
        <f>CO97*CQ97*AO97</f>
        <v>1.9187369637181788E-6</v>
      </c>
      <c r="CS97">
        <f>CR97/$CR$155</f>
        <v>4.1034481947698495E-4</v>
      </c>
      <c r="CT97" s="1">
        <f>$CT$157*CS97</f>
        <v>21.604607104429714</v>
      </c>
      <c r="CU97" s="2">
        <v>0</v>
      </c>
      <c r="CV97" s="1">
        <f>CT97-CU97</f>
        <v>21.604607104429714</v>
      </c>
      <c r="CW97">
        <f>CU97/CT97</f>
        <v>0</v>
      </c>
    </row>
    <row r="98" spans="1:101" x14ac:dyDescent="0.2">
      <c r="A98" s="29" t="s">
        <v>113</v>
      </c>
      <c r="B98">
        <v>1</v>
      </c>
      <c r="C98">
        <v>1</v>
      </c>
      <c r="D98">
        <v>0.87224669603524196</v>
      </c>
      <c r="E98">
        <v>0.12775330396475701</v>
      </c>
      <c r="F98">
        <v>0.85675232367413801</v>
      </c>
      <c r="G98">
        <v>0.85675232367413801</v>
      </c>
      <c r="H98">
        <v>0.67643610785463004</v>
      </c>
      <c r="I98">
        <v>0.69988276670574401</v>
      </c>
      <c r="J98">
        <v>0.68805957203207602</v>
      </c>
      <c r="K98">
        <v>0.76778684357360205</v>
      </c>
      <c r="L98">
        <v>0.64582340678096095</v>
      </c>
      <c r="M98">
        <v>-0.30043909143620401</v>
      </c>
      <c r="N98" s="21">
        <v>0</v>
      </c>
      <c r="O98">
        <v>1.00318010897211</v>
      </c>
      <c r="P98">
        <v>0.98359765856586001</v>
      </c>
      <c r="Q98">
        <v>1.0519170866378</v>
      </c>
      <c r="R98">
        <v>0.99366284547077999</v>
      </c>
      <c r="S98">
        <v>109.040000915527</v>
      </c>
      <c r="T98" s="27">
        <f>IF(C98,P98,R98)</f>
        <v>0.98359765856586001</v>
      </c>
      <c r="U98" s="27">
        <f>IF(D98 = 0,O98,Q98)</f>
        <v>1.0519170866378</v>
      </c>
      <c r="V98" s="39">
        <f>S98*T98^(1-N98)</f>
        <v>107.25148959053159</v>
      </c>
      <c r="W98" s="38">
        <f>S98*U98^(N98+1)</f>
        <v>114.70104009004422</v>
      </c>
      <c r="X98" s="44">
        <f>0.5 * (D98-MAX($D$3:$D$154))/(MIN($D$3:$D$154)-MAX($D$3:$D$154)) + 0.75</f>
        <v>0.80525737808762554</v>
      </c>
      <c r="Y98" s="44">
        <f>AVERAGE(D98, F98, G98, H98, I98, J98, K98)</f>
        <v>0.77398809050708139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PERCENTILE($L$2:$L$154, 0.05)</f>
        <v>-4.5080460395209E-2</v>
      </c>
      <c r="AG98" s="22">
        <f>PERCENTILE($L$2:$L$154, 0.95)</f>
        <v>0.95154870252060642</v>
      </c>
      <c r="AH98" s="22">
        <f>MIN(MAX(L98,AF98), AG98)</f>
        <v>0.64582340678096095</v>
      </c>
      <c r="AI98" s="22">
        <f>AH98-$AH$155+1</f>
        <v>1.69090386717617</v>
      </c>
      <c r="AJ98" s="22">
        <f>PERCENTILE($M$2:$M$154, 0.02)</f>
        <v>-1.0748760080736643</v>
      </c>
      <c r="AK98" s="22">
        <f>PERCENTILE($M$2:$M$154, 0.98)</f>
        <v>1.1164415820468989</v>
      </c>
      <c r="AL98" s="22">
        <f>MIN(MAX(M98,AJ98), AK98)</f>
        <v>-0.30043909143620401</v>
      </c>
      <c r="AM98" s="22">
        <f>AL98-$AL$155 + 1</f>
        <v>1.7744369166374603</v>
      </c>
      <c r="AN98" s="46">
        <v>1</v>
      </c>
      <c r="AO98" s="51">
        <v>1</v>
      </c>
      <c r="AP98" s="51">
        <v>1</v>
      </c>
      <c r="AQ98" s="21">
        <v>1</v>
      </c>
      <c r="AR98" s="17">
        <f>(AI98^4)*AB98*AE98*AN98</f>
        <v>8.1747723920642059</v>
      </c>
      <c r="AS98" s="17">
        <f>(AM98^4) *Z98*AC98*AO98</f>
        <v>9.9138480249491856</v>
      </c>
      <c r="AT98" s="17">
        <f>(AM98^4)*AA98*AP98*AQ98</f>
        <v>9.9138480249491856</v>
      </c>
      <c r="AU98" s="17">
        <f>MIN(AR98, 0.05*AR$155)</f>
        <v>8.1747723920642059</v>
      </c>
      <c r="AV98" s="17">
        <f>MIN(AS98, 0.05*AS$155)</f>
        <v>9.9138480249491856</v>
      </c>
      <c r="AW98" s="17">
        <f>MIN(AT98, 0.05*AT$155)</f>
        <v>9.9138480249491856</v>
      </c>
      <c r="AX98" s="14">
        <f>AU98/$AU$155</f>
        <v>1.6064624099643574E-2</v>
      </c>
      <c r="AY98" s="14">
        <f>AV98/$AV$155</f>
        <v>7.7138634396254867E-3</v>
      </c>
      <c r="AZ98" s="64">
        <f>AW98/$AW$155</f>
        <v>6.5709405793726782E-3</v>
      </c>
      <c r="BA98" s="21">
        <f>N98</f>
        <v>0</v>
      </c>
      <c r="BB98" s="81">
        <v>1418</v>
      </c>
      <c r="BC98" s="15">
        <f>$D$161*AX98</f>
        <v>2063.4849009751174</v>
      </c>
      <c r="BD98" s="19">
        <f>BC98-BB98</f>
        <v>645.4849009751174</v>
      </c>
      <c r="BE98" s="60">
        <f>(IF(BD98 &gt; 0, V98, W98))</f>
        <v>107.25148959053159</v>
      </c>
      <c r="BF98" s="60">
        <f>IF(BD98&gt;0, S98*(T98^(2-N98)), S98*(U98^(N98 + 2)))</f>
        <v>105.49231403894758</v>
      </c>
      <c r="BG98" s="46">
        <f>BD98/BE98</f>
        <v>6.018423645577994</v>
      </c>
      <c r="BH98" s="61">
        <f>BB98/BC98</f>
        <v>0.68718700065598348</v>
      </c>
      <c r="BI98" s="63">
        <v>872</v>
      </c>
      <c r="BJ98" s="63">
        <v>1090</v>
      </c>
      <c r="BK98" s="63">
        <v>0</v>
      </c>
      <c r="BL98" s="10">
        <f>SUM(BI98:BK98)</f>
        <v>1962</v>
      </c>
      <c r="BM98" s="15">
        <f>AY98*$D$160</f>
        <v>1358.557915123401</v>
      </c>
      <c r="BN98" s="9">
        <f>BM98-BL98</f>
        <v>-603.44208487659898</v>
      </c>
      <c r="BO98" s="48">
        <f>IF(BN98&gt;0,V98,W98)</f>
        <v>114.70104009004422</v>
      </c>
      <c r="BP98" s="48">
        <f xml:space="preserve"> IF(BN98 &gt;0, S98*T98^(2-N98), S98*U98^(N98+2))</f>
        <v>120.65598392584481</v>
      </c>
      <c r="BQ98" s="48">
        <f>IF(BN98&gt;0, S98*T98^(3-N98), S98*U98^(N98+3))</f>
        <v>126.92009109669191</v>
      </c>
      <c r="BR98" s="46">
        <f>BN98/BP98</f>
        <v>-5.0013440298781582</v>
      </c>
      <c r="BS98" s="61">
        <f>BL98/BM98</f>
        <v>1.4441784028189824</v>
      </c>
      <c r="BT98" s="16">
        <f>BB98+BL98+BV98</f>
        <v>3380</v>
      </c>
      <c r="BU98" s="66">
        <f>BC98+BM98+BW98</f>
        <v>3483.4876814562322</v>
      </c>
      <c r="BV98" s="63">
        <v>0</v>
      </c>
      <c r="BW98" s="15">
        <f>AZ98*$D$163</f>
        <v>61.444865357713915</v>
      </c>
      <c r="BX98" s="37">
        <f>BW98-BV98</f>
        <v>61.444865357713915</v>
      </c>
      <c r="BY98" s="53">
        <f>BX98*(BX98&lt;&gt;0)</f>
        <v>61.444865357713915</v>
      </c>
      <c r="BZ98" s="26">
        <f>BY98/$BY$155</f>
        <v>8.4868598560378747E-2</v>
      </c>
      <c r="CA98" s="47">
        <f>BZ98 * $BX$155</f>
        <v>61.444865357713915</v>
      </c>
      <c r="CB98" s="48">
        <f>IF(CA98&gt;0, V98, W98)</f>
        <v>107.25148959053159</v>
      </c>
      <c r="CC98" s="48">
        <f>IF(BX98&gt;0, S98*T98^(2-N98), S98*U98^(N98+2))</f>
        <v>105.49231403894758</v>
      </c>
      <c r="CD98" s="62">
        <f>CA98/CB98</f>
        <v>0.57290454046186423</v>
      </c>
      <c r="CE98" s="63">
        <v>0</v>
      </c>
      <c r="CF98" s="15">
        <f>AZ98*$CE$158</f>
        <v>42.231435103628201</v>
      </c>
      <c r="CG98" s="37">
        <f>CF98-CE98</f>
        <v>42.231435103628201</v>
      </c>
      <c r="CH98" s="53">
        <f>CG98*(CG98&lt;&gt;0)</f>
        <v>42.231435103628201</v>
      </c>
      <c r="CI98" s="26">
        <f>CH98/$CH$155</f>
        <v>6.5709405793726791E-3</v>
      </c>
      <c r="CJ98" s="47">
        <f>CI98 * $CG$155</f>
        <v>42.231435103628201</v>
      </c>
      <c r="CK98" s="48">
        <f>IF(CA98&gt;0,V98,W98)</f>
        <v>107.25148959053159</v>
      </c>
      <c r="CL98" s="62">
        <f>CJ98/CK98</f>
        <v>0.39376082574573856</v>
      </c>
      <c r="CM98" s="67">
        <f>N98</f>
        <v>0</v>
      </c>
      <c r="CN98" s="75">
        <f>BT98+BV98</f>
        <v>3380</v>
      </c>
      <c r="CO98">
        <f>E98/$E$155</f>
        <v>1.5228893645230727E-3</v>
      </c>
      <c r="CP98">
        <f>MAX(0,L98)</f>
        <v>0.64582340678096095</v>
      </c>
      <c r="CQ98">
        <f>CP98/$CP$155</f>
        <v>7.9736900052888738E-3</v>
      </c>
      <c r="CR98">
        <f>CO98*CQ98*AO98</f>
        <v>1.2143047705058349E-5</v>
      </c>
      <c r="CS98">
        <f>CR98/$CR$155</f>
        <v>2.5969358034238907E-3</v>
      </c>
      <c r="CT98" s="1">
        <f>$CT$157*CS98</f>
        <v>136.72836854602104</v>
      </c>
      <c r="CU98" s="2">
        <v>0</v>
      </c>
      <c r="CV98" s="1">
        <f>CT98-CU98</f>
        <v>136.72836854602104</v>
      </c>
      <c r="CW98">
        <f>CU98/CT98</f>
        <v>0</v>
      </c>
    </row>
    <row r="99" spans="1:101" x14ac:dyDescent="0.2">
      <c r="A99" s="29" t="s">
        <v>156</v>
      </c>
      <c r="B99">
        <v>0</v>
      </c>
      <c r="C99">
        <v>0</v>
      </c>
      <c r="D99">
        <v>0.219336795844986</v>
      </c>
      <c r="E99">
        <v>0.780663204155014</v>
      </c>
      <c r="F99">
        <v>0.294000794596742</v>
      </c>
      <c r="G99">
        <v>0.294000794596742</v>
      </c>
      <c r="H99">
        <v>0.14542415378186299</v>
      </c>
      <c r="I99">
        <v>0.46761387379857899</v>
      </c>
      <c r="J99">
        <v>0.26077260571965299</v>
      </c>
      <c r="K99">
        <v>0.27688870199168603</v>
      </c>
      <c r="L99">
        <v>1.1171133769149399</v>
      </c>
      <c r="M99">
        <v>-0.72531080982241802</v>
      </c>
      <c r="N99" s="21">
        <v>0</v>
      </c>
      <c r="O99">
        <v>1.0175247703875301</v>
      </c>
      <c r="P99">
        <v>0.98175921950004696</v>
      </c>
      <c r="Q99">
        <v>1.0154412979935401</v>
      </c>
      <c r="R99">
        <v>0.98603843475309905</v>
      </c>
      <c r="S99">
        <v>148.58999633789</v>
      </c>
      <c r="T99" s="27">
        <f>IF(C99,P99,R99)</f>
        <v>0.98603843475309905</v>
      </c>
      <c r="U99" s="27">
        <f>IF(D99 = 0,O99,Q99)</f>
        <v>1.0154412979935401</v>
      </c>
      <c r="V99" s="39">
        <f>S99*T99^(1-N99)</f>
        <v>146.51544740898177</v>
      </c>
      <c r="W99" s="38">
        <f>S99*U99^(N99+1)</f>
        <v>150.8844187502024</v>
      </c>
      <c r="X99" s="44">
        <f>0.5 * (D99-MAX($D$3:$D$154))/(MIN($D$3:$D$154)-MAX($D$3:$D$154)) + 0.75</f>
        <v>1.1400040966816878</v>
      </c>
      <c r="Y99" s="44">
        <f>AVERAGE(D99, F99, G99, H99, I99, J99, K99)</f>
        <v>0.27971967433289302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v>1</v>
      </c>
      <c r="AD99" s="22">
        <v>1</v>
      </c>
      <c r="AE99" s="22">
        <v>1</v>
      </c>
      <c r="AF99" s="22">
        <f>PERCENTILE($L$2:$L$154, 0.05)</f>
        <v>-4.5080460395209E-2</v>
      </c>
      <c r="AG99" s="22">
        <f>PERCENTILE($L$2:$L$154, 0.95)</f>
        <v>0.95154870252060642</v>
      </c>
      <c r="AH99" s="22">
        <f>MIN(MAX(L99,AF99), AG99)</f>
        <v>0.95154870252060642</v>
      </c>
      <c r="AI99" s="22">
        <f>AH99-$AH$155+1</f>
        <v>1.9966291629158155</v>
      </c>
      <c r="AJ99" s="22">
        <f>PERCENTILE($M$2:$M$154, 0.02)</f>
        <v>-1.0748760080736643</v>
      </c>
      <c r="AK99" s="22">
        <f>PERCENTILE($M$2:$M$154, 0.98)</f>
        <v>1.1164415820468989</v>
      </c>
      <c r="AL99" s="22">
        <f>MIN(MAX(M99,AJ99), AK99)</f>
        <v>-0.72531080982241802</v>
      </c>
      <c r="AM99" s="22">
        <f>AL99-$AL$155 + 1</f>
        <v>1.3495651982512462</v>
      </c>
      <c r="AN99" s="46">
        <v>0</v>
      </c>
      <c r="AO99" s="51">
        <v>1</v>
      </c>
      <c r="AP99" s="51">
        <v>1</v>
      </c>
      <c r="AQ99" s="21">
        <v>1</v>
      </c>
      <c r="AR99" s="17">
        <f>(AI99^4)*AB99*AE99*AN99</f>
        <v>0</v>
      </c>
      <c r="AS99" s="17">
        <f>(AM99^4) *Z99*AC99*AO99</f>
        <v>3.3172292154355443</v>
      </c>
      <c r="AT99" s="17">
        <f>(AM99^4)*AA99*AP99*AQ99</f>
        <v>3.3172292154355443</v>
      </c>
      <c r="AU99" s="17">
        <f>MIN(AR99, 0.05*AR$155)</f>
        <v>0</v>
      </c>
      <c r="AV99" s="17">
        <f>MIN(AS99, 0.05*AS$155)</f>
        <v>3.3172292154355443</v>
      </c>
      <c r="AW99" s="17">
        <f>MIN(AT99, 0.05*AT$155)</f>
        <v>3.3172292154355443</v>
      </c>
      <c r="AX99" s="14">
        <f>AU99/$AU$155</f>
        <v>0</v>
      </c>
      <c r="AY99" s="14">
        <f>AV99/$AV$155</f>
        <v>2.5811020202659339E-3</v>
      </c>
      <c r="AZ99" s="64">
        <f>AW99/$AW$155</f>
        <v>2.1986736137099231E-3</v>
      </c>
      <c r="BA99" s="21">
        <f>N99</f>
        <v>0</v>
      </c>
      <c r="BB99" s="81">
        <v>0</v>
      </c>
      <c r="BC99" s="15">
        <f>$D$161*AX99</f>
        <v>0</v>
      </c>
      <c r="BD99" s="19">
        <f>BC99-BB99</f>
        <v>0</v>
      </c>
      <c r="BE99" s="60">
        <f>(IF(BD99 &gt; 0, V99, W99))</f>
        <v>150.8844187502024</v>
      </c>
      <c r="BF99" s="60">
        <f>IF(BD99&gt;0, S99*(T99^(2-N99)), S99*(U99^(N99 + 2)))</f>
        <v>153.21427002270636</v>
      </c>
      <c r="BG99" s="46">
        <f>BD99/BE99</f>
        <v>0</v>
      </c>
      <c r="BH99" s="61" t="e">
        <f>BB99/BC99</f>
        <v>#DIV/0!</v>
      </c>
      <c r="BI99" s="63">
        <v>0</v>
      </c>
      <c r="BJ99" s="63">
        <v>0</v>
      </c>
      <c r="BK99" s="63">
        <v>0</v>
      </c>
      <c r="BL99" s="10">
        <f>SUM(BI99:BK99)</f>
        <v>0</v>
      </c>
      <c r="BM99" s="15">
        <f>AY99*$D$160</f>
        <v>454.58110670721601</v>
      </c>
      <c r="BN99" s="9">
        <f>BM99-BL99</f>
        <v>454.58110670721601</v>
      </c>
      <c r="BO99" s="48">
        <f>IF(BN99&gt;0,V99,W99)</f>
        <v>146.51544740898177</v>
      </c>
      <c r="BP99" s="48">
        <f xml:space="preserve"> IF(BN99 &gt;0, S99*T99^(2-N99), S99*U99^(N99+2))</f>
        <v>144.46986243030238</v>
      </c>
      <c r="BQ99" s="48">
        <f>IF(BN99&gt;0, S99*T99^(3-N99), S99*U99^(N99+3))</f>
        <v>142.45283701977093</v>
      </c>
      <c r="BR99" s="46">
        <f>BN99/BP99</f>
        <v>3.1465462696520721</v>
      </c>
      <c r="BS99" s="61">
        <f>BL99/BM99</f>
        <v>0</v>
      </c>
      <c r="BT99" s="16">
        <f>BB99+BL99+BV99</f>
        <v>0</v>
      </c>
      <c r="BU99" s="66">
        <f>BC99+BM99+BW99</f>
        <v>475.14090366901752</v>
      </c>
      <c r="BV99" s="63">
        <v>0</v>
      </c>
      <c r="BW99" s="15">
        <f>AZ99*$D$163</f>
        <v>20.559796961801492</v>
      </c>
      <c r="BX99" s="37">
        <f>BW99-BV99</f>
        <v>20.559796961801492</v>
      </c>
      <c r="BY99" s="53">
        <f>BX99*(BX99&lt;&gt;0)</f>
        <v>20.559796961801492</v>
      </c>
      <c r="BZ99" s="26">
        <f>BY99/$BY$155</f>
        <v>2.8397509615748055E-2</v>
      </c>
      <c r="CA99" s="47">
        <f>BZ99 * $BX$155</f>
        <v>20.559796961801492</v>
      </c>
      <c r="CB99" s="48">
        <f>IF(CA99&gt;0, V99, W99)</f>
        <v>146.51544740898177</v>
      </c>
      <c r="CC99" s="48">
        <f>IF(BX99&gt;0, S99*T99^(2-N99), S99*U99^(N99+2))</f>
        <v>144.46986243030238</v>
      </c>
      <c r="CD99" s="62">
        <f>CA99/CB99</f>
        <v>0.14032511469190739</v>
      </c>
      <c r="CE99" s="63">
        <v>0</v>
      </c>
      <c r="CF99" s="15">
        <f>AZ99*$CE$158</f>
        <v>14.130875315313675</v>
      </c>
      <c r="CG99" s="37">
        <f>CF99-CE99</f>
        <v>14.130875315313675</v>
      </c>
      <c r="CH99" s="53">
        <f>CG99*(CG99&lt;&gt;0)</f>
        <v>14.130875315313675</v>
      </c>
      <c r="CI99" s="26">
        <f>CH99/$CH$155</f>
        <v>2.1986736137099235E-3</v>
      </c>
      <c r="CJ99" s="47">
        <f>CI99 * $CG$155</f>
        <v>14.130875315313677</v>
      </c>
      <c r="CK99" s="48">
        <f>IF(CA99&gt;0,V99,W99)</f>
        <v>146.51544740898177</v>
      </c>
      <c r="CL99" s="62">
        <f>CJ99/CK99</f>
        <v>9.6446317198683434E-2</v>
      </c>
      <c r="CM99" s="67">
        <f>N99</f>
        <v>0</v>
      </c>
      <c r="CN99" s="75">
        <f>BT99+BV99</f>
        <v>0</v>
      </c>
      <c r="CO99">
        <f>E99/$E$155</f>
        <v>9.30593302862949E-3</v>
      </c>
      <c r="CP99">
        <f>MAX(0,L99)</f>
        <v>1.1171133769149399</v>
      </c>
      <c r="CQ99">
        <f>CP99/$CP$155</f>
        <v>1.3792494472567566E-2</v>
      </c>
      <c r="CR99">
        <f>CO99*CQ99*AO99</f>
        <v>1.283520298594562E-4</v>
      </c>
      <c r="CS99">
        <f>CR99/$CR$155</f>
        <v>2.7449614782070263E-2</v>
      </c>
      <c r="CT99" s="1">
        <f>$CT$157*CS99</f>
        <v>1445.219031375723</v>
      </c>
      <c r="CU99" s="2">
        <v>0</v>
      </c>
      <c r="CV99" s="1">
        <f>CT99-CU99</f>
        <v>1445.219031375723</v>
      </c>
      <c r="CW99">
        <f>CU99/CT99</f>
        <v>0</v>
      </c>
    </row>
    <row r="100" spans="1:101" x14ac:dyDescent="0.2">
      <c r="A100" s="29" t="s">
        <v>216</v>
      </c>
      <c r="B100">
        <v>0</v>
      </c>
      <c r="C100">
        <v>1</v>
      </c>
      <c r="D100">
        <v>0.57051538154214898</v>
      </c>
      <c r="E100">
        <v>0.42948461845785002</v>
      </c>
      <c r="F100">
        <v>0.84624553039332495</v>
      </c>
      <c r="G100">
        <v>0.84624553039332495</v>
      </c>
      <c r="H100">
        <v>0.44839114082741299</v>
      </c>
      <c r="I100">
        <v>0.43669034684496399</v>
      </c>
      <c r="J100">
        <v>0.44250207096705402</v>
      </c>
      <c r="K100">
        <v>0.61193578073655697</v>
      </c>
      <c r="L100">
        <v>1.0368381723570601</v>
      </c>
      <c r="M100">
        <v>-0.47834682054661998</v>
      </c>
      <c r="N100" s="21">
        <v>0</v>
      </c>
      <c r="O100">
        <v>1.0065127991409899</v>
      </c>
      <c r="P100">
        <v>0.98988528011699095</v>
      </c>
      <c r="Q100">
        <v>1.0095112392118299</v>
      </c>
      <c r="R100">
        <v>0.99349476003385795</v>
      </c>
      <c r="S100">
        <v>300.70001220703102</v>
      </c>
      <c r="T100" s="27">
        <f>IF(C100,P100,R100)</f>
        <v>0.98988528011699095</v>
      </c>
      <c r="U100" s="27">
        <f>IF(D100 = 0,O100,Q100)</f>
        <v>1.0095112392118299</v>
      </c>
      <c r="V100" s="39">
        <f>S100*T100^(1-N100)</f>
        <v>297.65851581473953</v>
      </c>
      <c r="W100" s="38">
        <f>S100*U100^(N100+1)</f>
        <v>303.56004195413226</v>
      </c>
      <c r="X100" s="44">
        <f>0.5 * (D100-MAX($D$3:$D$154))/(MIN($D$3:$D$154)-MAX($D$3:$D$154)) + 0.75</f>
        <v>0.95995493650143393</v>
      </c>
      <c r="Y100" s="44">
        <f>AVERAGE(D100, F100, G100, H100, I100, J100, K100)</f>
        <v>0.60036082595782669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v>1</v>
      </c>
      <c r="AD100" s="22">
        <v>1</v>
      </c>
      <c r="AE100" s="22">
        <v>1</v>
      </c>
      <c r="AF100" s="22">
        <f>PERCENTILE($L$2:$L$154, 0.05)</f>
        <v>-4.5080460395209E-2</v>
      </c>
      <c r="AG100" s="22">
        <f>PERCENTILE($L$2:$L$154, 0.95)</f>
        <v>0.95154870252060642</v>
      </c>
      <c r="AH100" s="22">
        <f>MIN(MAX(L100,AF100), AG100)</f>
        <v>0.95154870252060642</v>
      </c>
      <c r="AI100" s="22">
        <f>AH100-$AH$155+1</f>
        <v>1.9966291629158155</v>
      </c>
      <c r="AJ100" s="22">
        <f>PERCENTILE($M$2:$M$154, 0.02)</f>
        <v>-1.0748760080736643</v>
      </c>
      <c r="AK100" s="22">
        <f>PERCENTILE($M$2:$M$154, 0.98)</f>
        <v>1.1164415820468989</v>
      </c>
      <c r="AL100" s="22">
        <f>MIN(MAX(M100,AJ100), AK100)</f>
        <v>-0.47834682054661998</v>
      </c>
      <c r="AM100" s="22">
        <f>AL100-$AL$155 + 1</f>
        <v>1.5965291875270444</v>
      </c>
      <c r="AN100" s="46">
        <v>1</v>
      </c>
      <c r="AO100" s="51">
        <v>1</v>
      </c>
      <c r="AP100" s="51">
        <v>1</v>
      </c>
      <c r="AQ100" s="21">
        <v>1</v>
      </c>
      <c r="AR100" s="17">
        <f>(AI100^4)*AB100*AE100*AN100</f>
        <v>15.892405608048517</v>
      </c>
      <c r="AS100" s="17">
        <f>(AM100^4) *Z100*AC100*AO100</f>
        <v>6.4969189758384891</v>
      </c>
      <c r="AT100" s="17">
        <f>(AM100^4)*AA100*AP100*AQ100</f>
        <v>6.4969189758384891</v>
      </c>
      <c r="AU100" s="17">
        <f>MIN(AR100, 0.05*AR$155)</f>
        <v>15.892405608048517</v>
      </c>
      <c r="AV100" s="17">
        <f>MIN(AS100, 0.05*AS$155)</f>
        <v>6.4969189758384891</v>
      </c>
      <c r="AW100" s="17">
        <f>MIN(AT100, 0.05*AT$155)</f>
        <v>6.4969189758384891</v>
      </c>
      <c r="AX100" s="14">
        <f>AU100/$AU$155</f>
        <v>3.1230902817576778E-2</v>
      </c>
      <c r="AY100" s="14">
        <f>AV100/$AV$155</f>
        <v>5.0551860016218534E-3</v>
      </c>
      <c r="AZ100" s="64">
        <f>AW100/$AW$155</f>
        <v>4.3061854924341877E-3</v>
      </c>
      <c r="BA100" s="21">
        <f>N100</f>
        <v>0</v>
      </c>
      <c r="BB100" s="81">
        <v>4210</v>
      </c>
      <c r="BC100" s="15">
        <f>$D$161*AX100</f>
        <v>4011.5782360149196</v>
      </c>
      <c r="BD100" s="19">
        <f>BC100-BB100</f>
        <v>-198.42176398508036</v>
      </c>
      <c r="BE100" s="60">
        <f>(IF(BD100 &gt; 0, V100, W100))</f>
        <v>303.56004195413226</v>
      </c>
      <c r="BF100" s="60">
        <f>IF(BD100&gt;0, S100*(T100^(2-N100)), S100*(U100^(N100 + 2)))</f>
        <v>306.44727412831116</v>
      </c>
      <c r="BG100" s="46">
        <f>BD100/BE100</f>
        <v>-0.65364915193634665</v>
      </c>
      <c r="BH100" s="61">
        <f>BB100/BC100</f>
        <v>1.0494622695386322</v>
      </c>
      <c r="BI100" s="63">
        <v>0</v>
      </c>
      <c r="BJ100" s="63">
        <v>0</v>
      </c>
      <c r="BK100" s="63">
        <v>0</v>
      </c>
      <c r="BL100" s="10">
        <f>SUM(BI100:BK100)</f>
        <v>0</v>
      </c>
      <c r="BM100" s="15">
        <f>AY100*$D$160</f>
        <v>890.31430341963915</v>
      </c>
      <c r="BN100" s="9">
        <f>BM100-BL100</f>
        <v>890.31430341963915</v>
      </c>
      <c r="BO100" s="48">
        <f>IF(BN100&gt;0,V100,W100)</f>
        <v>297.65851581473953</v>
      </c>
      <c r="BP100" s="48">
        <f xml:space="preserve"> IF(BN100 &gt;0, S100*T100^(2-N100), S100*U100^(N100+2))</f>
        <v>294.64778330648119</v>
      </c>
      <c r="BQ100" s="48">
        <f>IF(BN100&gt;0, S100*T100^(3-N100), S100*U100^(N100+3))</f>
        <v>291.66750351418659</v>
      </c>
      <c r="BR100" s="46">
        <f>BN100/BP100</f>
        <v>3.0216222685563827</v>
      </c>
      <c r="BS100" s="61">
        <f>BL100/BM100</f>
        <v>0</v>
      </c>
      <c r="BT100" s="16">
        <f>BB100+BL100+BV100</f>
        <v>4210</v>
      </c>
      <c r="BU100" s="66">
        <f>BC100+BM100+BW100</f>
        <v>4942.1596799743111</v>
      </c>
      <c r="BV100" s="63">
        <v>0</v>
      </c>
      <c r="BW100" s="15">
        <f>AZ100*$D$163</f>
        <v>40.267140539752091</v>
      </c>
      <c r="BX100" s="37">
        <f>BW100-BV100</f>
        <v>40.267140539752091</v>
      </c>
      <c r="BY100" s="53">
        <f>BX100*(BX100&lt;&gt;0)</f>
        <v>40.267140539752091</v>
      </c>
      <c r="BZ100" s="26">
        <f>BY100/$BY$155</f>
        <v>5.5617597430597084E-2</v>
      </c>
      <c r="CA100" s="47">
        <f>BZ100 * $BX$155</f>
        <v>40.267140539752091</v>
      </c>
      <c r="CB100" s="48">
        <f>IF(CA100&gt;0, V100, W100)</f>
        <v>297.65851581473953</v>
      </c>
      <c r="CC100" s="48">
        <f>IF(BX100&gt;0, S100*T100^(2-N100), S100*U100^(N100+2))</f>
        <v>294.64778330648119</v>
      </c>
      <c r="CD100" s="62">
        <f>CA100/CB100</f>
        <v>0.13527965235442505</v>
      </c>
      <c r="CE100" s="63">
        <v>0</v>
      </c>
      <c r="CF100" s="15">
        <f>AZ100*$CE$158</f>
        <v>27.675854159874525</v>
      </c>
      <c r="CG100" s="37">
        <f>CF100-CE100</f>
        <v>27.675854159874525</v>
      </c>
      <c r="CH100" s="53">
        <f>CG100*(CG100&lt;&gt;0)</f>
        <v>27.675854159874525</v>
      </c>
      <c r="CI100" s="26">
        <f>CH100/$CH$155</f>
        <v>4.3061854924341886E-3</v>
      </c>
      <c r="CJ100" s="47">
        <f>CI100 * $CG$155</f>
        <v>27.675854159874525</v>
      </c>
      <c r="CK100" s="48">
        <f>IF(CA100&gt;0,V100,W100)</f>
        <v>297.65851581473953</v>
      </c>
      <c r="CL100" s="62">
        <f>CJ100/CK100</f>
        <v>9.2978539801292878E-2</v>
      </c>
      <c r="CM100" s="67">
        <f>N100</f>
        <v>0</v>
      </c>
      <c r="CN100" s="75">
        <f>BT100+BV100</f>
        <v>4210</v>
      </c>
      <c r="CO100">
        <f>E100/$E$155</f>
        <v>5.1196919169788583E-3</v>
      </c>
      <c r="CP100">
        <f>MAX(0,L100)</f>
        <v>1.0368381723570601</v>
      </c>
      <c r="CQ100">
        <f>CP100/$CP$155</f>
        <v>1.2801372767260932E-2</v>
      </c>
      <c r="CR100">
        <f>CO100*CQ100*AO100</f>
        <v>6.553908468277907E-5</v>
      </c>
      <c r="CS100">
        <f>CR100/$CR$155</f>
        <v>1.4016316139929175E-2</v>
      </c>
      <c r="CT100" s="1">
        <f>$CT$157*CS100</f>
        <v>737.95741747296711</v>
      </c>
      <c r="CU100" s="2">
        <v>0</v>
      </c>
      <c r="CV100" s="1">
        <f>CT100-CU100</f>
        <v>737.95741747296711</v>
      </c>
      <c r="CW100">
        <f>CU100/CT100</f>
        <v>0</v>
      </c>
    </row>
    <row r="101" spans="1:101" x14ac:dyDescent="0.2">
      <c r="A101" s="29" t="s">
        <v>159</v>
      </c>
      <c r="B101">
        <v>1</v>
      </c>
      <c r="C101">
        <v>1</v>
      </c>
      <c r="D101">
        <v>0.63179916317991602</v>
      </c>
      <c r="E101">
        <v>0.36820083682008298</v>
      </c>
      <c r="F101">
        <v>0.69475138121546898</v>
      </c>
      <c r="G101">
        <v>0.69475138121546898</v>
      </c>
      <c r="H101">
        <v>0.15709969788519601</v>
      </c>
      <c r="I101">
        <v>0.65709969788519595</v>
      </c>
      <c r="J101">
        <v>0.321294512897774</v>
      </c>
      <c r="K101">
        <v>0.47246143399507201</v>
      </c>
      <c r="L101">
        <v>0.61441962519809701</v>
      </c>
      <c r="M101">
        <v>-6.3229798672620505E-2</v>
      </c>
      <c r="N101" s="21">
        <v>0</v>
      </c>
      <c r="O101">
        <v>1.0148607379238901</v>
      </c>
      <c r="P101">
        <v>0.98761062479532202</v>
      </c>
      <c r="Q101">
        <v>1.03070491422691</v>
      </c>
      <c r="R101">
        <v>0.99454901417656105</v>
      </c>
      <c r="S101">
        <v>68.029998779296804</v>
      </c>
      <c r="T101" s="27">
        <f>IF(C101,P101,R101)</f>
        <v>0.98761062479532202</v>
      </c>
      <c r="U101" s="27">
        <f>IF(D101 = 0,O101,Q101)</f>
        <v>1.03070491422691</v>
      </c>
      <c r="V101" s="39">
        <f>S101*T101^(1-N101)</f>
        <v>67.187149599246311</v>
      </c>
      <c r="W101" s="38">
        <f>S101*U101^(N101+1)</f>
        <v>70.118854056671907</v>
      </c>
      <c r="X101" s="44">
        <f>0.5 * (D101-MAX($D$3:$D$154))/(MIN($D$3:$D$154)-MAX($D$3:$D$154)) + 0.75</f>
        <v>0.92853475922996087</v>
      </c>
      <c r="Y101" s="44">
        <f>AVERAGE(D101, F101, G101, H101, I101, J101, K101)</f>
        <v>0.51846532403915602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PERCENTILE($L$2:$L$154, 0.05)</f>
        <v>-4.5080460395209E-2</v>
      </c>
      <c r="AG101" s="22">
        <f>PERCENTILE($L$2:$L$154, 0.95)</f>
        <v>0.95154870252060642</v>
      </c>
      <c r="AH101" s="22">
        <f>MIN(MAX(L101,AF101), AG101)</f>
        <v>0.61441962519809701</v>
      </c>
      <c r="AI101" s="22">
        <f>AH101-$AH$155+1</f>
        <v>1.659500085593306</v>
      </c>
      <c r="AJ101" s="22">
        <f>PERCENTILE($M$2:$M$154, 0.02)</f>
        <v>-1.0748760080736643</v>
      </c>
      <c r="AK101" s="22">
        <f>PERCENTILE($M$2:$M$154, 0.98)</f>
        <v>1.1164415820468989</v>
      </c>
      <c r="AL101" s="22">
        <f>MIN(MAX(M101,AJ101), AK101)</f>
        <v>-6.3229798672620505E-2</v>
      </c>
      <c r="AM101" s="22">
        <f>AL101-$AL$155 + 1</f>
        <v>2.0116462094010439</v>
      </c>
      <c r="AN101" s="46">
        <v>1</v>
      </c>
      <c r="AO101" s="51">
        <v>1</v>
      </c>
      <c r="AP101" s="51">
        <v>1</v>
      </c>
      <c r="AQ101" s="21">
        <v>1</v>
      </c>
      <c r="AR101" s="17">
        <f>(AI101^4)*AB101*AE101*AN101</f>
        <v>7.5841884652719127</v>
      </c>
      <c r="AS101" s="17">
        <f>(AM101^4) *Z101*AC101*AO101</f>
        <v>16.375946576865694</v>
      </c>
      <c r="AT101" s="17">
        <f>(AM101^4)*AA101*AP101*AQ101</f>
        <v>16.375946576865694</v>
      </c>
      <c r="AU101" s="17">
        <f>MIN(AR101, 0.05*AR$155)</f>
        <v>7.5841884652719127</v>
      </c>
      <c r="AV101" s="17">
        <f>MIN(AS101, 0.05*AS$155)</f>
        <v>16.375946576865694</v>
      </c>
      <c r="AW101" s="17">
        <f>MIN(AT101, 0.05*AT$155)</f>
        <v>16.375946576865694</v>
      </c>
      <c r="AX101" s="14">
        <f>AU101/$AU$155</f>
        <v>1.490404025361261E-2</v>
      </c>
      <c r="AY101" s="14">
        <f>AV101/$AV$155</f>
        <v>1.2741956026624878E-2</v>
      </c>
      <c r="AZ101" s="64">
        <f>AW101/$AW$155</f>
        <v>1.085404694693385E-2</v>
      </c>
      <c r="BA101" s="21">
        <f>N101</f>
        <v>0</v>
      </c>
      <c r="BB101" s="81">
        <v>1701</v>
      </c>
      <c r="BC101" s="15">
        <f>$D$161*AX101</f>
        <v>1914.4090665362862</v>
      </c>
      <c r="BD101" s="19">
        <f>BC101-BB101</f>
        <v>213.40906653628622</v>
      </c>
      <c r="BE101" s="60">
        <f>(IF(BD101 &gt; 0, V101, W101))</f>
        <v>67.187149599246311</v>
      </c>
      <c r="BF101" s="60">
        <f>IF(BD101&gt;0, S101*(T101^(2-N101)), S101*(U101^(N101 + 2)))</f>
        <v>66.354742793928423</v>
      </c>
      <c r="BG101" s="46">
        <f>BD101/BE101</f>
        <v>3.1763375557560516</v>
      </c>
      <c r="BH101" s="61">
        <f>BB101/BC101</f>
        <v>0.88852483501741653</v>
      </c>
      <c r="BI101" s="63">
        <v>816</v>
      </c>
      <c r="BJ101" s="63">
        <v>0</v>
      </c>
      <c r="BK101" s="63">
        <v>0</v>
      </c>
      <c r="BL101" s="10">
        <f>SUM(BI101:BK101)</f>
        <v>816</v>
      </c>
      <c r="BM101" s="15">
        <f>AY101*$D$160</f>
        <v>2244.1005534531469</v>
      </c>
      <c r="BN101" s="9">
        <f>BM101-BL101</f>
        <v>1428.1005534531469</v>
      </c>
      <c r="BO101" s="48">
        <f>IF(BN101&gt;0,V101,W101)</f>
        <v>67.187149599246311</v>
      </c>
      <c r="BP101" s="48">
        <f xml:space="preserve"> IF(BN101 &gt;0, S101*T101^(2-N101), S101*U101^(N101+2))</f>
        <v>66.354742793928423</v>
      </c>
      <c r="BQ101" s="48">
        <f>IF(BN101&gt;0, S101*T101^(3-N101), S101*U101^(N101+3))</f>
        <v>65.532648988844542</v>
      </c>
      <c r="BR101" s="46">
        <f>BN101/BP101</f>
        <v>21.522207657232009</v>
      </c>
      <c r="BS101" s="61">
        <f>BL101/BM101</f>
        <v>0.36362006985131146</v>
      </c>
      <c r="BT101" s="16">
        <f>BB101+BL101+BV101</f>
        <v>2517</v>
      </c>
      <c r="BU101" s="66">
        <f>BC101+BM101+BW101</f>
        <v>4260.0058129902118</v>
      </c>
      <c r="BV101" s="63">
        <v>0</v>
      </c>
      <c r="BW101" s="15">
        <f>AZ101*$D$163</f>
        <v>101.49619300077843</v>
      </c>
      <c r="BX101" s="37">
        <f>BW101-BV101</f>
        <v>101.49619300077843</v>
      </c>
      <c r="BY101" s="53">
        <f>BX101*(BX101&lt;&gt;0)</f>
        <v>101.49619300077843</v>
      </c>
      <c r="BZ101" s="26">
        <f>BY101/$BY$155</f>
        <v>0.1401881118795289</v>
      </c>
      <c r="CA101" s="47">
        <f>BZ101 * $BX$155</f>
        <v>101.49619300077843</v>
      </c>
      <c r="CB101" s="48">
        <f>IF(CA101&gt;0, V101, W101)</f>
        <v>67.187149599246311</v>
      </c>
      <c r="CC101" s="48">
        <f>IF(BX101&gt;0, S101*T101^(2-N101), S101*U101^(N101+2))</f>
        <v>66.354742793928423</v>
      </c>
      <c r="CD101" s="62">
        <f>CA101/CB101</f>
        <v>1.5106488905419644</v>
      </c>
      <c r="CE101" s="63">
        <v>0</v>
      </c>
      <c r="CF101" s="15">
        <f>AZ101*$CE$158</f>
        <v>69.758959727943846</v>
      </c>
      <c r="CG101" s="37">
        <f>CF101-CE101</f>
        <v>69.758959727943846</v>
      </c>
      <c r="CH101" s="53">
        <f>CG101*(CG101&lt;&gt;0)</f>
        <v>69.758959727943846</v>
      </c>
      <c r="CI101" s="26">
        <f>CH101/$CH$155</f>
        <v>1.085404694693385E-2</v>
      </c>
      <c r="CJ101" s="47">
        <f>CI101 * $CG$155</f>
        <v>69.758959727943846</v>
      </c>
      <c r="CK101" s="48">
        <f>IF(CA101&gt;0,V101,W101)</f>
        <v>67.187149599246311</v>
      </c>
      <c r="CL101" s="62">
        <f>CJ101/CK101</f>
        <v>1.0382783038726557</v>
      </c>
      <c r="CM101" s="67">
        <f>N101</f>
        <v>0</v>
      </c>
      <c r="CN101" s="75">
        <f>BT101+BV101</f>
        <v>2517</v>
      </c>
      <c r="CO101">
        <f>E101/$E$155</f>
        <v>4.3891556695589392E-3</v>
      </c>
      <c r="CP101">
        <f>MAX(0,L101)</f>
        <v>0.61441962519809701</v>
      </c>
      <c r="CQ101">
        <f>CP101/$CP$155</f>
        <v>7.5859616933286892E-3</v>
      </c>
      <c r="CR101">
        <f>CO101*CQ101*AO101</f>
        <v>3.3295966775330546E-5</v>
      </c>
      <c r="CS101">
        <f>CR101/$CR$155</f>
        <v>7.1207402234324587E-3</v>
      </c>
      <c r="CT101" s="1">
        <f>$CT$157*CS101</f>
        <v>374.90614604577894</v>
      </c>
      <c r="CU101" s="2">
        <v>0</v>
      </c>
      <c r="CV101" s="1">
        <f>CT101-CU101</f>
        <v>374.90614604577894</v>
      </c>
      <c r="CW101">
        <f>CU101/CT101</f>
        <v>0</v>
      </c>
    </row>
    <row r="102" spans="1:101" x14ac:dyDescent="0.2">
      <c r="A102" s="29" t="s">
        <v>202</v>
      </c>
      <c r="B102">
        <v>1</v>
      </c>
      <c r="C102">
        <v>1</v>
      </c>
      <c r="D102">
        <v>0.74087444845567496</v>
      </c>
      <c r="E102">
        <v>0.25912555154432398</v>
      </c>
      <c r="F102">
        <v>0.72545889864325597</v>
      </c>
      <c r="G102">
        <v>0.72545889864325597</v>
      </c>
      <c r="H102">
        <v>0.29920601755119097</v>
      </c>
      <c r="I102">
        <v>0.43021312160468</v>
      </c>
      <c r="J102">
        <v>0.35877897766396799</v>
      </c>
      <c r="K102">
        <v>0.51017585398806897</v>
      </c>
      <c r="L102">
        <v>0.57099215190667396</v>
      </c>
      <c r="M102">
        <v>1.0554835626821299</v>
      </c>
      <c r="N102" s="21">
        <v>0</v>
      </c>
      <c r="O102">
        <v>0.98895143220256199</v>
      </c>
      <c r="P102">
        <v>0.99212274777187903</v>
      </c>
      <c r="Q102">
        <v>1.01110074928153</v>
      </c>
      <c r="R102">
        <v>0.984798010244196</v>
      </c>
      <c r="S102">
        <v>5</v>
      </c>
      <c r="T102" s="27">
        <f>IF(C102,P102,R102)</f>
        <v>0.99212274777187903</v>
      </c>
      <c r="U102" s="27">
        <f>IF(D102 = 0,O102,Q102)</f>
        <v>1.01110074928153</v>
      </c>
      <c r="V102" s="39">
        <f>S102*T102^(1-N102)</f>
        <v>4.9606137388593954</v>
      </c>
      <c r="W102" s="38">
        <f>S102*U102^(N102+1)</f>
        <v>5.0555037464076502</v>
      </c>
      <c r="X102" s="44">
        <f>0.5 * (D102-MAX($D$3:$D$154))/(MIN($D$3:$D$154)-MAX($D$3:$D$154)) + 0.75</f>
        <v>0.87261189174834997</v>
      </c>
      <c r="Y102" s="44">
        <f>AVERAGE(D102, F102, G102, H102, I102, J102, K102)</f>
        <v>0.54145231665001359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v>1</v>
      </c>
      <c r="AD102" s="22">
        <v>1</v>
      </c>
      <c r="AE102" s="22">
        <v>1</v>
      </c>
      <c r="AF102" s="22">
        <f>PERCENTILE($L$2:$L$154, 0.05)</f>
        <v>-4.5080460395209E-2</v>
      </c>
      <c r="AG102" s="22">
        <f>PERCENTILE($L$2:$L$154, 0.95)</f>
        <v>0.95154870252060642</v>
      </c>
      <c r="AH102" s="22">
        <f>MIN(MAX(L102,AF102), AG102)</f>
        <v>0.57099215190667396</v>
      </c>
      <c r="AI102" s="22">
        <f>AH102-$AH$155+1</f>
        <v>1.6160726123018829</v>
      </c>
      <c r="AJ102" s="22">
        <f>PERCENTILE($M$2:$M$154, 0.02)</f>
        <v>-1.0748760080736643</v>
      </c>
      <c r="AK102" s="22">
        <f>PERCENTILE($M$2:$M$154, 0.98)</f>
        <v>1.1164415820468989</v>
      </c>
      <c r="AL102" s="22">
        <f>MIN(MAX(M102,AJ102), AK102)</f>
        <v>1.0554835626821299</v>
      </c>
      <c r="AM102" s="22">
        <f>AL102-$AL$155 + 1</f>
        <v>3.1303595707557941</v>
      </c>
      <c r="AN102" s="46">
        <v>0</v>
      </c>
      <c r="AO102" s="78">
        <v>0</v>
      </c>
      <c r="AP102" s="78">
        <v>0</v>
      </c>
      <c r="AQ102" s="50">
        <v>1</v>
      </c>
      <c r="AR102" s="17">
        <f>(AI102^4)*AB102*AE102*AN102</f>
        <v>0</v>
      </c>
      <c r="AS102" s="17">
        <f>(AM102^4) *Z102*AC102*AO102</f>
        <v>0</v>
      </c>
      <c r="AT102" s="17">
        <f>(AM102^4)*AA102*AP102*AQ102</f>
        <v>0</v>
      </c>
      <c r="AU102" s="17">
        <f>MIN(AR102, 0.05*AR$155)</f>
        <v>0</v>
      </c>
      <c r="AV102" s="17">
        <f>MIN(AS102, 0.05*AS$155)</f>
        <v>0</v>
      </c>
      <c r="AW102" s="17">
        <f>MIN(AT102, 0.05*AT$155)</f>
        <v>0</v>
      </c>
      <c r="AX102" s="14">
        <f>AU102/$AU$155</f>
        <v>0</v>
      </c>
      <c r="AY102" s="14">
        <f>AV102/$AV$155</f>
        <v>0</v>
      </c>
      <c r="AZ102" s="64">
        <f>AW102/$AW$155</f>
        <v>0</v>
      </c>
      <c r="BA102" s="21">
        <f>N102</f>
        <v>0</v>
      </c>
      <c r="BB102" s="81">
        <v>0</v>
      </c>
      <c r="BC102" s="15">
        <f>$D$161*AX102</f>
        <v>0</v>
      </c>
      <c r="BD102" s="19">
        <f>BC102-BB102</f>
        <v>0</v>
      </c>
      <c r="BE102" s="60">
        <f>(IF(BD102 &gt; 0, V102, W102))</f>
        <v>5.0555037464076502</v>
      </c>
      <c r="BF102" s="60">
        <f>IF(BD102&gt;0, S102*(T102^(2-N102)), S102*(U102^(N102 + 2)))</f>
        <v>5.1116236259883578</v>
      </c>
      <c r="BG102" s="46">
        <f>BD102/BE102</f>
        <v>0</v>
      </c>
      <c r="BH102" s="61" t="e">
        <f>BB102/BC102</f>
        <v>#DIV/0!</v>
      </c>
      <c r="BI102" s="63">
        <v>775</v>
      </c>
      <c r="BJ102" s="63">
        <v>760</v>
      </c>
      <c r="BK102" s="63">
        <v>0</v>
      </c>
      <c r="BL102" s="10">
        <f>SUM(BI102:BK102)</f>
        <v>1535</v>
      </c>
      <c r="BM102" s="15">
        <f>AY102*$D$160</f>
        <v>0</v>
      </c>
      <c r="BN102" s="9">
        <f>BM102-BL102</f>
        <v>-1535</v>
      </c>
      <c r="BO102" s="48">
        <f>IF(BN102&gt;0,V102,W102)</f>
        <v>5.0555037464076502</v>
      </c>
      <c r="BP102" s="48">
        <f xml:space="preserve"> IF(BN102 &gt;0, S102*T102^(2-N102), S102*U102^(N102+2))</f>
        <v>5.1116236259883578</v>
      </c>
      <c r="BQ102" s="48">
        <f>IF(BN102&gt;0, S102*T102^(3-N102), S102*U102^(N102+3))</f>
        <v>5.1683664782819996</v>
      </c>
      <c r="BR102" s="46">
        <f>BN102/BP102</f>
        <v>-300.29597488277517</v>
      </c>
      <c r="BS102" s="61" t="e">
        <f>BL102/BM102</f>
        <v>#DIV/0!</v>
      </c>
      <c r="BT102" s="16">
        <f>BB102+BL102+BV102</f>
        <v>1665</v>
      </c>
      <c r="BU102" s="66">
        <f>BC102+BM102+BW102</f>
        <v>0</v>
      </c>
      <c r="BV102" s="63">
        <v>130</v>
      </c>
      <c r="BW102" s="15">
        <f>AZ102*$D$163</f>
        <v>0</v>
      </c>
      <c r="BX102" s="37">
        <f>BW102-BV102</f>
        <v>-130</v>
      </c>
      <c r="BY102" s="53">
        <f>BX102*(BX102&lt;&gt;0)</f>
        <v>-130</v>
      </c>
      <c r="BZ102" s="26">
        <f>BY102/$BY$155</f>
        <v>-0.17955801104972463</v>
      </c>
      <c r="CA102" s="47">
        <f>BZ102 * $BX$155</f>
        <v>-130</v>
      </c>
      <c r="CB102" s="48">
        <f>IF(CA102&gt;0, V102, W102)</f>
        <v>5.0555037464076502</v>
      </c>
      <c r="CC102" s="48">
        <f>IF(BX102&gt;0, S102*T102^(2-N102), S102*U102^(N102+2))</f>
        <v>5.1116236259883578</v>
      </c>
      <c r="CD102" s="62">
        <f>CA102/CB102</f>
        <v>-25.714549236043126</v>
      </c>
      <c r="CE102" s="63">
        <v>0</v>
      </c>
      <c r="CF102" s="15">
        <f>AZ102*$CE$158</f>
        <v>0</v>
      </c>
      <c r="CG102" s="37">
        <f>CF102-CE102</f>
        <v>0</v>
      </c>
      <c r="CH102" s="53">
        <f>CG102*(CG102&lt;&gt;0)</f>
        <v>0</v>
      </c>
      <c r="CI102" s="26">
        <f>CH102/$CH$155</f>
        <v>0</v>
      </c>
      <c r="CJ102" s="47">
        <f>CI102 * $CG$155</f>
        <v>0</v>
      </c>
      <c r="CK102" s="48">
        <f>IF(CA102&gt;0,V102,W102)</f>
        <v>5.0555037464076502</v>
      </c>
      <c r="CL102" s="62">
        <f>CJ102/CK102</f>
        <v>0</v>
      </c>
      <c r="CM102" s="67">
        <f>N102</f>
        <v>0</v>
      </c>
      <c r="CN102" s="75">
        <f>BT102+BV102</f>
        <v>1795</v>
      </c>
      <c r="CO102">
        <f>E102/$E$155</f>
        <v>3.0889185193354292E-3</v>
      </c>
      <c r="CP102">
        <f>MAX(0,L102)</f>
        <v>0.57099215190667396</v>
      </c>
      <c r="CQ102">
        <f>CP102/$CP$155</f>
        <v>7.0497822887066863E-3</v>
      </c>
      <c r="CR102">
        <f>CO102*CQ102*AO102</f>
        <v>0</v>
      </c>
      <c r="CS102">
        <f>CR102/$CR$155</f>
        <v>0</v>
      </c>
      <c r="CT102" s="1">
        <f>$CT$157*CS102</f>
        <v>0</v>
      </c>
      <c r="CU102" s="2">
        <v>0</v>
      </c>
      <c r="CV102" s="1">
        <f>CT102-CU102</f>
        <v>0</v>
      </c>
      <c r="CW102" t="e">
        <f>CU102/CT102</f>
        <v>#DIV/0!</v>
      </c>
    </row>
    <row r="103" spans="1:101" x14ac:dyDescent="0.2">
      <c r="A103" s="30" t="s">
        <v>160</v>
      </c>
      <c r="B103">
        <v>1</v>
      </c>
      <c r="C103">
        <v>1</v>
      </c>
      <c r="D103">
        <v>0.36031746031745998</v>
      </c>
      <c r="E103">
        <v>0.63968253968253896</v>
      </c>
      <c r="F103">
        <v>0.32453416149068298</v>
      </c>
      <c r="G103">
        <v>0.32453416149068298</v>
      </c>
      <c r="H103">
        <v>1.7307692307692302E-2</v>
      </c>
      <c r="I103">
        <v>0.488461538461538</v>
      </c>
      <c r="J103">
        <v>9.1946408368322394E-2</v>
      </c>
      <c r="K103">
        <v>0.17274186100043401</v>
      </c>
      <c r="L103">
        <v>-0.41735341055224501</v>
      </c>
      <c r="M103">
        <v>-0.84155366716492397</v>
      </c>
      <c r="N103" s="21">
        <v>0</v>
      </c>
      <c r="O103">
        <v>0.98737488469461698</v>
      </c>
      <c r="P103">
        <v>0.98023852636667097</v>
      </c>
      <c r="Q103">
        <v>1.0088885888255701</v>
      </c>
      <c r="R103">
        <v>0.98544686022505601</v>
      </c>
      <c r="S103">
        <v>1.1499999761581401</v>
      </c>
      <c r="T103" s="27">
        <f>IF(C103,P103,R103)</f>
        <v>0.98023852636667097</v>
      </c>
      <c r="U103" s="27">
        <f>IF(D103 = 0,O103,Q103)</f>
        <v>1.0088885888255701</v>
      </c>
      <c r="V103" s="39">
        <f>S103*T103^(1-N103)</f>
        <v>1.127274281950962</v>
      </c>
      <c r="W103" s="38">
        <f>S103*U103^(N103+1)</f>
        <v>1.1602218530956252</v>
      </c>
      <c r="X103" s="44">
        <f>0.5 * (D103-MAX($D$3:$D$154))/(MIN($D$3:$D$154)-MAX($D$3:$D$154)) + 0.75</f>
        <v>1.0677233504353538</v>
      </c>
      <c r="Y103" s="44">
        <f>AVERAGE(D103, F103, G103, H103, I103, J103, K103)</f>
        <v>0.25426332620525899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v>1</v>
      </c>
      <c r="AD103" s="22">
        <v>1</v>
      </c>
      <c r="AE103" s="22">
        <v>1</v>
      </c>
      <c r="AF103" s="22">
        <f>PERCENTILE($L$2:$L$154, 0.05)</f>
        <v>-4.5080460395209E-2</v>
      </c>
      <c r="AG103" s="22">
        <f>PERCENTILE($L$2:$L$154, 0.95)</f>
        <v>0.95154870252060642</v>
      </c>
      <c r="AH103" s="22">
        <f>MIN(MAX(L103,AF103), AG103)</f>
        <v>-4.5080460395209E-2</v>
      </c>
      <c r="AI103" s="22">
        <f>AH103-$AH$155+1</f>
        <v>1</v>
      </c>
      <c r="AJ103" s="22">
        <f>PERCENTILE($M$2:$M$154, 0.02)</f>
        <v>-1.0748760080736643</v>
      </c>
      <c r="AK103" s="22">
        <f>PERCENTILE($M$2:$M$154, 0.98)</f>
        <v>1.1164415820468989</v>
      </c>
      <c r="AL103" s="22">
        <f>MIN(MAX(M103,AJ103), AK103)</f>
        <v>-0.84155366716492397</v>
      </c>
      <c r="AM103" s="22">
        <f>AL103-$AL$155 + 1</f>
        <v>1.2333223409087404</v>
      </c>
      <c r="AN103" s="46">
        <v>1</v>
      </c>
      <c r="AO103" s="51">
        <v>1</v>
      </c>
      <c r="AP103" s="51">
        <v>1</v>
      </c>
      <c r="AQ103" s="21">
        <v>1</v>
      </c>
      <c r="AR103" s="17">
        <f>(AI103^4)*AB103*AE103*AN103</f>
        <v>1</v>
      </c>
      <c r="AS103" s="17">
        <f>(AM103^4) *Z103*AC103*AO103</f>
        <v>2.3136965246658256</v>
      </c>
      <c r="AT103" s="17">
        <f>(AM103^4)*AA103*AP103*AQ103</f>
        <v>2.3136965246658256</v>
      </c>
      <c r="AU103" s="17">
        <f>MIN(AR103, 0.05*AR$155)</f>
        <v>1</v>
      </c>
      <c r="AV103" s="17">
        <f>MIN(AS103, 0.05*AS$155)</f>
        <v>2.3136965246658256</v>
      </c>
      <c r="AW103" s="17">
        <f>MIN(AT103, 0.05*AT$155)</f>
        <v>2.3136965246658256</v>
      </c>
      <c r="AX103" s="14">
        <f>AU103/$AU$155</f>
        <v>1.9651463464889335E-3</v>
      </c>
      <c r="AY103" s="14">
        <f>AV103/$AV$155</f>
        <v>1.8002635290649152E-3</v>
      </c>
      <c r="AZ103" s="64">
        <f>AW103/$AW$155</f>
        <v>1.5335278838267382E-3</v>
      </c>
      <c r="BA103" s="21">
        <f>N103</f>
        <v>0</v>
      </c>
      <c r="BB103" s="81">
        <v>337</v>
      </c>
      <c r="BC103" s="15">
        <f>$D$161*AX103</f>
        <v>252.42108306015703</v>
      </c>
      <c r="BD103" s="19">
        <f>BC103-BB103</f>
        <v>-84.578916939842969</v>
      </c>
      <c r="BE103" s="60">
        <f>(IF(BD103 &gt; 0, V103, W103))</f>
        <v>1.1602218530956252</v>
      </c>
      <c r="BF103" s="60">
        <f>IF(BD103&gt;0, S103*(T103^(2-N103)), S103*(U103^(N103 + 2)))</f>
        <v>1.1705345880942333</v>
      </c>
      <c r="BG103" s="46">
        <f>BD103/BE103</f>
        <v>-72.898917318420814</v>
      </c>
      <c r="BH103" s="61">
        <f>BB103/BC103</f>
        <v>1.3350707314716896</v>
      </c>
      <c r="BI103" s="63">
        <v>251</v>
      </c>
      <c r="BJ103" s="63">
        <v>90</v>
      </c>
      <c r="BK103" s="63">
        <v>1</v>
      </c>
      <c r="BL103" s="10">
        <f>SUM(BI103:BK103)</f>
        <v>342</v>
      </c>
      <c r="BM103" s="15">
        <f>AY103*$D$160</f>
        <v>317.06061247538378</v>
      </c>
      <c r="BN103" s="9">
        <f>BM103-BL103</f>
        <v>-24.939387524616222</v>
      </c>
      <c r="BO103" s="48">
        <f>IF(BN103&gt;0,V103,W103)</f>
        <v>1.1602218530956252</v>
      </c>
      <c r="BP103" s="48">
        <f xml:space="preserve"> IF(BN103 &gt;0, S103*T103^(2-N103), S103*U103^(N103+2))</f>
        <v>1.1705345880942333</v>
      </c>
      <c r="BQ103" s="48">
        <f>IF(BN103&gt;0, S103*T103^(3-N103), S103*U103^(N103+3))</f>
        <v>1.180938988753911</v>
      </c>
      <c r="BR103" s="46">
        <f>BN103/BP103</f>
        <v>-21.305980855482836</v>
      </c>
      <c r="BS103" s="61">
        <f>BL103/BM103</f>
        <v>1.078658106820356</v>
      </c>
      <c r="BT103" s="16">
        <f>BB103+BL103+BV103</f>
        <v>696</v>
      </c>
      <c r="BU103" s="66">
        <f>BC103+BM103+BW103</f>
        <v>583.82171477720465</v>
      </c>
      <c r="BV103" s="63">
        <v>17</v>
      </c>
      <c r="BW103" s="15">
        <f>AZ103*$D$163</f>
        <v>14.340019241663828</v>
      </c>
      <c r="BX103" s="37">
        <f>BW103-BV103</f>
        <v>-2.6599807583361716</v>
      </c>
      <c r="BY103" s="53">
        <f>BX103*(BX103&lt;&gt;0)</f>
        <v>-2.6599807583361716</v>
      </c>
      <c r="BZ103" s="26">
        <f>BY103/$BY$155</f>
        <v>-3.6740065722875477E-3</v>
      </c>
      <c r="CA103" s="47">
        <f>BZ103 * $BX$155</f>
        <v>-2.6599807583361716</v>
      </c>
      <c r="CB103" s="48">
        <f>IF(CA103&gt;0, V103, W103)</f>
        <v>1.1602218530956252</v>
      </c>
      <c r="CC103" s="48">
        <f>IF(BX103&gt;0, S103*T103^(2-N103), S103*U103^(N103+2))</f>
        <v>1.1705345880942333</v>
      </c>
      <c r="CD103" s="62">
        <f>CA103/CB103</f>
        <v>-2.2926483855126425</v>
      </c>
      <c r="CE103" s="63">
        <v>0</v>
      </c>
      <c r="CF103" s="15">
        <f>AZ103*$CE$158</f>
        <v>9.8559837093544456</v>
      </c>
      <c r="CG103" s="37">
        <f>CF103-CE103</f>
        <v>9.8559837093544456</v>
      </c>
      <c r="CH103" s="53">
        <f>CG103*(CG103&lt;&gt;0)</f>
        <v>9.8559837093544456</v>
      </c>
      <c r="CI103" s="26">
        <f>CH103/$CH$155</f>
        <v>1.5335278838267384E-3</v>
      </c>
      <c r="CJ103" s="47">
        <f>CI103 * $CG$155</f>
        <v>9.8559837093544456</v>
      </c>
      <c r="CK103" s="48">
        <f>IF(CA103&gt;0,V103,W103)</f>
        <v>1.1602218530956252</v>
      </c>
      <c r="CL103" s="62">
        <f>CJ103/CK103</f>
        <v>8.4949130056957465</v>
      </c>
      <c r="CM103" s="67">
        <f>N103</f>
        <v>0</v>
      </c>
      <c r="CN103" s="75">
        <f>BT103+BV103</f>
        <v>713</v>
      </c>
      <c r="CO103">
        <f>E103/$E$155</f>
        <v>7.6253662811130718E-3</v>
      </c>
      <c r="CP103">
        <f>MAX(0,L103)</f>
        <v>0</v>
      </c>
      <c r="CQ103">
        <f>CP103/$CP$155</f>
        <v>0</v>
      </c>
      <c r="CR103">
        <f>CO103*CQ103*AO103</f>
        <v>0</v>
      </c>
      <c r="CS103">
        <f>CR103/$CR$155</f>
        <v>0</v>
      </c>
      <c r="CT103" s="1">
        <f>$CT$157*CS103</f>
        <v>0</v>
      </c>
      <c r="CU103" s="2">
        <v>0</v>
      </c>
      <c r="CV103" s="1">
        <f>CT103-CU103</f>
        <v>0</v>
      </c>
      <c r="CW103" t="e">
        <f>CU103/CT103</f>
        <v>#DIV/0!</v>
      </c>
    </row>
    <row r="104" spans="1:101" x14ac:dyDescent="0.2">
      <c r="A104" s="30" t="s">
        <v>184</v>
      </c>
      <c r="B104">
        <v>1</v>
      </c>
      <c r="C104">
        <v>1</v>
      </c>
      <c r="D104">
        <v>0.73551737914502602</v>
      </c>
      <c r="E104">
        <v>0.26448262085497398</v>
      </c>
      <c r="F104">
        <v>0.99086213746523599</v>
      </c>
      <c r="G104">
        <v>0.99086213746523599</v>
      </c>
      <c r="H104">
        <v>0.68198913497701596</v>
      </c>
      <c r="I104">
        <v>0.62473882156289096</v>
      </c>
      <c r="J104">
        <v>0.65273661495601498</v>
      </c>
      <c r="K104">
        <v>0.80422136100525199</v>
      </c>
      <c r="L104">
        <v>0.59179800055848497</v>
      </c>
      <c r="M104">
        <v>-0.19905375237342299</v>
      </c>
      <c r="N104" s="21">
        <v>-2</v>
      </c>
      <c r="O104">
        <v>1.0054029467891601</v>
      </c>
      <c r="P104">
        <v>0.99520307597814495</v>
      </c>
      <c r="Q104">
        <v>1.00094922094804</v>
      </c>
      <c r="R104">
        <v>0.99713330058447402</v>
      </c>
      <c r="S104">
        <v>162</v>
      </c>
      <c r="T104" s="27">
        <f>IF(C104,P104,R104)</f>
        <v>0.99520307597814495</v>
      </c>
      <c r="U104" s="27">
        <f>IF(D104 = 0,O104,Q104)</f>
        <v>1.00094922094804</v>
      </c>
      <c r="V104" s="39">
        <f>S104*T104^(1-N104)</f>
        <v>159.6798601372102</v>
      </c>
      <c r="W104" s="38">
        <f>S104*U104^(N104+1)</f>
        <v>161.84637203330172</v>
      </c>
      <c r="X104" s="44">
        <f>0.5 * (D104-MAX($D$3:$D$154))/(MIN($D$3:$D$154)-MAX($D$3:$D$154)) + 0.75</f>
        <v>0.87535845964768511</v>
      </c>
      <c r="Y104" s="44">
        <f>AVERAGE(D104, F104, G104, H104, I104, J104, K104)</f>
        <v>0.782989655225239</v>
      </c>
      <c r="Z104" s="22">
        <f>AI104^N104</f>
        <v>0.37322191073773631</v>
      </c>
      <c r="AA104" s="22">
        <f>(Z104+AB104)/2</f>
        <v>0.328708520362058</v>
      </c>
      <c r="AB104" s="22">
        <f>AM104^N104</f>
        <v>0.28419512998637975</v>
      </c>
      <c r="AC104" s="22">
        <v>1</v>
      </c>
      <c r="AD104" s="22">
        <v>1</v>
      </c>
      <c r="AE104" s="22">
        <v>1</v>
      </c>
      <c r="AF104" s="22">
        <f>PERCENTILE($L$2:$L$154, 0.05)</f>
        <v>-4.5080460395209E-2</v>
      </c>
      <c r="AG104" s="22">
        <f>PERCENTILE($L$2:$L$154, 0.95)</f>
        <v>0.95154870252060642</v>
      </c>
      <c r="AH104" s="22">
        <f>MIN(MAX(L104,AF104), AG104)</f>
        <v>0.59179800055848497</v>
      </c>
      <c r="AI104" s="22">
        <f>AH104-$AH$155+1</f>
        <v>1.6368784609536939</v>
      </c>
      <c r="AJ104" s="22">
        <f>PERCENTILE($M$2:$M$154, 0.02)</f>
        <v>-1.0748760080736643</v>
      </c>
      <c r="AK104" s="22">
        <f>PERCENTILE($M$2:$M$154, 0.98)</f>
        <v>1.1164415820468989</v>
      </c>
      <c r="AL104" s="22">
        <f>MIN(MAX(M104,AJ104), AK104)</f>
        <v>-0.19905375237342299</v>
      </c>
      <c r="AM104" s="22">
        <f>AL104-$AL$155 + 1</f>
        <v>1.8758222557002413</v>
      </c>
      <c r="AN104" s="46">
        <v>1</v>
      </c>
      <c r="AO104" s="51">
        <v>1</v>
      </c>
      <c r="AP104" s="51">
        <v>1</v>
      </c>
      <c r="AQ104" s="21">
        <v>1</v>
      </c>
      <c r="AR104" s="17">
        <f>(AI104^4)*AB104*AE104*AN104</f>
        <v>2.0402452133251954</v>
      </c>
      <c r="AS104" s="17">
        <f>(AM104^4) *Z104*AC104*AO104</f>
        <v>4.6209776597882906</v>
      </c>
      <c r="AT104" s="17">
        <f>(AM104^4)*AA104*AP104*AQ104</f>
        <v>4.0698433973843153</v>
      </c>
      <c r="AU104" s="17">
        <f>MIN(AR104, 0.05*AR$155)</f>
        <v>2.0402452133251954</v>
      </c>
      <c r="AV104" s="17">
        <f>MIN(AS104, 0.05*AS$155)</f>
        <v>4.6209776597882906</v>
      </c>
      <c r="AW104" s="17">
        <f>MIN(AT104, 0.05*AT$155)</f>
        <v>4.0698433973843153</v>
      </c>
      <c r="AX104" s="14">
        <f>AU104/$AU$155</f>
        <v>4.0093804269075422E-3</v>
      </c>
      <c r="AY104" s="14">
        <f>AV104/$AV$155</f>
        <v>3.595535309343189E-3</v>
      </c>
      <c r="AZ104" s="64">
        <f>AW104/$AW$155</f>
        <v>2.6975094901862421E-3</v>
      </c>
      <c r="BA104" s="21">
        <f>N104</f>
        <v>-2</v>
      </c>
      <c r="BB104" s="81">
        <v>1620</v>
      </c>
      <c r="BC104" s="15">
        <f>$D$161*AX104</f>
        <v>515.00090645584692</v>
      </c>
      <c r="BD104" s="19">
        <f>BC104-BB104</f>
        <v>-1104.9990935441531</v>
      </c>
      <c r="BE104" s="60">
        <f>(IF(BD104 &gt; 0, V104, W104))</f>
        <v>161.84637203330172</v>
      </c>
      <c r="BF104" s="60">
        <f>IF(BD104&gt;0, S104*(T104^(2-N104)), S104*(U104^(N104 + 2)))</f>
        <v>162</v>
      </c>
      <c r="BG104" s="46">
        <f>BD104/BE104</f>
        <v>-6.8274566779710515</v>
      </c>
      <c r="BH104" s="61">
        <f>BB104/BC104</f>
        <v>3.1456255313191162</v>
      </c>
      <c r="BI104" s="63">
        <v>0</v>
      </c>
      <c r="BJ104" s="63">
        <v>0</v>
      </c>
      <c r="BK104" s="63">
        <v>0</v>
      </c>
      <c r="BL104" s="10">
        <f>SUM(BI104:BK104)</f>
        <v>0</v>
      </c>
      <c r="BM104" s="15">
        <f>AY104*$D$160</f>
        <v>633.24208314621308</v>
      </c>
      <c r="BN104" s="9">
        <f>BM104-BL104</f>
        <v>633.24208314621308</v>
      </c>
      <c r="BO104" s="48">
        <f>IF(BN104&gt;0,V104,W104)</f>
        <v>159.6798601372102</v>
      </c>
      <c r="BP104" s="48">
        <f xml:space="preserve"> IF(BN104 &gt;0, S104*T104^(2-N104), S104*U104^(N104+2))</f>
        <v>158.91388798031156</v>
      </c>
      <c r="BQ104" s="48">
        <f>IF(BN104&gt;0, S104*T104^(3-N104), S104*U104^(N104+3))</f>
        <v>158.15159013365243</v>
      </c>
      <c r="BR104" s="46">
        <f>BN104/BP104</f>
        <v>3.9848127259001291</v>
      </c>
      <c r="BS104" s="61">
        <f>BL104/BM104</f>
        <v>0</v>
      </c>
      <c r="BT104" s="16">
        <f>BB104+BL104+BV104</f>
        <v>1620</v>
      </c>
      <c r="BU104" s="66">
        <f>BC104+BM104+BW104</f>
        <v>1173.4674008447914</v>
      </c>
      <c r="BV104" s="63">
        <v>0</v>
      </c>
      <c r="BW104" s="15">
        <f>AZ104*$D$163</f>
        <v>25.224411242731549</v>
      </c>
      <c r="BX104" s="37">
        <f>BW104-BV104</f>
        <v>25.224411242731549</v>
      </c>
      <c r="BY104" s="53">
        <f>BX104*(BX104&lt;&gt;0)</f>
        <v>25.224411242731549</v>
      </c>
      <c r="BZ104" s="26">
        <f>BY104/$BY$155</f>
        <v>3.4840347020347613E-2</v>
      </c>
      <c r="CA104" s="47">
        <f>BZ104 * $BX$155</f>
        <v>25.224411242731549</v>
      </c>
      <c r="CB104" s="48">
        <f>IF(CA104&gt;0, V104, W104)</f>
        <v>159.6798601372102</v>
      </c>
      <c r="CC104" s="48">
        <f>IF(BX104&gt;0, S104*T104^(2-N104), S104*U104^(N104+2))</f>
        <v>158.91388798031156</v>
      </c>
      <c r="CD104" s="62">
        <f>CA104/CB104</f>
        <v>0.15796864564545984</v>
      </c>
      <c r="CE104" s="63">
        <v>0</v>
      </c>
      <c r="CF104" s="15">
        <f>AZ104*$CE$158</f>
        <v>17.336893493426977</v>
      </c>
      <c r="CG104" s="37">
        <f>CF104-CE104</f>
        <v>17.336893493426977</v>
      </c>
      <c r="CH104" s="53">
        <f>CG104*(CG104&lt;&gt;0)</f>
        <v>17.336893493426977</v>
      </c>
      <c r="CI104" s="26">
        <f>CH104/$CH$155</f>
        <v>2.6975094901862426E-3</v>
      </c>
      <c r="CJ104" s="47">
        <f>CI104 * $CG$155</f>
        <v>17.336893493426977</v>
      </c>
      <c r="CK104" s="48">
        <f>IF(CA104&gt;0,V104,W104)</f>
        <v>159.6798601372102</v>
      </c>
      <c r="CL104" s="62">
        <f>CJ104/CK104</f>
        <v>0.1085728248918159</v>
      </c>
      <c r="CM104" s="67">
        <f>N104</f>
        <v>-2</v>
      </c>
      <c r="CN104" s="75">
        <f>BT104+BV104</f>
        <v>1620</v>
      </c>
      <c r="CO104">
        <f>E104/$E$155</f>
        <v>3.1527777200372163E-3</v>
      </c>
      <c r="CP104">
        <f>MAX(0,L104)</f>
        <v>0.59179800055848497</v>
      </c>
      <c r="CQ104">
        <f>CP104/$CP$155</f>
        <v>7.3066627078810335E-3</v>
      </c>
      <c r="CR104">
        <f>CO104*CQ104*AO104</f>
        <v>2.3036283393234119E-5</v>
      </c>
      <c r="CS104">
        <f>CR104/$CR$155</f>
        <v>4.9265843777249177E-3</v>
      </c>
      <c r="CT104" s="1">
        <f>$CT$157*CS104</f>
        <v>259.38409551077063</v>
      </c>
      <c r="CU104" s="2">
        <v>0</v>
      </c>
      <c r="CV104" s="1">
        <f>CT104-CU104</f>
        <v>259.38409551077063</v>
      </c>
      <c r="CW104">
        <f>CU104/CT104</f>
        <v>0</v>
      </c>
    </row>
    <row r="105" spans="1:101" x14ac:dyDescent="0.2">
      <c r="A105" s="30" t="s">
        <v>265</v>
      </c>
      <c r="B105">
        <v>0</v>
      </c>
      <c r="C105">
        <v>0</v>
      </c>
      <c r="D105">
        <v>0.375149820215741</v>
      </c>
      <c r="E105">
        <v>0.62485017978425805</v>
      </c>
      <c r="F105">
        <v>0.34962256654747698</v>
      </c>
      <c r="G105">
        <v>0.34962256654747698</v>
      </c>
      <c r="H105">
        <v>0.52611784371082304</v>
      </c>
      <c r="I105">
        <v>0.82574174676138701</v>
      </c>
      <c r="J105">
        <v>0.659118704990314</v>
      </c>
      <c r="K105">
        <v>0.48004455345120101</v>
      </c>
      <c r="L105">
        <v>0.54695494327594496</v>
      </c>
      <c r="M105">
        <v>7.9934736847260806E-3</v>
      </c>
      <c r="N105" s="21">
        <v>0</v>
      </c>
      <c r="O105">
        <v>1.0405150496536799</v>
      </c>
      <c r="P105">
        <v>0.98851365169479</v>
      </c>
      <c r="Q105">
        <v>0.99827969817864004</v>
      </c>
      <c r="R105">
        <v>0.99441601606584795</v>
      </c>
      <c r="S105">
        <v>8.3999996185302699</v>
      </c>
      <c r="T105" s="27">
        <f>IF(C105,P105,R105)</f>
        <v>0.99441601606584795</v>
      </c>
      <c r="U105" s="27">
        <f>IF(D105 = 0,O105,Q105)</f>
        <v>0.99827969817864004</v>
      </c>
      <c r="V105" s="39">
        <f>S105*T105^(1-N105)</f>
        <v>8.3530941556135136</v>
      </c>
      <c r="W105" s="38">
        <f>S105*U105^(N105+1)</f>
        <v>8.3855490838870885</v>
      </c>
      <c r="X105" s="44">
        <f>0.5 * (D105-MAX($D$3:$D$154))/(MIN($D$3:$D$154)-MAX($D$3:$D$154)) + 0.75</f>
        <v>1.0601188037689471</v>
      </c>
      <c r="Y105" s="44">
        <f>AVERAGE(D105, F105, G105, H105, I105, J105, K105)</f>
        <v>0.50934540031777431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v>1</v>
      </c>
      <c r="AD105" s="22">
        <v>1</v>
      </c>
      <c r="AE105" s="22">
        <v>1</v>
      </c>
      <c r="AF105" s="22">
        <f>PERCENTILE($L$2:$L$154, 0.05)</f>
        <v>-4.5080460395209E-2</v>
      </c>
      <c r="AG105" s="22">
        <f>PERCENTILE($L$2:$L$154, 0.95)</f>
        <v>0.95154870252060642</v>
      </c>
      <c r="AH105" s="22">
        <f>MIN(MAX(L105,AF105), AG105)</f>
        <v>0.54695494327594496</v>
      </c>
      <c r="AI105" s="22">
        <f>AH105-$AH$155+1</f>
        <v>1.5920354036711539</v>
      </c>
      <c r="AJ105" s="22">
        <f>PERCENTILE($M$2:$M$154, 0.02)</f>
        <v>-1.0748760080736643</v>
      </c>
      <c r="AK105" s="22">
        <f>PERCENTILE($M$2:$M$154, 0.98)</f>
        <v>1.1164415820468989</v>
      </c>
      <c r="AL105" s="22">
        <f>MIN(MAX(M105,AJ105), AK105)</f>
        <v>7.9934736847260806E-3</v>
      </c>
      <c r="AM105" s="22">
        <f>AL105-$AL$155 + 1</f>
        <v>2.0828694817583902</v>
      </c>
      <c r="AN105" s="46">
        <v>0</v>
      </c>
      <c r="AO105" s="78">
        <v>0</v>
      </c>
      <c r="AP105" s="78">
        <v>0</v>
      </c>
      <c r="AQ105" s="50">
        <v>1</v>
      </c>
      <c r="AR105" s="17">
        <f>(AI105^4)*AB105*AE105*AN105</f>
        <v>0</v>
      </c>
      <c r="AS105" s="17">
        <f>(AM105^4) *Z105*AC105*AO105</f>
        <v>0</v>
      </c>
      <c r="AT105" s="17">
        <f>(AM105^4)*AA105*AP105*AQ105</f>
        <v>0</v>
      </c>
      <c r="AU105" s="17">
        <f>MIN(AR105, 0.05*AR$155)</f>
        <v>0</v>
      </c>
      <c r="AV105" s="17">
        <f>MIN(AS105, 0.05*AS$155)</f>
        <v>0</v>
      </c>
      <c r="AW105" s="17">
        <f>MIN(AT105, 0.05*AT$155)</f>
        <v>0</v>
      </c>
      <c r="AX105" s="14">
        <f>AU105/$AU$155</f>
        <v>0</v>
      </c>
      <c r="AY105" s="14">
        <f>AV105/$AV$155</f>
        <v>0</v>
      </c>
      <c r="AZ105" s="64">
        <f>AW105/$AW$155</f>
        <v>0</v>
      </c>
      <c r="BA105" s="21">
        <f>N105</f>
        <v>0</v>
      </c>
      <c r="BB105" s="81">
        <v>0</v>
      </c>
      <c r="BC105" s="15">
        <f>$D$161*AX105</f>
        <v>0</v>
      </c>
      <c r="BD105" s="19">
        <f>BC105-BB105</f>
        <v>0</v>
      </c>
      <c r="BE105" s="60">
        <f>(IF(BD105 &gt; 0, V105, W105))</f>
        <v>8.3855490838870885</v>
      </c>
      <c r="BF105" s="60">
        <f>IF(BD105&gt;0, S105*(T105^(2-N105)), S105*(U105^(N105 + 2)))</f>
        <v>8.3711234085249746</v>
      </c>
      <c r="BG105" s="46">
        <f>BD105/BE105</f>
        <v>0</v>
      </c>
      <c r="BH105" s="61" t="e">
        <f>BB105/BC105</f>
        <v>#DIV/0!</v>
      </c>
      <c r="BI105" s="63">
        <v>0</v>
      </c>
      <c r="BJ105" s="63">
        <v>8</v>
      </c>
      <c r="BK105" s="63">
        <v>0</v>
      </c>
      <c r="BL105" s="10">
        <f>SUM(BI105:BK105)</f>
        <v>8</v>
      </c>
      <c r="BM105" s="15">
        <f>AY105*$D$160</f>
        <v>0</v>
      </c>
      <c r="BN105" s="9">
        <f>BM105-BL105</f>
        <v>-8</v>
      </c>
      <c r="BO105" s="48">
        <f>IF(BN105&gt;0,V105,W105)</f>
        <v>8.3855490838870885</v>
      </c>
      <c r="BP105" s="48">
        <f xml:space="preserve"> IF(BN105 &gt;0, S105*T105^(2-N105), S105*U105^(N105+2))</f>
        <v>8.3711234085249746</v>
      </c>
      <c r="BQ105" s="48">
        <f>IF(BN105&gt;0, S105*T105^(3-N105), S105*U105^(N105+3))</f>
        <v>8.3567225496784605</v>
      </c>
      <c r="BR105" s="46">
        <f>BN105/BP105</f>
        <v>-0.95566623612942669</v>
      </c>
      <c r="BS105" s="61" t="e">
        <f>BL105/BM105</f>
        <v>#DIV/0!</v>
      </c>
      <c r="BT105" s="16">
        <f>BB105+BL105+BV105</f>
        <v>75</v>
      </c>
      <c r="BU105" s="66">
        <f>BC105+BM105+BW105</f>
        <v>0</v>
      </c>
      <c r="BV105" s="63">
        <v>67</v>
      </c>
      <c r="BW105" s="15">
        <f>AZ105*$D$163</f>
        <v>0</v>
      </c>
      <c r="BX105" s="37">
        <f>BW105-BV105</f>
        <v>-67</v>
      </c>
      <c r="BY105" s="53">
        <f>BX105*(BX105&lt;&gt;0)</f>
        <v>-67</v>
      </c>
      <c r="BZ105" s="26">
        <f>BY105/$BY$155</f>
        <v>-9.2541436464088841E-2</v>
      </c>
      <c r="CA105" s="47">
        <f>BZ105 * $BX$155</f>
        <v>-67</v>
      </c>
      <c r="CB105" s="48">
        <f>IF(CA105&gt;0, V105, W105)</f>
        <v>8.3855490838870885</v>
      </c>
      <c r="CC105" s="48">
        <f>IF(BX105&gt;0, S105*T105^(2-N105), S105*U105^(N105+2))</f>
        <v>8.3711234085249746</v>
      </c>
      <c r="CD105" s="62">
        <f>CA105/CB105</f>
        <v>-7.9899359397634591</v>
      </c>
      <c r="CE105" s="63">
        <v>0</v>
      </c>
      <c r="CF105" s="15">
        <f>AZ105*$CE$158</f>
        <v>0</v>
      </c>
      <c r="CG105" s="37">
        <f>CF105-CE105</f>
        <v>0</v>
      </c>
      <c r="CH105" s="53">
        <f>CG105*(CG105&lt;&gt;0)</f>
        <v>0</v>
      </c>
      <c r="CI105" s="26">
        <f>CH105/$CH$155</f>
        <v>0</v>
      </c>
      <c r="CJ105" s="47">
        <f>CI105 * $CG$155</f>
        <v>0</v>
      </c>
      <c r="CK105" s="48">
        <f>IF(CA105&gt;0,V105,W105)</f>
        <v>8.3855490838870885</v>
      </c>
      <c r="CL105" s="62">
        <f>CJ105/CK105</f>
        <v>0</v>
      </c>
      <c r="CM105" s="67">
        <f>N105</f>
        <v>0</v>
      </c>
      <c r="CN105" s="75">
        <f>BT105+BV105</f>
        <v>142</v>
      </c>
      <c r="CO105">
        <f>E105/$E$155</f>
        <v>7.448556426190636E-3</v>
      </c>
      <c r="CP105">
        <f>MAX(0,L105)</f>
        <v>0.54695494327594496</v>
      </c>
      <c r="CQ105">
        <f>CP105/$CP$155</f>
        <v>6.7530057268765376E-3</v>
      </c>
      <c r="CR105">
        <f>CO105*CQ105*AO105</f>
        <v>0</v>
      </c>
      <c r="CS105">
        <f>CR105/$CR$155</f>
        <v>0</v>
      </c>
      <c r="CT105" s="1">
        <f>$CT$157*CS105</f>
        <v>0</v>
      </c>
      <c r="CU105" s="2">
        <v>0</v>
      </c>
      <c r="CV105" s="1">
        <f>CT105-CU105</f>
        <v>0</v>
      </c>
      <c r="CW105" t="e">
        <f>CU105/CT105</f>
        <v>#DIV/0!</v>
      </c>
    </row>
    <row r="106" spans="1:101" x14ac:dyDescent="0.2">
      <c r="A106" s="30" t="s">
        <v>164</v>
      </c>
      <c r="B106">
        <v>0</v>
      </c>
      <c r="C106">
        <v>0</v>
      </c>
      <c r="D106">
        <v>2.1174590491410301E-2</v>
      </c>
      <c r="E106">
        <v>0.97882540950858898</v>
      </c>
      <c r="F106">
        <v>5.2046086611044803E-2</v>
      </c>
      <c r="G106">
        <v>5.2046086611044803E-2</v>
      </c>
      <c r="H106">
        <v>4.09527789385708E-2</v>
      </c>
      <c r="I106">
        <v>9.6113664855829502E-3</v>
      </c>
      <c r="J106">
        <v>1.98396614633835E-2</v>
      </c>
      <c r="K106">
        <v>3.21337321028397E-2</v>
      </c>
      <c r="L106">
        <v>0.73818721038928103</v>
      </c>
      <c r="M106">
        <v>-1.01616516326107</v>
      </c>
      <c r="N106" s="21">
        <v>1</v>
      </c>
      <c r="O106">
        <v>1.0030552402655</v>
      </c>
      <c r="P106">
        <v>0.99311535942330698</v>
      </c>
      <c r="Q106">
        <v>1.0329161571132099</v>
      </c>
      <c r="R106">
        <v>0.98845440319418598</v>
      </c>
      <c r="S106">
        <v>134.850006103515</v>
      </c>
      <c r="T106" s="27">
        <f>IF(C106,P106,R106)</f>
        <v>0.98845440319418598</v>
      </c>
      <c r="U106" s="27">
        <f>IF(D106 = 0,O106,Q106)</f>
        <v>1.0329161571132099</v>
      </c>
      <c r="V106" s="39">
        <f>S106*T106^(1-N106)</f>
        <v>134.850006103515</v>
      </c>
      <c r="W106" s="38">
        <f>S106*U106^(N106+1)</f>
        <v>143.87360047323807</v>
      </c>
      <c r="X106" s="44">
        <f>0.5 * (D106-MAX($D$3:$D$154))/(MIN($D$3:$D$154)-MAX($D$3:$D$154)) + 0.75</f>
        <v>1.2416018025399427</v>
      </c>
      <c r="Y106" s="44">
        <f>AVERAGE(D106, F106, G106, H106, I106, J106, K106)</f>
        <v>3.2543471814839554E-2</v>
      </c>
      <c r="Z106" s="22">
        <f>AI106^N106</f>
        <v>1.7832676707844901</v>
      </c>
      <c r="AA106" s="22">
        <f>(Z106+AB106)/2</f>
        <v>1.4209892577985421</v>
      </c>
      <c r="AB106" s="22">
        <f>AM106^N106</f>
        <v>1.0587108448125944</v>
      </c>
      <c r="AC106" s="22">
        <v>1</v>
      </c>
      <c r="AD106" s="22">
        <v>1</v>
      </c>
      <c r="AE106" s="22">
        <v>1</v>
      </c>
      <c r="AF106" s="22">
        <f>PERCENTILE($L$2:$L$154, 0.05)</f>
        <v>-4.5080460395209E-2</v>
      </c>
      <c r="AG106" s="22">
        <f>PERCENTILE($L$2:$L$154, 0.95)</f>
        <v>0.95154870252060642</v>
      </c>
      <c r="AH106" s="22">
        <f>MIN(MAX(L106,AF106), AG106)</f>
        <v>0.73818721038928103</v>
      </c>
      <c r="AI106" s="22">
        <f>AH106-$AH$155+1</f>
        <v>1.7832676707844901</v>
      </c>
      <c r="AJ106" s="22">
        <f>PERCENTILE($M$2:$M$154, 0.02)</f>
        <v>-1.0748760080736643</v>
      </c>
      <c r="AK106" s="22">
        <f>PERCENTILE($M$2:$M$154, 0.98)</f>
        <v>1.1164415820468989</v>
      </c>
      <c r="AL106" s="22">
        <f>MIN(MAX(M106,AJ106), AK106)</f>
        <v>-1.01616516326107</v>
      </c>
      <c r="AM106" s="22">
        <f>AL106-$AL$155 + 1</f>
        <v>1.0587108448125944</v>
      </c>
      <c r="AN106" s="46">
        <v>1</v>
      </c>
      <c r="AO106" s="51">
        <v>1</v>
      </c>
      <c r="AP106" s="51">
        <v>1</v>
      </c>
      <c r="AQ106" s="21">
        <v>1</v>
      </c>
      <c r="AR106" s="17">
        <f>(AI106^4)*AB106*AE106*AN106</f>
        <v>10.706401028854192</v>
      </c>
      <c r="AS106" s="17">
        <f>(AM106^4) *Z106*AC106*AO106</f>
        <v>2.2404021629253306</v>
      </c>
      <c r="AT106" s="17">
        <f>(AM106^4)*AA106*AP106*AQ106</f>
        <v>1.7852549333017398</v>
      </c>
      <c r="AU106" s="17">
        <f>MIN(AR106, 0.05*AR$155)</f>
        <v>10.706401028854192</v>
      </c>
      <c r="AV106" s="17">
        <f>MIN(AS106, 0.05*AS$155)</f>
        <v>2.2404021629253306</v>
      </c>
      <c r="AW106" s="17">
        <f>MIN(AT106, 0.05*AT$155)</f>
        <v>1.7852549333017398</v>
      </c>
      <c r="AX106" s="14">
        <f>AU106/$AU$155</f>
        <v>2.1039644865898172E-2</v>
      </c>
      <c r="AY106" s="14">
        <f>AV106/$AV$155</f>
        <v>1.7432339381393887E-3</v>
      </c>
      <c r="AZ106" s="64">
        <f>AW106/$AW$155</f>
        <v>1.1832745525487106E-3</v>
      </c>
      <c r="BA106" s="21">
        <f>N106</f>
        <v>1</v>
      </c>
      <c r="BB106" s="81">
        <v>2697</v>
      </c>
      <c r="BC106" s="15">
        <f>$D$161*AX106</f>
        <v>2702.5213433797544</v>
      </c>
      <c r="BD106" s="19">
        <f>BC106-BB106</f>
        <v>5.5213433797543985</v>
      </c>
      <c r="BE106" s="60">
        <f>(IF(BD106 &gt; 0, V106, W106))</f>
        <v>134.850006103515</v>
      </c>
      <c r="BF106" s="60">
        <f>IF(BD106&gt;0, S106*(T106^(2-N106)), S106*(U106^(N106 + 2)))</f>
        <v>133.29308230378226</v>
      </c>
      <c r="BG106" s="46">
        <f>BD106/BE106</f>
        <v>4.0944331700779053E-2</v>
      </c>
      <c r="BH106" s="61">
        <f>BB106/BC106</f>
        <v>0.9979569658558739</v>
      </c>
      <c r="BI106" s="63">
        <v>0</v>
      </c>
      <c r="BJ106" s="63">
        <v>1888</v>
      </c>
      <c r="BK106" s="63">
        <v>0</v>
      </c>
      <c r="BL106" s="10">
        <f>SUM(BI106:BK106)</f>
        <v>1888</v>
      </c>
      <c r="BM106" s="15">
        <f>AY106*$D$160</f>
        <v>307.01661795117099</v>
      </c>
      <c r="BN106" s="9">
        <f>BM106-BL106</f>
        <v>-1580.9833820488291</v>
      </c>
      <c r="BO106" s="48">
        <f>IF(BN106&gt;0,V106,W106)</f>
        <v>143.87360047323807</v>
      </c>
      <c r="BP106" s="48">
        <f xml:space="preserve"> IF(BN106 &gt;0, S106*T106^(2-N106), S106*U106^(N106+2))</f>
        <v>148.60936651085834</v>
      </c>
      <c r="BQ106" s="48">
        <f>IF(BN106&gt;0, S106*T106^(3-N106), S106*U106^(N106+3))</f>
        <v>153.50101576742438</v>
      </c>
      <c r="BR106" s="46">
        <f>BN106/BP106</f>
        <v>-10.638517740625135</v>
      </c>
      <c r="BS106" s="61">
        <f>BL106/BM106</f>
        <v>6.1495042600601977</v>
      </c>
      <c r="BT106" s="16">
        <f>BB106+BL106+BV106</f>
        <v>4720</v>
      </c>
      <c r="BU106" s="66">
        <f>BC106+BM106+BW106</f>
        <v>3020.6027616718084</v>
      </c>
      <c r="BV106" s="63">
        <v>135</v>
      </c>
      <c r="BW106" s="15">
        <f>AZ106*$D$163</f>
        <v>11.064800340882993</v>
      </c>
      <c r="BX106" s="37">
        <f>BW106-BV106</f>
        <v>-123.935199659117</v>
      </c>
      <c r="BY106" s="53">
        <f>BX106*(BX106&lt;&gt;0)</f>
        <v>-123.935199659117</v>
      </c>
      <c r="BZ106" s="26">
        <f>BY106/$BY$155</f>
        <v>-0.17118121499878122</v>
      </c>
      <c r="CA106" s="47">
        <f>BZ106 * $BX$155</f>
        <v>-123.935199659117</v>
      </c>
      <c r="CB106" s="48">
        <f>IF(CA106&gt;0, V106, W106)</f>
        <v>143.87360047323807</v>
      </c>
      <c r="CC106" s="48">
        <f>IF(BX106&gt;0, S106*T106^(2-N106), S106*U106^(N106+2))</f>
        <v>148.60936651085834</v>
      </c>
      <c r="CD106" s="62">
        <f>CA106/CB106</f>
        <v>-0.86141723882256072</v>
      </c>
      <c r="CE106" s="63">
        <v>0</v>
      </c>
      <c r="CF106" s="15">
        <f>AZ106*$CE$158</f>
        <v>7.6049055492305628</v>
      </c>
      <c r="CG106" s="37">
        <f>CF106-CE106</f>
        <v>7.6049055492305628</v>
      </c>
      <c r="CH106" s="53">
        <f>CG106*(CG106&lt;&gt;0)</f>
        <v>7.6049055492305628</v>
      </c>
      <c r="CI106" s="26">
        <f>CH106/$CH$155</f>
        <v>1.1832745525487108E-3</v>
      </c>
      <c r="CJ106" s="47">
        <f>CI106 * $CG$155</f>
        <v>7.6049055492305628</v>
      </c>
      <c r="CK106" s="48">
        <f>IF(CA106&gt;0,V106,W106)</f>
        <v>143.87360047323807</v>
      </c>
      <c r="CL106" s="62">
        <f>CJ106/CK106</f>
        <v>5.2858241708110668E-2</v>
      </c>
      <c r="CM106" s="67">
        <f>N106</f>
        <v>1</v>
      </c>
      <c r="CN106" s="75">
        <f>BT106+BV106</f>
        <v>4855</v>
      </c>
      <c r="CO106">
        <f>E106/$E$155</f>
        <v>1.1668135066602985E-2</v>
      </c>
      <c r="CP106">
        <f>MAX(0,L106)</f>
        <v>0.73818721038928103</v>
      </c>
      <c r="CQ106">
        <f>CP106/$CP$155</f>
        <v>9.1140641849009676E-3</v>
      </c>
      <c r="CR106">
        <f>CO106*CQ106*AO106</f>
        <v>1.0634413191511334E-4</v>
      </c>
      <c r="CS106">
        <f>CR106/$CR$155</f>
        <v>2.274296291690835E-2</v>
      </c>
      <c r="CT106" s="1">
        <f>$CT$157*CS106</f>
        <v>1197.4143571172299</v>
      </c>
      <c r="CU106" s="2">
        <v>0</v>
      </c>
      <c r="CV106" s="1">
        <f>CT106-CU106</f>
        <v>1197.4143571172299</v>
      </c>
      <c r="CW106">
        <f>CU106/CT106</f>
        <v>0</v>
      </c>
    </row>
    <row r="107" spans="1:101" x14ac:dyDescent="0.2">
      <c r="A107" s="30" t="s">
        <v>162</v>
      </c>
      <c r="B107">
        <v>0</v>
      </c>
      <c r="C107">
        <v>0</v>
      </c>
      <c r="D107">
        <v>5.4462242562929003E-2</v>
      </c>
      <c r="E107">
        <v>0.94553775743707003</v>
      </c>
      <c r="F107">
        <v>8.6402910413824405E-2</v>
      </c>
      <c r="G107">
        <v>8.6402910413824405E-2</v>
      </c>
      <c r="H107">
        <v>0.109879518072289</v>
      </c>
      <c r="I107">
        <v>7.9518072289156607E-3</v>
      </c>
      <c r="J107">
        <v>2.9559105976280701E-2</v>
      </c>
      <c r="K107">
        <v>5.0537043696493797E-2</v>
      </c>
      <c r="L107">
        <v>0.952827887814376</v>
      </c>
      <c r="M107">
        <v>-0.61688306933523296</v>
      </c>
      <c r="N107" s="21">
        <v>0</v>
      </c>
      <c r="O107">
        <v>1.01579702327465</v>
      </c>
      <c r="P107">
        <v>0.98704271325265103</v>
      </c>
      <c r="Q107">
        <v>1.0130009328693099</v>
      </c>
      <c r="R107">
        <v>0.98657745067404001</v>
      </c>
      <c r="S107">
        <v>286.64999389648398</v>
      </c>
      <c r="T107" s="27">
        <f>IF(C107,P107,R107)</f>
        <v>0.98657745067404001</v>
      </c>
      <c r="U107" s="27">
        <f>IF(D107 = 0,O107,Q107)</f>
        <v>1.0130009328693099</v>
      </c>
      <c r="V107" s="39">
        <f>S107*T107^(1-N107)</f>
        <v>282.80242021412226</v>
      </c>
      <c r="W107" s="38">
        <f>S107*U107^(N107+1)</f>
        <v>290.37671122412024</v>
      </c>
      <c r="X107" s="44">
        <f>0.5 * (D107-MAX($D$3:$D$154))/(MIN($D$3:$D$154)-MAX($D$3:$D$154)) + 0.75</f>
        <v>1.2245352328686989</v>
      </c>
      <c r="Y107" s="44">
        <f>AVERAGE(D107, F107, G107, H107, I107, J107, K107)</f>
        <v>6.0742219766365284E-2</v>
      </c>
      <c r="Z107" s="22">
        <f>AI107^N107</f>
        <v>1</v>
      </c>
      <c r="AA107" s="22">
        <f>(Z107+AB107)/2</f>
        <v>1</v>
      </c>
      <c r="AB107" s="22">
        <f>AM107^N107</f>
        <v>1</v>
      </c>
      <c r="AC107" s="22">
        <v>1</v>
      </c>
      <c r="AD107" s="22">
        <v>1</v>
      </c>
      <c r="AE107" s="22">
        <v>1</v>
      </c>
      <c r="AF107" s="22">
        <f>PERCENTILE($L$2:$L$154, 0.05)</f>
        <v>-4.5080460395209E-2</v>
      </c>
      <c r="AG107" s="22">
        <f>PERCENTILE($L$2:$L$154, 0.95)</f>
        <v>0.95154870252060642</v>
      </c>
      <c r="AH107" s="22">
        <f>MIN(MAX(L107,AF107), AG107)</f>
        <v>0.95154870252060642</v>
      </c>
      <c r="AI107" s="22">
        <f>AH107-$AH$155+1</f>
        <v>1.9966291629158155</v>
      </c>
      <c r="AJ107" s="22">
        <f>PERCENTILE($M$2:$M$154, 0.02)</f>
        <v>-1.0748760080736643</v>
      </c>
      <c r="AK107" s="22">
        <f>PERCENTILE($M$2:$M$154, 0.98)</f>
        <v>1.1164415820468989</v>
      </c>
      <c r="AL107" s="22">
        <f>MIN(MAX(M107,AJ107), AK107)</f>
        <v>-0.61688306933523296</v>
      </c>
      <c r="AM107" s="22">
        <f>AL107-$AL$155 + 1</f>
        <v>1.4579929387384314</v>
      </c>
      <c r="AN107" s="46">
        <v>1</v>
      </c>
      <c r="AO107" s="51">
        <v>1</v>
      </c>
      <c r="AP107" s="51">
        <v>1</v>
      </c>
      <c r="AQ107" s="21">
        <v>1</v>
      </c>
      <c r="AR107" s="17">
        <f>(AI107^4)*AB107*AE107*AN107</f>
        <v>15.892405608048517</v>
      </c>
      <c r="AS107" s="17">
        <f>(AM107^4) *Z107*AC107*AO107</f>
        <v>4.5187850426548426</v>
      </c>
      <c r="AT107" s="17">
        <f>(AM107^4)*AA107*AP107*AQ107</f>
        <v>4.5187850426548426</v>
      </c>
      <c r="AU107" s="17">
        <f>MIN(AR107, 0.05*AR$155)</f>
        <v>15.892405608048517</v>
      </c>
      <c r="AV107" s="17">
        <f>MIN(AS107, 0.05*AS$155)</f>
        <v>4.5187850426548426</v>
      </c>
      <c r="AW107" s="17">
        <f>MIN(AT107, 0.05*AT$155)</f>
        <v>4.5187850426548426</v>
      </c>
      <c r="AX107" s="14">
        <f>AU107/$AU$155</f>
        <v>3.1230902817576778E-2</v>
      </c>
      <c r="AY107" s="14">
        <f>AV107/$AV$155</f>
        <v>3.5160202823706641E-3</v>
      </c>
      <c r="AZ107" s="64">
        <f>AW107/$AW$155</f>
        <v>2.9950699195225154E-3</v>
      </c>
      <c r="BA107" s="21">
        <f>N107</f>
        <v>0</v>
      </c>
      <c r="BB107" s="81">
        <v>3726</v>
      </c>
      <c r="BC107" s="15">
        <f>$D$161*AX107</f>
        <v>4011.5782360149196</v>
      </c>
      <c r="BD107" s="19">
        <f>BC107-BB107</f>
        <v>285.57823601491964</v>
      </c>
      <c r="BE107" s="60">
        <f>(IF(BD107 &gt; 0, V107, W107))</f>
        <v>282.80242021412226</v>
      </c>
      <c r="BF107" s="60">
        <f>IF(BD107&gt;0, S107*(T107^(2-N107)), S107*(U107^(N107 + 2)))</f>
        <v>279.00649077929739</v>
      </c>
      <c r="BG107" s="46">
        <f>BD107/BE107</f>
        <v>1.0098153891281967</v>
      </c>
      <c r="BH107" s="61">
        <f>BB107/BC107</f>
        <v>0.92881150030901272</v>
      </c>
      <c r="BI107" s="63">
        <v>0</v>
      </c>
      <c r="BJ107" s="63">
        <v>573</v>
      </c>
      <c r="BK107" s="63">
        <v>0</v>
      </c>
      <c r="BL107" s="10">
        <f>SUM(BI107:BK107)</f>
        <v>573</v>
      </c>
      <c r="BM107" s="15">
        <f>AY107*$D$160</f>
        <v>619.23797611083899</v>
      </c>
      <c r="BN107" s="9">
        <f>BM107-BL107</f>
        <v>46.237976110838986</v>
      </c>
      <c r="BO107" s="48">
        <f>IF(BN107&gt;0,V107,W107)</f>
        <v>282.80242021412226</v>
      </c>
      <c r="BP107" s="48">
        <f xml:space="preserve"> IF(BN107 &gt;0, S107*T107^(2-N107), S107*U107^(N107+2))</f>
        <v>279.00649077929739</v>
      </c>
      <c r="BQ107" s="48">
        <f>IF(BN107&gt;0, S107*T107^(3-N107), S107*U107^(N107+3))</f>
        <v>275.26151239454924</v>
      </c>
      <c r="BR107" s="46">
        <f>BN107/BP107</f>
        <v>0.16572365747367013</v>
      </c>
      <c r="BS107" s="61">
        <f>BL107/BM107</f>
        <v>0.92533084549943245</v>
      </c>
      <c r="BT107" s="16">
        <f>BB107+BL107+BV107</f>
        <v>4299</v>
      </c>
      <c r="BU107" s="66">
        <f>BC107+BM107+BW107</f>
        <v>4658.8231109432136</v>
      </c>
      <c r="BV107" s="63">
        <v>0</v>
      </c>
      <c r="BW107" s="15">
        <f>AZ107*$D$163</f>
        <v>28.006898817455042</v>
      </c>
      <c r="BX107" s="37">
        <f>BW107-BV107</f>
        <v>28.006898817455042</v>
      </c>
      <c r="BY107" s="53">
        <f>BX107*(BX107&lt;&gt;0)</f>
        <v>28.006898817455042</v>
      </c>
      <c r="BZ107" s="26">
        <f>BY107/$BY$155</f>
        <v>3.8683561902562398E-2</v>
      </c>
      <c r="CA107" s="47">
        <f>BZ107 * $BX$155</f>
        <v>28.006898817455038</v>
      </c>
      <c r="CB107" s="48">
        <f>IF(CA107&gt;0, V107, W107)</f>
        <v>282.80242021412226</v>
      </c>
      <c r="CC107" s="48">
        <f>IF(BX107&gt;0, S107*T107^(2-N107), S107*U107^(N107+2))</f>
        <v>279.00649077929739</v>
      </c>
      <c r="CD107" s="62">
        <f>CA107/CB107</f>
        <v>9.9033448144643779E-2</v>
      </c>
      <c r="CE107" s="63">
        <v>0</v>
      </c>
      <c r="CF107" s="15">
        <f>AZ107*$CE$158</f>
        <v>19.249314372771206</v>
      </c>
      <c r="CG107" s="37">
        <f>CF107-CE107</f>
        <v>19.249314372771206</v>
      </c>
      <c r="CH107" s="53">
        <f>CG107*(CG107&lt;&gt;0)</f>
        <v>19.249314372771206</v>
      </c>
      <c r="CI107" s="26">
        <f>CH107/$CH$155</f>
        <v>2.9950699195225158E-3</v>
      </c>
      <c r="CJ107" s="47">
        <f>CI107 * $CG$155</f>
        <v>19.249314372771206</v>
      </c>
      <c r="CK107" s="48">
        <f>IF(CA107&gt;0,V107,W107)</f>
        <v>282.80242021412226</v>
      </c>
      <c r="CL107" s="62">
        <f>CJ107/CK107</f>
        <v>6.8066299992046372E-2</v>
      </c>
      <c r="CM107" s="67">
        <f>N107</f>
        <v>0</v>
      </c>
      <c r="CN107" s="75">
        <f>BT107+BV107</f>
        <v>4299</v>
      </c>
      <c r="CO107">
        <f>E107/$E$155</f>
        <v>1.127132801945495E-2</v>
      </c>
      <c r="CP107">
        <f>MAX(0,L107)</f>
        <v>0.952827887814376</v>
      </c>
      <c r="CQ107">
        <f>CP107/$CP$155</f>
        <v>1.1764135715822395E-2</v>
      </c>
      <c r="CR107">
        <f>CO107*CQ107*AO107</f>
        <v>1.3259743251841968E-4</v>
      </c>
      <c r="CS107">
        <f>CR107/$CR$155</f>
        <v>2.8357544853070533E-2</v>
      </c>
      <c r="CT107" s="1">
        <f>$CT$157*CS107</f>
        <v>1493.0214442032059</v>
      </c>
      <c r="CU107" s="2">
        <v>0</v>
      </c>
      <c r="CV107" s="1">
        <f>CT107-CU107</f>
        <v>1493.0214442032059</v>
      </c>
      <c r="CW107">
        <f>CU107/CT107</f>
        <v>0</v>
      </c>
    </row>
    <row r="108" spans="1:101" x14ac:dyDescent="0.2">
      <c r="A108" s="30" t="s">
        <v>213</v>
      </c>
      <c r="B108">
        <v>1</v>
      </c>
      <c r="C108">
        <v>1</v>
      </c>
      <c r="D108">
        <v>0.81342925659472398</v>
      </c>
      <c r="E108">
        <v>0.18657074340527499</v>
      </c>
      <c r="F108">
        <v>0.86565030967127199</v>
      </c>
      <c r="G108">
        <v>0.86565030967127199</v>
      </c>
      <c r="H108">
        <v>0.81974683544303795</v>
      </c>
      <c r="I108">
        <v>0.34379746835442998</v>
      </c>
      <c r="J108">
        <v>0.53087370128578804</v>
      </c>
      <c r="K108">
        <v>0.67790189844429305</v>
      </c>
      <c r="L108">
        <v>0.73648348396837304</v>
      </c>
      <c r="M108">
        <v>0.82612575617045803</v>
      </c>
      <c r="N108" s="21">
        <v>0</v>
      </c>
      <c r="O108">
        <v>1.0012295069953301</v>
      </c>
      <c r="P108">
        <v>0.99702601634115595</v>
      </c>
      <c r="Q108">
        <v>1.00591638254852</v>
      </c>
      <c r="R108">
        <v>0.98259071415930799</v>
      </c>
      <c r="S108">
        <v>2.3599998950958199</v>
      </c>
      <c r="T108" s="27">
        <f>IF(C108,P108,R108)</f>
        <v>0.99702601634115595</v>
      </c>
      <c r="U108" s="27">
        <f>IF(D108 = 0,O108,Q108)</f>
        <v>1.00591638254852</v>
      </c>
      <c r="V108" s="39">
        <f>S108*T108^(1-N108)</f>
        <v>2.3529812939729311</v>
      </c>
      <c r="W108" s="38">
        <f>S108*U108^(N108+1)</f>
        <v>2.3739625572896736</v>
      </c>
      <c r="X108" s="44">
        <f>0.5 * (D108-MAX($D$3:$D$154))/(MIN($D$3:$D$154)-MAX($D$3:$D$154)) + 0.75</f>
        <v>0.83541306242183633</v>
      </c>
      <c r="Y108" s="44">
        <f>AVERAGE(D108, F108, G108, H108, I108, J108, K108)</f>
        <v>0.70243568278068813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PERCENTILE($L$2:$L$154, 0.05)</f>
        <v>-4.5080460395209E-2</v>
      </c>
      <c r="AG108" s="22">
        <f>PERCENTILE($L$2:$L$154, 0.95)</f>
        <v>0.95154870252060642</v>
      </c>
      <c r="AH108" s="22">
        <f>MIN(MAX(L108,AF108), AG108)</f>
        <v>0.73648348396837304</v>
      </c>
      <c r="AI108" s="22">
        <f>AH108-$AH$155+1</f>
        <v>1.781563944363582</v>
      </c>
      <c r="AJ108" s="22">
        <f>PERCENTILE($M$2:$M$154, 0.02)</f>
        <v>-1.0748760080736643</v>
      </c>
      <c r="AK108" s="22">
        <f>PERCENTILE($M$2:$M$154, 0.98)</f>
        <v>1.1164415820468989</v>
      </c>
      <c r="AL108" s="22">
        <f>MIN(MAX(M108,AJ108), AK108)</f>
        <v>0.82612575617045803</v>
      </c>
      <c r="AM108" s="22">
        <f>AL108-$AL$155 + 1</f>
        <v>2.9010017642441221</v>
      </c>
      <c r="AN108" s="46">
        <v>0</v>
      </c>
      <c r="AO108" s="78">
        <v>0</v>
      </c>
      <c r="AP108" s="78">
        <v>0</v>
      </c>
      <c r="AQ108" s="50">
        <v>1</v>
      </c>
      <c r="AR108" s="17">
        <f>(AI108^4)*AB108*AE108*AN108</f>
        <v>0</v>
      </c>
      <c r="AS108" s="17">
        <f>(AM108^4) *Z108*AC108*AO108</f>
        <v>0</v>
      </c>
      <c r="AT108" s="17">
        <f>(AM108^4)*AA108*AP108*AQ108</f>
        <v>0</v>
      </c>
      <c r="AU108" s="17">
        <f>MIN(AR108, 0.05*AR$155)</f>
        <v>0</v>
      </c>
      <c r="AV108" s="17">
        <f>MIN(AS108, 0.05*AS$155)</f>
        <v>0</v>
      </c>
      <c r="AW108" s="17">
        <f>MIN(AT108, 0.05*AT$155)</f>
        <v>0</v>
      </c>
      <c r="AX108" s="14">
        <f>AU108/$AU$155</f>
        <v>0</v>
      </c>
      <c r="AY108" s="14">
        <f>AV108/$AV$155</f>
        <v>0</v>
      </c>
      <c r="AZ108" s="64">
        <f>AW108/$AW$155</f>
        <v>0</v>
      </c>
      <c r="BA108" s="21">
        <f>N108</f>
        <v>0</v>
      </c>
      <c r="BB108" s="81">
        <v>0</v>
      </c>
      <c r="BC108" s="15">
        <f>$D$161*AX108</f>
        <v>0</v>
      </c>
      <c r="BD108" s="19">
        <f>BC108-BB108</f>
        <v>0</v>
      </c>
      <c r="BE108" s="60">
        <f>(IF(BD108 &gt; 0, V108, W108))</f>
        <v>2.3739625572896736</v>
      </c>
      <c r="BF108" s="60">
        <f>IF(BD108&gt;0, S108*(T108^(2-N108)), S108*(U108^(N108 + 2)))</f>
        <v>2.3880078279344623</v>
      </c>
      <c r="BG108" s="46">
        <f>BD108/BE108</f>
        <v>0</v>
      </c>
      <c r="BH108" s="61" t="e">
        <f>BB108/BC108</f>
        <v>#DIV/0!</v>
      </c>
      <c r="BI108" s="63">
        <v>0</v>
      </c>
      <c r="BJ108" s="63">
        <v>2402</v>
      </c>
      <c r="BK108" s="63">
        <v>0</v>
      </c>
      <c r="BL108" s="10">
        <f>SUM(BI108:BK108)</f>
        <v>2402</v>
      </c>
      <c r="BM108" s="15">
        <f>AY108*$D$160</f>
        <v>0</v>
      </c>
      <c r="BN108" s="9">
        <f>BM108-BL108</f>
        <v>-2402</v>
      </c>
      <c r="BO108" s="48">
        <f>IF(BN108&gt;0,V108,W108)</f>
        <v>2.3739625572896736</v>
      </c>
      <c r="BP108" s="48">
        <f xml:space="preserve"> IF(BN108 &gt;0, S108*T108^(2-N108), S108*U108^(N108+2))</f>
        <v>2.3880078279344623</v>
      </c>
      <c r="BQ108" s="48">
        <f>IF(BN108&gt;0, S108*T108^(3-N108), S108*U108^(N108+3))</f>
        <v>2.4021361957733829</v>
      </c>
      <c r="BR108" s="46">
        <f>BN108/BP108</f>
        <v>-1005.8593493295373</v>
      </c>
      <c r="BS108" s="61" t="e">
        <f>BL108/BM108</f>
        <v>#DIV/0!</v>
      </c>
      <c r="BT108" s="16">
        <f>BB108+BL108+BV108</f>
        <v>2489</v>
      </c>
      <c r="BU108" s="66">
        <f>BC108+BM108+BW108</f>
        <v>0</v>
      </c>
      <c r="BV108" s="63">
        <v>87</v>
      </c>
      <c r="BW108" s="15">
        <f>AZ108*$D$163</f>
        <v>0</v>
      </c>
      <c r="BX108" s="37">
        <f>BW108-BV108</f>
        <v>-87</v>
      </c>
      <c r="BY108" s="53">
        <f>BX108*(BX108&lt;&gt;0)</f>
        <v>-87</v>
      </c>
      <c r="BZ108" s="26">
        <f>BY108/$BY$155</f>
        <v>-0.12016574585635417</v>
      </c>
      <c r="CA108" s="47">
        <f>BZ108 * $BX$155</f>
        <v>-87</v>
      </c>
      <c r="CB108" s="48">
        <f>IF(CA108&gt;0, V108, W108)</f>
        <v>2.3739625572896736</v>
      </c>
      <c r="CC108" s="48">
        <f>IF(BX108&gt;0, S108*T108^(2-N108), S108*U108^(N108+2))</f>
        <v>2.3880078279344623</v>
      </c>
      <c r="CD108" s="62">
        <f>CA108/CB108</f>
        <v>-36.64758727253345</v>
      </c>
      <c r="CE108" s="63">
        <v>0</v>
      </c>
      <c r="CF108" s="15">
        <f>AZ108*$CE$158</f>
        <v>0</v>
      </c>
      <c r="CG108" s="37">
        <f>CF108-CE108</f>
        <v>0</v>
      </c>
      <c r="CH108" s="53">
        <f>CG108*(CG108&lt;&gt;0)</f>
        <v>0</v>
      </c>
      <c r="CI108" s="26">
        <f>CH108/$CH$155</f>
        <v>0</v>
      </c>
      <c r="CJ108" s="47">
        <f>CI108 * $CG$155</f>
        <v>0</v>
      </c>
      <c r="CK108" s="48">
        <f>IF(CA108&gt;0,V108,W108)</f>
        <v>2.3739625572896736</v>
      </c>
      <c r="CL108" s="62">
        <f>CJ108/CK108</f>
        <v>0</v>
      </c>
      <c r="CM108" s="67">
        <f>N108</f>
        <v>0</v>
      </c>
      <c r="CN108" s="75">
        <f>BT108+BV108</f>
        <v>2576</v>
      </c>
      <c r="CO108">
        <f>E108/$E$155</f>
        <v>2.2240254619280749E-3</v>
      </c>
      <c r="CP108">
        <f>MAX(0,L108)</f>
        <v>0.73648348396837304</v>
      </c>
      <c r="CQ108">
        <f>CP108/$CP$155</f>
        <v>9.0930290440381523E-3</v>
      </c>
      <c r="CR108">
        <f>CO108*CQ108*AO108</f>
        <v>0</v>
      </c>
      <c r="CS108">
        <f>CR108/$CR$155</f>
        <v>0</v>
      </c>
      <c r="CT108" s="1">
        <f>$CT$157*CS108</f>
        <v>0</v>
      </c>
      <c r="CU108" s="2">
        <v>0</v>
      </c>
      <c r="CV108" s="1">
        <f>CT108-CU108</f>
        <v>0</v>
      </c>
      <c r="CW108" t="e">
        <f>CU108/CT108</f>
        <v>#DIV/0!</v>
      </c>
    </row>
    <row r="109" spans="1:101" x14ac:dyDescent="0.2">
      <c r="A109" s="30" t="s">
        <v>163</v>
      </c>
      <c r="B109">
        <v>0</v>
      </c>
      <c r="C109">
        <v>0</v>
      </c>
      <c r="D109">
        <v>0.57034632034632005</v>
      </c>
      <c r="E109">
        <v>0.42965367965367901</v>
      </c>
      <c r="F109">
        <v>0.58528784648187604</v>
      </c>
      <c r="G109">
        <v>0.58528784648187604</v>
      </c>
      <c r="H109">
        <v>0.78255528255528195</v>
      </c>
      <c r="I109">
        <v>0.62530712530712496</v>
      </c>
      <c r="J109">
        <v>0.69952654998116304</v>
      </c>
      <c r="K109">
        <v>0.639862788412775</v>
      </c>
      <c r="L109">
        <v>0.35378891829783998</v>
      </c>
      <c r="M109">
        <v>0.43997771402018898</v>
      </c>
      <c r="N109" s="21">
        <v>0</v>
      </c>
      <c r="O109">
        <v>0.99460393389447899</v>
      </c>
      <c r="P109">
        <v>0.97936216219331396</v>
      </c>
      <c r="Q109">
        <v>1.0547198498731201</v>
      </c>
      <c r="R109">
        <v>0.99073878761527501</v>
      </c>
      <c r="S109">
        <v>24.459999084472599</v>
      </c>
      <c r="T109" s="27">
        <f>IF(C109,P109,R109)</f>
        <v>0.99073878761527501</v>
      </c>
      <c r="U109" s="27">
        <f>IF(D109 = 0,O109,Q109)</f>
        <v>1.0547198498731201</v>
      </c>
      <c r="V109" s="39">
        <f>S109*T109^(1-N109)</f>
        <v>24.233469838021119</v>
      </c>
      <c r="W109" s="38">
        <f>S109*U109^(N109+1)</f>
        <v>25.798446562271593</v>
      </c>
      <c r="X109" s="44">
        <f>0.5 * (D109-MAX($D$3:$D$154))/(MIN($D$3:$D$154)-MAX($D$3:$D$154)) + 0.75</f>
        <v>0.96004161412805411</v>
      </c>
      <c r="Y109" s="44">
        <f>AVERAGE(D109, F109, G109, H109, I109, J109, K109)</f>
        <v>0.64116767993805956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v>1</v>
      </c>
      <c r="AD109" s="22">
        <v>1</v>
      </c>
      <c r="AE109" s="22">
        <v>1</v>
      </c>
      <c r="AF109" s="22">
        <f>PERCENTILE($L$2:$L$154, 0.05)</f>
        <v>-4.5080460395209E-2</v>
      </c>
      <c r="AG109" s="22">
        <f>PERCENTILE($L$2:$L$154, 0.95)</f>
        <v>0.95154870252060642</v>
      </c>
      <c r="AH109" s="22">
        <f>MIN(MAX(L109,AF109), AG109)</f>
        <v>0.35378891829783998</v>
      </c>
      <c r="AI109" s="22">
        <f>AH109-$AH$155+1</f>
        <v>1.3988693786930491</v>
      </c>
      <c r="AJ109" s="22">
        <f>PERCENTILE($M$2:$M$154, 0.02)</f>
        <v>-1.0748760080736643</v>
      </c>
      <c r="AK109" s="22">
        <f>PERCENTILE($M$2:$M$154, 0.98)</f>
        <v>1.1164415820468989</v>
      </c>
      <c r="AL109" s="22">
        <f>MIN(MAX(M109,AJ109), AK109)</f>
        <v>0.43997771402018898</v>
      </c>
      <c r="AM109" s="22">
        <f>AL109-$AL$155 + 1</f>
        <v>2.5148537220938536</v>
      </c>
      <c r="AN109" s="46">
        <v>1</v>
      </c>
      <c r="AO109" s="51">
        <v>1</v>
      </c>
      <c r="AP109" s="51">
        <v>1</v>
      </c>
      <c r="AQ109" s="21">
        <v>1</v>
      </c>
      <c r="AR109" s="17">
        <f>(AI109^4)*AB109*AE109*AN109</f>
        <v>3.8292053253043692</v>
      </c>
      <c r="AS109" s="17">
        <f>(AM109^4) *Z109*AC109*AO109</f>
        <v>39.999164191517934</v>
      </c>
      <c r="AT109" s="17">
        <f>(AM109^4)*AA109*AP109*AQ109</f>
        <v>39.999164191517934</v>
      </c>
      <c r="AU109" s="17">
        <f>MIN(AR109, 0.05*AR$155)</f>
        <v>3.8292053253043692</v>
      </c>
      <c r="AV109" s="17">
        <f>MIN(AS109, 0.05*AS$155)</f>
        <v>39.999164191517934</v>
      </c>
      <c r="AW109" s="17">
        <f>MIN(AT109, 0.05*AT$155)</f>
        <v>39.999164191517934</v>
      </c>
      <c r="AX109" s="14">
        <f>AU109/$AU$155</f>
        <v>7.524948854977849E-3</v>
      </c>
      <c r="AY109" s="14">
        <f>AV109/$AV$155</f>
        <v>3.1122939296228381E-2</v>
      </c>
      <c r="AZ109" s="64">
        <f>AW109/$AW$155</f>
        <v>2.6511615920033524E-2</v>
      </c>
      <c r="BA109" s="21">
        <f>N109</f>
        <v>0</v>
      </c>
      <c r="BB109" s="81">
        <v>856</v>
      </c>
      <c r="BC109" s="15">
        <f>$D$161*AX109</f>
        <v>966.57215547304975</v>
      </c>
      <c r="BD109" s="19">
        <f>BC109-BB109</f>
        <v>110.57215547304975</v>
      </c>
      <c r="BE109" s="60">
        <f>(IF(BD109 &gt; 0, V109, W109))</f>
        <v>24.233469838021119</v>
      </c>
      <c r="BF109" s="60">
        <f>IF(BD109&gt;0, S109*(T109^(2-N109)), S109*(U109^(N109 + 2)))</f>
        <v>24.009038527032381</v>
      </c>
      <c r="BG109" s="46">
        <f>BD109/BE109</f>
        <v>4.5627867660770347</v>
      </c>
      <c r="BH109" s="61">
        <f>BB109/BC109</f>
        <v>0.88560382704286089</v>
      </c>
      <c r="BI109" s="63">
        <v>709</v>
      </c>
      <c r="BJ109" s="63">
        <v>3473</v>
      </c>
      <c r="BK109" s="63">
        <v>0</v>
      </c>
      <c r="BL109" s="10">
        <f>SUM(BI109:BK109)</f>
        <v>4182</v>
      </c>
      <c r="BM109" s="15">
        <f>AY109*$D$160</f>
        <v>5481.3409459124459</v>
      </c>
      <c r="BN109" s="9">
        <f>BM109-BL109</f>
        <v>1299.3409459124459</v>
      </c>
      <c r="BO109" s="48">
        <f>IF(BN109&gt;0,V109,W109)</f>
        <v>24.233469838021119</v>
      </c>
      <c r="BP109" s="48">
        <f xml:space="preserve"> IF(BN109 &gt;0, S109*T109^(2-N109), S109*U109^(N109+2))</f>
        <v>24.009038527032381</v>
      </c>
      <c r="BQ109" s="48">
        <f>IF(BN109&gt;0, S109*T109^(3-N109), S109*U109^(N109+3))</f>
        <v>23.786685722080488</v>
      </c>
      <c r="BR109" s="46">
        <f>BN109/BP109</f>
        <v>54.118824643872564</v>
      </c>
      <c r="BS109" s="61">
        <f>BL109/BM109</f>
        <v>0.76295199318309281</v>
      </c>
      <c r="BT109" s="16">
        <f>BB109+BL109+BV109</f>
        <v>5160</v>
      </c>
      <c r="BU109" s="66">
        <f>BC109+BM109+BW109</f>
        <v>6695.8232218537296</v>
      </c>
      <c r="BV109" s="63">
        <v>122</v>
      </c>
      <c r="BW109" s="15">
        <f>AZ109*$D$163</f>
        <v>247.91012046823349</v>
      </c>
      <c r="BX109" s="37">
        <f>BW109-BV109</f>
        <v>125.91012046823349</v>
      </c>
      <c r="BY109" s="53">
        <f>BX109*(BX109&lt;&gt;0)</f>
        <v>125.91012046823349</v>
      </c>
      <c r="BZ109" s="26">
        <f>BY109/$BY$155</f>
        <v>0.17390900617159405</v>
      </c>
      <c r="CA109" s="47">
        <f>BZ109 * $BX$155</f>
        <v>125.91012046823347</v>
      </c>
      <c r="CB109" s="48">
        <f>IF(CA109&gt;0, V109, W109)</f>
        <v>24.233469838021119</v>
      </c>
      <c r="CC109" s="48">
        <f>IF(BX109&gt;0, S109*T109^(2-N109), S109*U109^(N109+2))</f>
        <v>24.009038527032381</v>
      </c>
      <c r="CD109" s="62">
        <f>CA109/CB109</f>
        <v>5.1957116050581709</v>
      </c>
      <c r="CE109" s="63">
        <v>0</v>
      </c>
      <c r="CF109" s="15">
        <f>AZ109*$CE$158</f>
        <v>170.39015551805545</v>
      </c>
      <c r="CG109" s="37">
        <f>CF109-CE109</f>
        <v>170.39015551805545</v>
      </c>
      <c r="CH109" s="53">
        <f>CG109*(CG109&lt;&gt;0)</f>
        <v>170.39015551805545</v>
      </c>
      <c r="CI109" s="26">
        <f>CH109/$CH$155</f>
        <v>2.6511615920033527E-2</v>
      </c>
      <c r="CJ109" s="47">
        <f>CI109 * $CG$155</f>
        <v>170.39015551805545</v>
      </c>
      <c r="CK109" s="48">
        <f>IF(CA109&gt;0,V109,W109)</f>
        <v>24.233469838021119</v>
      </c>
      <c r="CL109" s="62">
        <f>CJ109/CK109</f>
        <v>7.0311910203928658</v>
      </c>
      <c r="CM109" s="67">
        <f>N109</f>
        <v>0</v>
      </c>
      <c r="CN109" s="75">
        <f>BT109+BV109</f>
        <v>5282</v>
      </c>
      <c r="CO109">
        <f>E109/$E$155</f>
        <v>5.1217072190422198E-3</v>
      </c>
      <c r="CP109">
        <f>MAX(0,L109)</f>
        <v>0.35378891829783998</v>
      </c>
      <c r="CQ109">
        <f>CP109/$CP$155</f>
        <v>4.3680720336143324E-3</v>
      </c>
      <c r="CR109">
        <f>CO109*CQ109*AO109</f>
        <v>2.2371986067858957E-5</v>
      </c>
      <c r="CS109">
        <f>CR109/$CR$155</f>
        <v>4.7845164594981894E-3</v>
      </c>
      <c r="CT109" s="1">
        <f>$CT$157*CS109</f>
        <v>251.9042361102187</v>
      </c>
      <c r="CU109" s="2">
        <v>0</v>
      </c>
      <c r="CV109" s="1">
        <f>CT109-CU109</f>
        <v>251.9042361102187</v>
      </c>
      <c r="CW109">
        <f>CU109/CT109</f>
        <v>0</v>
      </c>
    </row>
    <row r="110" spans="1:101" x14ac:dyDescent="0.2">
      <c r="A110" s="30" t="s">
        <v>203</v>
      </c>
      <c r="B110">
        <v>1</v>
      </c>
      <c r="C110">
        <v>1</v>
      </c>
      <c r="D110">
        <v>0.60704607046070402</v>
      </c>
      <c r="E110">
        <v>0.39295392953929498</v>
      </c>
      <c r="F110">
        <v>0.74832214765100602</v>
      </c>
      <c r="G110">
        <v>0.74832214765100602</v>
      </c>
      <c r="H110">
        <v>1.50073206442166E-2</v>
      </c>
      <c r="I110">
        <v>0.40483162518301602</v>
      </c>
      <c r="J110">
        <v>7.7945096100016903E-2</v>
      </c>
      <c r="K110">
        <v>0.24151199082535901</v>
      </c>
      <c r="L110">
        <v>0.426518549956175</v>
      </c>
      <c r="M110">
        <v>0.65362752012093905</v>
      </c>
      <c r="N110" s="21">
        <v>0</v>
      </c>
      <c r="O110">
        <v>1</v>
      </c>
      <c r="P110">
        <v>0.98738171580746703</v>
      </c>
      <c r="Q110">
        <v>1.0066757565723601</v>
      </c>
      <c r="R110">
        <v>0.99862385456554603</v>
      </c>
      <c r="S110">
        <v>1.9400000572204501</v>
      </c>
      <c r="T110" s="27">
        <f>IF(C110,P110,R110)</f>
        <v>0.98738171580746703</v>
      </c>
      <c r="U110" s="27">
        <f>IF(D110 = 0,O110,Q110)</f>
        <v>1.0066757565723601</v>
      </c>
      <c r="V110" s="39">
        <f>S110*T110^(1-N110)</f>
        <v>1.9155205851649122</v>
      </c>
      <c r="W110" s="38">
        <f>S110*U110^(N110+1)</f>
        <v>1.9529510253528184</v>
      </c>
      <c r="X110" s="44">
        <f>0.5 * (D110-MAX($D$3:$D$154))/(MIN($D$3:$D$154)-MAX($D$3:$D$154)) + 0.75</f>
        <v>0.941225662768713</v>
      </c>
      <c r="Y110" s="44">
        <f>AVERAGE(D110, F110, G110, H110, I110, J110, K110)</f>
        <v>0.40614091407361785</v>
      </c>
      <c r="Z110" s="22">
        <f>AI110^N110</f>
        <v>1</v>
      </c>
      <c r="AA110" s="22">
        <f>(Z110+AB110)/2</f>
        <v>1</v>
      </c>
      <c r="AB110" s="22">
        <f>AM110^N110</f>
        <v>1</v>
      </c>
      <c r="AC110" s="22">
        <v>1</v>
      </c>
      <c r="AD110" s="22">
        <v>1</v>
      </c>
      <c r="AE110" s="22">
        <v>1</v>
      </c>
      <c r="AF110" s="22">
        <f>PERCENTILE($L$2:$L$154, 0.05)</f>
        <v>-4.5080460395209E-2</v>
      </c>
      <c r="AG110" s="22">
        <f>PERCENTILE($L$2:$L$154, 0.95)</f>
        <v>0.95154870252060642</v>
      </c>
      <c r="AH110" s="22">
        <f>MIN(MAX(L110,AF110), AG110)</f>
        <v>0.426518549956175</v>
      </c>
      <c r="AI110" s="22">
        <f>AH110-$AH$155+1</f>
        <v>1.4715990103513841</v>
      </c>
      <c r="AJ110" s="22">
        <f>PERCENTILE($M$2:$M$154, 0.02)</f>
        <v>-1.0748760080736643</v>
      </c>
      <c r="AK110" s="22">
        <f>PERCENTILE($M$2:$M$154, 0.98)</f>
        <v>1.1164415820468989</v>
      </c>
      <c r="AL110" s="22">
        <f>MIN(MAX(M110,AJ110), AK110)</f>
        <v>0.65362752012093905</v>
      </c>
      <c r="AM110" s="22">
        <f>AL110-$AL$155 + 1</f>
        <v>2.7285035281946035</v>
      </c>
      <c r="AN110" s="46">
        <v>0</v>
      </c>
      <c r="AO110" s="76">
        <v>0</v>
      </c>
      <c r="AP110" s="78">
        <v>0</v>
      </c>
      <c r="AQ110" s="50">
        <v>1</v>
      </c>
      <c r="AR110" s="17">
        <f>(AI110^4)*AB110*AE110*AN110</f>
        <v>0</v>
      </c>
      <c r="AS110" s="17">
        <f>(AM110^4) *Z110*AC110*AO110</f>
        <v>0</v>
      </c>
      <c r="AT110" s="17">
        <f>(AM110^4)*AA110*AP110*AQ110</f>
        <v>0</v>
      </c>
      <c r="AU110" s="17">
        <f>MIN(AR110, 0.05*AR$155)</f>
        <v>0</v>
      </c>
      <c r="AV110" s="17">
        <f>MIN(AS110, 0.05*AS$155)</f>
        <v>0</v>
      </c>
      <c r="AW110" s="17">
        <f>MIN(AT110, 0.05*AT$155)</f>
        <v>0</v>
      </c>
      <c r="AX110" s="14">
        <f>AU110/$AU$155</f>
        <v>0</v>
      </c>
      <c r="AY110" s="14">
        <f>AV110/$AV$155</f>
        <v>0</v>
      </c>
      <c r="AZ110" s="64">
        <f>AW110/$AW$155</f>
        <v>0</v>
      </c>
      <c r="BA110" s="21">
        <f>N110</f>
        <v>0</v>
      </c>
      <c r="BB110" s="81">
        <v>0</v>
      </c>
      <c r="BC110" s="15">
        <f>$D$161*AX110</f>
        <v>0</v>
      </c>
      <c r="BD110" s="19">
        <f>BC110-BB110</f>
        <v>0</v>
      </c>
      <c r="BE110" s="60">
        <f>(IF(BD110 &gt; 0, V110, W110))</f>
        <v>1.9529510253528184</v>
      </c>
      <c r="BF110" s="60">
        <f>IF(BD110&gt;0, S110*(T110^(2-N110)), S110*(U110^(N110 + 2)))</f>
        <v>1.965988450995815</v>
      </c>
      <c r="BG110" s="46">
        <f>BD110/BE110</f>
        <v>0</v>
      </c>
      <c r="BH110" s="61" t="e">
        <f>BB110/BC110</f>
        <v>#DIV/0!</v>
      </c>
      <c r="BI110" s="63">
        <v>0</v>
      </c>
      <c r="BJ110" s="63">
        <v>2563</v>
      </c>
      <c r="BK110" s="63">
        <v>0</v>
      </c>
      <c r="BL110" s="10">
        <f>SUM(BI110:BK110)</f>
        <v>2563</v>
      </c>
      <c r="BM110" s="15">
        <f>AY110*$D$160</f>
        <v>0</v>
      </c>
      <c r="BN110" s="9">
        <f>BM110-BL110</f>
        <v>-2563</v>
      </c>
      <c r="BO110" s="48">
        <f>IF(BN110&gt;0,V110,W110)</f>
        <v>1.9529510253528184</v>
      </c>
      <c r="BP110" s="48">
        <f xml:space="preserve"> IF(BN110 &gt;0, S110*T110^(2-N110), S110*U110^(N110+2))</f>
        <v>1.965988450995815</v>
      </c>
      <c r="BQ110" s="48">
        <f>IF(BN110&gt;0, S110*T110^(3-N110), S110*U110^(N110+3))</f>
        <v>1.9791129113187342</v>
      </c>
      <c r="BR110" s="46">
        <f>BN110/BP110</f>
        <v>-1303.6699166273261</v>
      </c>
      <c r="BS110" s="61" t="e">
        <f>BL110/BM110</f>
        <v>#DIV/0!</v>
      </c>
      <c r="BT110" s="16">
        <f>BB110+BL110+BV110</f>
        <v>2565</v>
      </c>
      <c r="BU110" s="66">
        <f>BC110+BM110+BW110</f>
        <v>0</v>
      </c>
      <c r="BV110" s="63">
        <v>2</v>
      </c>
      <c r="BW110" s="15">
        <f>AZ110*$D$163</f>
        <v>0</v>
      </c>
      <c r="BX110" s="37">
        <f>BW110-BV110</f>
        <v>-2</v>
      </c>
      <c r="BY110" s="53">
        <f>BX110*(BX110&lt;&gt;0)</f>
        <v>-2</v>
      </c>
      <c r="BZ110" s="26">
        <f>BY110/$BY$155</f>
        <v>-2.7624309392265327E-3</v>
      </c>
      <c r="CA110" s="47">
        <f>BZ110 * $BX$155</f>
        <v>-2</v>
      </c>
      <c r="CB110" s="48">
        <f>IF(CA110&gt;0, V110, W110)</f>
        <v>1.9529510253528184</v>
      </c>
      <c r="CC110" s="48">
        <f>IF(BX110&gt;0, S110*T110^(2-N110), S110*U110^(N110+2))</f>
        <v>1.965988450995815</v>
      </c>
      <c r="CD110" s="62">
        <f>CA110/CB110</f>
        <v>-1.024091220945329</v>
      </c>
      <c r="CE110" s="63">
        <v>0</v>
      </c>
      <c r="CF110" s="15">
        <f>AZ110*$CE$158</f>
        <v>0</v>
      </c>
      <c r="CG110" s="37">
        <f>CF110-CE110</f>
        <v>0</v>
      </c>
      <c r="CH110" s="53">
        <f>CG110*(CG110&lt;&gt;0)</f>
        <v>0</v>
      </c>
      <c r="CI110" s="26">
        <f>CH110/$CH$155</f>
        <v>0</v>
      </c>
      <c r="CJ110" s="47">
        <f>CI110 * $CG$155</f>
        <v>0</v>
      </c>
      <c r="CK110" s="48">
        <f>IF(CA110&gt;0,V110,W110)</f>
        <v>1.9529510253528184</v>
      </c>
      <c r="CL110" s="62">
        <f>CJ110/CK110</f>
        <v>0</v>
      </c>
      <c r="CM110" s="67">
        <f>N110</f>
        <v>0</v>
      </c>
      <c r="CN110" s="75">
        <f>BT110+BV110</f>
        <v>2567</v>
      </c>
      <c r="CO110">
        <f>E110/$E$155</f>
        <v>4.6842260941292553E-3</v>
      </c>
      <c r="CP110">
        <f>MAX(0,L110)</f>
        <v>0.426518549956175</v>
      </c>
      <c r="CQ110">
        <f>CP110/$CP$155</f>
        <v>5.2660319572612243E-3</v>
      </c>
      <c r="CR110">
        <f>CO110*CQ110*AO110</f>
        <v>0</v>
      </c>
      <c r="CS110">
        <f>CR110/$CR$155</f>
        <v>0</v>
      </c>
      <c r="CT110" s="1">
        <f>$CT$157*CS110</f>
        <v>0</v>
      </c>
      <c r="CU110" s="2">
        <v>0</v>
      </c>
      <c r="CV110" s="1">
        <f>CT110-CU110</f>
        <v>0</v>
      </c>
      <c r="CW110" t="e">
        <f>CU110/CT110</f>
        <v>#DIV/0!</v>
      </c>
    </row>
    <row r="111" spans="1:101" x14ac:dyDescent="0.2">
      <c r="A111" s="30" t="s">
        <v>208</v>
      </c>
      <c r="B111">
        <v>0</v>
      </c>
      <c r="C111">
        <v>0</v>
      </c>
      <c r="D111">
        <v>0.12944466640031899</v>
      </c>
      <c r="E111">
        <v>0.87055533359967996</v>
      </c>
      <c r="F111">
        <v>0.87882399682161305</v>
      </c>
      <c r="G111">
        <v>0.87882399682161305</v>
      </c>
      <c r="H111">
        <v>9.4024237358963605E-2</v>
      </c>
      <c r="I111">
        <v>9.8620977852068498E-2</v>
      </c>
      <c r="J111">
        <v>9.6295182798185594E-2</v>
      </c>
      <c r="K111">
        <v>0.29090637225982002</v>
      </c>
      <c r="L111">
        <v>0.69890186538778798</v>
      </c>
      <c r="M111">
        <v>0.86369072943365099</v>
      </c>
      <c r="N111" s="21">
        <v>0</v>
      </c>
      <c r="O111">
        <v>0.99848715002875998</v>
      </c>
      <c r="P111">
        <v>0.98142928324271295</v>
      </c>
      <c r="Q111">
        <v>1.0153403492550901</v>
      </c>
      <c r="R111">
        <v>1.00389483544986</v>
      </c>
      <c r="S111">
        <v>9.25</v>
      </c>
      <c r="T111" s="27">
        <f>IF(C111,P111,R111)</f>
        <v>1.00389483544986</v>
      </c>
      <c r="U111" s="27">
        <f>IF(D111 = 0,O111,Q111)</f>
        <v>1.0153403492550901</v>
      </c>
      <c r="V111" s="39">
        <f>S111*T111^(1-N111)</f>
        <v>9.2860272279112053</v>
      </c>
      <c r="W111" s="38">
        <f>S111*U111^(N111+1)</f>
        <v>9.3918982306095842</v>
      </c>
      <c r="X111" s="44">
        <f>0.5 * (D111-MAX($D$3:$D$154))/(MIN($D$3:$D$154)-MAX($D$3:$D$154)) + 0.75</f>
        <v>1.1860917656698078</v>
      </c>
      <c r="Y111" s="44">
        <f>AVERAGE(D111, F111, G111, H111, I111, J111, K111)</f>
        <v>0.35241991861608329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PERCENTILE($L$2:$L$154, 0.05)</f>
        <v>-4.5080460395209E-2</v>
      </c>
      <c r="AG111" s="22">
        <f>PERCENTILE($L$2:$L$154, 0.95)</f>
        <v>0.95154870252060642</v>
      </c>
      <c r="AH111" s="22">
        <f>MIN(MAX(L111,AF111), AG111)</f>
        <v>0.69890186538778798</v>
      </c>
      <c r="AI111" s="22">
        <f>AH111-$AH$155+1</f>
        <v>1.7439823257829969</v>
      </c>
      <c r="AJ111" s="22">
        <f>PERCENTILE($M$2:$M$154, 0.02)</f>
        <v>-1.0748760080736643</v>
      </c>
      <c r="AK111" s="22">
        <f>PERCENTILE($M$2:$M$154, 0.98)</f>
        <v>1.1164415820468989</v>
      </c>
      <c r="AL111" s="22">
        <f>MIN(MAX(M111,AJ111), AK111)</f>
        <v>0.86369072943365099</v>
      </c>
      <c r="AM111" s="22">
        <f>AL111-$AL$155 + 1</f>
        <v>2.9385667375073155</v>
      </c>
      <c r="AN111" s="46">
        <v>0</v>
      </c>
      <c r="AO111" s="78">
        <v>0</v>
      </c>
      <c r="AP111" s="78">
        <v>0</v>
      </c>
      <c r="AQ111" s="50">
        <v>1</v>
      </c>
      <c r="AR111" s="17">
        <f>(AI111^4)*AB111*AE111*AN111</f>
        <v>0</v>
      </c>
      <c r="AS111" s="17">
        <f>(AM111^4) *Z111*AC111*AO111</f>
        <v>0</v>
      </c>
      <c r="AT111" s="17">
        <f>(AM111^4)*AA111*AP111*AQ111</f>
        <v>0</v>
      </c>
      <c r="AU111" s="17">
        <f>MIN(AR111, 0.05*AR$155)</f>
        <v>0</v>
      </c>
      <c r="AV111" s="17">
        <f>MIN(AS111, 0.05*AS$155)</f>
        <v>0</v>
      </c>
      <c r="AW111" s="17">
        <f>MIN(AT111, 0.05*AT$155)</f>
        <v>0</v>
      </c>
      <c r="AX111" s="14">
        <f>AU111/$AU$155</f>
        <v>0</v>
      </c>
      <c r="AY111" s="14">
        <f>AV111/$AV$155</f>
        <v>0</v>
      </c>
      <c r="AZ111" s="64">
        <f>AW111/$AW$155</f>
        <v>0</v>
      </c>
      <c r="BA111" s="21">
        <f>N111</f>
        <v>0</v>
      </c>
      <c r="BB111" s="81">
        <v>0</v>
      </c>
      <c r="BC111" s="15">
        <f>$D$161*AX111</f>
        <v>0</v>
      </c>
      <c r="BD111" s="19">
        <f>BC111-BB111</f>
        <v>0</v>
      </c>
      <c r="BE111" s="60">
        <f>(IF(BD111 &gt; 0, V111, W111))</f>
        <v>9.3918982306095842</v>
      </c>
      <c r="BF111" s="60">
        <f>IF(BD111&gt;0, S111*(T111^(2-N111)), S111*(U111^(N111 + 2)))</f>
        <v>9.5359732296353972</v>
      </c>
      <c r="BG111" s="46">
        <f>BD111/BE111</f>
        <v>0</v>
      </c>
      <c r="BH111" s="61" t="e">
        <f>BB111/BC111</f>
        <v>#DIV/0!</v>
      </c>
      <c r="BI111" s="63">
        <v>0</v>
      </c>
      <c r="BJ111" s="63">
        <v>2081</v>
      </c>
      <c r="BK111" s="63">
        <v>0</v>
      </c>
      <c r="BL111" s="10">
        <f>SUM(BI111:BK111)</f>
        <v>2081</v>
      </c>
      <c r="BM111" s="15">
        <f>AY111*$D$160</f>
        <v>0</v>
      </c>
      <c r="BN111" s="9">
        <f>BM111-BL111</f>
        <v>-2081</v>
      </c>
      <c r="BO111" s="48">
        <f>IF(BN111&gt;0,V111,W111)</f>
        <v>9.3918982306095842</v>
      </c>
      <c r="BP111" s="48">
        <f xml:space="preserve"> IF(BN111 &gt;0, S111*T111^(2-N111), S111*U111^(N111+2))</f>
        <v>9.5359732296353972</v>
      </c>
      <c r="BQ111" s="48">
        <f>IF(BN111&gt;0, S111*T111^(3-N111), S111*U111^(N111+3))</f>
        <v>9.6822583894651917</v>
      </c>
      <c r="BR111" s="46">
        <f>BN111/BP111</f>
        <v>-218.22628376648305</v>
      </c>
      <c r="BS111" s="61" t="e">
        <f>BL111/BM111</f>
        <v>#DIV/0!</v>
      </c>
      <c r="BT111" s="16">
        <f>BB111+BL111+BV111</f>
        <v>2211</v>
      </c>
      <c r="BU111" s="66">
        <f>BC111+BM111+BW111</f>
        <v>0</v>
      </c>
      <c r="BV111" s="63">
        <v>130</v>
      </c>
      <c r="BW111" s="15">
        <f>AZ111*$D$163</f>
        <v>0</v>
      </c>
      <c r="BX111" s="37">
        <f>BW111-BV111</f>
        <v>-130</v>
      </c>
      <c r="BY111" s="53">
        <f>BX111*(BX111&lt;&gt;0)</f>
        <v>-130</v>
      </c>
      <c r="BZ111" s="26">
        <f>BY111/$BY$155</f>
        <v>-0.17955801104972463</v>
      </c>
      <c r="CA111" s="47">
        <f>BZ111 * $BX$155</f>
        <v>-130</v>
      </c>
      <c r="CB111" s="48">
        <f>IF(CA111&gt;0, V111, W111)</f>
        <v>9.3918982306095842</v>
      </c>
      <c r="CC111" s="48">
        <f>IF(BX111&gt;0, S111*T111^(2-N111), S111*U111^(N111+2))</f>
        <v>9.5359732296353972</v>
      </c>
      <c r="CD111" s="62">
        <f>CA111/CB111</f>
        <v>-13.841717276738667</v>
      </c>
      <c r="CE111" s="63">
        <v>0</v>
      </c>
      <c r="CF111" s="15">
        <f>AZ111*$CE$158</f>
        <v>0</v>
      </c>
      <c r="CG111" s="37">
        <f>CF111-CE111</f>
        <v>0</v>
      </c>
      <c r="CH111" s="53">
        <f>CG111*(CG111&lt;&gt;0)</f>
        <v>0</v>
      </c>
      <c r="CI111" s="26">
        <f>CH111/$CH$155</f>
        <v>0</v>
      </c>
      <c r="CJ111" s="47">
        <f>CI111 * $CG$155</f>
        <v>0</v>
      </c>
      <c r="CK111" s="48">
        <f>IF(CA111&gt;0,V111,W111)</f>
        <v>9.3918982306095842</v>
      </c>
      <c r="CL111" s="62">
        <f>CJ111/CK111</f>
        <v>0</v>
      </c>
      <c r="CM111" s="67">
        <f>N111</f>
        <v>0</v>
      </c>
      <c r="CN111" s="75">
        <f>BT111+BV111</f>
        <v>2341</v>
      </c>
      <c r="CO111">
        <f>E111/$E$155</f>
        <v>1.0377496453113432E-2</v>
      </c>
      <c r="CP111">
        <f>MAX(0,L111)</f>
        <v>0.69890186538778798</v>
      </c>
      <c r="CQ111">
        <f>CP111/$CP$155</f>
        <v>8.6290257680462917E-3</v>
      </c>
      <c r="CR111">
        <f>CO111*CQ111*AO111</f>
        <v>0</v>
      </c>
      <c r="CS111">
        <f>CR111/$CR$155</f>
        <v>0</v>
      </c>
      <c r="CT111" s="1">
        <f>$CT$157*CS111</f>
        <v>0</v>
      </c>
      <c r="CU111" s="2">
        <v>0</v>
      </c>
      <c r="CV111" s="1">
        <f>CT111-CU111</f>
        <v>0</v>
      </c>
      <c r="CW111" t="e">
        <f>CU111/CT111</f>
        <v>#DIV/0!</v>
      </c>
    </row>
    <row r="112" spans="1:101" x14ac:dyDescent="0.2">
      <c r="A112" s="30" t="s">
        <v>233</v>
      </c>
      <c r="B112">
        <v>0</v>
      </c>
      <c r="C112">
        <v>0</v>
      </c>
      <c r="D112">
        <v>0.37761377613776098</v>
      </c>
      <c r="E112">
        <v>0.62238622386223796</v>
      </c>
      <c r="F112">
        <v>0.32406287787182497</v>
      </c>
      <c r="G112">
        <v>0.32406287787182497</v>
      </c>
      <c r="H112">
        <v>0.45092460881934499</v>
      </c>
      <c r="I112">
        <v>0.45519203413940201</v>
      </c>
      <c r="J112">
        <v>0.45305329701039798</v>
      </c>
      <c r="K112">
        <v>0.38316805093654199</v>
      </c>
      <c r="L112">
        <v>6.0160121631998E-2</v>
      </c>
      <c r="M112">
        <v>0.159745907772193</v>
      </c>
      <c r="N112" s="21">
        <v>0</v>
      </c>
      <c r="O112">
        <v>1.02726883882686</v>
      </c>
      <c r="P112">
        <v>0.98896569236756704</v>
      </c>
      <c r="Q112">
        <v>1.0090152470618901</v>
      </c>
      <c r="R112">
        <v>0.98572281873832701</v>
      </c>
      <c r="S112">
        <v>8.92000007629394</v>
      </c>
      <c r="T112" s="27">
        <f>IF(C112,P112,R112)</f>
        <v>0.98572281873832701</v>
      </c>
      <c r="U112" s="27">
        <f>IF(D112 = 0,O112,Q112)</f>
        <v>1.0090152470618901</v>
      </c>
      <c r="V112" s="39">
        <f>S112*T112^(1-N112)</f>
        <v>8.7926476183505553</v>
      </c>
      <c r="W112" s="38">
        <f>S112*U112^(N112+1)</f>
        <v>9.0004160807738085</v>
      </c>
      <c r="X112" s="44">
        <f>0.5 * (D112-MAX($D$3:$D$154))/(MIN($D$3:$D$154)-MAX($D$3:$D$154)) + 0.75</f>
        <v>1.0588555342743105</v>
      </c>
      <c r="Y112" s="44">
        <f>AVERAGE(D112, F112, G112, H112, I112, J112, K112)</f>
        <v>0.39543964611244264</v>
      </c>
      <c r="Z112" s="22">
        <f>AI112^N112</f>
        <v>1</v>
      </c>
      <c r="AA112" s="22">
        <f>(Z112+AB112)/2</f>
        <v>1</v>
      </c>
      <c r="AB112" s="22">
        <f>AM112^N112</f>
        <v>1</v>
      </c>
      <c r="AC112" s="22">
        <v>1</v>
      </c>
      <c r="AD112" s="22">
        <v>1</v>
      </c>
      <c r="AE112" s="22">
        <v>1</v>
      </c>
      <c r="AF112" s="22">
        <f>PERCENTILE($L$2:$L$154, 0.05)</f>
        <v>-4.5080460395209E-2</v>
      </c>
      <c r="AG112" s="22">
        <f>PERCENTILE($L$2:$L$154, 0.95)</f>
        <v>0.95154870252060642</v>
      </c>
      <c r="AH112" s="22">
        <f>MIN(MAX(L112,AF112), AG112)</f>
        <v>6.0160121631998E-2</v>
      </c>
      <c r="AI112" s="22">
        <f>AH112-$AH$155+1</f>
        <v>1.1052405820272071</v>
      </c>
      <c r="AJ112" s="22">
        <f>PERCENTILE($M$2:$M$154, 0.02)</f>
        <v>-1.0748760080736643</v>
      </c>
      <c r="AK112" s="22">
        <f>PERCENTILE($M$2:$M$154, 0.98)</f>
        <v>1.1164415820468989</v>
      </c>
      <c r="AL112" s="22">
        <f>MIN(MAX(M112,AJ112), AK112)</f>
        <v>0.159745907772193</v>
      </c>
      <c r="AM112" s="22">
        <f>AL112-$AL$155 + 1</f>
        <v>2.2346219158458576</v>
      </c>
      <c r="AN112" s="46">
        <v>0</v>
      </c>
      <c r="AO112" s="70">
        <v>0.54</v>
      </c>
      <c r="AP112" s="51">
        <v>1</v>
      </c>
      <c r="AQ112" s="50">
        <v>1</v>
      </c>
      <c r="AR112" s="17">
        <f>(AI112^4)*AB112*AE112*AN112</f>
        <v>0</v>
      </c>
      <c r="AS112" s="17">
        <f>(AM112^4) *Z112*AC112*AO112</f>
        <v>13.465112145820457</v>
      </c>
      <c r="AT112" s="17">
        <f>(AM112^4)*AA112*AP112*AQ112</f>
        <v>24.935392862630476</v>
      </c>
      <c r="AU112" s="17">
        <f>MIN(AR112, 0.05*AR$155)</f>
        <v>0</v>
      </c>
      <c r="AV112" s="17">
        <f>MIN(AS112, 0.05*AS$155)</f>
        <v>13.465112145820457</v>
      </c>
      <c r="AW112" s="17">
        <f>MIN(AT112, 0.05*AT$155)</f>
        <v>24.935392862630476</v>
      </c>
      <c r="AX112" s="14">
        <f>AU112/$AU$155</f>
        <v>0</v>
      </c>
      <c r="AY112" s="14">
        <f>AV112/$AV$155</f>
        <v>1.0477065618789723E-2</v>
      </c>
      <c r="AZ112" s="64">
        <f>AW112/$AW$155</f>
        <v>1.6527284300840214E-2</v>
      </c>
      <c r="BA112" s="21">
        <f>N112</f>
        <v>0</v>
      </c>
      <c r="BB112" s="81">
        <v>0</v>
      </c>
      <c r="BC112" s="15">
        <f>$D$161*AX112</f>
        <v>0</v>
      </c>
      <c r="BD112" s="19">
        <f>BC112-BB112</f>
        <v>0</v>
      </c>
      <c r="BE112" s="60">
        <f>(IF(BD112 &gt; 0, V112, W112))</f>
        <v>9.0004160807738085</v>
      </c>
      <c r="BF112" s="60">
        <f>IF(BD112&gt;0, S112*(T112^(2-N112)), S112*(U112^(N112 + 2)))</f>
        <v>9.0815570554017917</v>
      </c>
      <c r="BG112" s="46">
        <f>BD112/BE112</f>
        <v>0</v>
      </c>
      <c r="BH112" s="61" t="e">
        <f>BB112/BC112</f>
        <v>#DIV/0!</v>
      </c>
      <c r="BI112" s="63">
        <v>0</v>
      </c>
      <c r="BJ112" s="63">
        <v>45</v>
      </c>
      <c r="BK112" s="63">
        <v>0</v>
      </c>
      <c r="BL112" s="10">
        <f>SUM(BI112:BK112)</f>
        <v>45</v>
      </c>
      <c r="BM112" s="15">
        <f>AY112*$D$160</f>
        <v>1845.2103197156273</v>
      </c>
      <c r="BN112" s="9">
        <f>BM112-BL112</f>
        <v>1800.2103197156273</v>
      </c>
      <c r="BO112" s="48">
        <f>IF(BN112&gt;0,V112,W112)</f>
        <v>8.7926476183505553</v>
      </c>
      <c r="BP112" s="48">
        <f xml:space="preserve"> IF(BN112 &gt;0, S112*T112^(2-N112), S112*U112^(N112+2))</f>
        <v>8.6671133945333452</v>
      </c>
      <c r="BQ112" s="48">
        <f>IF(BN112&gt;0, S112*T112^(3-N112), S112*U112^(N112+3))</f>
        <v>8.5433714455841194</v>
      </c>
      <c r="BR112" s="46">
        <f>BN112/BP112</f>
        <v>207.70586904413685</v>
      </c>
      <c r="BS112" s="61">
        <f>BL112/BM112</f>
        <v>2.4387463867498384E-2</v>
      </c>
      <c r="BT112" s="16">
        <f>BB112+BL112+BV112</f>
        <v>98</v>
      </c>
      <c r="BU112" s="66">
        <f>BC112+BM112+BW112</f>
        <v>1999.7569552127841</v>
      </c>
      <c r="BV112" s="63">
        <v>53</v>
      </c>
      <c r="BW112" s="15">
        <f>AZ112*$D$163</f>
        <v>154.54663549715684</v>
      </c>
      <c r="BX112" s="37">
        <f>BW112-BV112</f>
        <v>101.54663549715684</v>
      </c>
      <c r="BY112" s="53">
        <f>BX112*(BX112&lt;&gt;0)</f>
        <v>101.54663549715684</v>
      </c>
      <c r="BZ112" s="26">
        <f>BY112/$BY$155</f>
        <v>0.14025778383585266</v>
      </c>
      <c r="CA112" s="47">
        <f>BZ112 * $BX$155</f>
        <v>101.54663549715683</v>
      </c>
      <c r="CB112" s="48">
        <f>IF(CA112&gt;0, V112, W112)</f>
        <v>8.7926476183505553</v>
      </c>
      <c r="CC112" s="48">
        <f>IF(BX112&gt;0, S112*T112^(2-N112), S112*U112^(N112+2))</f>
        <v>8.6671133945333452</v>
      </c>
      <c r="CD112" s="62">
        <f>CA112/CB112</f>
        <v>11.54903959590346</v>
      </c>
      <c r="CE112" s="63">
        <v>0</v>
      </c>
      <c r="CF112" s="15">
        <f>AZ112*$CE$158</f>
        <v>106.22085620150006</v>
      </c>
      <c r="CG112" s="37">
        <f>CF112-CE112</f>
        <v>106.22085620150006</v>
      </c>
      <c r="CH112" s="53">
        <f>CG112*(CG112&lt;&gt;0)</f>
        <v>106.22085620150006</v>
      </c>
      <c r="CI112" s="26">
        <f>CH112/$CH$155</f>
        <v>1.6527284300840217E-2</v>
      </c>
      <c r="CJ112" s="47">
        <f>CI112 * $CG$155</f>
        <v>106.22085620150006</v>
      </c>
      <c r="CK112" s="48">
        <f>IF(CA112&gt;0,V112,W112)</f>
        <v>8.7926476183505553</v>
      </c>
      <c r="CL112" s="62">
        <f>CJ112/CK112</f>
        <v>12.080645194948278</v>
      </c>
      <c r="CM112" s="67">
        <f>N112</f>
        <v>0</v>
      </c>
      <c r="CN112" s="75">
        <f>BT112+BV112</f>
        <v>151</v>
      </c>
      <c r="CO112">
        <f>E112/$E$155</f>
        <v>7.4191847218836133E-3</v>
      </c>
      <c r="CP112">
        <f>MAX(0,L112)</f>
        <v>6.0160121631998E-2</v>
      </c>
      <c r="CQ112">
        <f>CP112/$CP$155</f>
        <v>7.4276985866001755E-4</v>
      </c>
      <c r="CR112">
        <f>CO112*CQ112*AO112</f>
        <v>2.9758032651128687E-6</v>
      </c>
      <c r="CS112">
        <f>CR112/$CR$155</f>
        <v>6.36411074947695E-4</v>
      </c>
      <c r="CT112" s="1">
        <f>$CT$157*CS112</f>
        <v>33.506969208670334</v>
      </c>
      <c r="CU112" s="2">
        <v>0</v>
      </c>
      <c r="CV112" s="1">
        <f>CT112-CU112</f>
        <v>33.506969208670334</v>
      </c>
      <c r="CW112">
        <f>CU112/CT112</f>
        <v>0</v>
      </c>
    </row>
    <row r="113" spans="1:101" x14ac:dyDescent="0.2">
      <c r="A113" s="30" t="s">
        <v>114</v>
      </c>
      <c r="B113">
        <v>1</v>
      </c>
      <c r="C113">
        <v>1</v>
      </c>
      <c r="D113">
        <v>0.59957401490947804</v>
      </c>
      <c r="E113">
        <v>0.40042598509052102</v>
      </c>
      <c r="F113">
        <v>0.82505285412262097</v>
      </c>
      <c r="G113">
        <v>0.82505285412262097</v>
      </c>
      <c r="H113">
        <v>0.12952488687782801</v>
      </c>
      <c r="I113">
        <v>0.27432126696832498</v>
      </c>
      <c r="J113">
        <v>0.18849782776534801</v>
      </c>
      <c r="K113">
        <v>0.39436109188624902</v>
      </c>
      <c r="L113">
        <v>0.44748445078055399</v>
      </c>
      <c r="M113">
        <v>-0.36930647595683103</v>
      </c>
      <c r="N113" s="21">
        <v>0</v>
      </c>
      <c r="O113">
        <v>1.01139713667541</v>
      </c>
      <c r="P113">
        <v>0.99833071973224896</v>
      </c>
      <c r="Q113">
        <v>1.0275686733649401</v>
      </c>
      <c r="R113">
        <v>0.98621822107291401</v>
      </c>
      <c r="S113">
        <v>76.480003356933594</v>
      </c>
      <c r="T113" s="27">
        <f>IF(C113,P113,R113)</f>
        <v>0.99833071973224896</v>
      </c>
      <c r="U113" s="27">
        <f>IF(D113 = 0,O113,Q113)</f>
        <v>1.0275686733649401</v>
      </c>
      <c r="V113" s="39">
        <f>S113*T113^(1-N113)</f>
        <v>76.352336796452335</v>
      </c>
      <c r="W113" s="38">
        <f>S113*U113^(N113+1)</f>
        <v>78.588455588430421</v>
      </c>
      <c r="X113" s="44">
        <f>0.5 * (D113-MAX($D$3:$D$154))/(MIN($D$3:$D$154)-MAX($D$3:$D$154)) + 0.75</f>
        <v>0.94505658350708233</v>
      </c>
      <c r="Y113" s="44">
        <f>AVERAGE(D113, F113, G113, H113, I113, J113, K113)</f>
        <v>0.46234068523606719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PERCENTILE($L$2:$L$154, 0.05)</f>
        <v>-4.5080460395209E-2</v>
      </c>
      <c r="AG113" s="22">
        <f>PERCENTILE($L$2:$L$154, 0.95)</f>
        <v>0.95154870252060642</v>
      </c>
      <c r="AH113" s="22">
        <f>MIN(MAX(L113,AF113), AG113)</f>
        <v>0.44748445078055399</v>
      </c>
      <c r="AI113" s="22">
        <f>AH113-$AH$155+1</f>
        <v>1.4925649111757631</v>
      </c>
      <c r="AJ113" s="22">
        <f>PERCENTILE($M$2:$M$154, 0.02)</f>
        <v>-1.0748760080736643</v>
      </c>
      <c r="AK113" s="22">
        <f>PERCENTILE($M$2:$M$154, 0.98)</f>
        <v>1.1164415820468989</v>
      </c>
      <c r="AL113" s="22">
        <f>MIN(MAX(M113,AJ113), AK113)</f>
        <v>-0.36930647595683103</v>
      </c>
      <c r="AM113" s="22">
        <f>AL113-$AL$155 + 1</f>
        <v>1.7055695321168334</v>
      </c>
      <c r="AN113" s="46">
        <v>1</v>
      </c>
      <c r="AO113" s="51">
        <v>1</v>
      </c>
      <c r="AP113" s="51">
        <v>1</v>
      </c>
      <c r="AQ113" s="21">
        <v>1</v>
      </c>
      <c r="AR113" s="17">
        <f>(AI113^4)*AB113*AE113*AN113</f>
        <v>4.9628701252027581</v>
      </c>
      <c r="AS113" s="17">
        <f>(AM113^4) *Z113*AC113*AO113</f>
        <v>8.4620915023151699</v>
      </c>
      <c r="AT113" s="17">
        <f>(AM113^4)*AA113*AP113*AQ113</f>
        <v>8.4620915023151699</v>
      </c>
      <c r="AU113" s="17">
        <f>MIN(AR113, 0.05*AR$155)</f>
        <v>4.9628701252027581</v>
      </c>
      <c r="AV113" s="17">
        <f>MIN(AS113, 0.05*AS$155)</f>
        <v>8.4620915023151699</v>
      </c>
      <c r="AW113" s="17">
        <f>MIN(AT113, 0.05*AT$155)</f>
        <v>8.4620915023151699</v>
      </c>
      <c r="AX113" s="14">
        <f>AU113/$AU$155</f>
        <v>9.7527660946412752E-3</v>
      </c>
      <c r="AY113" s="14">
        <f>AV113/$AV$155</f>
        <v>6.5842665832885885E-3</v>
      </c>
      <c r="AZ113" s="64">
        <f>AW113/$AW$155</f>
        <v>5.6087101899277361E-3</v>
      </c>
      <c r="BA113" s="21">
        <f>N113</f>
        <v>0</v>
      </c>
      <c r="BB113" s="81">
        <v>1224</v>
      </c>
      <c r="BC113" s="15">
        <f>$D$161*AX113</f>
        <v>1252.7330520905771</v>
      </c>
      <c r="BD113" s="19">
        <f>BC113-BB113</f>
        <v>28.733052090577075</v>
      </c>
      <c r="BE113" s="60">
        <f>(IF(BD113 &gt; 0, V113, W113))</f>
        <v>76.352336796452335</v>
      </c>
      <c r="BF113" s="60">
        <f>IF(BD113&gt;0, S113*(T113^(2-N113)), S113*(U113^(N113 + 2)))</f>
        <v>76.224883347241331</v>
      </c>
      <c r="BG113" s="46">
        <f>BD113/BE113</f>
        <v>0.37632184286875864</v>
      </c>
      <c r="BH113" s="61">
        <f>BB113/BC113</f>
        <v>0.97706370719394131</v>
      </c>
      <c r="BI113" s="63">
        <v>1377</v>
      </c>
      <c r="BJ113" s="63">
        <v>0</v>
      </c>
      <c r="BK113" s="63">
        <v>0</v>
      </c>
      <c r="BL113" s="10">
        <f>SUM(BI113:BK113)</f>
        <v>1377</v>
      </c>
      <c r="BM113" s="15">
        <f>AY113*$D$160</f>
        <v>1159.6144463822029</v>
      </c>
      <c r="BN113" s="9">
        <f>BM113-BL113</f>
        <v>-217.38555361779709</v>
      </c>
      <c r="BO113" s="48">
        <f>IF(BN113&gt;0,V113,W113)</f>
        <v>78.588455588430421</v>
      </c>
      <c r="BP113" s="48">
        <f xml:space="preserve"> IF(BN113 &gt;0, S113*T113^(2-N113), S113*U113^(N113+2))</f>
        <v>80.755035050802945</v>
      </c>
      <c r="BQ113" s="48">
        <f>IF(BN113&gt;0, S113*T113^(3-N113), S113*U113^(N113+3))</f>
        <v>82.981344234692827</v>
      </c>
      <c r="BR113" s="46">
        <f>BN113/BP113</f>
        <v>-2.6919133089477327</v>
      </c>
      <c r="BS113" s="61">
        <f>BL113/BM113</f>
        <v>1.1874636473320961</v>
      </c>
      <c r="BT113" s="16">
        <f>BB113+BL113+BV113</f>
        <v>2601</v>
      </c>
      <c r="BU113" s="66">
        <f>BC113+BM113+BW113</f>
        <v>2464.7945474587941</v>
      </c>
      <c r="BV113" s="63">
        <v>0</v>
      </c>
      <c r="BW113" s="15">
        <f>AZ113*$D$163</f>
        <v>52.447048986014259</v>
      </c>
      <c r="BX113" s="37">
        <f>BW113-BV113</f>
        <v>52.447048986014259</v>
      </c>
      <c r="BY113" s="53">
        <f>BX113*(BX113&lt;&gt;0)</f>
        <v>52.447048986014259</v>
      </c>
      <c r="BZ113" s="26">
        <f>BY113/$BY$155</f>
        <v>7.2440675395047671E-2</v>
      </c>
      <c r="CA113" s="47">
        <f>BZ113 * $BX$155</f>
        <v>52.447048986014259</v>
      </c>
      <c r="CB113" s="48">
        <f>IF(CA113&gt;0, V113, W113)</f>
        <v>76.352336796452335</v>
      </c>
      <c r="CC113" s="48">
        <f>IF(BX113&gt;0, S113*T113^(2-N113), S113*U113^(N113+2))</f>
        <v>76.224883347241331</v>
      </c>
      <c r="CD113" s="62">
        <f>CA113/CB113</f>
        <v>0.68690823603516982</v>
      </c>
      <c r="CE113" s="63">
        <v>0</v>
      </c>
      <c r="CF113" s="15">
        <f>AZ113*$CE$158</f>
        <v>36.047180390665559</v>
      </c>
      <c r="CG113" s="37">
        <f>CF113-CE113</f>
        <v>36.047180390665559</v>
      </c>
      <c r="CH113" s="53">
        <f>CG113*(CG113&lt;&gt;0)</f>
        <v>36.047180390665559</v>
      </c>
      <c r="CI113" s="26">
        <f>CH113/$CH$155</f>
        <v>5.608710189927737E-3</v>
      </c>
      <c r="CJ113" s="47">
        <f>CI113 * $CG$155</f>
        <v>36.047180390665559</v>
      </c>
      <c r="CK113" s="48">
        <f>IF(CA113&gt;0,V113,W113)</f>
        <v>76.352336796452335</v>
      </c>
      <c r="CL113" s="62">
        <f>CJ113/CK113</f>
        <v>0.47211626916886285</v>
      </c>
      <c r="CM113" s="67">
        <f>N113</f>
        <v>0</v>
      </c>
      <c r="CN113" s="75">
        <f>BT113+BV113</f>
        <v>2601</v>
      </c>
      <c r="CO113">
        <f>E113/$E$155</f>
        <v>4.7732970893751142E-3</v>
      </c>
      <c r="CP113">
        <f>MAX(0,L113)</f>
        <v>0.44748445078055399</v>
      </c>
      <c r="CQ113">
        <f>CP113/$CP$155</f>
        <v>5.5248884683444903E-3</v>
      </c>
      <c r="CR113">
        <f>CO113*CQ113*AO113</f>
        <v>2.6371934045070888E-5</v>
      </c>
      <c r="CS113">
        <f>CR113/$CR$155</f>
        <v>5.6399531147892272E-3</v>
      </c>
      <c r="CT113" s="1">
        <f>$CT$157*CS113</f>
        <v>296.94287669509617</v>
      </c>
      <c r="CU113" s="2">
        <v>0</v>
      </c>
      <c r="CV113" s="1">
        <f>CT113-CU113</f>
        <v>296.94287669509617</v>
      </c>
      <c r="CW113">
        <f>CU113/CT113</f>
        <v>0</v>
      </c>
    </row>
    <row r="114" spans="1:101" x14ac:dyDescent="0.2">
      <c r="A114" s="30" t="s">
        <v>165</v>
      </c>
      <c r="B114">
        <v>1</v>
      </c>
      <c r="C114">
        <v>1</v>
      </c>
      <c r="D114">
        <v>0.65121853775469396</v>
      </c>
      <c r="E114">
        <v>0.34878146224530499</v>
      </c>
      <c r="F114">
        <v>0.79261025029797305</v>
      </c>
      <c r="G114">
        <v>0.79261025029797305</v>
      </c>
      <c r="H114">
        <v>0.51232762223150796</v>
      </c>
      <c r="I114">
        <v>0.652319264521521</v>
      </c>
      <c r="J114">
        <v>0.578101355930011</v>
      </c>
      <c r="K114">
        <v>0.67691141253585296</v>
      </c>
      <c r="L114">
        <v>0.53555319539162605</v>
      </c>
      <c r="M114">
        <v>-0.13410796818890899</v>
      </c>
      <c r="N114" s="21">
        <v>0</v>
      </c>
      <c r="O114">
        <v>1.01034815361036</v>
      </c>
      <c r="P114">
        <v>0.99367322081284104</v>
      </c>
      <c r="Q114">
        <v>1.0173428225603001</v>
      </c>
      <c r="R114">
        <v>0.99645673820052605</v>
      </c>
      <c r="S114">
        <v>90.769996643066406</v>
      </c>
      <c r="T114" s="27">
        <f>IF(C114,P114,R114)</f>
        <v>0.99367322081284104</v>
      </c>
      <c r="U114" s="27">
        <f>IF(D114 = 0,O114,Q114)</f>
        <v>1.0173428225603001</v>
      </c>
      <c r="V114" s="39">
        <f>S114*T114^(1-N114)</f>
        <v>90.195714917486569</v>
      </c>
      <c r="W114" s="38">
        <f>S114*U114^(N114+1)</f>
        <v>92.344204588646136</v>
      </c>
      <c r="X114" s="44">
        <f>0.5 * (D114-MAX($D$3:$D$154))/(MIN($D$3:$D$154)-MAX($D$3:$D$154)) + 0.75</f>
        <v>0.91857845145432204</v>
      </c>
      <c r="Y114" s="44">
        <f>AVERAGE(D114, F114, G114, H114, I114, J114, K114)</f>
        <v>0.66515695622421889</v>
      </c>
      <c r="Z114" s="22">
        <f>AI114^N114</f>
        <v>1</v>
      </c>
      <c r="AA114" s="22">
        <f>(Z114+AB114)/2</f>
        <v>1</v>
      </c>
      <c r="AB114" s="22">
        <f>AM114^N114</f>
        <v>1</v>
      </c>
      <c r="AC114" s="22">
        <v>1</v>
      </c>
      <c r="AD114" s="22">
        <v>1</v>
      </c>
      <c r="AE114" s="22">
        <v>1</v>
      </c>
      <c r="AF114" s="22">
        <f>PERCENTILE($L$2:$L$154, 0.05)</f>
        <v>-4.5080460395209E-2</v>
      </c>
      <c r="AG114" s="22">
        <f>PERCENTILE($L$2:$L$154, 0.95)</f>
        <v>0.95154870252060642</v>
      </c>
      <c r="AH114" s="22">
        <f>MIN(MAX(L114,AF114), AG114)</f>
        <v>0.53555319539162605</v>
      </c>
      <c r="AI114" s="22">
        <f>AH114-$AH$155+1</f>
        <v>1.580633655786835</v>
      </c>
      <c r="AJ114" s="22">
        <f>PERCENTILE($M$2:$M$154, 0.02)</f>
        <v>-1.0748760080736643</v>
      </c>
      <c r="AK114" s="22">
        <f>PERCENTILE($M$2:$M$154, 0.98)</f>
        <v>1.1164415820468989</v>
      </c>
      <c r="AL114" s="22">
        <f>MIN(MAX(M114,AJ114), AK114)</f>
        <v>-0.13410796818890899</v>
      </c>
      <c r="AM114" s="22">
        <f>AL114-$AL$155 + 1</f>
        <v>1.9407680398847553</v>
      </c>
      <c r="AN114" s="46">
        <v>1</v>
      </c>
      <c r="AO114" s="51">
        <v>1</v>
      </c>
      <c r="AP114" s="51">
        <v>1</v>
      </c>
      <c r="AQ114" s="21">
        <v>1</v>
      </c>
      <c r="AR114" s="17">
        <f>(AI114^4)*AB114*AE114*AN114</f>
        <v>6.2420163202256784</v>
      </c>
      <c r="AS114" s="17">
        <f>(AM114^4) *Z114*AC114*AO114</f>
        <v>14.187129300572805</v>
      </c>
      <c r="AT114" s="17">
        <f>(AM114^4)*AA114*AP114*AQ114</f>
        <v>14.187129300572805</v>
      </c>
      <c r="AU114" s="17">
        <f>MIN(AR114, 0.05*AR$155)</f>
        <v>6.2420163202256784</v>
      </c>
      <c r="AV114" s="17">
        <f>MIN(AS114, 0.05*AS$155)</f>
        <v>14.187129300572805</v>
      </c>
      <c r="AW114" s="17">
        <f>MIN(AT114, 0.05*AT$155)</f>
        <v>14.187129300572805</v>
      </c>
      <c r="AX114" s="14">
        <f>AU114/$AU$155</f>
        <v>1.2266475566415788E-2</v>
      </c>
      <c r="AY114" s="14">
        <f>AV114/$AV$155</f>
        <v>1.1038859759552244E-2</v>
      </c>
      <c r="AZ114" s="64">
        <f>AW114/$AW$155</f>
        <v>9.4032895593453257E-3</v>
      </c>
      <c r="BA114" s="21">
        <f>N114</f>
        <v>0</v>
      </c>
      <c r="BB114" s="81">
        <v>1634</v>
      </c>
      <c r="BC114" s="15">
        <f>$D$161*AX114</f>
        <v>1575.6165200305416</v>
      </c>
      <c r="BD114" s="19">
        <f>BC114-BB114</f>
        <v>-58.383479969458449</v>
      </c>
      <c r="BE114" s="60">
        <f>(IF(BD114 &gt; 0, V114, W114))</f>
        <v>92.344204588646136</v>
      </c>
      <c r="BF114" s="60">
        <f>IF(BD114&gt;0, S114*(T114^(2-N114)), S114*(U114^(N114 + 2)))</f>
        <v>93.945713743299081</v>
      </c>
      <c r="BG114" s="46">
        <f>BD114/BE114</f>
        <v>-0.6322376182623678</v>
      </c>
      <c r="BH114" s="61">
        <f>BB114/BC114</f>
        <v>1.0370543715601095</v>
      </c>
      <c r="BI114" s="63">
        <v>0</v>
      </c>
      <c r="BJ114" s="63">
        <v>0</v>
      </c>
      <c r="BK114" s="63">
        <v>0</v>
      </c>
      <c r="BL114" s="10">
        <f>SUM(BI114:BK114)</f>
        <v>0</v>
      </c>
      <c r="BM114" s="15">
        <f>AY114*$D$160</f>
        <v>1944.1529419925816</v>
      </c>
      <c r="BN114" s="9">
        <f>BM114-BL114</f>
        <v>1944.1529419925816</v>
      </c>
      <c r="BO114" s="48">
        <f>IF(BN114&gt;0,V114,W114)</f>
        <v>90.195714917486569</v>
      </c>
      <c r="BP114" s="48">
        <f xml:space="preserve"> IF(BN114 &gt;0, S114*T114^(2-N114), S114*U114^(N114+2))</f>
        <v>89.625066545575677</v>
      </c>
      <c r="BQ114" s="48">
        <f>IF(BN114&gt;0, S114*T114^(3-N114), S114*U114^(N114+3))</f>
        <v>89.058028539907397</v>
      </c>
      <c r="BR114" s="46">
        <f>BN114/BP114</f>
        <v>21.692066928663881</v>
      </c>
      <c r="BS114" s="61">
        <f>BL114/BM114</f>
        <v>0</v>
      </c>
      <c r="BT114" s="16">
        <f>BB114+BL114+BV114</f>
        <v>1725</v>
      </c>
      <c r="BU114" s="66">
        <f>BC114+BM114+BW114</f>
        <v>3607.6996226925612</v>
      </c>
      <c r="BV114" s="63">
        <v>91</v>
      </c>
      <c r="BW114" s="15">
        <f>AZ114*$D$163</f>
        <v>87.930160669438138</v>
      </c>
      <c r="BX114" s="37">
        <f>BW114-BV114</f>
        <v>-3.0698393305618623</v>
      </c>
      <c r="BY114" s="53">
        <f>BX114*(BX114&lt;&gt;0)</f>
        <v>-3.0698393305618623</v>
      </c>
      <c r="BZ114" s="26">
        <f>BY114/$BY$155</f>
        <v>-4.2401095725992776E-3</v>
      </c>
      <c r="CA114" s="47">
        <f>BZ114 * $BX$155</f>
        <v>-3.0698393305618619</v>
      </c>
      <c r="CB114" s="48">
        <f>IF(CA114&gt;0, V114, W114)</f>
        <v>92.344204588646136</v>
      </c>
      <c r="CC114" s="48">
        <f>IF(BX114&gt;0, S114*T114^(2-N114), S114*U114^(N114+2))</f>
        <v>93.945713743299081</v>
      </c>
      <c r="CD114" s="62">
        <f>CA114/CB114</f>
        <v>-3.3243443313380423E-2</v>
      </c>
      <c r="CE114" s="63">
        <v>0</v>
      </c>
      <c r="CF114" s="15">
        <f>AZ114*$CE$158</f>
        <v>60.434941997912411</v>
      </c>
      <c r="CG114" s="37">
        <f>CF114-CE114</f>
        <v>60.434941997912411</v>
      </c>
      <c r="CH114" s="53">
        <f>CG114*(CG114&lt;&gt;0)</f>
        <v>60.434941997912411</v>
      </c>
      <c r="CI114" s="26">
        <f>CH114/$CH$155</f>
        <v>9.4032895593453274E-3</v>
      </c>
      <c r="CJ114" s="47">
        <f>CI114 * $CG$155</f>
        <v>60.434941997912411</v>
      </c>
      <c r="CK114" s="48">
        <f>IF(CA114&gt;0,V114,W114)</f>
        <v>92.344204588646136</v>
      </c>
      <c r="CL114" s="62">
        <f>CJ114/CK114</f>
        <v>0.65445300294830822</v>
      </c>
      <c r="CM114" s="67">
        <f>N114</f>
        <v>0</v>
      </c>
      <c r="CN114" s="75">
        <f>BT114+BV114</f>
        <v>1816</v>
      </c>
      <c r="CO114">
        <f>E114/$E$155</f>
        <v>4.157666086997712E-3</v>
      </c>
      <c r="CP114">
        <f>MAX(0,L114)</f>
        <v>0.53555319539162605</v>
      </c>
      <c r="CQ114">
        <f>CP114/$CP$155</f>
        <v>6.6122334937963392E-3</v>
      </c>
      <c r="CR114">
        <f>CO114*CQ114*AO114</f>
        <v>2.7491458956467437E-5</v>
      </c>
      <c r="CS114">
        <f>CR114/$CR$155</f>
        <v>5.8793768900923232E-3</v>
      </c>
      <c r="CT114" s="1">
        <f>$CT$157*CS114</f>
        <v>309.54851066770385</v>
      </c>
      <c r="CU114" s="2">
        <v>0</v>
      </c>
      <c r="CV114" s="1">
        <f>CT114-CU114</f>
        <v>309.54851066770385</v>
      </c>
      <c r="CW114">
        <f>CU114/CT114</f>
        <v>0</v>
      </c>
    </row>
    <row r="115" spans="1:101" x14ac:dyDescent="0.2">
      <c r="A115" s="30" t="s">
        <v>166</v>
      </c>
      <c r="B115">
        <v>1</v>
      </c>
      <c r="C115">
        <v>1</v>
      </c>
      <c r="D115">
        <v>0.49776785714285698</v>
      </c>
      <c r="E115">
        <v>0.50223214285714202</v>
      </c>
      <c r="F115">
        <v>0.57575757575757502</v>
      </c>
      <c r="G115">
        <v>0.57575757575757502</v>
      </c>
      <c r="H115">
        <v>0.41715976331360899</v>
      </c>
      <c r="I115">
        <v>0.17455621301775101</v>
      </c>
      <c r="J115">
        <v>0.26984778766446299</v>
      </c>
      <c r="K115">
        <v>0.394166091957738</v>
      </c>
      <c r="L115">
        <v>-8.4135934253394495E-2</v>
      </c>
      <c r="M115">
        <v>-0.58660023659097205</v>
      </c>
      <c r="N115" s="21">
        <v>0</v>
      </c>
      <c r="O115">
        <v>0.99703997916934795</v>
      </c>
      <c r="P115">
        <v>0.98365684465759295</v>
      </c>
      <c r="Q115">
        <v>1.01264159505924</v>
      </c>
      <c r="R115">
        <v>0.98420895256629404</v>
      </c>
      <c r="S115">
        <v>28.879999160766602</v>
      </c>
      <c r="T115" s="27">
        <f>IF(C115,P115,R115)</f>
        <v>0.98365684465759295</v>
      </c>
      <c r="U115" s="27">
        <f>IF(D115 = 0,O115,Q115)</f>
        <v>1.01264159505924</v>
      </c>
      <c r="V115" s="39">
        <f>S115*T115^(1-N115)</f>
        <v>28.408008848193607</v>
      </c>
      <c r="W115" s="38">
        <f>S115*U115^(N115+1)</f>
        <v>29.245088415468203</v>
      </c>
      <c r="X115" s="44">
        <f>0.5 * (D115-MAX($D$3:$D$154))/(MIN($D$3:$D$154)-MAX($D$3:$D$154)) + 0.75</f>
        <v>0.99725257139930934</v>
      </c>
      <c r="Y115" s="44">
        <f>AVERAGE(D115, F115, G115, H115, I115, J115, K115)</f>
        <v>0.41500183780165256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PERCENTILE($L$2:$L$154, 0.05)</f>
        <v>-4.5080460395209E-2</v>
      </c>
      <c r="AG115" s="22">
        <f>PERCENTILE($L$2:$L$154, 0.95)</f>
        <v>0.95154870252060642</v>
      </c>
      <c r="AH115" s="22">
        <f>MIN(MAX(L115,AF115), AG115)</f>
        <v>-4.5080460395209E-2</v>
      </c>
      <c r="AI115" s="22">
        <f>AH115-$AH$155+1</f>
        <v>1</v>
      </c>
      <c r="AJ115" s="22">
        <f>PERCENTILE($M$2:$M$154, 0.02)</f>
        <v>-1.0748760080736643</v>
      </c>
      <c r="AK115" s="22">
        <f>PERCENTILE($M$2:$M$154, 0.98)</f>
        <v>1.1164415820468989</v>
      </c>
      <c r="AL115" s="22">
        <f>MIN(MAX(M115,AJ115), AK115)</f>
        <v>-0.58660023659097205</v>
      </c>
      <c r="AM115" s="22">
        <f>AL115-$AL$155 + 1</f>
        <v>1.4882757714826922</v>
      </c>
      <c r="AN115" s="46">
        <v>1</v>
      </c>
      <c r="AO115" s="51">
        <v>1</v>
      </c>
      <c r="AP115" s="51">
        <v>1</v>
      </c>
      <c r="AQ115" s="21">
        <v>1</v>
      </c>
      <c r="AR115" s="17">
        <f>(AI115^4)*AB115*AE115*AN115</f>
        <v>1</v>
      </c>
      <c r="AS115" s="17">
        <f>(AM115^4) *Z115*AC115*AO115</f>
        <v>4.9060689411230571</v>
      </c>
      <c r="AT115" s="17">
        <f>(AM115^4)*AA115*AP115*AQ115</f>
        <v>4.9060689411230571</v>
      </c>
      <c r="AU115" s="17">
        <f>MIN(AR115, 0.05*AR$155)</f>
        <v>1</v>
      </c>
      <c r="AV115" s="17">
        <f>MIN(AS115, 0.05*AS$155)</f>
        <v>4.9060689411230571</v>
      </c>
      <c r="AW115" s="17">
        <f>MIN(AT115, 0.05*AT$155)</f>
        <v>4.9060689411230571</v>
      </c>
      <c r="AX115" s="14">
        <f>AU115/$AU$155</f>
        <v>1.9651463464889335E-3</v>
      </c>
      <c r="AY115" s="14">
        <f>AV115/$AV$155</f>
        <v>3.8173619105287071E-3</v>
      </c>
      <c r="AZ115" s="64">
        <f>AW115/$AW$155</f>
        <v>3.2517633323908735E-3</v>
      </c>
      <c r="BA115" s="21">
        <f>N115</f>
        <v>0</v>
      </c>
      <c r="BB115" s="81">
        <v>260</v>
      </c>
      <c r="BC115" s="15">
        <f>$D$161*AX115</f>
        <v>252.42108306015703</v>
      </c>
      <c r="BD115" s="19">
        <f>BC115-BB115</f>
        <v>-7.5789169398429692</v>
      </c>
      <c r="BE115" s="60">
        <f>(IF(BD115 &gt; 0, V115, W115))</f>
        <v>29.245088415468203</v>
      </c>
      <c r="BF115" s="60">
        <f>IF(BD115&gt;0, S115*(T115^(2-N115)), S115*(U115^(N115 + 2)))</f>
        <v>29.614792980688229</v>
      </c>
      <c r="BG115" s="46">
        <f>BD115/BE115</f>
        <v>-0.25915178754714779</v>
      </c>
      <c r="BH115" s="61">
        <f>BB115/BC115</f>
        <v>1.0300248966843897</v>
      </c>
      <c r="BI115" s="63">
        <v>58</v>
      </c>
      <c r="BJ115" s="63">
        <v>289</v>
      </c>
      <c r="BK115" s="63">
        <v>58</v>
      </c>
      <c r="BL115" s="10">
        <f>SUM(BI115:BK115)</f>
        <v>405</v>
      </c>
      <c r="BM115" s="15">
        <f>AY115*$D$160</f>
        <v>672.30996232040536</v>
      </c>
      <c r="BN115" s="9">
        <f>BM115-BL115</f>
        <v>267.30996232040536</v>
      </c>
      <c r="BO115" s="48">
        <f>IF(BN115&gt;0,V115,W115)</f>
        <v>28.408008848193607</v>
      </c>
      <c r="BP115" s="48">
        <f xml:space="preserve"> IF(BN115 &gt;0, S115*T115^(2-N115), S115*U115^(N115+2))</f>
        <v>27.943732346619107</v>
      </c>
      <c r="BQ115" s="48">
        <f>IF(BN115&gt;0, S115*T115^(3-N115), S115*U115^(N115+3))</f>
        <v>27.487043588031668</v>
      </c>
      <c r="BR115" s="46">
        <f>BN115/BP115</f>
        <v>9.566007826178847</v>
      </c>
      <c r="BS115" s="61">
        <f>BL115/BM115</f>
        <v>0.60240071202007206</v>
      </c>
      <c r="BT115" s="16">
        <f>BB115+BL115+BV115</f>
        <v>694</v>
      </c>
      <c r="BU115" s="66">
        <f>BC115+BM115+BW115</f>
        <v>955.13828430174942</v>
      </c>
      <c r="BV115" s="63">
        <v>29</v>
      </c>
      <c r="BW115" s="15">
        <f>AZ115*$D$163</f>
        <v>30.407238921187059</v>
      </c>
      <c r="BX115" s="37">
        <f>BW115-BV115</f>
        <v>1.4072389211870586</v>
      </c>
      <c r="BY115" s="53">
        <f>BX115*(BX115&lt;&gt;0)</f>
        <v>1.4072389211870586</v>
      </c>
      <c r="BZ115" s="26">
        <f>BY115/$BY$155</f>
        <v>1.9437001673854495E-3</v>
      </c>
      <c r="CA115" s="47">
        <f>BZ115 * $BX$155</f>
        <v>1.4072389211870586</v>
      </c>
      <c r="CB115" s="48">
        <f>IF(CA115&gt;0, V115, W115)</f>
        <v>28.408008848193607</v>
      </c>
      <c r="CC115" s="48">
        <f>IF(BX115&gt;0, S115*T115^(2-N115), S115*U115^(N115+2))</f>
        <v>27.943732346619107</v>
      </c>
      <c r="CD115" s="62">
        <f>CA115/CB115</f>
        <v>4.9536696806419832E-2</v>
      </c>
      <c r="CE115" s="63">
        <v>0</v>
      </c>
      <c r="CF115" s="15">
        <f>AZ115*$CE$158</f>
        <v>20.899082937276145</v>
      </c>
      <c r="CG115" s="37">
        <f>CF115-CE115</f>
        <v>20.899082937276145</v>
      </c>
      <c r="CH115" s="53">
        <f>CG115*(CG115&lt;&gt;0)</f>
        <v>20.899082937276145</v>
      </c>
      <c r="CI115" s="26">
        <f>CH115/$CH$155</f>
        <v>3.2517633323908739E-3</v>
      </c>
      <c r="CJ115" s="47">
        <f>CI115 * $CG$155</f>
        <v>20.899082937276145</v>
      </c>
      <c r="CK115" s="48">
        <f>IF(CA115&gt;0,V115,W115)</f>
        <v>28.408008848193607</v>
      </c>
      <c r="CL115" s="62">
        <f>CJ115/CK115</f>
        <v>0.73567574020961568</v>
      </c>
      <c r="CM115" s="67">
        <f>N115</f>
        <v>0</v>
      </c>
      <c r="CN115" s="75">
        <f>BT115+BV115</f>
        <v>723</v>
      </c>
      <c r="CO115">
        <f>E115/$E$155</f>
        <v>5.9868822577752645E-3</v>
      </c>
      <c r="CP115">
        <f>MAX(0,L115)</f>
        <v>0</v>
      </c>
      <c r="CQ115">
        <f>CP115/$CP$155</f>
        <v>0</v>
      </c>
      <c r="CR115">
        <f>CO115*CQ115*AO115</f>
        <v>0</v>
      </c>
      <c r="CS115">
        <f>CR115/$CR$155</f>
        <v>0</v>
      </c>
      <c r="CT115" s="1">
        <f>$CT$157*CS115</f>
        <v>0</v>
      </c>
      <c r="CU115" s="2">
        <v>0</v>
      </c>
      <c r="CV115" s="1">
        <f>CT115-CU115</f>
        <v>0</v>
      </c>
      <c r="CW115" t="e">
        <f>CU115/CT115</f>
        <v>#DIV/0!</v>
      </c>
    </row>
    <row r="116" spans="1:101" x14ac:dyDescent="0.2">
      <c r="A116" s="30" t="s">
        <v>115</v>
      </c>
      <c r="B116">
        <v>0</v>
      </c>
      <c r="C116">
        <v>1</v>
      </c>
      <c r="D116">
        <v>0.59322033898305004</v>
      </c>
      <c r="E116">
        <v>0.40677966101694901</v>
      </c>
      <c r="F116">
        <v>0.76148796498905902</v>
      </c>
      <c r="G116">
        <v>0.76148796498905902</v>
      </c>
      <c r="H116">
        <v>0.13392141138732899</v>
      </c>
      <c r="I116">
        <v>0.69647153167602205</v>
      </c>
      <c r="J116">
        <v>0.30540538717113003</v>
      </c>
      <c r="K116">
        <v>0.48224737093491699</v>
      </c>
      <c r="L116">
        <v>-1.9043477823085499E-2</v>
      </c>
      <c r="M116">
        <v>-0.50959096479556798</v>
      </c>
      <c r="N116" s="21">
        <v>0</v>
      </c>
      <c r="O116">
        <v>0.98520405245834097</v>
      </c>
      <c r="P116">
        <v>0.99104463968048995</v>
      </c>
      <c r="Q116">
        <v>1.01046156708879</v>
      </c>
      <c r="R116">
        <v>0.98083156749955203</v>
      </c>
      <c r="S116">
        <v>4.7600002288818297</v>
      </c>
      <c r="T116" s="27">
        <f>IF(C116,P116,R116)</f>
        <v>0.99104463968048995</v>
      </c>
      <c r="U116" s="27">
        <f>IF(D116 = 0,O116,Q116)</f>
        <v>1.01046156708879</v>
      </c>
      <c r="V116" s="39">
        <f>S116*T116^(1-N116)</f>
        <v>4.7173727117112429</v>
      </c>
      <c r="W116" s="38">
        <f>S116*U116^(N116+1)</f>
        <v>4.809797290618933</v>
      </c>
      <c r="X116" s="44">
        <f>0.5 * (D116-MAX($D$3:$D$154))/(MIN($D$3:$D$154)-MAX($D$3:$D$154)) + 0.75</f>
        <v>0.94831411133253274</v>
      </c>
      <c r="Y116" s="44">
        <f>AVERAGE(D116, F116, G116, H116, I116, J116, K116)</f>
        <v>0.53346313859008088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v>1</v>
      </c>
      <c r="AD116" s="22">
        <v>1</v>
      </c>
      <c r="AE116" s="22">
        <v>1</v>
      </c>
      <c r="AF116" s="22">
        <f>PERCENTILE($L$2:$L$154, 0.05)</f>
        <v>-4.5080460395209E-2</v>
      </c>
      <c r="AG116" s="22">
        <f>PERCENTILE($L$2:$L$154, 0.95)</f>
        <v>0.95154870252060642</v>
      </c>
      <c r="AH116" s="22">
        <f>MIN(MAX(L116,AF116), AG116)</f>
        <v>-1.9043477823085499E-2</v>
      </c>
      <c r="AI116" s="22">
        <f>AH116-$AH$155+1</f>
        <v>1.0260369825721236</v>
      </c>
      <c r="AJ116" s="22">
        <f>PERCENTILE($M$2:$M$154, 0.02)</f>
        <v>-1.0748760080736643</v>
      </c>
      <c r="AK116" s="22">
        <f>PERCENTILE($M$2:$M$154, 0.98)</f>
        <v>1.1164415820468989</v>
      </c>
      <c r="AL116" s="22">
        <f>MIN(MAX(M116,AJ116), AK116)</f>
        <v>-0.50959096479556798</v>
      </c>
      <c r="AM116" s="22">
        <f>AL116-$AL$155 + 1</f>
        <v>1.5652850432780965</v>
      </c>
      <c r="AN116" s="46">
        <v>1</v>
      </c>
      <c r="AO116" s="51">
        <v>1</v>
      </c>
      <c r="AP116" s="51">
        <v>1</v>
      </c>
      <c r="AQ116" s="21">
        <v>1</v>
      </c>
      <c r="AR116" s="17">
        <f>(AI116^4)*AB116*AE116*AN116</f>
        <v>1.1082865410683893</v>
      </c>
      <c r="AS116" s="17">
        <f>(AM116^4) *Z116*AC116*AO116</f>
        <v>6.0030746206310317</v>
      </c>
      <c r="AT116" s="17">
        <f>(AM116^4)*AA116*AP116*AQ116</f>
        <v>6.0030746206310317</v>
      </c>
      <c r="AU116" s="17">
        <f>MIN(AR116, 0.05*AR$155)</f>
        <v>1.1082865410683893</v>
      </c>
      <c r="AV116" s="17">
        <f>MIN(AS116, 0.05*AS$155)</f>
        <v>6.0030746206310317</v>
      </c>
      <c r="AW116" s="17">
        <f>MIN(AT116, 0.05*AT$155)</f>
        <v>6.0030746206310317</v>
      </c>
      <c r="AX116" s="14">
        <f>AU116/$AU$155</f>
        <v>2.1779452470434024E-3</v>
      </c>
      <c r="AY116" s="14">
        <f>AV116/$AV$155</f>
        <v>4.6709307753047486E-3</v>
      </c>
      <c r="AZ116" s="64">
        <f>AW116/$AW$155</f>
        <v>3.9788633562303248E-3</v>
      </c>
      <c r="BA116" s="21">
        <f>N116</f>
        <v>0</v>
      </c>
      <c r="BB116" s="81">
        <v>262</v>
      </c>
      <c r="BC116" s="15">
        <f>$D$161*AX116</f>
        <v>279.75488903747799</v>
      </c>
      <c r="BD116" s="19">
        <f>BC116-BB116</f>
        <v>17.754889037477994</v>
      </c>
      <c r="BE116" s="60">
        <f>(IF(BD116 &gt; 0, V116, W116))</f>
        <v>4.7173727117112429</v>
      </c>
      <c r="BF116" s="60">
        <f>IF(BD116&gt;0, S116*(T116^(2-N116)), S116*(U116^(N116 + 2)))</f>
        <v>4.6751269393164447</v>
      </c>
      <c r="BG116" s="46">
        <f>BD116/BE116</f>
        <v>3.7637240308360855</v>
      </c>
      <c r="BH116" s="61">
        <f>BB116/BC116</f>
        <v>0.93653412421650506</v>
      </c>
      <c r="BI116" s="63">
        <v>62</v>
      </c>
      <c r="BJ116" s="63">
        <v>324</v>
      </c>
      <c r="BK116" s="63">
        <v>0</v>
      </c>
      <c r="BL116" s="10">
        <f>SUM(BI116:BK116)</f>
        <v>386</v>
      </c>
      <c r="BM116" s="15">
        <f>AY116*$D$160</f>
        <v>822.63965721589705</v>
      </c>
      <c r="BN116" s="9">
        <f>BM116-BL116</f>
        <v>436.63965721589705</v>
      </c>
      <c r="BO116" s="48">
        <f>IF(BN116&gt;0,V116,W116)</f>
        <v>4.7173727117112429</v>
      </c>
      <c r="BP116" s="48">
        <f xml:space="preserve"> IF(BN116 &gt;0, S116*T116^(2-N116), S116*U116^(N116+2))</f>
        <v>4.6751269393164447</v>
      </c>
      <c r="BQ116" s="48">
        <f>IF(BN116&gt;0, S116*T116^(3-N116), S116*U116^(N116+3))</f>
        <v>4.6332594930354176</v>
      </c>
      <c r="BR116" s="46">
        <f>BN116/BP116</f>
        <v>93.396321187321306</v>
      </c>
      <c r="BS116" s="61">
        <f>BL116/BM116</f>
        <v>0.46922123996107873</v>
      </c>
      <c r="BT116" s="16">
        <f>BB116+BL116+BV116</f>
        <v>658</v>
      </c>
      <c r="BU116" s="66">
        <f>BC116+BM116+BW116</f>
        <v>1139.6008974974848</v>
      </c>
      <c r="BV116" s="63">
        <v>10</v>
      </c>
      <c r="BW116" s="15">
        <f>AZ116*$D$163</f>
        <v>37.206351244109769</v>
      </c>
      <c r="BX116" s="37">
        <f>BW116-BV116</f>
        <v>27.206351244109769</v>
      </c>
      <c r="BY116" s="53">
        <f>BX116*(BX116&lt;&gt;0)</f>
        <v>27.206351244109769</v>
      </c>
      <c r="BZ116" s="26">
        <f>BY116/$BY$155</f>
        <v>3.7577833210096549E-2</v>
      </c>
      <c r="CA116" s="47">
        <f>BZ116 * $BX$155</f>
        <v>27.206351244109769</v>
      </c>
      <c r="CB116" s="48">
        <f>IF(CA116&gt;0, V116, W116)</f>
        <v>4.7173727117112429</v>
      </c>
      <c r="CC116" s="48">
        <f>IF(BX116&gt;0, S116*T116^(2-N116), S116*U116^(N116+2))</f>
        <v>4.6751269393164447</v>
      </c>
      <c r="CD116" s="62">
        <f>CA116/CB116</f>
        <v>5.7672676946996146</v>
      </c>
      <c r="CE116" s="63">
        <v>0</v>
      </c>
      <c r="CF116" s="15">
        <f>AZ116*$CE$158</f>
        <v>25.572154790492299</v>
      </c>
      <c r="CG116" s="37">
        <f>CF116-CE116</f>
        <v>25.572154790492299</v>
      </c>
      <c r="CH116" s="53">
        <f>CG116*(CG116&lt;&gt;0)</f>
        <v>25.572154790492299</v>
      </c>
      <c r="CI116" s="26">
        <f>CH116/$CH$155</f>
        <v>3.9788633562303256E-3</v>
      </c>
      <c r="CJ116" s="47">
        <f>CI116 * $CG$155</f>
        <v>25.572154790492299</v>
      </c>
      <c r="CK116" s="48">
        <f>IF(CA116&gt;0,V116,W116)</f>
        <v>4.7173727117112429</v>
      </c>
      <c r="CL116" s="62">
        <f>CJ116/CK116</f>
        <v>5.4208468046222942</v>
      </c>
      <c r="CM116" s="67">
        <f>N116</f>
        <v>0</v>
      </c>
      <c r="CN116" s="75">
        <f>BT116+BV116</f>
        <v>668</v>
      </c>
      <c r="CO116">
        <f>E116/$E$155</f>
        <v>4.8490363868625031E-3</v>
      </c>
      <c r="CP116">
        <f>MAX(0,L116)</f>
        <v>0</v>
      </c>
      <c r="CQ116">
        <f>CP116/$CP$155</f>
        <v>0</v>
      </c>
      <c r="CR116">
        <f>CO116*CQ116*AO116</f>
        <v>0</v>
      </c>
      <c r="CS116">
        <f>CR116/$CR$155</f>
        <v>0</v>
      </c>
      <c r="CT116" s="1">
        <f>$CT$157*CS116</f>
        <v>0</v>
      </c>
      <c r="CU116" s="2">
        <v>0</v>
      </c>
      <c r="CV116" s="1">
        <f>CT116-CU116</f>
        <v>0</v>
      </c>
      <c r="CW116" t="e">
        <f>CU116/CT116</f>
        <v>#DIV/0!</v>
      </c>
    </row>
    <row r="117" spans="1:101" x14ac:dyDescent="0.2">
      <c r="A117" s="30" t="s">
        <v>116</v>
      </c>
      <c r="B117">
        <v>0</v>
      </c>
      <c r="C117">
        <v>0</v>
      </c>
      <c r="D117">
        <v>0.11745904914103</v>
      </c>
      <c r="E117">
        <v>0.882540950858969</v>
      </c>
      <c r="F117">
        <v>7.0719110051648701E-2</v>
      </c>
      <c r="G117">
        <v>7.0719110051648701E-2</v>
      </c>
      <c r="H117">
        <v>4.9728374425407403E-2</v>
      </c>
      <c r="I117">
        <v>8.7755954868365994E-3</v>
      </c>
      <c r="J117">
        <v>2.08900956956957E-2</v>
      </c>
      <c r="K117">
        <v>3.84360374712766E-2</v>
      </c>
      <c r="L117">
        <v>0.89540255500675603</v>
      </c>
      <c r="M117">
        <v>-0.66537546612349396</v>
      </c>
      <c r="N117" s="21">
        <v>0</v>
      </c>
      <c r="O117">
        <v>1.00259662121348</v>
      </c>
      <c r="P117">
        <v>0.976648985111227</v>
      </c>
      <c r="Q117">
        <v>1.0238036990868999</v>
      </c>
      <c r="R117">
        <v>0.99649270470186802</v>
      </c>
      <c r="S117">
        <v>154.259994506835</v>
      </c>
      <c r="T117" s="27">
        <f>IF(C117,P117,R117)</f>
        <v>0.99649270470186802</v>
      </c>
      <c r="U117" s="27">
        <f>IF(D117 = 0,O117,Q117)</f>
        <v>1.0238036990868999</v>
      </c>
      <c r="V117" s="39">
        <f>S117*T117^(1-N117)</f>
        <v>153.7189591534113</v>
      </c>
      <c r="W117" s="38">
        <f>S117*U117^(N117+1)</f>
        <v>157.93195299722254</v>
      </c>
      <c r="X117" s="44">
        <f>0.5 * (D117-MAX($D$3:$D$154))/(MIN($D$3:$D$154)-MAX($D$3:$D$154)) + 0.75</f>
        <v>1.1922367882015572</v>
      </c>
      <c r="Y117" s="44">
        <f>AVERAGE(D117, F117, G117, H117, I117, J117, K117)</f>
        <v>5.3818196046220533E-2</v>
      </c>
      <c r="Z117" s="22">
        <f>AI117^N117</f>
        <v>1</v>
      </c>
      <c r="AA117" s="22">
        <f>(Z117+AB117)/2</f>
        <v>1</v>
      </c>
      <c r="AB117" s="22">
        <f>AM117^N117</f>
        <v>1</v>
      </c>
      <c r="AC117" s="22">
        <v>1</v>
      </c>
      <c r="AD117" s="22">
        <v>1</v>
      </c>
      <c r="AE117" s="22">
        <v>1</v>
      </c>
      <c r="AF117" s="22">
        <f>PERCENTILE($L$2:$L$154, 0.05)</f>
        <v>-4.5080460395209E-2</v>
      </c>
      <c r="AG117" s="22">
        <f>PERCENTILE($L$2:$L$154, 0.95)</f>
        <v>0.95154870252060642</v>
      </c>
      <c r="AH117" s="22">
        <f>MIN(MAX(L117,AF117), AG117)</f>
        <v>0.89540255500675603</v>
      </c>
      <c r="AI117" s="22">
        <f>AH117-$AH$155+1</f>
        <v>1.940483015401965</v>
      </c>
      <c r="AJ117" s="22">
        <f>PERCENTILE($M$2:$M$154, 0.02)</f>
        <v>-1.0748760080736643</v>
      </c>
      <c r="AK117" s="22">
        <f>PERCENTILE($M$2:$M$154, 0.98)</f>
        <v>1.1164415820468989</v>
      </c>
      <c r="AL117" s="22">
        <f>MIN(MAX(M117,AJ117), AK117)</f>
        <v>-0.66537546612349396</v>
      </c>
      <c r="AM117" s="22">
        <f>AL117-$AL$155 + 1</f>
        <v>1.4095005419501705</v>
      </c>
      <c r="AN117" s="46">
        <v>1</v>
      </c>
      <c r="AO117" s="51">
        <v>1</v>
      </c>
      <c r="AP117" s="51">
        <v>1</v>
      </c>
      <c r="AQ117" s="21">
        <v>1</v>
      </c>
      <c r="AR117" s="17">
        <f>(AI117^4)*AB117*AE117*AN117</f>
        <v>14.178796952960031</v>
      </c>
      <c r="AS117" s="17">
        <f>(AM117^4) *Z117*AC117*AO117</f>
        <v>3.9469442198105447</v>
      </c>
      <c r="AT117" s="17">
        <f>(AM117^4)*AA117*AP117*AQ117</f>
        <v>3.9469442198105447</v>
      </c>
      <c r="AU117" s="17">
        <f>MIN(AR117, 0.05*AR$155)</f>
        <v>14.178796952960031</v>
      </c>
      <c r="AV117" s="17">
        <f>MIN(AS117, 0.05*AS$155)</f>
        <v>3.9469442198105447</v>
      </c>
      <c r="AW117" s="17">
        <f>MIN(AT117, 0.05*AT$155)</f>
        <v>3.9469442198105447</v>
      </c>
      <c r="AX117" s="14">
        <f>AU117/$AU$155</f>
        <v>2.7863411029717827E-2</v>
      </c>
      <c r="AY117" s="14">
        <f>AV117/$AV$155</f>
        <v>3.0710768047701393E-3</v>
      </c>
      <c r="AZ117" s="64">
        <f>AW117/$AW$155</f>
        <v>2.6160513932839391E-3</v>
      </c>
      <c r="BA117" s="21">
        <f>N117</f>
        <v>0</v>
      </c>
      <c r="BB117" s="81">
        <v>3239</v>
      </c>
      <c r="BC117" s="15">
        <f>$D$161*AX117</f>
        <v>3579.0272833562253</v>
      </c>
      <c r="BD117" s="19">
        <f>BC117-BB117</f>
        <v>340.02728335622533</v>
      </c>
      <c r="BE117" s="60">
        <f>(IF(BD117 &gt; 0, V117, W117))</f>
        <v>153.7189591534113</v>
      </c>
      <c r="BF117" s="60">
        <f>IF(BD117&gt;0, S117*(T117^(2-N117)), S117*(U117^(N117 + 2)))</f>
        <v>153.17982137073881</v>
      </c>
      <c r="BG117" s="46">
        <f>BD117/BE117</f>
        <v>2.2120061521941388</v>
      </c>
      <c r="BH117" s="61">
        <f>BB117/BC117</f>
        <v>0.90499449810358379</v>
      </c>
      <c r="BI117" s="63">
        <v>0</v>
      </c>
      <c r="BJ117" s="63">
        <v>0</v>
      </c>
      <c r="BK117" s="63">
        <v>154</v>
      </c>
      <c r="BL117" s="10">
        <f>SUM(BI117:BK117)</f>
        <v>154</v>
      </c>
      <c r="BM117" s="15">
        <f>AY117*$D$160</f>
        <v>540.87497577931219</v>
      </c>
      <c r="BN117" s="9">
        <f>BM117-BL117</f>
        <v>386.87497577931219</v>
      </c>
      <c r="BO117" s="48">
        <f>IF(BN117&gt;0,V117,W117)</f>
        <v>153.7189591534113</v>
      </c>
      <c r="BP117" s="48">
        <f xml:space="preserve"> IF(BN117 &gt;0, S117*T117^(2-N117), S117*U117^(N117+2))</f>
        <v>153.17982137073881</v>
      </c>
      <c r="BQ117" s="48">
        <f>IF(BN117&gt;0, S117*T117^(3-N117), S117*U117^(N117+3))</f>
        <v>152.64257450347651</v>
      </c>
      <c r="BR117" s="46">
        <f>BN117/BP117</f>
        <v>2.5256262366500906</v>
      </c>
      <c r="BS117" s="61">
        <f>BL117/BM117</f>
        <v>0.28472383988205635</v>
      </c>
      <c r="BT117" s="16">
        <f>BB117+BL117+BV117</f>
        <v>3393</v>
      </c>
      <c r="BU117" s="66">
        <f>BC117+BM117+BW117</f>
        <v>4144.3649557141362</v>
      </c>
      <c r="BV117" s="63">
        <v>0</v>
      </c>
      <c r="BW117" s="15">
        <f>AZ117*$D$163</f>
        <v>24.462696578598116</v>
      </c>
      <c r="BX117" s="37">
        <f>BW117-BV117</f>
        <v>24.462696578598116</v>
      </c>
      <c r="BY117" s="53">
        <f>BX117*(BX117&lt;&gt;0)</f>
        <v>24.462696578598116</v>
      </c>
      <c r="BZ117" s="26">
        <f>BY117/$BY$155</f>
        <v>3.3788254942815239E-2</v>
      </c>
      <c r="CA117" s="47">
        <f>BZ117 * $BX$155</f>
        <v>24.462696578598113</v>
      </c>
      <c r="CB117" s="48">
        <f>IF(CA117&gt;0, V117, W117)</f>
        <v>153.7189591534113</v>
      </c>
      <c r="CC117" s="48">
        <f>IF(BX117&gt;0, S117*T117^(2-N117), S117*U117^(N117+2))</f>
        <v>153.17982137073881</v>
      </c>
      <c r="CD117" s="62">
        <f>CA117/CB117</f>
        <v>0.15913909847765997</v>
      </c>
      <c r="CE117" s="63">
        <v>0</v>
      </c>
      <c r="CF117" s="15">
        <f>AZ117*$CE$158</f>
        <v>16.813362304635877</v>
      </c>
      <c r="CG117" s="37">
        <f>CF117-CE117</f>
        <v>16.813362304635877</v>
      </c>
      <c r="CH117" s="53">
        <f>CG117*(CG117&lt;&gt;0)</f>
        <v>16.813362304635877</v>
      </c>
      <c r="CI117" s="26">
        <f>CH117/$CH$155</f>
        <v>2.6160513932839396E-3</v>
      </c>
      <c r="CJ117" s="47">
        <f>CI117 * $CG$155</f>
        <v>16.813362304635877</v>
      </c>
      <c r="CK117" s="48">
        <f>IF(CA117&gt;0,V117,W117)</f>
        <v>153.7189591534113</v>
      </c>
      <c r="CL117" s="62">
        <f>CJ117/CK117</f>
        <v>0.10937728434562301</v>
      </c>
      <c r="CM117" s="67">
        <f>N117</f>
        <v>0</v>
      </c>
      <c r="CN117" s="75">
        <f>BT117+BV117</f>
        <v>3393</v>
      </c>
      <c r="CO117">
        <f>E117/$E$155</f>
        <v>1.0520371576377962E-2</v>
      </c>
      <c r="CP117">
        <f>MAX(0,L117)</f>
        <v>0.89540255500675603</v>
      </c>
      <c r="CQ117">
        <f>CP117/$CP$155</f>
        <v>1.1055131059981845E-2</v>
      </c>
      <c r="CR117">
        <f>CO117*CQ117*AO117</f>
        <v>1.1630408657656616E-4</v>
      </c>
      <c r="CS117">
        <f>CR117/$CR$155</f>
        <v>2.4873018195372829E-2</v>
      </c>
      <c r="CT117" s="1">
        <f>$CT$157*CS117</f>
        <v>1309.5615202289669</v>
      </c>
      <c r="CU117" s="2">
        <v>0</v>
      </c>
      <c r="CV117" s="1">
        <f>CT117-CU117</f>
        <v>1309.5615202289669</v>
      </c>
      <c r="CW117">
        <f>CU117/CT117</f>
        <v>0</v>
      </c>
    </row>
    <row r="118" spans="1:101" x14ac:dyDescent="0.2">
      <c r="A118" s="30" t="s">
        <v>167</v>
      </c>
      <c r="B118">
        <v>0</v>
      </c>
      <c r="C118">
        <v>0</v>
      </c>
      <c r="D118">
        <v>1.44404332129963E-2</v>
      </c>
      <c r="E118">
        <v>0.98555956678700296</v>
      </c>
      <c r="F118">
        <v>0.116838487972508</v>
      </c>
      <c r="G118">
        <v>0.116838487972508</v>
      </c>
      <c r="H118">
        <v>0.28143712574850299</v>
      </c>
      <c r="I118">
        <v>5.0898203592814301E-2</v>
      </c>
      <c r="J118">
        <v>0.119685605337165</v>
      </c>
      <c r="K118">
        <v>0.11825347842524001</v>
      </c>
      <c r="L118">
        <v>-1.2071842675039901</v>
      </c>
      <c r="M118">
        <v>-4.93311403747317E-2</v>
      </c>
      <c r="N118" s="21">
        <v>0</v>
      </c>
      <c r="O118">
        <v>0.98706647127065505</v>
      </c>
      <c r="P118">
        <v>0.98258827719709496</v>
      </c>
      <c r="Q118">
        <v>1.0212377259479199</v>
      </c>
      <c r="R118">
        <v>0.98180071706355398</v>
      </c>
      <c r="S118">
        <v>16.399999618530199</v>
      </c>
      <c r="T118" s="27">
        <f>IF(C118,P118,R118)</f>
        <v>0.98180071706355398</v>
      </c>
      <c r="U118" s="27">
        <f>IF(D118 = 0,O118,Q118)</f>
        <v>1.0212377259479199</v>
      </c>
      <c r="V118" s="39">
        <f>S118*T118^(1-N118)</f>
        <v>16.10153138531496</v>
      </c>
      <c r="W118" s="38">
        <f>S118*U118^(N118+1)</f>
        <v>16.748298315974534</v>
      </c>
      <c r="X118" s="44">
        <f>0.5 * (D118-MAX($D$3:$D$154))/(MIN($D$3:$D$154)-MAX($D$3:$D$154)) + 0.75</f>
        <v>1.2450544030454467</v>
      </c>
      <c r="Y118" s="44">
        <f>AVERAGE(D118, F118, G118, H118, I118, J118, K118)</f>
        <v>0.11691311746596209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v>1</v>
      </c>
      <c r="AD118" s="22">
        <v>1</v>
      </c>
      <c r="AE118" s="22">
        <v>1</v>
      </c>
      <c r="AF118" s="22">
        <f>PERCENTILE($L$2:$L$154, 0.05)</f>
        <v>-4.5080460395209E-2</v>
      </c>
      <c r="AG118" s="22">
        <f>PERCENTILE($L$2:$L$154, 0.95)</f>
        <v>0.95154870252060642</v>
      </c>
      <c r="AH118" s="22">
        <f>MIN(MAX(L118,AF118), AG118)</f>
        <v>-4.5080460395209E-2</v>
      </c>
      <c r="AI118" s="22">
        <f>AH118-$AH$155+1</f>
        <v>1</v>
      </c>
      <c r="AJ118" s="22">
        <f>PERCENTILE($M$2:$M$154, 0.02)</f>
        <v>-1.0748760080736643</v>
      </c>
      <c r="AK118" s="22">
        <f>PERCENTILE($M$2:$M$154, 0.98)</f>
        <v>1.1164415820468989</v>
      </c>
      <c r="AL118" s="22">
        <f>MIN(MAX(M118,AJ118), AK118)</f>
        <v>-4.93311403747317E-2</v>
      </c>
      <c r="AM118" s="22">
        <f>AL118-$AL$155 + 1</f>
        <v>2.0255448676989327</v>
      </c>
      <c r="AN118" s="46">
        <v>1</v>
      </c>
      <c r="AO118" s="51">
        <v>1</v>
      </c>
      <c r="AP118" s="51">
        <v>1</v>
      </c>
      <c r="AQ118" s="21">
        <v>1</v>
      </c>
      <c r="AR118" s="17">
        <f>(AI118^4)*AB118*AE118*AN118</f>
        <v>1</v>
      </c>
      <c r="AS118" s="17">
        <f>(AM118^4) *Z118*AC118*AO118</f>
        <v>16.833230510990848</v>
      </c>
      <c r="AT118" s="17">
        <f>(AM118^4)*AA118*AP118*AQ118</f>
        <v>16.833230510990848</v>
      </c>
      <c r="AU118" s="17">
        <f>MIN(AR118, 0.05*AR$155)</f>
        <v>1</v>
      </c>
      <c r="AV118" s="17">
        <f>MIN(AS118, 0.05*AS$155)</f>
        <v>16.833230510990848</v>
      </c>
      <c r="AW118" s="17">
        <f>MIN(AT118, 0.05*AT$155)</f>
        <v>16.833230510990848</v>
      </c>
      <c r="AX118" s="14">
        <f>AU118/$AU$155</f>
        <v>1.9651463464889335E-3</v>
      </c>
      <c r="AY118" s="14">
        <f>AV118/$AV$155</f>
        <v>1.3097763964380128E-2</v>
      </c>
      <c r="AZ118" s="64">
        <f>AW118/$AW$155</f>
        <v>1.1157136680756309E-2</v>
      </c>
      <c r="BA118" s="21">
        <f>N118</f>
        <v>0</v>
      </c>
      <c r="BB118" s="81">
        <v>98</v>
      </c>
      <c r="BC118" s="15">
        <f>$D$161*AX118</f>
        <v>252.42108306015703</v>
      </c>
      <c r="BD118" s="19">
        <f>BC118-BB118</f>
        <v>154.42108306015703</v>
      </c>
      <c r="BE118" s="60">
        <f>(IF(BD118 &gt; 0, V118, W118))</f>
        <v>16.10153138531496</v>
      </c>
      <c r="BF118" s="60">
        <f>IF(BD118&gt;0, S118*(T118^(2-N118)), S118*(U118^(N118 + 2)))</f>
        <v>15.808495059923549</v>
      </c>
      <c r="BG118" s="46">
        <f>BD118/BE118</f>
        <v>9.590459401954357</v>
      </c>
      <c r="BH118" s="61">
        <f>BB118/BC118</f>
        <v>0.38824015336565459</v>
      </c>
      <c r="BI118" s="63">
        <v>16</v>
      </c>
      <c r="BJ118" s="63">
        <v>394</v>
      </c>
      <c r="BK118" s="63">
        <v>0</v>
      </c>
      <c r="BL118" s="10">
        <f>SUM(BI118:BK118)</f>
        <v>410</v>
      </c>
      <c r="BM118" s="15">
        <f>AY118*$D$160</f>
        <v>2306.7650916426637</v>
      </c>
      <c r="BN118" s="9">
        <f>BM118-BL118</f>
        <v>1896.7650916426637</v>
      </c>
      <c r="BO118" s="48">
        <f>IF(BN118&gt;0,V118,W118)</f>
        <v>16.10153138531496</v>
      </c>
      <c r="BP118" s="48">
        <f xml:space="preserve"> IF(BN118 &gt;0, S118*T118^(2-N118), S118*U118^(N118+2))</f>
        <v>15.808495059923549</v>
      </c>
      <c r="BQ118" s="48">
        <f>IF(BN118&gt;0, S118*T118^(3-N118), S118*U118^(N118+3))</f>
        <v>15.520791785528592</v>
      </c>
      <c r="BR118" s="46">
        <f>BN118/BP118</f>
        <v>119.98391272874501</v>
      </c>
      <c r="BS118" s="61">
        <f>BL118/BM118</f>
        <v>0.1777380806937893</v>
      </c>
      <c r="BT118" s="16">
        <f>BB118+BL118+BV118</f>
        <v>541</v>
      </c>
      <c r="BU118" s="66">
        <f>BC118+BM118+BW118</f>
        <v>2663.5165598045728</v>
      </c>
      <c r="BV118" s="63">
        <v>33</v>
      </c>
      <c r="BW118" s="15">
        <f>AZ118*$D$163</f>
        <v>104.33038510175224</v>
      </c>
      <c r="BX118" s="37">
        <f>BW118-BV118</f>
        <v>71.330385101752242</v>
      </c>
      <c r="BY118" s="53">
        <f>BX118*(BX118&lt;&gt;0)</f>
        <v>71.330385101752242</v>
      </c>
      <c r="BZ118" s="26">
        <f>BY118/$BY$155</f>
        <v>9.8522631356011858E-2</v>
      </c>
      <c r="CA118" s="47">
        <f>BZ118 * $BX$155</f>
        <v>71.330385101752242</v>
      </c>
      <c r="CB118" s="48">
        <f>IF(CA118&gt;0, V118, W118)</f>
        <v>16.10153138531496</v>
      </c>
      <c r="CC118" s="48">
        <f>IF(BX118&gt;0, S118*T118^(2-N118), S118*U118^(N118+2))</f>
        <v>15.808495059923549</v>
      </c>
      <c r="CD118" s="62">
        <f>CA118/CB118</f>
        <v>4.430037329667134</v>
      </c>
      <c r="CE118" s="63">
        <v>0</v>
      </c>
      <c r="CF118" s="15">
        <f>AZ118*$CE$158</f>
        <v>71.706917447220803</v>
      </c>
      <c r="CG118" s="37">
        <f>CF118-CE118</f>
        <v>71.706917447220803</v>
      </c>
      <c r="CH118" s="53">
        <f>CG118*(CG118&lt;&gt;0)</f>
        <v>71.706917447220803</v>
      </c>
      <c r="CI118" s="26">
        <f>CH118/$CH$155</f>
        <v>1.1157136680756312E-2</v>
      </c>
      <c r="CJ118" s="47">
        <f>CI118 * $CG$155</f>
        <v>71.706917447220803</v>
      </c>
      <c r="CK118" s="48">
        <f>IF(CA118&gt;0,V118,W118)</f>
        <v>16.10153138531496</v>
      </c>
      <c r="CL118" s="62">
        <f>CJ118/CK118</f>
        <v>4.4534222075683738</v>
      </c>
      <c r="CM118" s="67">
        <f>N118</f>
        <v>0</v>
      </c>
      <c r="CN118" s="75">
        <f>BT118+BV118</f>
        <v>574</v>
      </c>
      <c r="CO118">
        <f>E118/$E$155</f>
        <v>1.1748409910227785E-2</v>
      </c>
      <c r="CP118">
        <f>MAX(0,L118)</f>
        <v>0</v>
      </c>
      <c r="CQ118">
        <f>CP118/$CP$155</f>
        <v>0</v>
      </c>
      <c r="CR118">
        <f>CO118*CQ118*AO118</f>
        <v>0</v>
      </c>
      <c r="CS118">
        <f>CR118/$CR$155</f>
        <v>0</v>
      </c>
      <c r="CT118" s="1">
        <f>$CT$157*CS118</f>
        <v>0</v>
      </c>
      <c r="CU118" s="2">
        <v>0</v>
      </c>
      <c r="CV118" s="1">
        <f>CT118-CU118</f>
        <v>0</v>
      </c>
      <c r="CW118" t="e">
        <f>CU118/CT118</f>
        <v>#DIV/0!</v>
      </c>
    </row>
    <row r="119" spans="1:101" x14ac:dyDescent="0.2">
      <c r="A119" s="30" t="s">
        <v>242</v>
      </c>
      <c r="B119">
        <v>0</v>
      </c>
      <c r="C119">
        <v>0</v>
      </c>
      <c r="D119">
        <v>0.23012385137834501</v>
      </c>
      <c r="E119">
        <v>0.76987614862165399</v>
      </c>
      <c r="F119">
        <v>0.70441001191895103</v>
      </c>
      <c r="G119">
        <v>0.70441001191895103</v>
      </c>
      <c r="H119">
        <v>0.204763894692854</v>
      </c>
      <c r="I119">
        <v>3.7191809444212201E-2</v>
      </c>
      <c r="J119">
        <v>8.7267059950885101E-2</v>
      </c>
      <c r="K119">
        <v>0.247935053471942</v>
      </c>
      <c r="L119">
        <v>0.73135981876873302</v>
      </c>
      <c r="M119">
        <v>-0.204723807348379</v>
      </c>
      <c r="N119" s="21">
        <v>0</v>
      </c>
      <c r="O119">
        <v>1.00360562679354</v>
      </c>
      <c r="P119">
        <v>0.98730854332972695</v>
      </c>
      <c r="Q119">
        <v>1.0110173276380601</v>
      </c>
      <c r="R119">
        <v>0.99564537062771497</v>
      </c>
      <c r="S119">
        <v>208.88999938964801</v>
      </c>
      <c r="T119" s="27">
        <f>IF(C119,P119,R119)</f>
        <v>0.99564537062771497</v>
      </c>
      <c r="U119" s="27">
        <f>IF(D119 = 0,O119,Q119)</f>
        <v>1.0110173276380601</v>
      </c>
      <c r="V119" s="39">
        <f>S119*T119^(1-N119)</f>
        <v>207.98036086272924</v>
      </c>
      <c r="W119" s="38">
        <f>S119*U119^(N119+1)</f>
        <v>211.19140895323793</v>
      </c>
      <c r="X119" s="44">
        <f>0.5 * (D119-MAX($D$3:$D$154))/(MIN($D$3:$D$154)-MAX($D$3:$D$154)) + 0.75</f>
        <v>1.134473576403114</v>
      </c>
      <c r="Y119" s="44">
        <f>AVERAGE(D119, F119, G119, H119, I119, J119, K119)</f>
        <v>0.3165859561108772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v>1</v>
      </c>
      <c r="AD119" s="22">
        <v>1</v>
      </c>
      <c r="AE119" s="22">
        <v>1</v>
      </c>
      <c r="AF119" s="22">
        <f>PERCENTILE($L$2:$L$154, 0.05)</f>
        <v>-4.5080460395209E-2</v>
      </c>
      <c r="AG119" s="22">
        <f>PERCENTILE($L$2:$L$154, 0.95)</f>
        <v>0.95154870252060642</v>
      </c>
      <c r="AH119" s="22">
        <f>MIN(MAX(L119,AF119), AG119)</f>
        <v>0.73135981876873302</v>
      </c>
      <c r="AI119" s="22">
        <f>AH119-$AH$155+1</f>
        <v>1.776440279163942</v>
      </c>
      <c r="AJ119" s="22">
        <f>PERCENTILE($M$2:$M$154, 0.02)</f>
        <v>-1.0748760080736643</v>
      </c>
      <c r="AK119" s="22">
        <f>PERCENTILE($M$2:$M$154, 0.98)</f>
        <v>1.1164415820468989</v>
      </c>
      <c r="AL119" s="22">
        <f>MIN(MAX(M119,AJ119), AK119)</f>
        <v>-0.204723807348379</v>
      </c>
      <c r="AM119" s="22">
        <f>AL119-$AL$155 + 1</f>
        <v>1.8701522007252853</v>
      </c>
      <c r="AN119" s="46">
        <v>0</v>
      </c>
      <c r="AO119" s="51">
        <v>1</v>
      </c>
      <c r="AP119" s="51">
        <v>1</v>
      </c>
      <c r="AQ119" s="21">
        <v>1</v>
      </c>
      <c r="AR119" s="17">
        <f>(AI119^4)*AB119*AE119*AN119</f>
        <v>0</v>
      </c>
      <c r="AS119" s="17">
        <f>(AM119^4) *Z119*AC119*AO119</f>
        <v>12.232291181819331</v>
      </c>
      <c r="AT119" s="17">
        <f>(AM119^4)*AA119*AP119*AQ119</f>
        <v>12.232291181819331</v>
      </c>
      <c r="AU119" s="17">
        <f>MIN(AR119, 0.05*AR$155)</f>
        <v>0</v>
      </c>
      <c r="AV119" s="17">
        <f>MIN(AS119, 0.05*AS$155)</f>
        <v>12.232291181819331</v>
      </c>
      <c r="AW119" s="17">
        <f>MIN(AT119, 0.05*AT$155)</f>
        <v>12.232291181819331</v>
      </c>
      <c r="AX119" s="14">
        <f>AU119/$AU$155</f>
        <v>0</v>
      </c>
      <c r="AY119" s="14">
        <f>AV119/$AV$155</f>
        <v>9.5178202745117239E-3</v>
      </c>
      <c r="AZ119" s="64">
        <f>AW119/$AW$155</f>
        <v>8.1076145511854575E-3</v>
      </c>
      <c r="BA119" s="21">
        <f>N119</f>
        <v>0</v>
      </c>
      <c r="BB119" s="81">
        <v>0</v>
      </c>
      <c r="BC119" s="15">
        <f>$D$161*AX119</f>
        <v>0</v>
      </c>
      <c r="BD119" s="19">
        <f>BC119-BB119</f>
        <v>0</v>
      </c>
      <c r="BE119" s="60">
        <f>(IF(BD119 &gt; 0, V119, W119))</f>
        <v>211.19140895323793</v>
      </c>
      <c r="BF119" s="60">
        <f>IF(BD119&gt;0, S119*(T119^(2-N119)), S119*(U119^(N119 + 2)))</f>
        <v>213.51817390001929</v>
      </c>
      <c r="BG119" s="46">
        <f>BD119/BE119</f>
        <v>0</v>
      </c>
      <c r="BH119" s="61" t="e">
        <f>BB119/BC119</f>
        <v>#DIV/0!</v>
      </c>
      <c r="BI119" s="63">
        <v>0</v>
      </c>
      <c r="BJ119" s="63">
        <v>0</v>
      </c>
      <c r="BK119" s="63">
        <v>0</v>
      </c>
      <c r="BL119" s="10">
        <f>SUM(BI119:BK119)</f>
        <v>0</v>
      </c>
      <c r="BM119" s="15">
        <f>AY119*$D$160</f>
        <v>1676.2689889267303</v>
      </c>
      <c r="BN119" s="9">
        <f>BM119-BL119</f>
        <v>1676.2689889267303</v>
      </c>
      <c r="BO119" s="48">
        <f>IF(BN119&gt;0,V119,W119)</f>
        <v>207.98036086272924</v>
      </c>
      <c r="BP119" s="48">
        <f xml:space="preserve"> IF(BN119 &gt;0, S119*T119^(2-N119), S119*U119^(N119+2))</f>
        <v>207.07468347445797</v>
      </c>
      <c r="BQ119" s="48">
        <f>IF(BN119&gt;0, S119*T119^(3-N119), S119*U119^(N119+3))</f>
        <v>206.17294997554347</v>
      </c>
      <c r="BR119" s="46">
        <f>BN119/BP119</f>
        <v>8.0949972290238605</v>
      </c>
      <c r="BS119" s="61">
        <f>BL119/BM119</f>
        <v>0</v>
      </c>
      <c r="BT119" s="16">
        <f>BB119+BL119+BV119</f>
        <v>0</v>
      </c>
      <c r="BU119" s="66">
        <f>BC119+BM119+BW119</f>
        <v>1752.0832925948655</v>
      </c>
      <c r="BV119" s="63">
        <v>0</v>
      </c>
      <c r="BW119" s="15">
        <f>AZ119*$D$163</f>
        <v>75.81430366813521</v>
      </c>
      <c r="BX119" s="37">
        <f>BW119-BV119</f>
        <v>75.81430366813521</v>
      </c>
      <c r="BY119" s="53">
        <f>BX119*(BX119&lt;&gt;0)</f>
        <v>75.81430366813521</v>
      </c>
      <c r="BZ119" s="26">
        <f>BY119/$BY$155</f>
        <v>0.10471588904438615</v>
      </c>
      <c r="CA119" s="47">
        <f>BZ119 * $BX$155</f>
        <v>75.81430366813521</v>
      </c>
      <c r="CB119" s="48">
        <f>IF(CA119&gt;0, V119, W119)</f>
        <v>207.98036086272924</v>
      </c>
      <c r="CC119" s="48">
        <f>IF(BX119&gt;0, S119*T119^(2-N119), S119*U119^(N119+2))</f>
        <v>207.07468347445797</v>
      </c>
      <c r="CD119" s="62">
        <f>CA119/CB119</f>
        <v>0.36452626273773037</v>
      </c>
      <c r="CE119" s="63">
        <v>0</v>
      </c>
      <c r="CF119" s="15">
        <f>AZ119*$CE$158</f>
        <v>52.107638720468934</v>
      </c>
      <c r="CG119" s="37">
        <f>CF119-CE119</f>
        <v>52.107638720468934</v>
      </c>
      <c r="CH119" s="53">
        <f>CG119*(CG119&lt;&gt;0)</f>
        <v>52.107638720468934</v>
      </c>
      <c r="CI119" s="26">
        <f>CH119/$CH$155</f>
        <v>8.1076145511854592E-3</v>
      </c>
      <c r="CJ119" s="47">
        <f>CI119 * $CG$155</f>
        <v>52.107638720468941</v>
      </c>
      <c r="CK119" s="48">
        <f>IF(CA119&gt;0,V119,W119)</f>
        <v>207.98036086272924</v>
      </c>
      <c r="CL119" s="62">
        <f>CJ119/CK119</f>
        <v>0.25054114967547786</v>
      </c>
      <c r="CM119" s="67">
        <f>N119</f>
        <v>0</v>
      </c>
      <c r="CN119" s="75">
        <f>BT119+BV119</f>
        <v>0</v>
      </c>
      <c r="CO119">
        <f>E119/$E$155</f>
        <v>9.1773454176914161E-3</v>
      </c>
      <c r="CP119">
        <f>MAX(0,L119)</f>
        <v>0.73135981876873302</v>
      </c>
      <c r="CQ119">
        <f>CP119/$CP$155</f>
        <v>9.0297694632241778E-3</v>
      </c>
      <c r="CR119">
        <f>CO119*CQ119*AO119</f>
        <v>8.2869313406130281E-5</v>
      </c>
      <c r="CS119">
        <f>CR119/$CR$155</f>
        <v>1.7722592566270498E-2</v>
      </c>
      <c r="CT119" s="1">
        <f>$CT$157*CS119</f>
        <v>933.09244102114462</v>
      </c>
      <c r="CU119" s="2">
        <v>0</v>
      </c>
      <c r="CV119" s="1">
        <f>CT119-CU119</f>
        <v>933.09244102114462</v>
      </c>
      <c r="CW119">
        <f>CU119/CT119</f>
        <v>0</v>
      </c>
    </row>
    <row r="120" spans="1:101" x14ac:dyDescent="0.2">
      <c r="A120" s="30" t="s">
        <v>185</v>
      </c>
      <c r="B120">
        <v>0</v>
      </c>
      <c r="C120">
        <v>0</v>
      </c>
      <c r="D120">
        <v>0.28843226788432202</v>
      </c>
      <c r="E120">
        <v>0.71156773211567703</v>
      </c>
      <c r="F120">
        <v>0.41415662650602397</v>
      </c>
      <c r="G120">
        <v>0.41415662650602397</v>
      </c>
      <c r="H120">
        <v>0.13870431893687701</v>
      </c>
      <c r="I120">
        <v>0.18853820598006599</v>
      </c>
      <c r="J120">
        <v>0.16171290441410499</v>
      </c>
      <c r="K120">
        <v>0.258794263759143</v>
      </c>
      <c r="L120">
        <v>0.53802010067380002</v>
      </c>
      <c r="M120">
        <v>-0.38781822360309898</v>
      </c>
      <c r="N120" s="21">
        <v>0</v>
      </c>
      <c r="O120">
        <v>0.99320924608376104</v>
      </c>
      <c r="P120">
        <v>0.99041196365562301</v>
      </c>
      <c r="Q120">
        <v>1.01793855633814</v>
      </c>
      <c r="R120">
        <v>0.98701404138344995</v>
      </c>
      <c r="S120">
        <v>43.599998474121001</v>
      </c>
      <c r="T120" s="27">
        <f>IF(C120,P120,R120)</f>
        <v>0.98701404138344995</v>
      </c>
      <c r="U120" s="27">
        <f>IF(D120 = 0,O120,Q120)</f>
        <v>1.01793855633814</v>
      </c>
      <c r="V120" s="39">
        <f>S120*T120^(1-N120)</f>
        <v>43.03381069825442</v>
      </c>
      <c r="W120" s="38">
        <f>S120*U120^(N120+1)</f>
        <v>44.382119503091836</v>
      </c>
      <c r="X120" s="44">
        <f>0.5 * (D120-MAX($D$3:$D$154))/(MIN($D$3:$D$154)-MAX($D$3:$D$154)) + 0.75</f>
        <v>1.104578867981471</v>
      </c>
      <c r="Y120" s="44">
        <f>AVERAGE(D120, F120, G120, H120, I120, J120, K120)</f>
        <v>0.26635645914093725</v>
      </c>
      <c r="Z120" s="22">
        <f>AI120^N120</f>
        <v>1</v>
      </c>
      <c r="AA120" s="22">
        <f>(Z120+AB120)/2</f>
        <v>1</v>
      </c>
      <c r="AB120" s="22">
        <f>AM120^N120</f>
        <v>1</v>
      </c>
      <c r="AC120" s="22">
        <v>1</v>
      </c>
      <c r="AD120" s="22">
        <v>1</v>
      </c>
      <c r="AE120" s="22">
        <v>1</v>
      </c>
      <c r="AF120" s="22">
        <f>PERCENTILE($L$2:$L$154, 0.05)</f>
        <v>-4.5080460395209E-2</v>
      </c>
      <c r="AG120" s="22">
        <f>PERCENTILE($L$2:$L$154, 0.95)</f>
        <v>0.95154870252060642</v>
      </c>
      <c r="AH120" s="22">
        <f>MIN(MAX(L120,AF120), AG120)</f>
        <v>0.53802010067380002</v>
      </c>
      <c r="AI120" s="22">
        <f>AH120-$AH$155+1</f>
        <v>1.583100561069009</v>
      </c>
      <c r="AJ120" s="22">
        <f>PERCENTILE($M$2:$M$154, 0.02)</f>
        <v>-1.0748760080736643</v>
      </c>
      <c r="AK120" s="22">
        <f>PERCENTILE($M$2:$M$154, 0.98)</f>
        <v>1.1164415820468989</v>
      </c>
      <c r="AL120" s="22">
        <f>MIN(MAX(M120,AJ120), AK120)</f>
        <v>-0.38781822360309898</v>
      </c>
      <c r="AM120" s="22">
        <f>AL120-$AL$155 + 1</f>
        <v>1.6870577844705654</v>
      </c>
      <c r="AN120" s="46">
        <v>1</v>
      </c>
      <c r="AO120" s="51">
        <v>1</v>
      </c>
      <c r="AP120" s="51">
        <v>1</v>
      </c>
      <c r="AQ120" s="21">
        <v>1</v>
      </c>
      <c r="AR120" s="17">
        <f>(AI120^4)*AB120*AE120*AN120</f>
        <v>6.2810754639316819</v>
      </c>
      <c r="AS120" s="17">
        <f>(AM120^4) *Z120*AC120*AO120</f>
        <v>8.1006493335539869</v>
      </c>
      <c r="AT120" s="17">
        <f>(AM120^4)*AA120*AP120*AQ120</f>
        <v>8.1006493335539869</v>
      </c>
      <c r="AU120" s="17">
        <f>MIN(AR120, 0.05*AR$155)</f>
        <v>6.2810754639316819</v>
      </c>
      <c r="AV120" s="17">
        <f>MIN(AS120, 0.05*AS$155)</f>
        <v>8.1006493335539869</v>
      </c>
      <c r="AW120" s="17">
        <f>MIN(AT120, 0.05*AT$155)</f>
        <v>8.1006493335539869</v>
      </c>
      <c r="AX120" s="14">
        <f>AU120/$AU$155</f>
        <v>1.2343232499966626E-2</v>
      </c>
      <c r="AY120" s="14">
        <f>AV120/$AV$155</f>
        <v>6.3030321398989718E-3</v>
      </c>
      <c r="AZ120" s="64">
        <f>AW120/$AW$155</f>
        <v>5.3691447852702951E-3</v>
      </c>
      <c r="BA120" s="21">
        <f>N120</f>
        <v>0</v>
      </c>
      <c r="BB120" s="81">
        <v>1439</v>
      </c>
      <c r="BC120" s="15">
        <f>$D$161*AX120</f>
        <v>1585.4758713882131</v>
      </c>
      <c r="BD120" s="19">
        <f>BC120-BB120</f>
        <v>146.47587138821314</v>
      </c>
      <c r="BE120" s="60">
        <f>(IF(BD120 &gt; 0, V120, W120))</f>
        <v>43.03381069825442</v>
      </c>
      <c r="BF120" s="60">
        <f>IF(BD120&gt;0, S120*(T120^(2-N120)), S120*(U120^(N120 + 2)))</f>
        <v>42.474975413414434</v>
      </c>
      <c r="BG120" s="46">
        <f>BD120/BE120</f>
        <v>3.4037392694613176</v>
      </c>
      <c r="BH120" s="61">
        <f>BB120/BC120</f>
        <v>0.90761393848273353</v>
      </c>
      <c r="BI120" s="63">
        <v>87</v>
      </c>
      <c r="BJ120" s="63">
        <v>0</v>
      </c>
      <c r="BK120" s="63">
        <v>0</v>
      </c>
      <c r="BL120" s="10">
        <f>SUM(BI120:BK120)</f>
        <v>87</v>
      </c>
      <c r="BM120" s="15">
        <f>AY120*$D$160</f>
        <v>1110.083717446867</v>
      </c>
      <c r="BN120" s="9">
        <f>BM120-BL120</f>
        <v>1023.083717446867</v>
      </c>
      <c r="BO120" s="48">
        <f>IF(BN120&gt;0,V120,W120)</f>
        <v>43.03381069825442</v>
      </c>
      <c r="BP120" s="48">
        <f xml:space="preserve"> IF(BN120 &gt;0, S120*T120^(2-N120), S120*U120^(N120+2))</f>
        <v>42.474975413414434</v>
      </c>
      <c r="BQ120" s="48">
        <f>IF(BN120&gt;0, S120*T120^(3-N120), S120*U120^(N120+3))</f>
        <v>41.923397140456856</v>
      </c>
      <c r="BR120" s="46">
        <f>BN120/BP120</f>
        <v>24.086740662921184</v>
      </c>
      <c r="BS120" s="61">
        <f>BL120/BM120</f>
        <v>7.837246743884807E-2</v>
      </c>
      <c r="BT120" s="16">
        <f>BB120+BL120+BV120</f>
        <v>1570</v>
      </c>
      <c r="BU120" s="66">
        <f>BC120+BM120+BW120</f>
        <v>2745.7664617221426</v>
      </c>
      <c r="BV120" s="63">
        <v>44</v>
      </c>
      <c r="BW120" s="15">
        <f>AZ120*$D$163</f>
        <v>50.206872887062531</v>
      </c>
      <c r="BX120" s="37">
        <f>BW120-BV120</f>
        <v>6.2068728870625307</v>
      </c>
      <c r="BY120" s="53">
        <f>BX120*(BX120&lt;&gt;0)</f>
        <v>6.2068728870625307</v>
      </c>
      <c r="BZ120" s="26">
        <f>BY120/$BY$155</f>
        <v>8.573028849533924E-3</v>
      </c>
      <c r="CA120" s="47">
        <f>BZ120 * $BX$155</f>
        <v>6.2068728870625307</v>
      </c>
      <c r="CB120" s="48">
        <f>IF(CA120&gt;0, V120, W120)</f>
        <v>43.03381069825442</v>
      </c>
      <c r="CC120" s="48">
        <f>IF(BX120&gt;0, S120*T120^(2-N120), S120*U120^(N120+2))</f>
        <v>42.474975413414434</v>
      </c>
      <c r="CD120" s="62">
        <f>CA120/CB120</f>
        <v>0.14423247177862172</v>
      </c>
      <c r="CE120" s="63">
        <v>0</v>
      </c>
      <c r="CF120" s="15">
        <f>AZ120*$CE$158</f>
        <v>34.507493534932188</v>
      </c>
      <c r="CG120" s="37">
        <f>CF120-CE120</f>
        <v>34.507493534932188</v>
      </c>
      <c r="CH120" s="53">
        <f>CG120*(CG120&lt;&gt;0)</f>
        <v>34.507493534932188</v>
      </c>
      <c r="CI120" s="26">
        <f>CH120/$CH$155</f>
        <v>5.369144785270296E-3</v>
      </c>
      <c r="CJ120" s="47">
        <f>CI120 * $CG$155</f>
        <v>34.507493534932188</v>
      </c>
      <c r="CK120" s="48">
        <f>IF(CA120&gt;0,V120,W120)</f>
        <v>43.03381069825442</v>
      </c>
      <c r="CL120" s="62">
        <f>CJ120/CK120</f>
        <v>0.8018693435469314</v>
      </c>
      <c r="CM120" s="67">
        <f>N120</f>
        <v>0</v>
      </c>
      <c r="CN120" s="75">
        <f>BT120+BV120</f>
        <v>1614</v>
      </c>
      <c r="CO120">
        <f>E120/$E$155</f>
        <v>8.4822771525009492E-3</v>
      </c>
      <c r="CP120">
        <f>MAX(0,L120)</f>
        <v>0.53802010067380002</v>
      </c>
      <c r="CQ120">
        <f>CP120/$CP$155</f>
        <v>6.6426912594733517E-3</v>
      </c>
      <c r="CR120">
        <f>CO120*CQ120*AO120</f>
        <v>5.6345148301348568E-5</v>
      </c>
      <c r="CS120">
        <f>CR120/$CR$155</f>
        <v>1.2050083020924588E-2</v>
      </c>
      <c r="CT120" s="1">
        <f>$CT$157*CS120</f>
        <v>634.43547203704077</v>
      </c>
      <c r="CU120" s="2">
        <v>0</v>
      </c>
      <c r="CV120" s="1">
        <f>CT120-CU120</f>
        <v>634.43547203704077</v>
      </c>
      <c r="CW120">
        <f>CU120/CT120</f>
        <v>0</v>
      </c>
    </row>
    <row r="121" spans="1:101" x14ac:dyDescent="0.2">
      <c r="A121" s="30" t="s">
        <v>186</v>
      </c>
      <c r="B121">
        <v>0</v>
      </c>
      <c r="C121">
        <v>0</v>
      </c>
      <c r="D121">
        <v>0.23932584269662899</v>
      </c>
      <c r="E121">
        <v>0.76067415730336996</v>
      </c>
      <c r="F121">
        <v>0.228982300884955</v>
      </c>
      <c r="G121">
        <v>0.228982300884955</v>
      </c>
      <c r="H121">
        <v>0.44358974358974301</v>
      </c>
      <c r="I121">
        <v>0.144871794871794</v>
      </c>
      <c r="J121">
        <v>0.253502746218981</v>
      </c>
      <c r="K121">
        <v>0.24093078281920999</v>
      </c>
      <c r="L121">
        <v>0.21166222327404</v>
      </c>
      <c r="M121">
        <v>-0.441268010651509</v>
      </c>
      <c r="N121" s="21">
        <v>0</v>
      </c>
      <c r="O121">
        <v>1.0102867922018599</v>
      </c>
      <c r="P121">
        <v>0.98388078128424405</v>
      </c>
      <c r="Q121">
        <v>1.0200349140129199</v>
      </c>
      <c r="R121">
        <v>0.98905364310108401</v>
      </c>
      <c r="S121">
        <v>21.809999465942301</v>
      </c>
      <c r="T121" s="27">
        <f>IF(C121,P121,R121)</f>
        <v>0.98905364310108401</v>
      </c>
      <c r="U121" s="27">
        <f>IF(D121 = 0,O121,Q121)</f>
        <v>1.0200349140129199</v>
      </c>
      <c r="V121" s="39">
        <f>S121*T121^(1-N121)</f>
        <v>21.57125942782293</v>
      </c>
      <c r="W121" s="38">
        <f>S121*U121^(N121+1)</f>
        <v>22.246960929864283</v>
      </c>
      <c r="X121" s="44">
        <f>0.5 * (D121-MAX($D$3:$D$154))/(MIN($D$3:$D$154)-MAX($D$3:$D$154)) + 0.75</f>
        <v>1.1297557180930637</v>
      </c>
      <c r="Y121" s="44">
        <f>AVERAGE(D121, F121, G121, H121, I121, J121, K121)</f>
        <v>0.254312215995181</v>
      </c>
      <c r="Z121" s="22">
        <f>AI121^N121</f>
        <v>1</v>
      </c>
      <c r="AA121" s="22">
        <f>(Z121+AB121)/2</f>
        <v>1</v>
      </c>
      <c r="AB121" s="22">
        <f>AM121^N121</f>
        <v>1</v>
      </c>
      <c r="AC121" s="22">
        <v>1</v>
      </c>
      <c r="AD121" s="22">
        <v>1</v>
      </c>
      <c r="AE121" s="22">
        <v>1</v>
      </c>
      <c r="AF121" s="22">
        <f>PERCENTILE($L$2:$L$154, 0.05)</f>
        <v>-4.5080460395209E-2</v>
      </c>
      <c r="AG121" s="22">
        <f>PERCENTILE($L$2:$L$154, 0.95)</f>
        <v>0.95154870252060642</v>
      </c>
      <c r="AH121" s="22">
        <f>MIN(MAX(L121,AF121), AG121)</f>
        <v>0.21166222327404</v>
      </c>
      <c r="AI121" s="22">
        <f>AH121-$AH$155+1</f>
        <v>1.256742683669249</v>
      </c>
      <c r="AJ121" s="22">
        <f>PERCENTILE($M$2:$M$154, 0.02)</f>
        <v>-1.0748760080736643</v>
      </c>
      <c r="AK121" s="22">
        <f>PERCENTILE($M$2:$M$154, 0.98)</f>
        <v>1.1164415820468989</v>
      </c>
      <c r="AL121" s="22">
        <f>MIN(MAX(M121,AJ121), AK121)</f>
        <v>-0.441268010651509</v>
      </c>
      <c r="AM121" s="22">
        <f>AL121-$AL$155 + 1</f>
        <v>1.6336079974221553</v>
      </c>
      <c r="AN121" s="46">
        <v>1</v>
      </c>
      <c r="AO121" s="51">
        <v>1</v>
      </c>
      <c r="AP121" s="51">
        <v>1</v>
      </c>
      <c r="AQ121" s="21">
        <v>1</v>
      </c>
      <c r="AR121" s="17">
        <f>(AI121^4)*AB121*AE121*AN121</f>
        <v>2.4945112239387219</v>
      </c>
      <c r="AS121" s="17">
        <f>(AM121^4) *Z121*AC121*AO121</f>
        <v>7.1218267319387936</v>
      </c>
      <c r="AT121" s="17">
        <f>(AM121^4)*AA121*AP121*AQ121</f>
        <v>7.1218267319387936</v>
      </c>
      <c r="AU121" s="17">
        <f>MIN(AR121, 0.05*AR$155)</f>
        <v>2.4945112239387219</v>
      </c>
      <c r="AV121" s="17">
        <f>MIN(AS121, 0.05*AS$155)</f>
        <v>7.1218267319387936</v>
      </c>
      <c r="AW121" s="17">
        <f>MIN(AT121, 0.05*AT$155)</f>
        <v>7.1218267319387936</v>
      </c>
      <c r="AX121" s="14">
        <f>AU121/$AU$155</f>
        <v>4.9020796179988172E-3</v>
      </c>
      <c r="AY121" s="14">
        <f>AV121/$AV$155</f>
        <v>5.5414203155622517E-3</v>
      </c>
      <c r="AZ121" s="64">
        <f>AW121/$AW$155</f>
        <v>4.720377007433255E-3</v>
      </c>
      <c r="BA121" s="21">
        <f>N121</f>
        <v>0</v>
      </c>
      <c r="BB121" s="81">
        <v>567</v>
      </c>
      <c r="BC121" s="15">
        <f>$D$161*AX121</f>
        <v>629.66722485233004</v>
      </c>
      <c r="BD121" s="19">
        <f>BC121-BB121</f>
        <v>62.667224852330037</v>
      </c>
      <c r="BE121" s="60">
        <f>(IF(BD121 &gt; 0, V121, W121))</f>
        <v>21.57125942782293</v>
      </c>
      <c r="BF121" s="60">
        <f>IF(BD121&gt;0, S121*(T121^(2-N121)), S121*(U121^(N121 + 2)))</f>
        <v>21.335132723366872</v>
      </c>
      <c r="BG121" s="46">
        <f>BD121/BE121</f>
        <v>2.9051259182160187</v>
      </c>
      <c r="BH121" s="61">
        <f>BB121/BC121</f>
        <v>0.90047564431033111</v>
      </c>
      <c r="BI121" s="63">
        <v>0</v>
      </c>
      <c r="BJ121" s="63">
        <v>22</v>
      </c>
      <c r="BK121" s="63">
        <v>0</v>
      </c>
      <c r="BL121" s="10">
        <f>SUM(BI121:BK121)</f>
        <v>22</v>
      </c>
      <c r="BM121" s="15">
        <f>AY121*$D$160</f>
        <v>975.94940455650817</v>
      </c>
      <c r="BN121" s="9">
        <f>BM121-BL121</f>
        <v>953.94940455650817</v>
      </c>
      <c r="BO121" s="48">
        <f>IF(BN121&gt;0,V121,W121)</f>
        <v>21.57125942782293</v>
      </c>
      <c r="BP121" s="48">
        <f xml:space="preserve"> IF(BN121 &gt;0, S121*T121^(2-N121), S121*U121^(N121+2))</f>
        <v>21.335132723366872</v>
      </c>
      <c r="BQ121" s="48">
        <f>IF(BN121&gt;0, S121*T121^(3-N121), S121*U121^(N121+3))</f>
        <v>21.101590746091158</v>
      </c>
      <c r="BR121" s="46">
        <f>BN121/BP121</f>
        <v>44.712606990802286</v>
      </c>
      <c r="BS121" s="61">
        <f>BL121/BM121</f>
        <v>2.2542152182568585E-2</v>
      </c>
      <c r="BT121" s="16">
        <f>BB121+BL121+BV121</f>
        <v>589</v>
      </c>
      <c r="BU121" s="66">
        <f>BC121+BM121+BW121</f>
        <v>1649.7568748053466</v>
      </c>
      <c r="BV121" s="63">
        <v>0</v>
      </c>
      <c r="BW121" s="15">
        <f>AZ121*$D$163</f>
        <v>44.140245396508369</v>
      </c>
      <c r="BX121" s="37">
        <f>BW121-BV121</f>
        <v>44.140245396508369</v>
      </c>
      <c r="BY121" s="53">
        <f>BX121*(BX121&lt;&gt;0)</f>
        <v>44.140245396508369</v>
      </c>
      <c r="BZ121" s="26">
        <f>BY121/$BY$155</f>
        <v>6.0967189774183125E-2</v>
      </c>
      <c r="CA121" s="47">
        <f>BZ121 * $BX$155</f>
        <v>44.140245396508369</v>
      </c>
      <c r="CB121" s="48">
        <f>IF(CA121&gt;0, V121, W121)</f>
        <v>21.57125942782293</v>
      </c>
      <c r="CC121" s="48">
        <f>IF(BX121&gt;0, S121*T121^(2-N121), S121*U121^(N121+2))</f>
        <v>21.335132723366872</v>
      </c>
      <c r="CD121" s="62">
        <f>CA121/CB121</f>
        <v>2.0462525864194849</v>
      </c>
      <c r="CE121" s="63">
        <v>0</v>
      </c>
      <c r="CF121" s="15">
        <f>AZ121*$CE$158</f>
        <v>30.33786302677353</v>
      </c>
      <c r="CG121" s="37">
        <f>CF121-CE121</f>
        <v>30.33786302677353</v>
      </c>
      <c r="CH121" s="53">
        <f>CG121*(CG121&lt;&gt;0)</f>
        <v>30.33786302677353</v>
      </c>
      <c r="CI121" s="26">
        <f>CH121/$CH$155</f>
        <v>4.7203770074332558E-3</v>
      </c>
      <c r="CJ121" s="47">
        <f>CI121 * $CG$155</f>
        <v>30.33786302677353</v>
      </c>
      <c r="CK121" s="48">
        <f>IF(CA121&gt;0,V121,W121)</f>
        <v>21.57125942782293</v>
      </c>
      <c r="CL121" s="62">
        <f>CJ121/CK121</f>
        <v>1.4064020289720915</v>
      </c>
      <c r="CM121" s="67">
        <f>N121</f>
        <v>0</v>
      </c>
      <c r="CN121" s="75">
        <f>BT121+BV121</f>
        <v>589</v>
      </c>
      <c r="CO121">
        <f>E121/$E$155</f>
        <v>9.0676526404704499E-3</v>
      </c>
      <c r="CP121">
        <f>MAX(0,L121)</f>
        <v>0.21166222327404</v>
      </c>
      <c r="CQ121">
        <f>CP121/$CP$155</f>
        <v>2.6132979023317576E-3</v>
      </c>
      <c r="CR121">
        <f>CO121*CQ121*AO121</f>
        <v>2.369647762441445E-5</v>
      </c>
      <c r="CS121">
        <f>CR121/$CR$155</f>
        <v>5.0677748002456099E-3</v>
      </c>
      <c r="CT121" s="1">
        <f>$CT$157*CS121</f>
        <v>266.81775486427705</v>
      </c>
      <c r="CU121" s="2">
        <v>0</v>
      </c>
      <c r="CV121" s="1">
        <f>CT121-CU121</f>
        <v>266.81775486427705</v>
      </c>
      <c r="CW121">
        <f>CU121/CT121</f>
        <v>0</v>
      </c>
    </row>
    <row r="122" spans="1:101" x14ac:dyDescent="0.2">
      <c r="A122" s="30" t="s">
        <v>204</v>
      </c>
      <c r="B122">
        <v>1</v>
      </c>
      <c r="C122">
        <v>1</v>
      </c>
      <c r="D122">
        <v>0.41669996004794202</v>
      </c>
      <c r="E122">
        <v>0.58330003995205704</v>
      </c>
      <c r="F122">
        <v>0.661501787842669</v>
      </c>
      <c r="G122">
        <v>0.661501787842669</v>
      </c>
      <c r="H122">
        <v>2.5491015461763401E-2</v>
      </c>
      <c r="I122">
        <v>0.31216046803175901</v>
      </c>
      <c r="J122">
        <v>8.9203628385558897E-2</v>
      </c>
      <c r="K122">
        <v>0.24291636350624901</v>
      </c>
      <c r="L122">
        <v>0.48365485185069801</v>
      </c>
      <c r="M122">
        <v>0.61487195592888999</v>
      </c>
      <c r="N122" s="21">
        <v>0</v>
      </c>
      <c r="O122">
        <v>1</v>
      </c>
      <c r="P122">
        <v>1</v>
      </c>
      <c r="Q122">
        <v>1.02048778560316</v>
      </c>
      <c r="R122">
        <v>1</v>
      </c>
      <c r="S122">
        <v>1.8500000238418499</v>
      </c>
      <c r="T122" s="27">
        <f>IF(C122,P122,R122)</f>
        <v>1</v>
      </c>
      <c r="U122" s="27">
        <f>IF(D122 = 0,O122,Q122)</f>
        <v>1.02048778560316</v>
      </c>
      <c r="V122" s="39">
        <f>S122*T122^(1-N122)</f>
        <v>1.8500000238418499</v>
      </c>
      <c r="W122" s="38">
        <f>S122*U122^(N122+1)</f>
        <v>1.8879024276961627</v>
      </c>
      <c r="X122" s="44">
        <f>0.5 * (D122-MAX($D$3:$D$154))/(MIN($D$3:$D$154)-MAX($D$3:$D$154)) + 0.75</f>
        <v>1.0388160589922164</v>
      </c>
      <c r="Y122" s="44">
        <f>AVERAGE(D122, F122, G122, H122, I122, J122, K122)</f>
        <v>0.34421071587408719</v>
      </c>
      <c r="Z122" s="22">
        <f>AI122^N122</f>
        <v>1</v>
      </c>
      <c r="AA122" s="22">
        <f>(Z122+AB122)/2</f>
        <v>1</v>
      </c>
      <c r="AB122" s="22">
        <f>AM122^N122</f>
        <v>1</v>
      </c>
      <c r="AC122" s="22">
        <v>1</v>
      </c>
      <c r="AD122" s="22">
        <v>1</v>
      </c>
      <c r="AE122" s="22">
        <v>1</v>
      </c>
      <c r="AF122" s="22">
        <f>PERCENTILE($L$2:$L$154, 0.05)</f>
        <v>-4.5080460395209E-2</v>
      </c>
      <c r="AG122" s="22">
        <f>PERCENTILE($L$2:$L$154, 0.95)</f>
        <v>0.95154870252060642</v>
      </c>
      <c r="AH122" s="22">
        <f>MIN(MAX(L122,AF122), AG122)</f>
        <v>0.48365485185069801</v>
      </c>
      <c r="AI122" s="22">
        <f>AH122-$AH$155+1</f>
        <v>1.5287353122459071</v>
      </c>
      <c r="AJ122" s="22">
        <f>PERCENTILE($M$2:$M$154, 0.02)</f>
        <v>-1.0748760080736643</v>
      </c>
      <c r="AK122" s="22">
        <f>PERCENTILE($M$2:$M$154, 0.98)</f>
        <v>1.1164415820468989</v>
      </c>
      <c r="AL122" s="22">
        <f>MIN(MAX(M122,AJ122), AK122)</f>
        <v>0.61487195592888999</v>
      </c>
      <c r="AM122" s="22">
        <f>AL122-$AL$155 + 1</f>
        <v>2.6897479640025543</v>
      </c>
      <c r="AN122" s="46">
        <v>0</v>
      </c>
      <c r="AO122" s="76">
        <v>0</v>
      </c>
      <c r="AP122" s="78">
        <v>0</v>
      </c>
      <c r="AQ122" s="50">
        <v>1</v>
      </c>
      <c r="AR122" s="17">
        <f>(AI122^4)*AB122*AE122*AN122</f>
        <v>0</v>
      </c>
      <c r="AS122" s="17">
        <f>(AM122^4) *Z122*AC122*AO122</f>
        <v>0</v>
      </c>
      <c r="AT122" s="17">
        <f>(AM122^4)*AA122*AP122*AQ122</f>
        <v>0</v>
      </c>
      <c r="AU122" s="17">
        <f>MIN(AR122, 0.05*AR$155)</f>
        <v>0</v>
      </c>
      <c r="AV122" s="17">
        <f>MIN(AS122, 0.05*AS$155)</f>
        <v>0</v>
      </c>
      <c r="AW122" s="17">
        <f>MIN(AT122, 0.05*AT$155)</f>
        <v>0</v>
      </c>
      <c r="AX122" s="14">
        <f>AU122/$AU$155</f>
        <v>0</v>
      </c>
      <c r="AY122" s="14">
        <f>AV122/$AV$155</f>
        <v>0</v>
      </c>
      <c r="AZ122" s="64">
        <f>AW122/$AW$155</f>
        <v>0</v>
      </c>
      <c r="BA122" s="21">
        <f>N122</f>
        <v>0</v>
      </c>
      <c r="BB122" s="81">
        <v>0</v>
      </c>
      <c r="BC122" s="15">
        <f>$D$161*AX122</f>
        <v>0</v>
      </c>
      <c r="BD122" s="19">
        <f>BC122-BB122</f>
        <v>0</v>
      </c>
      <c r="BE122" s="60">
        <f>(IF(BD122 &gt; 0, V122, W122))</f>
        <v>1.8879024276961627</v>
      </c>
      <c r="BF122" s="60">
        <f>IF(BD122&gt;0, S122*(T122^(2-N122)), S122*(U122^(N122 + 2)))</f>
        <v>1.926581367874487</v>
      </c>
      <c r="BG122" s="46">
        <f>BD122/BE122</f>
        <v>0</v>
      </c>
      <c r="BH122" s="61" t="e">
        <f>BB122/BC122</f>
        <v>#DIV/0!</v>
      </c>
      <c r="BI122" s="63">
        <v>975</v>
      </c>
      <c r="BJ122" s="63">
        <v>773</v>
      </c>
      <c r="BK122" s="63">
        <v>0</v>
      </c>
      <c r="BL122" s="10">
        <f>SUM(BI122:BK122)</f>
        <v>1748</v>
      </c>
      <c r="BM122" s="15">
        <f>AY122*$D$160</f>
        <v>0</v>
      </c>
      <c r="BN122" s="9">
        <f>BM122-BL122</f>
        <v>-1748</v>
      </c>
      <c r="BO122" s="48">
        <f>IF(BN122&gt;0,V122,W122)</f>
        <v>1.8879024276961627</v>
      </c>
      <c r="BP122" s="48">
        <f xml:space="preserve"> IF(BN122 &gt;0, S122*T122^(2-N122), S122*U122^(N122+2))</f>
        <v>1.926581367874487</v>
      </c>
      <c r="BQ122" s="48">
        <f>IF(BN122&gt;0, S122*T122^(3-N122), S122*U122^(N122+3))</f>
        <v>1.9660527538865424</v>
      </c>
      <c r="BR122" s="46">
        <f>BN122/BP122</f>
        <v>-907.30660492605716</v>
      </c>
      <c r="BS122" s="61" t="e">
        <f>BL122/BM122</f>
        <v>#DIV/0!</v>
      </c>
      <c r="BT122" s="16">
        <f>BB122+BL122+BV122</f>
        <v>1890</v>
      </c>
      <c r="BU122" s="66">
        <f>BC122+BM122+BW122</f>
        <v>0</v>
      </c>
      <c r="BV122" s="63">
        <v>142</v>
      </c>
      <c r="BW122" s="15">
        <f>AZ122*$D$163</f>
        <v>0</v>
      </c>
      <c r="BX122" s="37">
        <f>BW122-BV122</f>
        <v>-142</v>
      </c>
      <c r="BY122" s="53">
        <f>BX122*(BX122&lt;&gt;0)</f>
        <v>-142</v>
      </c>
      <c r="BZ122" s="26">
        <f>BY122/$BY$155</f>
        <v>-0.19613259668508382</v>
      </c>
      <c r="CA122" s="47">
        <f>BZ122 * $BX$155</f>
        <v>-142</v>
      </c>
      <c r="CB122" s="48">
        <f>IF(CA122&gt;0, V122, W122)</f>
        <v>1.8879024276961627</v>
      </c>
      <c r="CC122" s="48">
        <f>IF(BX122&gt;0, S122*T122^(2-N122), S122*U122^(N122+2))</f>
        <v>1.926581367874487</v>
      </c>
      <c r="CD122" s="62">
        <f>CA122/CB122</f>
        <v>-75.215751575299819</v>
      </c>
      <c r="CE122" s="63">
        <v>0</v>
      </c>
      <c r="CF122" s="15">
        <f>AZ122*$CE$158</f>
        <v>0</v>
      </c>
      <c r="CG122" s="37">
        <f>CF122-CE122</f>
        <v>0</v>
      </c>
      <c r="CH122" s="53">
        <f>CG122*(CG122&lt;&gt;0)</f>
        <v>0</v>
      </c>
      <c r="CI122" s="26">
        <f>CH122/$CH$155</f>
        <v>0</v>
      </c>
      <c r="CJ122" s="47">
        <f>CI122 * $CG$155</f>
        <v>0</v>
      </c>
      <c r="CK122" s="48">
        <f>IF(CA122&gt;0,V122,W122)</f>
        <v>1.8879024276961627</v>
      </c>
      <c r="CL122" s="62">
        <f>CJ122/CK122</f>
        <v>0</v>
      </c>
      <c r="CM122" s="67">
        <f>N122</f>
        <v>0</v>
      </c>
      <c r="CN122" s="75">
        <f>BT122+BV122</f>
        <v>2032</v>
      </c>
      <c r="CO122">
        <f>E122/$E$155</f>
        <v>6.9532559988736151E-3</v>
      </c>
      <c r="CP122">
        <f>MAX(0,L122)</f>
        <v>0.48365485185069801</v>
      </c>
      <c r="CQ122">
        <f>CP122/$CP$155</f>
        <v>5.9714680789192363E-3</v>
      </c>
      <c r="CR122">
        <f>CO122*CQ122*AO122</f>
        <v>0</v>
      </c>
      <c r="CS122">
        <f>CR122/$CR$155</f>
        <v>0</v>
      </c>
      <c r="CT122" s="1">
        <f>$CT$157*CS122</f>
        <v>0</v>
      </c>
      <c r="CU122" s="2">
        <v>0</v>
      </c>
      <c r="CV122" s="1">
        <f>CT122-CU122</f>
        <v>0</v>
      </c>
      <c r="CW122" t="e">
        <f>CU122/CT122</f>
        <v>#DIV/0!</v>
      </c>
    </row>
    <row r="123" spans="1:101" x14ac:dyDescent="0.2">
      <c r="A123" s="30" t="s">
        <v>248</v>
      </c>
      <c r="B123">
        <v>1</v>
      </c>
      <c r="C123">
        <v>1</v>
      </c>
      <c r="D123">
        <v>0.71804207119741104</v>
      </c>
      <c r="E123">
        <v>0.28195792880258802</v>
      </c>
      <c r="F123">
        <v>0.75291750503018096</v>
      </c>
      <c r="G123">
        <v>0.75291750503018096</v>
      </c>
      <c r="H123">
        <v>0.20810697868783901</v>
      </c>
      <c r="I123">
        <v>0.39699122440451301</v>
      </c>
      <c r="J123">
        <v>0.28743111222762402</v>
      </c>
      <c r="K123">
        <v>0.46520094140755203</v>
      </c>
      <c r="L123">
        <v>1.19043883595751</v>
      </c>
      <c r="M123">
        <v>1.0675710469202999</v>
      </c>
      <c r="N123" s="21">
        <v>0</v>
      </c>
      <c r="O123">
        <v>1.0288567466355301</v>
      </c>
      <c r="P123">
        <v>1</v>
      </c>
      <c r="Q123">
        <v>1</v>
      </c>
      <c r="R123">
        <v>1</v>
      </c>
      <c r="S123">
        <v>0.64410001039505005</v>
      </c>
      <c r="T123" s="27">
        <f>IF(C123,P123,R123)</f>
        <v>1</v>
      </c>
      <c r="U123" s="27">
        <f>IF(D123 = 0,O123,Q123)</f>
        <v>1</v>
      </c>
      <c r="V123" s="39">
        <f>S123*T123^(1-N123)</f>
        <v>0.64410001039505005</v>
      </c>
      <c r="W123" s="38">
        <f>S123*U123^(N123+1)</f>
        <v>0.64410001039505005</v>
      </c>
      <c r="X123" s="44">
        <f>0.5 * (D123-MAX($D$3:$D$154))/(MIN($D$3:$D$154)-MAX($D$3:$D$154)) + 0.75</f>
        <v>0.88431804502107314</v>
      </c>
      <c r="Y123" s="44">
        <f>AVERAGE(D123, F123, G123, H123, I123, J123, K123)</f>
        <v>0.51165819114075728</v>
      </c>
      <c r="Z123" s="22">
        <f>AI123^N123</f>
        <v>1</v>
      </c>
      <c r="AA123" s="22">
        <f>(Z123+AB123)/2</f>
        <v>1</v>
      </c>
      <c r="AB123" s="22">
        <f>AM123^N123</f>
        <v>1</v>
      </c>
      <c r="AC123" s="22">
        <v>1</v>
      </c>
      <c r="AD123" s="22">
        <v>1</v>
      </c>
      <c r="AE123" s="22">
        <v>1</v>
      </c>
      <c r="AF123" s="22">
        <f>PERCENTILE($L$2:$L$154, 0.05)</f>
        <v>-4.5080460395209E-2</v>
      </c>
      <c r="AG123" s="22">
        <f>PERCENTILE($L$2:$L$154, 0.95)</f>
        <v>0.95154870252060642</v>
      </c>
      <c r="AH123" s="22">
        <f>MIN(MAX(L123,AF123), AG123)</f>
        <v>0.95154870252060642</v>
      </c>
      <c r="AI123" s="22">
        <f>AH123-$AH$155+1</f>
        <v>1.9966291629158155</v>
      </c>
      <c r="AJ123" s="22">
        <f>PERCENTILE($M$2:$M$154, 0.02)</f>
        <v>-1.0748760080736643</v>
      </c>
      <c r="AK123" s="22">
        <f>PERCENTILE($M$2:$M$154, 0.98)</f>
        <v>1.1164415820468989</v>
      </c>
      <c r="AL123" s="22">
        <f>MIN(MAX(M123,AJ123), AK123)</f>
        <v>1.0675710469202999</v>
      </c>
      <c r="AM123" s="22">
        <f>AL123-$AL$155 + 1</f>
        <v>3.1424470549939643</v>
      </c>
      <c r="AN123" s="46">
        <v>0</v>
      </c>
      <c r="AO123" s="78">
        <v>0</v>
      </c>
      <c r="AP123" s="78">
        <v>0</v>
      </c>
      <c r="AQ123" s="50">
        <v>1</v>
      </c>
      <c r="AR123" s="17">
        <f>(AI123^4)*AB123*AE123*AN123</f>
        <v>0</v>
      </c>
      <c r="AS123" s="17">
        <f>(AM123^4) *Z123*AC123*AO123</f>
        <v>0</v>
      </c>
      <c r="AT123" s="17">
        <f>(AM123^4)*AA123*AP123*AQ123</f>
        <v>0</v>
      </c>
      <c r="AU123" s="17">
        <f>MIN(AR123, 0.05*AR$155)</f>
        <v>0</v>
      </c>
      <c r="AV123" s="17">
        <f>MIN(AS123, 0.05*AS$155)</f>
        <v>0</v>
      </c>
      <c r="AW123" s="17">
        <f>MIN(AT123, 0.05*AT$155)</f>
        <v>0</v>
      </c>
      <c r="AX123" s="14">
        <f>AU123/$AU$155</f>
        <v>0</v>
      </c>
      <c r="AY123" s="14">
        <f>AV123/$AV$155</f>
        <v>0</v>
      </c>
      <c r="AZ123" s="64">
        <f>AW123/$AW$155</f>
        <v>0</v>
      </c>
      <c r="BA123" s="21">
        <f>N123</f>
        <v>0</v>
      </c>
      <c r="BB123" s="81">
        <v>0</v>
      </c>
      <c r="BC123" s="15">
        <f>$D$161*AX123</f>
        <v>0</v>
      </c>
      <c r="BD123" s="19">
        <f>BC123-BB123</f>
        <v>0</v>
      </c>
      <c r="BE123" s="60">
        <f>(IF(BD123 &gt; 0, V123, W123))</f>
        <v>0.64410001039505005</v>
      </c>
      <c r="BF123" s="60">
        <f>IF(BD123&gt;0, S123*(T123^(2-N123)), S123*(U123^(N123 + 2)))</f>
        <v>0.64410001039505005</v>
      </c>
      <c r="BG123" s="46">
        <f>BD123/BE123</f>
        <v>0</v>
      </c>
      <c r="BH123" s="61" t="e">
        <f>BB123/BC123</f>
        <v>#DIV/0!</v>
      </c>
      <c r="BI123" s="63">
        <v>104</v>
      </c>
      <c r="BJ123" s="63">
        <v>0</v>
      </c>
      <c r="BK123" s="63">
        <v>0</v>
      </c>
      <c r="BL123" s="10">
        <f>SUM(BI123:BK123)</f>
        <v>104</v>
      </c>
      <c r="BM123" s="15">
        <f>AY123*$D$160</f>
        <v>0</v>
      </c>
      <c r="BN123" s="9">
        <f>BM123-BL123</f>
        <v>-104</v>
      </c>
      <c r="BO123" s="48">
        <f>IF(BN123&gt;0,V123,W123)</f>
        <v>0.64410001039505005</v>
      </c>
      <c r="BP123" s="48">
        <f xml:space="preserve"> IF(BN123 &gt;0, S123*T123^(2-N123), S123*U123^(N123+2))</f>
        <v>0.64410001039505005</v>
      </c>
      <c r="BQ123" s="48">
        <f>IF(BN123&gt;0, S123*T123^(3-N123), S123*U123^(N123+3))</f>
        <v>0.64410001039505005</v>
      </c>
      <c r="BR123" s="46">
        <f>BN123/BP123</f>
        <v>-161.46560832410637</v>
      </c>
      <c r="BS123" s="61" t="e">
        <f>BL123/BM123</f>
        <v>#DIV/0!</v>
      </c>
      <c r="BT123" s="16">
        <f>BB123+BL123+BV123</f>
        <v>107</v>
      </c>
      <c r="BU123" s="66">
        <f>BC123+BM123+BW123</f>
        <v>0</v>
      </c>
      <c r="BV123" s="63">
        <v>3</v>
      </c>
      <c r="BW123" s="15">
        <f>AZ123*$D$163</f>
        <v>0</v>
      </c>
      <c r="BX123" s="37">
        <f>BW123-BV123</f>
        <v>-3</v>
      </c>
      <c r="BY123" s="53">
        <f>BX123*(BX123&lt;&gt;0)</f>
        <v>-3</v>
      </c>
      <c r="BZ123" s="26">
        <f>BY123/$BY$155</f>
        <v>-4.1436464088397988E-3</v>
      </c>
      <c r="CA123" s="47">
        <f>BZ123 * $BX$155</f>
        <v>-2.9999999999999996</v>
      </c>
      <c r="CB123" s="48">
        <f>IF(CA123&gt;0, V123, W123)</f>
        <v>0.64410001039505005</v>
      </c>
      <c r="CC123" s="48">
        <f>IF(BX123&gt;0, S123*T123^(2-N123), S123*U123^(N123+2))</f>
        <v>0.64410001039505005</v>
      </c>
      <c r="CD123" s="62">
        <f>CA123/CB123</f>
        <v>-4.6576617785799908</v>
      </c>
      <c r="CE123" s="63">
        <v>0</v>
      </c>
      <c r="CF123" s="15">
        <f>AZ123*$CE$158</f>
        <v>0</v>
      </c>
      <c r="CG123" s="37">
        <f>CF123-CE123</f>
        <v>0</v>
      </c>
      <c r="CH123" s="53">
        <f>CG123*(CG123&lt;&gt;0)</f>
        <v>0</v>
      </c>
      <c r="CI123" s="26">
        <f>CH123/$CH$155</f>
        <v>0</v>
      </c>
      <c r="CJ123" s="47">
        <f>CI123 * $CG$155</f>
        <v>0</v>
      </c>
      <c r="CK123" s="48">
        <f>IF(CA123&gt;0,V123,W123)</f>
        <v>0.64410001039505005</v>
      </c>
      <c r="CL123" s="62">
        <f>CJ123/CK123</f>
        <v>0</v>
      </c>
      <c r="CM123" s="67">
        <f>N123</f>
        <v>0</v>
      </c>
      <c r="CN123" s="75">
        <f>BT123+BV123</f>
        <v>110</v>
      </c>
      <c r="CO123">
        <f>E123/$E$155</f>
        <v>3.3610929634733363E-3</v>
      </c>
      <c r="CP123">
        <f>MAX(0,L123)</f>
        <v>1.19043883595751</v>
      </c>
      <c r="CQ123">
        <f>CP123/$CP$155</f>
        <v>1.4697810807903269E-2</v>
      </c>
      <c r="CR123">
        <f>CO123*CQ123*AO123</f>
        <v>0</v>
      </c>
      <c r="CS123">
        <f>CR123/$CR$155</f>
        <v>0</v>
      </c>
      <c r="CT123" s="1">
        <f>$CT$157*CS123</f>
        <v>0</v>
      </c>
      <c r="CU123" s="2">
        <v>0</v>
      </c>
      <c r="CV123" s="1">
        <f>CT123-CU123</f>
        <v>0</v>
      </c>
      <c r="CW123" t="e">
        <f>CU123/CT123</f>
        <v>#DIV/0!</v>
      </c>
    </row>
    <row r="124" spans="1:101" x14ac:dyDescent="0.2">
      <c r="A124" s="30" t="s">
        <v>272</v>
      </c>
      <c r="B124">
        <v>0</v>
      </c>
      <c r="C124">
        <v>0</v>
      </c>
      <c r="D124">
        <v>0.19336795844985999</v>
      </c>
      <c r="E124">
        <v>0.80663204155013901</v>
      </c>
      <c r="F124">
        <v>0.25188716726261401</v>
      </c>
      <c r="G124">
        <v>0.25188716726261401</v>
      </c>
      <c r="H124">
        <v>0.24780610112828999</v>
      </c>
      <c r="I124">
        <v>0.19222732971165901</v>
      </c>
      <c r="J124">
        <v>0.21825467945991101</v>
      </c>
      <c r="K124">
        <v>0.23446866091434601</v>
      </c>
      <c r="L124">
        <v>0.42110400812392301</v>
      </c>
      <c r="M124">
        <v>1.89753634793728E-2</v>
      </c>
      <c r="N124" s="21">
        <v>0</v>
      </c>
      <c r="O124">
        <v>1.0054015112925301</v>
      </c>
      <c r="P124">
        <v>0.98896637014169397</v>
      </c>
      <c r="Q124">
        <v>1.00907794318796</v>
      </c>
      <c r="R124">
        <v>0.99224892431226897</v>
      </c>
      <c r="S124">
        <v>328.70001220703102</v>
      </c>
      <c r="T124" s="27">
        <f>IF(C124,P124,R124)</f>
        <v>0.99224892431226897</v>
      </c>
      <c r="U124" s="27">
        <f>IF(D124 = 0,O124,Q124)</f>
        <v>1.00907794318796</v>
      </c>
      <c r="V124" s="39">
        <f>S124*T124^(1-N124)</f>
        <v>326.15223353385619</v>
      </c>
      <c r="W124" s="38">
        <f>S124*U124^(N124+1)</f>
        <v>331.68393224372818</v>
      </c>
      <c r="X124" s="44">
        <f>0.5 * (D124-MAX($D$3:$D$154))/(MIN($D$3:$D$154)-MAX($D$3:$D$154)) + 0.75</f>
        <v>1.1533183121671446</v>
      </c>
      <c r="Y124" s="44">
        <f>AVERAGE(D124, F124, G124, H124, I124, J124, K124)</f>
        <v>0.22712843774132771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PERCENTILE($L$2:$L$154, 0.05)</f>
        <v>-4.5080460395209E-2</v>
      </c>
      <c r="AG124" s="22">
        <f>PERCENTILE($L$2:$L$154, 0.95)</f>
        <v>0.95154870252060642</v>
      </c>
      <c r="AH124" s="22">
        <f>MIN(MAX(L124,AF124), AG124)</f>
        <v>0.42110400812392301</v>
      </c>
      <c r="AI124" s="22">
        <f>AH124-$AH$155+1</f>
        <v>1.4661844685191321</v>
      </c>
      <c r="AJ124" s="22">
        <f>PERCENTILE($M$2:$M$154, 0.02)</f>
        <v>-1.0748760080736643</v>
      </c>
      <c r="AK124" s="22">
        <f>PERCENTILE($M$2:$M$154, 0.98)</f>
        <v>1.1164415820468989</v>
      </c>
      <c r="AL124" s="22">
        <f>MIN(MAX(M124,AJ124), AK124)</f>
        <v>1.89753634793728E-2</v>
      </c>
      <c r="AM124" s="22">
        <f>AL124-$AL$155 + 1</f>
        <v>2.0938513715530371</v>
      </c>
      <c r="AN124" s="46">
        <v>0</v>
      </c>
      <c r="AO124" s="51">
        <v>1</v>
      </c>
      <c r="AP124" s="51">
        <v>1</v>
      </c>
      <c r="AQ124" s="21">
        <v>1</v>
      </c>
      <c r="AR124" s="17">
        <f>(AI124^4)*AB124*AE124*AN124</f>
        <v>0</v>
      </c>
      <c r="AS124" s="17">
        <f>(AM124^4) *Z124*AC124*AO124</f>
        <v>19.221328593653464</v>
      </c>
      <c r="AT124" s="17">
        <f>(AM124^4)*AA124*AP124*AQ124</f>
        <v>19.221328593653464</v>
      </c>
      <c r="AU124" s="17">
        <f>MIN(AR124, 0.05*AR$155)</f>
        <v>0</v>
      </c>
      <c r="AV124" s="17">
        <f>MIN(AS124, 0.05*AS$155)</f>
        <v>19.221328593653464</v>
      </c>
      <c r="AW124" s="17">
        <f>MIN(AT124, 0.05*AT$155)</f>
        <v>19.221328593653464</v>
      </c>
      <c r="AX124" s="14">
        <f>AU124/$AU$155</f>
        <v>0</v>
      </c>
      <c r="AY124" s="14">
        <f>AV124/$AV$155</f>
        <v>1.4955918582418596E-2</v>
      </c>
      <c r="AZ124" s="64">
        <f>AW124/$AW$155</f>
        <v>1.2739978233239186E-2</v>
      </c>
      <c r="BA124" s="21">
        <f>N124</f>
        <v>0</v>
      </c>
      <c r="BB124" s="81">
        <v>0</v>
      </c>
      <c r="BC124" s="15">
        <f>$D$161*AX124</f>
        <v>0</v>
      </c>
      <c r="BD124" s="19">
        <f>BC124-BB124</f>
        <v>0</v>
      </c>
      <c r="BE124" s="60">
        <f>(IF(BD124 &gt; 0, V124, W124))</f>
        <v>331.68393224372818</v>
      </c>
      <c r="BF124" s="60">
        <f>IF(BD124&gt;0, S124*(T124^(2-N124)), S124*(U124^(N124 + 2)))</f>
        <v>334.69494013699591</v>
      </c>
      <c r="BG124" s="46">
        <f>BD124/BE124</f>
        <v>0</v>
      </c>
      <c r="BH124" s="61" t="e">
        <f>BB124/BC124</f>
        <v>#DIV/0!</v>
      </c>
      <c r="BI124" s="63">
        <v>329</v>
      </c>
      <c r="BJ124" s="63">
        <v>1644</v>
      </c>
      <c r="BK124" s="63">
        <v>0</v>
      </c>
      <c r="BL124" s="10">
        <f>SUM(BI124:BK124)</f>
        <v>1973</v>
      </c>
      <c r="BM124" s="15">
        <f>AY124*$D$160</f>
        <v>2634.0214248169809</v>
      </c>
      <c r="BN124" s="9">
        <f>BM124-BL124</f>
        <v>661.02142481698093</v>
      </c>
      <c r="BO124" s="48">
        <f>IF(BN124&gt;0,V124,W124)</f>
        <v>326.15223353385619</v>
      </c>
      <c r="BP124" s="48">
        <f xml:space="preserve"> IF(BN124 &gt;0, S124*T124^(2-N124), S124*U124^(N124+2))</f>
        <v>323.62420288601277</v>
      </c>
      <c r="BQ124" s="48">
        <f>IF(BN124&gt;0, S124*T124^(3-N124), S124*U124^(N124+3))</f>
        <v>321.11576719506166</v>
      </c>
      <c r="BR124" s="46">
        <f>BN124/BP124</f>
        <v>2.0425586804760907</v>
      </c>
      <c r="BS124" s="61">
        <f>BL124/BM124</f>
        <v>0.74904478050594803</v>
      </c>
      <c r="BT124" s="16">
        <f>BB124+BL124+BV124</f>
        <v>1973</v>
      </c>
      <c r="BU124" s="66">
        <f>BC124+BM124+BW124</f>
        <v>2753.1529612760005</v>
      </c>
      <c r="BV124" s="63">
        <v>0</v>
      </c>
      <c r="BW124" s="15">
        <f>AZ124*$D$163</f>
        <v>119.13153645901963</v>
      </c>
      <c r="BX124" s="37">
        <f>BW124-BV124</f>
        <v>119.13153645901963</v>
      </c>
      <c r="BY124" s="53">
        <f>BX124*(BX124&lt;&gt;0)</f>
        <v>119.13153645901963</v>
      </c>
      <c r="BZ124" s="26">
        <f>BY124/$BY$155</f>
        <v>0.16454632107599476</v>
      </c>
      <c r="CA124" s="47">
        <f>BZ124 * $BX$155</f>
        <v>119.13153645901963</v>
      </c>
      <c r="CB124" s="48">
        <f>IF(CA124&gt;0, V124, W124)</f>
        <v>326.15223353385619</v>
      </c>
      <c r="CC124" s="48">
        <f>IF(BX124&gt;0, S124*T124^(2-N124), S124*U124^(N124+2))</f>
        <v>323.62420288601277</v>
      </c>
      <c r="CD124" s="62">
        <f>CA124/CB124</f>
        <v>0.36526359230544159</v>
      </c>
      <c r="CE124" s="63">
        <v>0</v>
      </c>
      <c r="CF124" s="15">
        <f>AZ124*$CE$158</f>
        <v>81.879840105028251</v>
      </c>
      <c r="CG124" s="37">
        <f>CF124-CE124</f>
        <v>81.879840105028251</v>
      </c>
      <c r="CH124" s="53">
        <f>CG124*(CG124&lt;&gt;0)</f>
        <v>81.879840105028251</v>
      </c>
      <c r="CI124" s="26">
        <f>CH124/$CH$155</f>
        <v>1.2739978233239187E-2</v>
      </c>
      <c r="CJ124" s="47">
        <f>CI124 * $CG$155</f>
        <v>81.879840105028251</v>
      </c>
      <c r="CK124" s="48">
        <f>IF(CA124&gt;0,V124,W124)</f>
        <v>326.15223353385619</v>
      </c>
      <c r="CL124" s="62">
        <f>CJ124/CK124</f>
        <v>0.25104792083703059</v>
      </c>
      <c r="CM124" s="67">
        <f>N124</f>
        <v>0</v>
      </c>
      <c r="CN124" s="75">
        <f>BT124+BV124</f>
        <v>1973</v>
      </c>
      <c r="CO124">
        <f>E124/$E$155</f>
        <v>9.6154957957026201E-3</v>
      </c>
      <c r="CP124">
        <f>MAX(0,L124)</f>
        <v>0.42110400812392301</v>
      </c>
      <c r="CQ124">
        <f>CP124/$CP$155</f>
        <v>5.1991810539992293E-3</v>
      </c>
      <c r="CR124">
        <f>CO124*CQ124*AO124</f>
        <v>4.9992703565826304E-5</v>
      </c>
      <c r="CS124">
        <f>CR124/$CR$155</f>
        <v>1.0691536832715398E-2</v>
      </c>
      <c r="CT124" s="1">
        <f>$CT$157*CS124</f>
        <v>562.90817295503939</v>
      </c>
      <c r="CU124" s="2">
        <v>0</v>
      </c>
      <c r="CV124" s="1">
        <f>CT124-CU124</f>
        <v>562.90817295503939</v>
      </c>
      <c r="CW124">
        <f>CU124/CT124</f>
        <v>0</v>
      </c>
    </row>
    <row r="125" spans="1:101" x14ac:dyDescent="0.2">
      <c r="A125" s="30" t="s">
        <v>260</v>
      </c>
      <c r="B125">
        <v>1</v>
      </c>
      <c r="C125">
        <v>1</v>
      </c>
      <c r="D125">
        <v>0.93248102277267197</v>
      </c>
      <c r="E125">
        <v>6.7518977227327207E-2</v>
      </c>
      <c r="F125">
        <v>0.99284862932061901</v>
      </c>
      <c r="G125">
        <v>0.99284862932061901</v>
      </c>
      <c r="H125">
        <v>0.95716673631424898</v>
      </c>
      <c r="I125">
        <v>0.926870037609695</v>
      </c>
      <c r="J125">
        <v>0.94189658078068095</v>
      </c>
      <c r="K125">
        <v>0.96703708780474196</v>
      </c>
      <c r="L125">
        <v>0.72480929778827696</v>
      </c>
      <c r="M125">
        <v>-2.11466131323132E-2</v>
      </c>
      <c r="N125" s="21">
        <v>-2</v>
      </c>
      <c r="O125">
        <v>1.0052729531913001</v>
      </c>
      <c r="P125">
        <v>0.99344759728884102</v>
      </c>
      <c r="Q125">
        <v>1.0170391253592601</v>
      </c>
      <c r="R125">
        <v>0.99566885969009</v>
      </c>
      <c r="S125">
        <v>106.69000244140599</v>
      </c>
      <c r="T125" s="27">
        <f>IF(C125,P125,R125)</f>
        <v>0.99344759728884102</v>
      </c>
      <c r="U125" s="27">
        <f>IF(D125 = 0,O125,Q125)</f>
        <v>1.0170391253592601</v>
      </c>
      <c r="V125" s="39">
        <f>S125*T125^(1-N125)</f>
        <v>104.60648672324986</v>
      </c>
      <c r="W125" s="38">
        <f>S125*U125^(N125+1)</f>
        <v>104.90255466201332</v>
      </c>
      <c r="X125" s="44">
        <f>0.5 * (D125-MAX($D$3:$D$154))/(MIN($D$3:$D$154)-MAX($D$3:$D$154)) + 0.75</f>
        <v>0.7743752560426056</v>
      </c>
      <c r="Y125" s="44">
        <f>AVERAGE(D125, F125, G125, H125, I125, J125, K125)</f>
        <v>0.95873553198903949</v>
      </c>
      <c r="Z125" s="22">
        <f>AI125^N125</f>
        <v>0.31923284454115486</v>
      </c>
      <c r="AA125" s="22">
        <f>(Z125+AB125)/2</f>
        <v>0.27816151097186537</v>
      </c>
      <c r="AB125" s="22">
        <f>AM125^N125</f>
        <v>0.23709017740257582</v>
      </c>
      <c r="AC125" s="22">
        <v>1</v>
      </c>
      <c r="AD125" s="22">
        <v>1</v>
      </c>
      <c r="AE125" s="22">
        <v>1</v>
      </c>
      <c r="AF125" s="22">
        <f>PERCENTILE($L$2:$L$154, 0.05)</f>
        <v>-4.5080460395209E-2</v>
      </c>
      <c r="AG125" s="22">
        <f>PERCENTILE($L$2:$L$154, 0.95)</f>
        <v>0.95154870252060642</v>
      </c>
      <c r="AH125" s="22">
        <f>MIN(MAX(L125,AF125), AG125)</f>
        <v>0.72480929778827696</v>
      </c>
      <c r="AI125" s="22">
        <f>AH125-$AH$155+1</f>
        <v>1.7698897581834858</v>
      </c>
      <c r="AJ125" s="22">
        <f>PERCENTILE($M$2:$M$154, 0.02)</f>
        <v>-1.0748760080736643</v>
      </c>
      <c r="AK125" s="22">
        <f>PERCENTILE($M$2:$M$154, 0.98)</f>
        <v>1.1164415820468989</v>
      </c>
      <c r="AL125" s="22">
        <f>MIN(MAX(M125,AJ125), AK125)</f>
        <v>-2.11466131323132E-2</v>
      </c>
      <c r="AM125" s="22">
        <f>AL125-$AL$155 + 1</f>
        <v>2.0537293949413513</v>
      </c>
      <c r="AN125" s="46">
        <v>1</v>
      </c>
      <c r="AO125" s="51">
        <v>1</v>
      </c>
      <c r="AP125" s="51">
        <v>1</v>
      </c>
      <c r="AQ125" s="21">
        <v>1</v>
      </c>
      <c r="AR125" s="17">
        <f>(AI125^4)*AB125*AE125*AN125</f>
        <v>2.3264751935595647</v>
      </c>
      <c r="AS125" s="17">
        <f>(AM125^4) *Z125*AC125*AO125</f>
        <v>5.6791121416619932</v>
      </c>
      <c r="AT125" s="17">
        <f>(AM125^4)*AA125*AP125*AQ125</f>
        <v>4.9484582846540812</v>
      </c>
      <c r="AU125" s="17">
        <f>MIN(AR125, 0.05*AR$155)</f>
        <v>2.3264751935595647</v>
      </c>
      <c r="AV125" s="17">
        <f>MIN(AS125, 0.05*AS$155)</f>
        <v>5.6791121416619932</v>
      </c>
      <c r="AW125" s="17">
        <f>MIN(AT125, 0.05*AT$155)</f>
        <v>4.9484582846540812</v>
      </c>
      <c r="AX125" s="14">
        <f>AU125/$AU$155</f>
        <v>4.5718642268207125E-3</v>
      </c>
      <c r="AY125" s="14">
        <f>AV125/$AV$155</f>
        <v>4.4188588940291115E-3</v>
      </c>
      <c r="AZ125" s="64">
        <f>AW125/$AW$155</f>
        <v>3.2798591693292659E-3</v>
      </c>
      <c r="BA125" s="21">
        <f>N125</f>
        <v>-2</v>
      </c>
      <c r="BB125" s="81">
        <v>2240</v>
      </c>
      <c r="BC125" s="15">
        <f>$D$161*AX125</f>
        <v>587.25138807089365</v>
      </c>
      <c r="BD125" s="19">
        <f>BC125-BB125</f>
        <v>-1652.7486119291063</v>
      </c>
      <c r="BE125" s="60">
        <f>(IF(BD125 &gt; 0, V125, W125))</f>
        <v>104.90255466201332</v>
      </c>
      <c r="BF125" s="60">
        <f>IF(BD125&gt;0, S125*(T125^(2-N125)), S125*(U125^(N125 + 2)))</f>
        <v>106.69000244140599</v>
      </c>
      <c r="BG125" s="46">
        <f>BD125/BE125</f>
        <v>-15.75508449011671</v>
      </c>
      <c r="BH125" s="61">
        <f>BB125/BC125</f>
        <v>3.8143800857727128</v>
      </c>
      <c r="BI125" s="63">
        <v>0</v>
      </c>
      <c r="BJ125" s="63">
        <v>1600</v>
      </c>
      <c r="BK125" s="63">
        <v>0</v>
      </c>
      <c r="BL125" s="10">
        <f>SUM(BI125:BK125)</f>
        <v>1600</v>
      </c>
      <c r="BM125" s="15">
        <f>AY125*$D$160</f>
        <v>778.24500955751307</v>
      </c>
      <c r="BN125" s="9">
        <f>BM125-BL125</f>
        <v>-821.75499044248693</v>
      </c>
      <c r="BO125" s="48">
        <f>IF(BN125&gt;0,V125,W125)</f>
        <v>104.90255466201332</v>
      </c>
      <c r="BP125" s="48">
        <f xml:space="preserve"> IF(BN125 &gt;0, S125*T125^(2-N125), S125*U125^(N125+2))</f>
        <v>106.69000244140599</v>
      </c>
      <c r="BQ125" s="48">
        <f>IF(BN125&gt;0, S125*T125^(3-N125), S125*U125^(N125+3))</f>
        <v>108.50790676758488</v>
      </c>
      <c r="BR125" s="46">
        <f>BN125/BP125</f>
        <v>-7.7022679879850378</v>
      </c>
      <c r="BS125" s="61">
        <f>BL125/BM125</f>
        <v>2.0559078186825923</v>
      </c>
      <c r="BT125" s="16">
        <f>BB125+BL125+BV125</f>
        <v>3946</v>
      </c>
      <c r="BU125" s="66">
        <f>BC125+BM125+BW125</f>
        <v>1396.1663607208045</v>
      </c>
      <c r="BV125" s="63">
        <v>106</v>
      </c>
      <c r="BW125" s="15">
        <f>AZ125*$D$163</f>
        <v>30.669963092397964</v>
      </c>
      <c r="BX125" s="37">
        <f>BW125-BV125</f>
        <v>-75.330036907602036</v>
      </c>
      <c r="BY125" s="53">
        <f>BX125*(BX125&lt;&gt;0)</f>
        <v>-75.330036907602036</v>
      </c>
      <c r="BZ125" s="26">
        <f>BY125/$BY$155</f>
        <v>-0.10404701230331824</v>
      </c>
      <c r="CA125" s="47">
        <f>BZ125 * $BX$155</f>
        <v>-75.330036907602036</v>
      </c>
      <c r="CB125" s="48">
        <f>IF(CA125&gt;0, V125, W125)</f>
        <v>104.90255466201332</v>
      </c>
      <c r="CC125" s="48">
        <f>IF(BX125&gt;0, S125*T125^(2-N125), S125*U125^(N125+2))</f>
        <v>106.69000244140599</v>
      </c>
      <c r="CD125" s="62">
        <f>CA125/CB125</f>
        <v>-0.71809535192263618</v>
      </c>
      <c r="CE125" s="63">
        <v>0</v>
      </c>
      <c r="CF125" s="15">
        <f>AZ125*$CE$158</f>
        <v>21.079654881279193</v>
      </c>
      <c r="CG125" s="37">
        <f>CF125-CE125</f>
        <v>21.079654881279193</v>
      </c>
      <c r="CH125" s="53">
        <f>CG125*(CG125&lt;&gt;0)</f>
        <v>21.079654881279193</v>
      </c>
      <c r="CI125" s="26">
        <f>CH125/$CH$155</f>
        <v>3.2798591693292667E-3</v>
      </c>
      <c r="CJ125" s="47">
        <f>CI125 * $CG$155</f>
        <v>21.079654881279193</v>
      </c>
      <c r="CK125" s="48">
        <f>IF(CA125&gt;0,V125,W125)</f>
        <v>104.90255466201332</v>
      </c>
      <c r="CL125" s="62">
        <f>CJ125/CK125</f>
        <v>0.20094510519020212</v>
      </c>
      <c r="CM125" s="67">
        <f>N125</f>
        <v>-2</v>
      </c>
      <c r="CN125" s="75">
        <f>BT125+BV125</f>
        <v>4052</v>
      </c>
      <c r="CO125">
        <f>E125/$E$155</f>
        <v>8.048631943901657E-4</v>
      </c>
      <c r="CP125">
        <f>MAX(0,L125)</f>
        <v>0.72480929778827696</v>
      </c>
      <c r="CQ125">
        <f>CP125/$CP$155</f>
        <v>8.9488931383296666E-3</v>
      </c>
      <c r="CR125">
        <f>CO125*CQ125*AO125</f>
        <v>7.2026347175722503E-6</v>
      </c>
      <c r="CS125">
        <f>CR125/$CR$155</f>
        <v>1.5403694715994216E-3</v>
      </c>
      <c r="CT125" s="1">
        <f>$CT$157*CS125</f>
        <v>81.100273842813891</v>
      </c>
      <c r="CU125" s="2">
        <v>0</v>
      </c>
      <c r="CV125" s="1">
        <f>CT125-CU125</f>
        <v>81.100273842813891</v>
      </c>
      <c r="CW125">
        <f>CU125/CT125</f>
        <v>0</v>
      </c>
    </row>
    <row r="126" spans="1:101" x14ac:dyDescent="0.2">
      <c r="A126" s="24" t="s">
        <v>187</v>
      </c>
      <c r="B126">
        <v>0</v>
      </c>
      <c r="C126">
        <v>0</v>
      </c>
      <c r="D126">
        <v>0.50231124807395999</v>
      </c>
      <c r="E126">
        <v>0.49768875192604001</v>
      </c>
      <c r="F126">
        <v>0.551067073170731</v>
      </c>
      <c r="G126">
        <v>0.551067073170731</v>
      </c>
      <c r="H126">
        <v>0.21043771043771001</v>
      </c>
      <c r="I126">
        <v>0.33754208754208698</v>
      </c>
      <c r="J126">
        <v>0.26651751176746702</v>
      </c>
      <c r="K126">
        <v>0.38323494772586197</v>
      </c>
      <c r="L126">
        <v>0.679751227475904</v>
      </c>
      <c r="M126">
        <v>-6.9842964833767202E-2</v>
      </c>
      <c r="N126" s="21">
        <v>0</v>
      </c>
      <c r="O126">
        <v>1.0070275040394501</v>
      </c>
      <c r="P126">
        <v>0.98583550476516402</v>
      </c>
      <c r="Q126">
        <v>1.0575313561947699</v>
      </c>
      <c r="R126">
        <v>0.97485414160332895</v>
      </c>
      <c r="S126">
        <v>55.689998626708899</v>
      </c>
      <c r="T126" s="27">
        <f>IF(C126,P126,R126)</f>
        <v>0.97485414160332895</v>
      </c>
      <c r="U126" s="27">
        <f>IF(D126 = 0,O126,Q126)</f>
        <v>1.0575313561947699</v>
      </c>
      <c r="V126" s="39">
        <f>S126*T126^(1-N126)</f>
        <v>54.289625807130875</v>
      </c>
      <c r="W126" s="38">
        <f>S126*U126^(N126+1)</f>
        <v>58.893919774188333</v>
      </c>
      <c r="X126" s="44">
        <f>0.5 * (D126-MAX($D$3:$D$154))/(MIN($D$3:$D$154)-MAX($D$3:$D$154)) + 0.75</f>
        <v>0.99492317617183068</v>
      </c>
      <c r="Y126" s="44">
        <f>AVERAGE(D126, F126, G126, H126, I126, J126, K126)</f>
        <v>0.40031109312693541</v>
      </c>
      <c r="Z126" s="22">
        <f>AI126^N126</f>
        <v>1</v>
      </c>
      <c r="AA126" s="22">
        <f>(Z126+AB126)/2</f>
        <v>1</v>
      </c>
      <c r="AB126" s="22">
        <f>AM126^N126</f>
        <v>1</v>
      </c>
      <c r="AC126" s="22">
        <v>1</v>
      </c>
      <c r="AD126" s="22">
        <v>1</v>
      </c>
      <c r="AE126" s="22">
        <v>1</v>
      </c>
      <c r="AF126" s="22">
        <f>PERCENTILE($L$2:$L$154, 0.05)</f>
        <v>-4.5080460395209E-2</v>
      </c>
      <c r="AG126" s="22">
        <f>PERCENTILE($L$2:$L$154, 0.95)</f>
        <v>0.95154870252060642</v>
      </c>
      <c r="AH126" s="22">
        <f>MIN(MAX(L126,AF126), AG126)</f>
        <v>0.679751227475904</v>
      </c>
      <c r="AI126" s="22">
        <f>AH126-$AH$155+1</f>
        <v>1.724831687871113</v>
      </c>
      <c r="AJ126" s="22">
        <f>PERCENTILE($M$2:$M$154, 0.02)</f>
        <v>-1.0748760080736643</v>
      </c>
      <c r="AK126" s="22">
        <f>PERCENTILE($M$2:$M$154, 0.98)</f>
        <v>1.1164415820468989</v>
      </c>
      <c r="AL126" s="22">
        <f>MIN(MAX(M126,AJ126), AK126)</f>
        <v>-6.9842964833767202E-2</v>
      </c>
      <c r="AM126" s="22">
        <f>AL126-$AL$155 + 1</f>
        <v>2.0050330432398971</v>
      </c>
      <c r="AN126" s="46">
        <v>1</v>
      </c>
      <c r="AO126" s="51">
        <v>1</v>
      </c>
      <c r="AP126" s="51">
        <v>1</v>
      </c>
      <c r="AQ126" s="21">
        <v>1</v>
      </c>
      <c r="AR126" s="17">
        <f>(AI126^4)*AB126*AE126*AN126</f>
        <v>8.8508888932987126</v>
      </c>
      <c r="AS126" s="17">
        <f>(AM126^4) *Z126*AC126*AO126</f>
        <v>16.161666360857762</v>
      </c>
      <c r="AT126" s="17">
        <f>(AM126^4)*AA126*AP126*AQ126</f>
        <v>16.161666360857762</v>
      </c>
      <c r="AU126" s="17">
        <f>MIN(AR126, 0.05*AR$155)</f>
        <v>8.8508888932987126</v>
      </c>
      <c r="AV126" s="17">
        <f>MIN(AS126, 0.05*AS$155)</f>
        <v>16.161666360857762</v>
      </c>
      <c r="AW126" s="17">
        <f>MIN(AT126, 0.05*AT$155)</f>
        <v>16.161666360857762</v>
      </c>
      <c r="AX126" s="14">
        <f>AU126/$AU$155</f>
        <v>1.7393291971845443E-2</v>
      </c>
      <c r="AY126" s="14">
        <f>AV126/$AV$155</f>
        <v>1.2575226788902161E-2</v>
      </c>
      <c r="AZ126" s="64">
        <f>AW126/$AW$155</f>
        <v>1.071202110962226E-2</v>
      </c>
      <c r="BA126" s="21">
        <f>N126</f>
        <v>0</v>
      </c>
      <c r="BB126" s="81">
        <v>2116</v>
      </c>
      <c r="BC126" s="15">
        <f>$D$161*AX126</f>
        <v>2234.1509604915755</v>
      </c>
      <c r="BD126" s="19">
        <f>BC126-BB126</f>
        <v>118.15096049157546</v>
      </c>
      <c r="BE126" s="60">
        <f>(IF(BD126 &gt; 0, V126, W126))</f>
        <v>54.289625807130875</v>
      </c>
      <c r="BF126" s="60">
        <f>IF(BD126&gt;0, S126*(T126^(2-N126)), S126*(U126^(N126 + 2)))</f>
        <v>52.924466564176498</v>
      </c>
      <c r="BG126" s="46">
        <f>BD126/BE126</f>
        <v>2.1763082492282804</v>
      </c>
      <c r="BH126" s="61">
        <f>BB126/BC126</f>
        <v>0.94711594579733371</v>
      </c>
      <c r="BI126" s="63">
        <v>1337</v>
      </c>
      <c r="BJ126" s="63">
        <v>780</v>
      </c>
      <c r="BK126" s="63">
        <v>0</v>
      </c>
      <c r="BL126" s="10">
        <f>SUM(BI126:BK126)</f>
        <v>2117</v>
      </c>
      <c r="BM126" s="15">
        <f>AY126*$D$160</f>
        <v>2214.7363668346597</v>
      </c>
      <c r="BN126" s="9">
        <f>BM126-BL126</f>
        <v>97.736366834659748</v>
      </c>
      <c r="BO126" s="48">
        <f>IF(BN126&gt;0,V126,W126)</f>
        <v>54.289625807130875</v>
      </c>
      <c r="BP126" s="48">
        <f xml:space="preserve"> IF(BN126 &gt;0, S126*T126^(2-N126), S126*U126^(N126+2))</f>
        <v>52.924466564176498</v>
      </c>
      <c r="BQ126" s="48">
        <f>IF(BN126&gt;0, S126*T126^(3-N126), S126*U126^(N126+3))</f>
        <v>51.593635422234364</v>
      </c>
      <c r="BR126" s="46">
        <f>BN126/BP126</f>
        <v>1.8467142548549658</v>
      </c>
      <c r="BS126" s="61">
        <f>BL126/BM126</f>
        <v>0.95586997698766907</v>
      </c>
      <c r="BT126" s="16">
        <f>BB126+BL126+BV126</f>
        <v>4289</v>
      </c>
      <c r="BU126" s="66">
        <f>BC126+BM126+BW126</f>
        <v>4549.0554367223131</v>
      </c>
      <c r="BV126" s="63">
        <v>56</v>
      </c>
      <c r="BW126" s="15">
        <f>AZ126*$D$163</f>
        <v>100.16810939607775</v>
      </c>
      <c r="BX126" s="37">
        <f>BW126-BV126</f>
        <v>44.168109396077753</v>
      </c>
      <c r="BY126" s="53">
        <f>BX126*(BX126&lt;&gt;0)</f>
        <v>44.168109396077753</v>
      </c>
      <c r="BZ126" s="26">
        <f>BY126/$BY$155</f>
        <v>6.1005675961433657E-2</v>
      </c>
      <c r="CA126" s="47">
        <f>BZ126 * $BX$155</f>
        <v>44.168109396077753</v>
      </c>
      <c r="CB126" s="48">
        <f>IF(CA126&gt;0, V126, W126)</f>
        <v>54.289625807130875</v>
      </c>
      <c r="CC126" s="48">
        <f>IF(BX126&gt;0, S126*T126^(2-N126), S126*U126^(N126+2))</f>
        <v>52.924466564176498</v>
      </c>
      <c r="CD126" s="62">
        <f>CA126/CB126</f>
        <v>0.81356444697167773</v>
      </c>
      <c r="CE126" s="63">
        <v>0</v>
      </c>
      <c r="CF126" s="15">
        <f>AZ126*$CE$158</f>
        <v>68.846159671542267</v>
      </c>
      <c r="CG126" s="37">
        <f>CF126-CE126</f>
        <v>68.846159671542267</v>
      </c>
      <c r="CH126" s="53">
        <f>CG126*(CG126&lt;&gt;0)</f>
        <v>68.846159671542267</v>
      </c>
      <c r="CI126" s="26">
        <f>CH126/$CH$155</f>
        <v>1.0712021109622261E-2</v>
      </c>
      <c r="CJ126" s="47">
        <f>CI126 * $CG$155</f>
        <v>68.846159671542267</v>
      </c>
      <c r="CK126" s="48">
        <f>IF(CA126&gt;0,V126,W126)</f>
        <v>54.289625807130875</v>
      </c>
      <c r="CL126" s="62">
        <f>CJ126/CK126</f>
        <v>1.2681273567094546</v>
      </c>
      <c r="CM126" s="67">
        <f>N126</f>
        <v>0</v>
      </c>
      <c r="CN126" s="75">
        <f>BT126+BV126</f>
        <v>4345</v>
      </c>
      <c r="CO126">
        <f>E126/$E$155</f>
        <v>5.9327225490779876E-3</v>
      </c>
      <c r="CP126">
        <f>MAX(0,L126)</f>
        <v>0.679751227475904</v>
      </c>
      <c r="CQ126">
        <f>CP126/$CP$155</f>
        <v>8.3925814885271906E-3</v>
      </c>
      <c r="CR126">
        <f>CO126*CQ126*AO126</f>
        <v>4.9790857441959763E-5</v>
      </c>
      <c r="CS126">
        <f>CR126/$CR$155</f>
        <v>1.064836962802485E-2</v>
      </c>
      <c r="CT126" s="1">
        <f>$CT$157*CS126</f>
        <v>560.63542463979445</v>
      </c>
      <c r="CU126" s="2">
        <v>0</v>
      </c>
      <c r="CV126" s="1">
        <f>CT126-CU126</f>
        <v>560.63542463979445</v>
      </c>
      <c r="CW126">
        <f>CU126/CT126</f>
        <v>0</v>
      </c>
    </row>
    <row r="127" spans="1:101" x14ac:dyDescent="0.2">
      <c r="A127" s="24" t="s">
        <v>170</v>
      </c>
      <c r="B127">
        <v>0</v>
      </c>
      <c r="C127">
        <v>0</v>
      </c>
      <c r="D127">
        <v>0.45154531168150802</v>
      </c>
      <c r="E127">
        <v>0.54845468831849098</v>
      </c>
      <c r="F127">
        <v>0.46409989594172701</v>
      </c>
      <c r="G127">
        <v>0.46409989594172701</v>
      </c>
      <c r="H127">
        <v>0.38799332962756999</v>
      </c>
      <c r="I127">
        <v>0.496942745969983</v>
      </c>
      <c r="J127">
        <v>0.43910189095830798</v>
      </c>
      <c r="K127">
        <v>0.45142789225031998</v>
      </c>
      <c r="L127">
        <v>0.95069591232476003</v>
      </c>
      <c r="M127">
        <v>-0.59638329882167296</v>
      </c>
      <c r="N127" s="21">
        <v>0</v>
      </c>
      <c r="O127">
        <v>1.0394105983348201</v>
      </c>
      <c r="P127">
        <v>0.98775944197256005</v>
      </c>
      <c r="Q127">
        <v>1.0080771247965701</v>
      </c>
      <c r="R127">
        <v>0.98465645136200697</v>
      </c>
      <c r="S127">
        <v>36.849998474121001</v>
      </c>
      <c r="T127" s="27">
        <f>IF(C127,P127,R127)</f>
        <v>0.98465645136200697</v>
      </c>
      <c r="U127" s="27">
        <f>IF(D127 = 0,O127,Q127)</f>
        <v>1.0080771247965701</v>
      </c>
      <c r="V127" s="39">
        <f>S127*T127^(1-N127)</f>
        <v>36.284588730223355</v>
      </c>
      <c r="W127" s="38">
        <f>S127*U127^(N127+1)</f>
        <v>37.147640510549891</v>
      </c>
      <c r="X127" s="44">
        <f>0.5 * (D127-MAX($D$3:$D$154))/(MIN($D$3:$D$154)-MAX($D$3:$D$154)) + 0.75</f>
        <v>1.020950857202209</v>
      </c>
      <c r="Y127" s="44">
        <f>AVERAGE(D127, F127, G127, H127, I127, J127, K127)</f>
        <v>0.4507444231958776</v>
      </c>
      <c r="Z127" s="22">
        <f>AI127^N127</f>
        <v>1</v>
      </c>
      <c r="AA127" s="22">
        <f>(Z127+AB127)/2</f>
        <v>1</v>
      </c>
      <c r="AB127" s="22">
        <f>AM127^N127</f>
        <v>1</v>
      </c>
      <c r="AC127" s="22">
        <v>1</v>
      </c>
      <c r="AD127" s="22">
        <v>1</v>
      </c>
      <c r="AE127" s="22">
        <v>1</v>
      </c>
      <c r="AF127" s="22">
        <f>PERCENTILE($L$2:$L$154, 0.05)</f>
        <v>-4.5080460395209E-2</v>
      </c>
      <c r="AG127" s="22">
        <f>PERCENTILE($L$2:$L$154, 0.95)</f>
        <v>0.95154870252060642</v>
      </c>
      <c r="AH127" s="22">
        <f>MIN(MAX(L127,AF127), AG127)</f>
        <v>0.95069591232476003</v>
      </c>
      <c r="AI127" s="22">
        <f>AH127-$AH$155+1</f>
        <v>1.9957763727199689</v>
      </c>
      <c r="AJ127" s="22">
        <f>PERCENTILE($M$2:$M$154, 0.02)</f>
        <v>-1.0748760080736643</v>
      </c>
      <c r="AK127" s="22">
        <f>PERCENTILE($M$2:$M$154, 0.98)</f>
        <v>1.1164415820468989</v>
      </c>
      <c r="AL127" s="22">
        <f>MIN(MAX(M127,AJ127), AK127)</f>
        <v>-0.59638329882167296</v>
      </c>
      <c r="AM127" s="22">
        <f>AL127-$AL$155 + 1</f>
        <v>1.4784927092519915</v>
      </c>
      <c r="AN127" s="46">
        <v>1</v>
      </c>
      <c r="AO127" s="51">
        <v>1</v>
      </c>
      <c r="AP127" s="51">
        <v>1</v>
      </c>
      <c r="AQ127" s="21">
        <v>1</v>
      </c>
      <c r="AR127" s="17">
        <f>(AI127^4)*AB127*AE127*AN127</f>
        <v>15.865271461251627</v>
      </c>
      <c r="AS127" s="17">
        <f>(AM127^4) *Z127*AC127*AO127</f>
        <v>4.7783367059304975</v>
      </c>
      <c r="AT127" s="17">
        <f>(AM127^4)*AA127*AP127*AQ127</f>
        <v>4.7783367059304975</v>
      </c>
      <c r="AU127" s="17">
        <f>MIN(AR127, 0.05*AR$155)</f>
        <v>15.865271461251627</v>
      </c>
      <c r="AV127" s="17">
        <f>MIN(AS127, 0.05*AS$155)</f>
        <v>4.7783367059304975</v>
      </c>
      <c r="AW127" s="17">
        <f>MIN(AT127, 0.05*AT$155)</f>
        <v>4.7783367059304975</v>
      </c>
      <c r="AX127" s="14">
        <f>AU127/$AU$155</f>
        <v>3.1177580248133777E-2</v>
      </c>
      <c r="AY127" s="14">
        <f>AV127/$AV$155</f>
        <v>3.717974768761565E-3</v>
      </c>
      <c r="AZ127" s="64">
        <f>AW127/$AW$155</f>
        <v>3.1671018643707333E-3</v>
      </c>
      <c r="BA127" s="21">
        <f>N127</f>
        <v>0</v>
      </c>
      <c r="BB127" s="81">
        <v>3796</v>
      </c>
      <c r="BC127" s="15">
        <f>$D$161*AX127</f>
        <v>4004.7290052925355</v>
      </c>
      <c r="BD127" s="19">
        <f>BC127-BB127</f>
        <v>208.72900529253548</v>
      </c>
      <c r="BE127" s="60">
        <f>(IF(BD127 &gt; 0, V127, W127))</f>
        <v>36.284588730223355</v>
      </c>
      <c r="BF127" s="60">
        <f>IF(BD127&gt;0, S127*(T127^(2-N127)), S127*(U127^(N127 + 2)))</f>
        <v>35.727854378231605</v>
      </c>
      <c r="BG127" s="46">
        <f>BD127/BE127</f>
        <v>5.7525526014485049</v>
      </c>
      <c r="BH127" s="61">
        <f>BB127/BC127</f>
        <v>0.94787936836258202</v>
      </c>
      <c r="BI127" s="63">
        <v>0</v>
      </c>
      <c r="BJ127" s="63">
        <v>258</v>
      </c>
      <c r="BK127" s="63">
        <v>0</v>
      </c>
      <c r="BL127" s="10">
        <f>SUM(BI127:BK127)</f>
        <v>258</v>
      </c>
      <c r="BM127" s="15">
        <f>AY127*$D$160</f>
        <v>654.80599829951802</v>
      </c>
      <c r="BN127" s="9">
        <f>BM127-BL127</f>
        <v>396.80599829951802</v>
      </c>
      <c r="BO127" s="48">
        <f>IF(BN127&gt;0,V127,W127)</f>
        <v>36.284588730223355</v>
      </c>
      <c r="BP127" s="48">
        <f xml:space="preserve"> IF(BN127 &gt;0, S127*T127^(2-N127), S127*U127^(N127+2))</f>
        <v>35.727854378231605</v>
      </c>
      <c r="BQ127" s="48">
        <f>IF(BN127&gt;0, S127*T127^(3-N127), S127*U127^(N127+3))</f>
        <v>35.179662306848073</v>
      </c>
      <c r="BR127" s="46">
        <f>BN127/BP127</f>
        <v>11.106348399731651</v>
      </c>
      <c r="BS127" s="61">
        <f>BL127/BM127</f>
        <v>0.39400982988855726</v>
      </c>
      <c r="BT127" s="16">
        <f>BB127+BL127+BV127</f>
        <v>4091</v>
      </c>
      <c r="BU127" s="66">
        <f>BC127+BM127+BW127</f>
        <v>4689.1505731257848</v>
      </c>
      <c r="BV127" s="63">
        <v>37</v>
      </c>
      <c r="BW127" s="15">
        <f>AZ127*$D$163</f>
        <v>29.615569533730728</v>
      </c>
      <c r="BX127" s="37">
        <f>BW127-BV127</f>
        <v>-7.3844304662692721</v>
      </c>
      <c r="BY127" s="53">
        <f>BX127*(BX127&lt;&gt;0)</f>
        <v>-7.3844304662692721</v>
      </c>
      <c r="BZ127" s="26">
        <f>BY127/$BY$155</f>
        <v>-1.0199489594294625E-2</v>
      </c>
      <c r="CA127" s="47">
        <f>BZ127 * $BX$155</f>
        <v>-7.3844304662692721</v>
      </c>
      <c r="CB127" s="48">
        <f>IF(CA127&gt;0, V127, W127)</f>
        <v>37.147640510549891</v>
      </c>
      <c r="CC127" s="48">
        <f>IF(BX127&gt;0, S127*T127^(2-N127), S127*U127^(N127+2))</f>
        <v>37.447686638851728</v>
      </c>
      <c r="CD127" s="62">
        <f>CA127/CB127</f>
        <v>-0.19878598922513266</v>
      </c>
      <c r="CE127" s="63">
        <v>0</v>
      </c>
      <c r="CF127" s="15">
        <f>AZ127*$CE$158</f>
        <v>20.354963682310704</v>
      </c>
      <c r="CG127" s="37">
        <f>CF127-CE127</f>
        <v>20.354963682310704</v>
      </c>
      <c r="CH127" s="53">
        <f>CG127*(CG127&lt;&gt;0)</f>
        <v>20.354963682310704</v>
      </c>
      <c r="CI127" s="26">
        <f>CH127/$CH$155</f>
        <v>3.1671018643707337E-3</v>
      </c>
      <c r="CJ127" s="47">
        <f>CI127 * $CG$155</f>
        <v>20.354963682310704</v>
      </c>
      <c r="CK127" s="48">
        <f>IF(CA127&gt;0,V127,W127)</f>
        <v>37.147640510549891</v>
      </c>
      <c r="CL127" s="62">
        <f>CJ127/CK127</f>
        <v>0.54794768665132088</v>
      </c>
      <c r="CM127" s="67">
        <f>N127</f>
        <v>0</v>
      </c>
      <c r="CN127" s="75">
        <f>BT127+BV127</f>
        <v>4128</v>
      </c>
      <c r="CO127">
        <f>E127/$E$155</f>
        <v>6.5378803196625042E-3</v>
      </c>
      <c r="CP127">
        <f>MAX(0,L127)</f>
        <v>0.95069591232476003</v>
      </c>
      <c r="CQ127">
        <f>CP127/$CP$155</f>
        <v>1.1737813177068642E-2</v>
      </c>
      <c r="CR127">
        <f>CO127*CQ127*AO127</f>
        <v>7.6740417766232294E-5</v>
      </c>
      <c r="CS127">
        <f>CR127/$CR$155</f>
        <v>1.6411855022509594E-2</v>
      </c>
      <c r="CT127" s="1">
        <f>$CT$157*CS127</f>
        <v>864.08226151876192</v>
      </c>
      <c r="CU127" s="2">
        <v>0</v>
      </c>
      <c r="CV127" s="1">
        <f>CT127-CU127</f>
        <v>864.08226151876192</v>
      </c>
      <c r="CW127">
        <f>CU127/CT127</f>
        <v>0</v>
      </c>
    </row>
    <row r="128" spans="1:101" x14ac:dyDescent="0.2">
      <c r="A128" s="24" t="s">
        <v>168</v>
      </c>
      <c r="B128">
        <v>0</v>
      </c>
      <c r="C128">
        <v>0</v>
      </c>
      <c r="D128">
        <v>0.109154929577464</v>
      </c>
      <c r="E128">
        <v>0.89084507042253502</v>
      </c>
      <c r="F128">
        <v>0.11168384879725</v>
      </c>
      <c r="G128">
        <v>0.11168384879725</v>
      </c>
      <c r="H128">
        <v>0.39301310043668097</v>
      </c>
      <c r="I128">
        <v>6.98689956331877E-2</v>
      </c>
      <c r="J128">
        <v>0.165708873021923</v>
      </c>
      <c r="K128">
        <v>0.13604045250933</v>
      </c>
      <c r="L128">
        <v>-0.10247005207828799</v>
      </c>
      <c r="M128">
        <v>-0.50959200192649701</v>
      </c>
      <c r="N128" s="21">
        <v>0</v>
      </c>
      <c r="O128">
        <v>1.0170237886114599</v>
      </c>
      <c r="P128">
        <v>0.98402152491005201</v>
      </c>
      <c r="Q128">
        <v>1.0076163533995299</v>
      </c>
      <c r="R128">
        <v>0.99018285857646104</v>
      </c>
      <c r="S128">
        <v>124.059997558593</v>
      </c>
      <c r="T128" s="27">
        <f>IF(C128,P128,R128)</f>
        <v>0.99018285857646104</v>
      </c>
      <c r="U128" s="27">
        <f>IF(D128 = 0,O128,Q128)</f>
        <v>1.0076163533995299</v>
      </c>
      <c r="V128" s="39">
        <f>S128*T128^(1-N128)</f>
        <v>122.84208301755639</v>
      </c>
      <c r="W128" s="38">
        <f>S128*U128^(N128+1)</f>
        <v>125.00488234274407</v>
      </c>
      <c r="X128" s="44">
        <f>0.5 * (D128-MAX($D$3:$D$154))/(MIN($D$3:$D$154)-MAX($D$3:$D$154)) + 0.75</f>
        <v>1.196494307920444</v>
      </c>
      <c r="Y128" s="44">
        <f>AVERAGE(D128, F128, G128, H128, I128, J128, K128)</f>
        <v>0.15673629268186937</v>
      </c>
      <c r="Z128" s="22">
        <f>AI128^N128</f>
        <v>1</v>
      </c>
      <c r="AA128" s="22">
        <f>(Z128+AB128)/2</f>
        <v>1</v>
      </c>
      <c r="AB128" s="22">
        <f>AM128^N128</f>
        <v>1</v>
      </c>
      <c r="AC128" s="22">
        <v>1</v>
      </c>
      <c r="AD128" s="22">
        <v>1</v>
      </c>
      <c r="AE128" s="22">
        <v>1</v>
      </c>
      <c r="AF128" s="22">
        <f>PERCENTILE($L$2:$L$154, 0.05)</f>
        <v>-4.5080460395209E-2</v>
      </c>
      <c r="AG128" s="22">
        <f>PERCENTILE($L$2:$L$154, 0.95)</f>
        <v>0.95154870252060642</v>
      </c>
      <c r="AH128" s="22">
        <f>MIN(MAX(L128,AF128), AG128)</f>
        <v>-4.5080460395209E-2</v>
      </c>
      <c r="AI128" s="22">
        <f>AH128-$AH$155+1</f>
        <v>1</v>
      </c>
      <c r="AJ128" s="22">
        <f>PERCENTILE($M$2:$M$154, 0.02)</f>
        <v>-1.0748760080736643</v>
      </c>
      <c r="AK128" s="22">
        <f>PERCENTILE($M$2:$M$154, 0.98)</f>
        <v>1.1164415820468989</v>
      </c>
      <c r="AL128" s="22">
        <f>MIN(MAX(M128,AJ128), AK128)</f>
        <v>-0.50959200192649701</v>
      </c>
      <c r="AM128" s="22">
        <f>AL128-$AL$155 + 1</f>
        <v>1.5652840061471673</v>
      </c>
      <c r="AN128" s="46">
        <v>1</v>
      </c>
      <c r="AO128" s="51">
        <v>1</v>
      </c>
      <c r="AP128" s="51">
        <v>1</v>
      </c>
      <c r="AQ128" s="21">
        <v>1</v>
      </c>
      <c r="AR128" s="17">
        <f>(AI128^4)*AB128*AE128*AN128</f>
        <v>1</v>
      </c>
      <c r="AS128" s="17">
        <f>(AM128^4) *Z128*AC128*AO128</f>
        <v>6.0030587105111515</v>
      </c>
      <c r="AT128" s="17">
        <f>(AM128^4)*AA128*AP128*AQ128</f>
        <v>6.0030587105111515</v>
      </c>
      <c r="AU128" s="17">
        <f>MIN(AR128, 0.05*AR$155)</f>
        <v>1</v>
      </c>
      <c r="AV128" s="17">
        <f>MIN(AS128, 0.05*AS$155)</f>
        <v>6.0030587105111515</v>
      </c>
      <c r="AW128" s="17">
        <f>MIN(AT128, 0.05*AT$155)</f>
        <v>6.0030587105111515</v>
      </c>
      <c r="AX128" s="14">
        <f>AU128/$AU$155</f>
        <v>1.9651463464889335E-3</v>
      </c>
      <c r="AY128" s="14">
        <f>AV128/$AV$155</f>
        <v>4.6709183958036958E-3</v>
      </c>
      <c r="AZ128" s="64">
        <f>AW128/$AW$155</f>
        <v>3.9788528109352909E-3</v>
      </c>
      <c r="BA128" s="21">
        <f>N128</f>
        <v>0</v>
      </c>
      <c r="BB128" s="81">
        <v>248</v>
      </c>
      <c r="BC128" s="15">
        <f>$D$161*AX128</f>
        <v>252.42108306015703</v>
      </c>
      <c r="BD128" s="19">
        <f>BC128-BB128</f>
        <v>4.4210830601570308</v>
      </c>
      <c r="BE128" s="60">
        <f>(IF(BD128 &gt; 0, V128, W128))</f>
        <v>122.84208301755639</v>
      </c>
      <c r="BF128" s="60">
        <f>IF(BD128&gt;0, S128*(T128^(2-N128)), S128*(U128^(N128 + 2)))</f>
        <v>121.63612491581092</v>
      </c>
      <c r="BG128" s="46">
        <f>BD128/BE128</f>
        <v>3.5989971445902436E-2</v>
      </c>
      <c r="BH128" s="61">
        <f>BB128/BC128</f>
        <v>0.98248528606818708</v>
      </c>
      <c r="BI128" s="63">
        <v>0</v>
      </c>
      <c r="BJ128" s="63">
        <v>496</v>
      </c>
      <c r="BK128" s="63">
        <v>0</v>
      </c>
      <c r="BL128" s="10">
        <f>SUM(BI128:BK128)</f>
        <v>496</v>
      </c>
      <c r="BM128" s="15">
        <f>AY128*$D$160</f>
        <v>822.6374769505511</v>
      </c>
      <c r="BN128" s="9">
        <f>BM128-BL128</f>
        <v>326.6374769505511</v>
      </c>
      <c r="BO128" s="48">
        <f>IF(BN128&gt;0,V128,W128)</f>
        <v>122.84208301755639</v>
      </c>
      <c r="BP128" s="48">
        <f xml:space="preserve"> IF(BN128 &gt;0, S128*T128^(2-N128), S128*U128^(N128+2))</f>
        <v>121.63612491581092</v>
      </c>
      <c r="BQ128" s="48">
        <f>IF(BN128&gt;0, S128*T128^(3-N128), S128*U128^(N128+3))</f>
        <v>120.44200587530116</v>
      </c>
      <c r="BR128" s="46">
        <f>BN128/BP128</f>
        <v>2.6853656935933263</v>
      </c>
      <c r="BS128" s="61">
        <f>BL128/BM128</f>
        <v>0.60293873534504028</v>
      </c>
      <c r="BT128" s="16">
        <f>BB128+BL128+BV128</f>
        <v>744</v>
      </c>
      <c r="BU128" s="66">
        <f>BC128+BM128+BW128</f>
        <v>1112.2648126457641</v>
      </c>
      <c r="BV128" s="63">
        <v>0</v>
      </c>
      <c r="BW128" s="15">
        <f>AZ128*$D$163</f>
        <v>37.206252635055904</v>
      </c>
      <c r="BX128" s="37">
        <f>BW128-BV128</f>
        <v>37.206252635055904</v>
      </c>
      <c r="BY128" s="53">
        <f>BX128*(BX128&lt;&gt;0)</f>
        <v>37.206252635055904</v>
      </c>
      <c r="BZ128" s="26">
        <f>BY128/$BY$155</f>
        <v>5.1389851705878571E-2</v>
      </c>
      <c r="CA128" s="47">
        <f>BZ128 * $BX$155</f>
        <v>37.206252635055904</v>
      </c>
      <c r="CB128" s="48">
        <f>IF(CA128&gt;0, V128, W128)</f>
        <v>122.84208301755639</v>
      </c>
      <c r="CC128" s="48">
        <f>IF(BX128&gt;0, S128*T128^(2-N128), S128*U128^(N128+2))</f>
        <v>121.63612491581092</v>
      </c>
      <c r="CD128" s="62">
        <f>CA128/CB128</f>
        <v>0.30287871811599326</v>
      </c>
      <c r="CE128" s="63">
        <v>0</v>
      </c>
      <c r="CF128" s="15">
        <f>AZ128*$CE$158</f>
        <v>25.572087015881113</v>
      </c>
      <c r="CG128" s="37">
        <f>CF128-CE128</f>
        <v>25.572087015881113</v>
      </c>
      <c r="CH128" s="53">
        <f>CG128*(CG128&lt;&gt;0)</f>
        <v>25.572087015881113</v>
      </c>
      <c r="CI128" s="26">
        <f>CH128/$CH$155</f>
        <v>3.9788528109352909E-3</v>
      </c>
      <c r="CJ128" s="47">
        <f>CI128 * $CG$155</f>
        <v>25.57208701588111</v>
      </c>
      <c r="CK128" s="48">
        <f>IF(CA128&gt;0,V128,W128)</f>
        <v>122.84208301755639</v>
      </c>
      <c r="CL128" s="62">
        <f>CJ128/CK128</f>
        <v>0.20817041186306154</v>
      </c>
      <c r="CM128" s="67">
        <f>N128</f>
        <v>0</v>
      </c>
      <c r="CN128" s="75">
        <f>BT128+BV128</f>
        <v>744</v>
      </c>
      <c r="CO128">
        <f>E128/$E$155</f>
        <v>1.0619361230442576E-2</v>
      </c>
      <c r="CP128">
        <f>MAX(0,L128)</f>
        <v>0</v>
      </c>
      <c r="CQ128">
        <f>CP128/$CP$155</f>
        <v>0</v>
      </c>
      <c r="CR128">
        <f>CO128*CQ128*AO128</f>
        <v>0</v>
      </c>
      <c r="CS128">
        <f>CR128/$CR$155</f>
        <v>0</v>
      </c>
      <c r="CT128" s="1">
        <f>$CT$157*CS128</f>
        <v>0</v>
      </c>
      <c r="CU128" s="2">
        <v>0</v>
      </c>
      <c r="CV128" s="1">
        <f>CT128-CU128</f>
        <v>0</v>
      </c>
      <c r="CW128" t="e">
        <f>CU128/CT128</f>
        <v>#DIV/0!</v>
      </c>
    </row>
    <row r="129" spans="1:101" x14ac:dyDescent="0.2">
      <c r="A129" s="24" t="s">
        <v>218</v>
      </c>
      <c r="B129">
        <v>0</v>
      </c>
      <c r="C129">
        <v>0</v>
      </c>
      <c r="D129">
        <v>0.31921693967239301</v>
      </c>
      <c r="E129">
        <v>0.68078306032760605</v>
      </c>
      <c r="F129">
        <v>0.23202224870877999</v>
      </c>
      <c r="G129">
        <v>0.23202224870877999</v>
      </c>
      <c r="H129">
        <v>0.15169243627246101</v>
      </c>
      <c r="I129">
        <v>0.219807772670288</v>
      </c>
      <c r="J129">
        <v>0.18260114059879001</v>
      </c>
      <c r="K129">
        <v>0.20583373692988099</v>
      </c>
      <c r="L129">
        <v>0.67615550081733999</v>
      </c>
      <c r="M129">
        <v>0.74312935389155399</v>
      </c>
      <c r="N129" s="21">
        <v>0</v>
      </c>
      <c r="O129">
        <v>0.99606463320607397</v>
      </c>
      <c r="P129">
        <v>1.0095744589784601</v>
      </c>
      <c r="Q129">
        <v>1.01457039303317</v>
      </c>
      <c r="R129">
        <v>0.99281593620897901</v>
      </c>
      <c r="S129">
        <v>0.91699999570846502</v>
      </c>
      <c r="T129" s="27">
        <f>IF(C129,P129,R129)</f>
        <v>0.99281593620897901</v>
      </c>
      <c r="U129" s="27">
        <f>IF(D129 = 0,O129,Q129)</f>
        <v>1.01457039303317</v>
      </c>
      <c r="V129" s="39">
        <f>S129*T129^(1-N129)</f>
        <v>0.91041220924292943</v>
      </c>
      <c r="W129" s="38">
        <f>S129*U129^(N129+1)</f>
        <v>0.93036104605735259</v>
      </c>
      <c r="X129" s="44">
        <f>0.5 * (D129-MAX($D$3:$D$154))/(MIN($D$3:$D$154)-MAX($D$3:$D$154)) + 0.75</f>
        <v>1.0887955755837773</v>
      </c>
      <c r="Y129" s="44">
        <f>AVERAGE(D129, F129, G129, H129, I129, J129, K129)</f>
        <v>0.22045664622305328</v>
      </c>
      <c r="Z129" s="22">
        <f>AI129^N129</f>
        <v>1</v>
      </c>
      <c r="AA129" s="22">
        <f>(Z129+AB129)/2</f>
        <v>1</v>
      </c>
      <c r="AB129" s="22">
        <f>AM129^N129</f>
        <v>1</v>
      </c>
      <c r="AC129" s="22">
        <v>1</v>
      </c>
      <c r="AD129" s="22">
        <v>1</v>
      </c>
      <c r="AE129" s="22">
        <v>1</v>
      </c>
      <c r="AF129" s="22">
        <f>PERCENTILE($L$2:$L$154, 0.05)</f>
        <v>-4.5080460395209E-2</v>
      </c>
      <c r="AG129" s="22">
        <f>PERCENTILE($L$2:$L$154, 0.95)</f>
        <v>0.95154870252060642</v>
      </c>
      <c r="AH129" s="22">
        <f>MIN(MAX(L129,AF129), AG129)</f>
        <v>0.67615550081733999</v>
      </c>
      <c r="AI129" s="22">
        <f>AH129-$AH$155+1</f>
        <v>1.721235961212549</v>
      </c>
      <c r="AJ129" s="22">
        <f>PERCENTILE($M$2:$M$154, 0.02)</f>
        <v>-1.0748760080736643</v>
      </c>
      <c r="AK129" s="22">
        <f>PERCENTILE($M$2:$M$154, 0.98)</f>
        <v>1.1164415820468989</v>
      </c>
      <c r="AL129" s="22">
        <f>MIN(MAX(M129,AJ129), AK129)</f>
        <v>0.74312935389155399</v>
      </c>
      <c r="AM129" s="22">
        <f>AL129-$AL$155 + 1</f>
        <v>2.8180053619652181</v>
      </c>
      <c r="AN129" s="46">
        <v>0</v>
      </c>
      <c r="AO129" s="78">
        <v>0</v>
      </c>
      <c r="AP129" s="78">
        <v>0</v>
      </c>
      <c r="AQ129" s="50">
        <v>1</v>
      </c>
      <c r="AR129" s="17">
        <f>(AI129^4)*AB129*AE129*AN129</f>
        <v>0</v>
      </c>
      <c r="AS129" s="17">
        <f>(AM129^4) *Z129*AC129*AO129</f>
        <v>0</v>
      </c>
      <c r="AT129" s="17">
        <f>(AM129^4)*AA129*AP129*AQ129</f>
        <v>0</v>
      </c>
      <c r="AU129" s="17">
        <f>MIN(AR129, 0.05*AR$155)</f>
        <v>0</v>
      </c>
      <c r="AV129" s="17">
        <f>MIN(AS129, 0.05*AS$155)</f>
        <v>0</v>
      </c>
      <c r="AW129" s="17">
        <f>MIN(AT129, 0.05*AT$155)</f>
        <v>0</v>
      </c>
      <c r="AX129" s="14">
        <f>AU129/$AU$155</f>
        <v>0</v>
      </c>
      <c r="AY129" s="14">
        <f>AV129/$AV$155</f>
        <v>0</v>
      </c>
      <c r="AZ129" s="64">
        <f>AW129/$AW$155</f>
        <v>0</v>
      </c>
      <c r="BA129" s="21">
        <f>N129</f>
        <v>0</v>
      </c>
      <c r="BB129" s="81">
        <v>0</v>
      </c>
      <c r="BC129" s="15">
        <f>$D$161*AX129</f>
        <v>0</v>
      </c>
      <c r="BD129" s="19">
        <f>BC129-BB129</f>
        <v>0</v>
      </c>
      <c r="BE129" s="60">
        <f>(IF(BD129 &gt; 0, V129, W129))</f>
        <v>0.93036104605735259</v>
      </c>
      <c r="BF129" s="60">
        <f>IF(BD129&gt;0, S129*(T129^(2-N129)), S129*(U129^(N129 + 2)))</f>
        <v>0.94391677216115932</v>
      </c>
      <c r="BG129" s="46">
        <f>BD129/BE129</f>
        <v>0</v>
      </c>
      <c r="BH129" s="61" t="e">
        <f>BB129/BC129</f>
        <v>#DIV/0!</v>
      </c>
      <c r="BI129" s="63">
        <v>0</v>
      </c>
      <c r="BJ129" s="63">
        <v>3096</v>
      </c>
      <c r="BK129" s="63">
        <v>0</v>
      </c>
      <c r="BL129" s="10">
        <f>SUM(BI129:BK129)</f>
        <v>3096</v>
      </c>
      <c r="BM129" s="15">
        <f>AY129*$D$160</f>
        <v>0</v>
      </c>
      <c r="BN129" s="9">
        <f>BM129-BL129</f>
        <v>-3096</v>
      </c>
      <c r="BO129" s="48">
        <f>IF(BN129&gt;0,V129,W129)</f>
        <v>0.93036104605735259</v>
      </c>
      <c r="BP129" s="48">
        <f xml:space="preserve"> IF(BN129 &gt;0, S129*T129^(2-N129), S129*U129^(N129+2))</f>
        <v>0.94391677216115932</v>
      </c>
      <c r="BQ129" s="48">
        <f>IF(BN129&gt;0, S129*T129^(3-N129), S129*U129^(N129+3))</f>
        <v>0.95767001052214862</v>
      </c>
      <c r="BR129" s="46">
        <f>BN129/BP129</f>
        <v>-3279.9501940319433</v>
      </c>
      <c r="BS129" s="61" t="e">
        <f>BL129/BM129</f>
        <v>#DIV/0!</v>
      </c>
      <c r="BT129" s="16">
        <f>BB129+BL129+BV129</f>
        <v>3185</v>
      </c>
      <c r="BU129" s="66">
        <f>BC129+BM129+BW129</f>
        <v>0</v>
      </c>
      <c r="BV129" s="63">
        <v>89</v>
      </c>
      <c r="BW129" s="15">
        <f>AZ129*$D$163</f>
        <v>0</v>
      </c>
      <c r="BX129" s="37">
        <f>BW129-BV129</f>
        <v>-89</v>
      </c>
      <c r="BY129" s="53">
        <f>BX129*(BX129&lt;&gt;0)</f>
        <v>-89</v>
      </c>
      <c r="BZ129" s="26">
        <f>BY129/$BY$155</f>
        <v>-0.12292817679558071</v>
      </c>
      <c r="CA129" s="47">
        <f>BZ129 * $BX$155</f>
        <v>-89</v>
      </c>
      <c r="CB129" s="48">
        <f>IF(CA129&gt;0, V129, W129)</f>
        <v>0.93036104605735259</v>
      </c>
      <c r="CC129" s="48">
        <f>IF(BX129&gt;0, S129*T129^(2-N129), S129*U129^(N129+2))</f>
        <v>0.94391677216115932</v>
      </c>
      <c r="CD129" s="62">
        <f>CA129/CB129</f>
        <v>-95.661786762419482</v>
      </c>
      <c r="CE129" s="63">
        <v>0</v>
      </c>
      <c r="CF129" s="15">
        <f>AZ129*$CE$158</f>
        <v>0</v>
      </c>
      <c r="CG129" s="37">
        <f>CF129-CE129</f>
        <v>0</v>
      </c>
      <c r="CH129" s="53">
        <f>CG129*(CG129&lt;&gt;0)</f>
        <v>0</v>
      </c>
      <c r="CI129" s="26">
        <f>CH129/$CH$155</f>
        <v>0</v>
      </c>
      <c r="CJ129" s="47">
        <f>CI129 * $CG$155</f>
        <v>0</v>
      </c>
      <c r="CK129" s="48">
        <f>IF(CA129&gt;0,V129,W129)</f>
        <v>0.93036104605735259</v>
      </c>
      <c r="CL129" s="62">
        <f>CJ129/CK129</f>
        <v>0</v>
      </c>
      <c r="CM129" s="67">
        <f>N129</f>
        <v>0</v>
      </c>
      <c r="CN129" s="75">
        <f>BT129+BV129</f>
        <v>3274</v>
      </c>
      <c r="CO129">
        <f>E129/$E$155</f>
        <v>8.1153070014250931E-3</v>
      </c>
      <c r="CP129">
        <f>MAX(0,L129)</f>
        <v>0.67615550081733999</v>
      </c>
      <c r="CQ129">
        <f>CP129/$CP$155</f>
        <v>8.348186674994415E-3</v>
      </c>
      <c r="CR129">
        <f>CO129*CQ129*AO129</f>
        <v>0</v>
      </c>
      <c r="CS129">
        <f>CR129/$CR$155</f>
        <v>0</v>
      </c>
      <c r="CT129" s="1">
        <f>$CT$157*CS129</f>
        <v>0</v>
      </c>
      <c r="CU129" s="2">
        <v>0</v>
      </c>
      <c r="CV129" s="1">
        <f>CT129-CU129</f>
        <v>0</v>
      </c>
      <c r="CW129" t="e">
        <f>CU129/CT129</f>
        <v>#DIV/0!</v>
      </c>
    </row>
    <row r="130" spans="1:101" x14ac:dyDescent="0.2">
      <c r="A130" s="24" t="s">
        <v>169</v>
      </c>
      <c r="B130">
        <v>0</v>
      </c>
      <c r="C130">
        <v>0</v>
      </c>
      <c r="D130">
        <v>0.38381201044386398</v>
      </c>
      <c r="E130">
        <v>0.61618798955613496</v>
      </c>
      <c r="F130">
        <v>0.40302267002518799</v>
      </c>
      <c r="G130">
        <v>0.40302267002518799</v>
      </c>
      <c r="H130">
        <v>0.87179487179487103</v>
      </c>
      <c r="I130">
        <v>0.41025641025641002</v>
      </c>
      <c r="J130">
        <v>0.59804634818926095</v>
      </c>
      <c r="K130">
        <v>0.49094422905870799</v>
      </c>
      <c r="L130">
        <v>2.0899543707303101E-2</v>
      </c>
      <c r="M130">
        <v>0.265473344302674</v>
      </c>
      <c r="N130" s="21">
        <v>0</v>
      </c>
      <c r="O130">
        <v>0.99849774491763699</v>
      </c>
      <c r="P130">
        <v>0.99122897902136997</v>
      </c>
      <c r="Q130">
        <v>1.02523972185782</v>
      </c>
      <c r="R130">
        <v>0.99453190834362104</v>
      </c>
      <c r="S130">
        <v>16.7299995422363</v>
      </c>
      <c r="T130" s="27">
        <f>IF(C130,P130,R130)</f>
        <v>0.99453190834362104</v>
      </c>
      <c r="U130" s="27">
        <f>IF(D130 = 0,O130,Q130)</f>
        <v>1.02523972185782</v>
      </c>
      <c r="V130" s="39">
        <f>S130*T130^(1-N130)</f>
        <v>16.638518371328175</v>
      </c>
      <c r="W130" s="38">
        <f>S130*U130^(N130+1)</f>
        <v>17.152260077363799</v>
      </c>
      <c r="X130" s="44">
        <f>0.5 * (D130-MAX($D$3:$D$154))/(MIN($D$3:$D$154)-MAX($D$3:$D$154)) + 0.75</f>
        <v>1.055677701323025</v>
      </c>
      <c r="Y130" s="44">
        <f>AVERAGE(D130, F130, G130, H130, I130, J130, K130)</f>
        <v>0.50869988711335579</v>
      </c>
      <c r="Z130" s="22">
        <f>AI130^N130</f>
        <v>1</v>
      </c>
      <c r="AA130" s="22">
        <f>(Z130+AB130)/2</f>
        <v>1</v>
      </c>
      <c r="AB130" s="22">
        <f>AM130^N130</f>
        <v>1</v>
      </c>
      <c r="AC130" s="22">
        <v>1</v>
      </c>
      <c r="AD130" s="22">
        <v>1</v>
      </c>
      <c r="AE130" s="22">
        <v>1</v>
      </c>
      <c r="AF130" s="22">
        <f>PERCENTILE($L$2:$L$154, 0.05)</f>
        <v>-4.5080460395209E-2</v>
      </c>
      <c r="AG130" s="22">
        <f>PERCENTILE($L$2:$L$154, 0.95)</f>
        <v>0.95154870252060642</v>
      </c>
      <c r="AH130" s="22">
        <f>MIN(MAX(L130,AF130), AG130)</f>
        <v>2.0899543707303101E-2</v>
      </c>
      <c r="AI130" s="22">
        <f>AH130-$AH$155+1</f>
        <v>1.065980004102512</v>
      </c>
      <c r="AJ130" s="22">
        <f>PERCENTILE($M$2:$M$154, 0.02)</f>
        <v>-1.0748760080736643</v>
      </c>
      <c r="AK130" s="22">
        <f>PERCENTILE($M$2:$M$154, 0.98)</f>
        <v>1.1164415820468989</v>
      </c>
      <c r="AL130" s="22">
        <f>MIN(MAX(M130,AJ130), AK130)</f>
        <v>0.265473344302674</v>
      </c>
      <c r="AM130" s="22">
        <f>AL130-$AL$155 + 1</f>
        <v>2.3403493523763386</v>
      </c>
      <c r="AN130" s="46">
        <v>1</v>
      </c>
      <c r="AO130" s="51">
        <v>1</v>
      </c>
      <c r="AP130" s="51">
        <v>1</v>
      </c>
      <c r="AQ130" s="21">
        <v>1</v>
      </c>
      <c r="AR130" s="17">
        <f>(AI130^4)*AB130*AE130*AN130</f>
        <v>1.2912080729008235</v>
      </c>
      <c r="AS130" s="17">
        <f>(AM130^4) *Z130*AC130*AO130</f>
        <v>30.000104243925929</v>
      </c>
      <c r="AT130" s="17">
        <f>(AM130^4)*AA130*AP130*AQ130</f>
        <v>30.000104243925929</v>
      </c>
      <c r="AU130" s="17">
        <f>MIN(AR130, 0.05*AR$155)</f>
        <v>1.2912080729008235</v>
      </c>
      <c r="AV130" s="17">
        <f>MIN(AS130, 0.05*AS$155)</f>
        <v>30.000104243925929</v>
      </c>
      <c r="AW130" s="17">
        <f>MIN(AT130, 0.05*AT$155)</f>
        <v>30.000104243925929</v>
      </c>
      <c r="AX130" s="14">
        <f>AU130/$AU$155</f>
        <v>2.5374128270180697E-3</v>
      </c>
      <c r="AY130" s="14">
        <f>AV130/$AV$155</f>
        <v>2.3342773333804436E-2</v>
      </c>
      <c r="AZ130" s="64">
        <f>AW130/$AW$155</f>
        <v>1.9884196516400984E-2</v>
      </c>
      <c r="BA130" s="21">
        <f>N130</f>
        <v>0</v>
      </c>
      <c r="BB130" s="81">
        <v>385</v>
      </c>
      <c r="BC130" s="15">
        <f>$D$161*AX130</f>
        <v>325.92814021764406</v>
      </c>
      <c r="BD130" s="19">
        <f>BC130-BB130</f>
        <v>-59.071859782355943</v>
      </c>
      <c r="BE130" s="60">
        <f>(IF(BD130 &gt; 0, V130, W130))</f>
        <v>17.152260077363799</v>
      </c>
      <c r="BF130" s="60">
        <f>IF(BD130&gt;0, S130*(T130^(2-N130)), S130*(U130^(N130 + 2)))</f>
        <v>17.585178350949452</v>
      </c>
      <c r="BG130" s="46">
        <f>BD130/BE130</f>
        <v>-3.4439694545160453</v>
      </c>
      <c r="BH130" s="61">
        <f>BB130/BC130</f>
        <v>1.1812419748196941</v>
      </c>
      <c r="BI130" s="63">
        <v>1573</v>
      </c>
      <c r="BJ130" s="63">
        <v>268</v>
      </c>
      <c r="BK130" s="63">
        <v>0</v>
      </c>
      <c r="BL130" s="10">
        <f>SUM(BI130:BK130)</f>
        <v>1841</v>
      </c>
      <c r="BM130" s="15">
        <f>AY130*$D$160</f>
        <v>4111.1058967763038</v>
      </c>
      <c r="BN130" s="9">
        <f>BM130-BL130</f>
        <v>2270.1058967763038</v>
      </c>
      <c r="BO130" s="48">
        <f>IF(BN130&gt;0,V130,W130)</f>
        <v>16.638518371328175</v>
      </c>
      <c r="BP130" s="48">
        <f xml:space="preserve"> IF(BN130 &gt;0, S130*T130^(2-N130), S130*U130^(N130+2))</f>
        <v>16.547537427847406</v>
      </c>
      <c r="BQ130" s="48">
        <f>IF(BN130&gt;0, S130*T130^(3-N130), S130*U130^(N130+3))</f>
        <v>16.457053976504575</v>
      </c>
      <c r="BR130" s="46">
        <f>BN130/BP130</f>
        <v>137.1869322957991</v>
      </c>
      <c r="BS130" s="61">
        <f>BL130/BM130</f>
        <v>0.44781137879313881</v>
      </c>
      <c r="BT130" s="16">
        <f>BB130+BL130+BV130</f>
        <v>2410</v>
      </c>
      <c r="BU130" s="66">
        <f>BC130+BM130+BW130</f>
        <v>4622.9711586188132</v>
      </c>
      <c r="BV130" s="63">
        <v>184</v>
      </c>
      <c r="BW130" s="15">
        <f>AZ130*$D$163</f>
        <v>185.9371216248656</v>
      </c>
      <c r="BX130" s="37">
        <f>BW130-BV130</f>
        <v>1.9371216248655969</v>
      </c>
      <c r="BY130" s="53">
        <f>BX130*(BX130&lt;&gt;0)</f>
        <v>1.9371216248655969</v>
      </c>
      <c r="BZ130" s="26">
        <f>BY130/$BY$155</f>
        <v>2.6755823547867492E-3</v>
      </c>
      <c r="CA130" s="47">
        <f>BZ130 * $BX$155</f>
        <v>1.9371216248655969</v>
      </c>
      <c r="CB130" s="48">
        <f>IF(CA130&gt;0, V130, W130)</f>
        <v>16.638518371328175</v>
      </c>
      <c r="CC130" s="48">
        <f>IF(BX130&gt;0, S130*T130^(2-N130), S130*U130^(N130+2))</f>
        <v>16.547537427847406</v>
      </c>
      <c r="CD130" s="62">
        <f>CA130/CB130</f>
        <v>0.11642392559446178</v>
      </c>
      <c r="CE130" s="63">
        <v>0</v>
      </c>
      <c r="CF130" s="15">
        <f>AZ130*$CE$158</f>
        <v>127.79573101090912</v>
      </c>
      <c r="CG130" s="37">
        <f>CF130-CE130</f>
        <v>127.79573101090912</v>
      </c>
      <c r="CH130" s="53">
        <f>CG130*(CG130&lt;&gt;0)</f>
        <v>127.79573101090912</v>
      </c>
      <c r="CI130" s="26">
        <f>CH130/$CH$155</f>
        <v>1.9884196516400988E-2</v>
      </c>
      <c r="CJ130" s="47">
        <f>CI130 * $CG$155</f>
        <v>127.79573101090914</v>
      </c>
      <c r="CK130" s="48">
        <f>IF(CA130&gt;0,V130,W130)</f>
        <v>16.638518371328175</v>
      </c>
      <c r="CL130" s="62">
        <f>CJ130/CK130</f>
        <v>7.6807158040663808</v>
      </c>
      <c r="CM130" s="67">
        <f>N130</f>
        <v>0</v>
      </c>
      <c r="CN130" s="75">
        <f>BT130+BV130</f>
        <v>2594</v>
      </c>
      <c r="CO130">
        <f>E130/$E$155</f>
        <v>7.3452983736589884E-3</v>
      </c>
      <c r="CP130">
        <f>MAX(0,L130)</f>
        <v>2.0899543707303101E-2</v>
      </c>
      <c r="CQ130">
        <f>CP130/$CP$155</f>
        <v>2.5803722971988989E-4</v>
      </c>
      <c r="CR130">
        <f>CO130*CQ130*AO130</f>
        <v>1.895360443804978E-6</v>
      </c>
      <c r="CS130">
        <f>CR130/$CR$155</f>
        <v>4.0534547145525612E-4</v>
      </c>
      <c r="CT130" s="1">
        <f>$CT$157*CS130</f>
        <v>21.341392011509996</v>
      </c>
      <c r="CU130" s="2">
        <v>0</v>
      </c>
      <c r="CV130" s="1">
        <f>CT130-CU130</f>
        <v>21.341392011509996</v>
      </c>
      <c r="CW130">
        <f>CU130/CT130</f>
        <v>0</v>
      </c>
    </row>
    <row r="131" spans="1:101" x14ac:dyDescent="0.2">
      <c r="A131" s="24" t="s">
        <v>171</v>
      </c>
      <c r="B131">
        <v>0</v>
      </c>
      <c r="C131">
        <v>0</v>
      </c>
      <c r="D131">
        <v>8.8250930356193497E-2</v>
      </c>
      <c r="E131">
        <v>0.91174906964380598</v>
      </c>
      <c r="F131">
        <v>0.115100316789862</v>
      </c>
      <c r="G131">
        <v>0.115100316789862</v>
      </c>
      <c r="H131">
        <v>0.161490683229813</v>
      </c>
      <c r="I131">
        <v>2.11744776962168E-2</v>
      </c>
      <c r="J131">
        <v>5.8476327434240402E-2</v>
      </c>
      <c r="K131">
        <v>8.2040501049108705E-2</v>
      </c>
      <c r="L131">
        <v>0.35773259573732302</v>
      </c>
      <c r="M131">
        <v>-1.14390952096403</v>
      </c>
      <c r="N131" s="21">
        <v>0</v>
      </c>
      <c r="O131">
        <v>1.0085324651973999</v>
      </c>
      <c r="P131">
        <v>0.988614489960989</v>
      </c>
      <c r="Q131">
        <v>1.0085435498481401</v>
      </c>
      <c r="R131">
        <v>0.98432119417535202</v>
      </c>
      <c r="S131">
        <v>22.290000915527301</v>
      </c>
      <c r="T131" s="27">
        <f>IF(C131,P131,R131)</f>
        <v>0.98432119417535202</v>
      </c>
      <c r="U131" s="27">
        <f>IF(D131 = 0,O131,Q131)</f>
        <v>1.0085435498481401</v>
      </c>
      <c r="V131" s="39">
        <f>S131*T131^(1-N131)</f>
        <v>21.940520319341523</v>
      </c>
      <c r="W131" s="38">
        <f>S131*U131^(N131+1)</f>
        <v>22.480436649464195</v>
      </c>
      <c r="X131" s="44">
        <f>0.5 * (D131-MAX($D$3:$D$154))/(MIN($D$3:$D$154)-MAX($D$3:$D$154)) + 0.75</f>
        <v>1.2072117823265973</v>
      </c>
      <c r="Y131" s="44">
        <f>AVERAGE(D131, F131, G131, H131, I131, J131, K131)</f>
        <v>9.1661936192185198E-2</v>
      </c>
      <c r="Z131" s="22">
        <f>AI131^N131</f>
        <v>1</v>
      </c>
      <c r="AA131" s="22">
        <f>(Z131+AB131)/2</f>
        <v>1</v>
      </c>
      <c r="AB131" s="22">
        <f>AM131^N131</f>
        <v>1</v>
      </c>
      <c r="AC131" s="22">
        <v>1</v>
      </c>
      <c r="AD131" s="22">
        <v>1</v>
      </c>
      <c r="AE131" s="22">
        <v>1</v>
      </c>
      <c r="AF131" s="22">
        <f>PERCENTILE($L$2:$L$154, 0.05)</f>
        <v>-4.5080460395209E-2</v>
      </c>
      <c r="AG131" s="22">
        <f>PERCENTILE($L$2:$L$154, 0.95)</f>
        <v>0.95154870252060642</v>
      </c>
      <c r="AH131" s="22">
        <f>MIN(MAX(L131,AF131), AG131)</f>
        <v>0.35773259573732302</v>
      </c>
      <c r="AI131" s="22">
        <f>AH131-$AH$155+1</f>
        <v>1.402813056132532</v>
      </c>
      <c r="AJ131" s="22">
        <f>PERCENTILE($M$2:$M$154, 0.02)</f>
        <v>-1.0748760080736643</v>
      </c>
      <c r="AK131" s="22">
        <f>PERCENTILE($M$2:$M$154, 0.98)</f>
        <v>1.1164415820468989</v>
      </c>
      <c r="AL131" s="22">
        <f>MIN(MAX(M131,AJ131), AK131)</f>
        <v>-1.0748760080736643</v>
      </c>
      <c r="AM131" s="22">
        <f>AL131-$AL$155 + 1</f>
        <v>1</v>
      </c>
      <c r="AN131" s="46">
        <v>1</v>
      </c>
      <c r="AO131" s="51">
        <v>1</v>
      </c>
      <c r="AP131" s="51">
        <v>1</v>
      </c>
      <c r="AQ131" s="21">
        <v>1</v>
      </c>
      <c r="AR131" s="17">
        <f>(AI131^4)*AB131*AE131*AN131</f>
        <v>3.872569289061476</v>
      </c>
      <c r="AS131" s="17">
        <f>(AM131^4) *Z131*AC131*AO131</f>
        <v>1</v>
      </c>
      <c r="AT131" s="17">
        <f>(AM131^4)*AA131*AP131*AQ131</f>
        <v>1</v>
      </c>
      <c r="AU131" s="17">
        <f>MIN(AR131, 0.05*AR$155)</f>
        <v>3.872569289061476</v>
      </c>
      <c r="AV131" s="17">
        <f>MIN(AS131, 0.05*AS$155)</f>
        <v>1</v>
      </c>
      <c r="AW131" s="17">
        <f>MIN(AT131, 0.05*AT$155)</f>
        <v>1</v>
      </c>
      <c r="AX131" s="14">
        <f>AU131/$AU$155</f>
        <v>7.6101653899244056E-3</v>
      </c>
      <c r="AY131" s="14">
        <f>AV131/$AV$155</f>
        <v>7.7808974075583778E-4</v>
      </c>
      <c r="AZ131" s="64">
        <f>AW131/$AW$155</f>
        <v>6.6280424743613703E-4</v>
      </c>
      <c r="BA131" s="21">
        <f>N131</f>
        <v>0</v>
      </c>
      <c r="BB131" s="81">
        <v>758</v>
      </c>
      <c r="BC131" s="15">
        <f>$D$161*AX131</f>
        <v>977.5181341704</v>
      </c>
      <c r="BD131" s="19">
        <f>BC131-BB131</f>
        <v>219.5181341704</v>
      </c>
      <c r="BE131" s="60">
        <f>(IF(BD131 &gt; 0, V131, W131))</f>
        <v>21.940520319341523</v>
      </c>
      <c r="BF131" s="60">
        <f>IF(BD131&gt;0, S131*(T131^(2-N131)), S131*(U131^(N131 + 2)))</f>
        <v>21.596519161562824</v>
      </c>
      <c r="BG131" s="46">
        <f>BD131/BE131</f>
        <v>10.005147142152559</v>
      </c>
      <c r="BH131" s="61">
        <f>BB131/BC131</f>
        <v>0.77543318482096435</v>
      </c>
      <c r="BI131" s="63">
        <v>357</v>
      </c>
      <c r="BJ131" s="63">
        <v>936</v>
      </c>
      <c r="BK131" s="63">
        <v>22</v>
      </c>
      <c r="BL131" s="10">
        <f>SUM(BI131:BK131)</f>
        <v>1315</v>
      </c>
      <c r="BM131" s="15">
        <f>AY131*$D$160</f>
        <v>137.03638705217739</v>
      </c>
      <c r="BN131" s="9">
        <f>BM131-BL131</f>
        <v>-1177.9636129478226</v>
      </c>
      <c r="BO131" s="48">
        <f>IF(BN131&gt;0,V131,W131)</f>
        <v>22.480436649464195</v>
      </c>
      <c r="BP131" s="48">
        <f xml:space="preserve"> IF(BN131 &gt;0, S131*T131^(2-N131), S131*U131^(N131+2))</f>
        <v>22.672499380586849</v>
      </c>
      <c r="BQ131" s="48">
        <f>IF(BN131&gt;0, S131*T131^(3-N131), S131*U131^(N131+3))</f>
        <v>22.866203009226819</v>
      </c>
      <c r="BR131" s="46">
        <f>BN131/BP131</f>
        <v>-51.955613414039597</v>
      </c>
      <c r="BS131" s="61">
        <f>BL131/BM131</f>
        <v>9.5959914610074062</v>
      </c>
      <c r="BT131" s="16">
        <f>BB131+BL131+BV131</f>
        <v>2073</v>
      </c>
      <c r="BU131" s="66">
        <f>BC131+BM131+BW131</f>
        <v>1120.7524037403527</v>
      </c>
      <c r="BV131" s="63">
        <v>0</v>
      </c>
      <c r="BW131" s="15">
        <f>AZ131*$D$163</f>
        <v>6.1978825177753176</v>
      </c>
      <c r="BX131" s="37">
        <f>BW131-BV131</f>
        <v>6.1978825177753176</v>
      </c>
      <c r="BY131" s="53">
        <f>BX131*(BX131&lt;&gt;0)</f>
        <v>6.1978825177753176</v>
      </c>
      <c r="BZ131" s="26">
        <f>BY131/$BY$155</f>
        <v>8.5606112123968892E-3</v>
      </c>
      <c r="CA131" s="47">
        <f>BZ131 * $BX$155</f>
        <v>6.1978825177753176</v>
      </c>
      <c r="CB131" s="48">
        <f>IF(CA131&gt;0, V131, W131)</f>
        <v>21.940520319341523</v>
      </c>
      <c r="CC131" s="48">
        <f>IF(BX131&gt;0, S131*T131^(2-N131), S131*U131^(N131+2))</f>
        <v>21.596519161562824</v>
      </c>
      <c r="CD131" s="62">
        <f>CA131/CB131</f>
        <v>0.28248566704735867</v>
      </c>
      <c r="CE131" s="63">
        <v>0</v>
      </c>
      <c r="CF131" s="15">
        <f>AZ131*$CE$158</f>
        <v>4.2598428982720531</v>
      </c>
      <c r="CG131" s="37">
        <f>CF131-CE131</f>
        <v>4.2598428982720531</v>
      </c>
      <c r="CH131" s="53">
        <f>CG131*(CG131&lt;&gt;0)</f>
        <v>4.2598428982720531</v>
      </c>
      <c r="CI131" s="26">
        <f>CH131/$CH$155</f>
        <v>6.6280424743613714E-4</v>
      </c>
      <c r="CJ131" s="47">
        <f>CI131 * $CG$155</f>
        <v>4.2598428982720531</v>
      </c>
      <c r="CK131" s="48">
        <f>IF(CA131&gt;0,V131,W131)</f>
        <v>21.940520319341523</v>
      </c>
      <c r="CL131" s="62">
        <f>CJ131/CK131</f>
        <v>0.1941541420290209</v>
      </c>
      <c r="CM131" s="67">
        <f>N131</f>
        <v>0</v>
      </c>
      <c r="CN131" s="75">
        <f>BT131+BV131</f>
        <v>2073</v>
      </c>
      <c r="CO131">
        <f>E131/$E$155</f>
        <v>1.0868548352044176E-2</v>
      </c>
      <c r="CP131">
        <f>MAX(0,L131)</f>
        <v>0.35773259573732302</v>
      </c>
      <c r="CQ131">
        <f>CP131/$CP$155</f>
        <v>4.4167628383345063E-3</v>
      </c>
      <c r="CR131">
        <f>CO131*CQ131*AO131</f>
        <v>4.8003800467950456E-5</v>
      </c>
      <c r="CS131">
        <f>CR131/$CR$155</f>
        <v>1.0266186147297032E-2</v>
      </c>
      <c r="CT131" s="1">
        <f>$CT$157*CS131</f>
        <v>540.51350875097694</v>
      </c>
      <c r="CU131" s="2">
        <v>0</v>
      </c>
      <c r="CV131" s="1">
        <f>CT131-CU131</f>
        <v>540.51350875097694</v>
      </c>
      <c r="CW131">
        <f>CU131/CT131</f>
        <v>0</v>
      </c>
    </row>
    <row r="132" spans="1:101" x14ac:dyDescent="0.2">
      <c r="A132" s="24" t="s">
        <v>188</v>
      </c>
      <c r="B132">
        <v>1</v>
      </c>
      <c r="C132">
        <v>1</v>
      </c>
      <c r="D132">
        <v>0.100113122171945</v>
      </c>
      <c r="E132">
        <v>0.89988687782805399</v>
      </c>
      <c r="F132">
        <v>4.0988208871420503E-2</v>
      </c>
      <c r="G132">
        <v>4.0988208871420503E-2</v>
      </c>
      <c r="H132">
        <v>9.0470446320868505E-3</v>
      </c>
      <c r="I132">
        <v>3.4378769601930002E-2</v>
      </c>
      <c r="J132">
        <v>1.7635936691451599E-2</v>
      </c>
      <c r="K132">
        <v>2.68861573444843E-2</v>
      </c>
      <c r="L132">
        <v>0.73743124073807598</v>
      </c>
      <c r="M132">
        <v>-0.37082677667195002</v>
      </c>
      <c r="N132" s="21">
        <v>2</v>
      </c>
      <c r="O132">
        <v>0.99894098217358696</v>
      </c>
      <c r="P132">
        <v>0.99090054570425201</v>
      </c>
      <c r="Q132">
        <v>1.0305040636795599</v>
      </c>
      <c r="R132">
        <v>0.98301328205267702</v>
      </c>
      <c r="S132">
        <v>121.27999877929599</v>
      </c>
      <c r="T132" s="27">
        <f>IF(C132,P132,R132)</f>
        <v>0.99090054570425201</v>
      </c>
      <c r="U132" s="27">
        <f>IF(D132 = 0,O132,Q132)</f>
        <v>1.0305040636795599</v>
      </c>
      <c r="V132" s="39">
        <f>S132*T132^(1-N132)</f>
        <v>122.39371479314302</v>
      </c>
      <c r="W132" s="38">
        <f>S132*U132^(N132+1)</f>
        <v>132.72059195714826</v>
      </c>
      <c r="X132" s="44">
        <f>0.5 * (D132-MAX($D$3:$D$154))/(MIN($D$3:$D$154)-MAX($D$3:$D$154)) + 0.75</f>
        <v>1.201130039984355</v>
      </c>
      <c r="Y132" s="44">
        <f>AVERAGE(D132, F132, G132, H132, I132, J132, K132)</f>
        <v>3.8576778312105542E-2</v>
      </c>
      <c r="Z132" s="22">
        <f>AI132^N132</f>
        <v>3.1773479646770775</v>
      </c>
      <c r="AA132" s="22">
        <f>(Z132+AB132)/2</f>
        <v>3.0405658738589256</v>
      </c>
      <c r="AB132" s="22">
        <f>AM132^N132</f>
        <v>2.9037837830407733</v>
      </c>
      <c r="AC132" s="22">
        <v>1</v>
      </c>
      <c r="AD132" s="22">
        <v>1</v>
      </c>
      <c r="AE132" s="22">
        <v>1</v>
      </c>
      <c r="AF132" s="22">
        <f>PERCENTILE($L$2:$L$154, 0.05)</f>
        <v>-4.5080460395209E-2</v>
      </c>
      <c r="AG132" s="22">
        <f>PERCENTILE($L$2:$L$154, 0.95)</f>
        <v>0.95154870252060642</v>
      </c>
      <c r="AH132" s="22">
        <f>MIN(MAX(L132,AF132), AG132)</f>
        <v>0.73743124073807598</v>
      </c>
      <c r="AI132" s="22">
        <f>AH132-$AH$155+1</f>
        <v>1.7825117011332849</v>
      </c>
      <c r="AJ132" s="22">
        <f>PERCENTILE($M$2:$M$154, 0.02)</f>
        <v>-1.0748760080736643</v>
      </c>
      <c r="AK132" s="22">
        <f>PERCENTILE($M$2:$M$154, 0.98)</f>
        <v>1.1164415820468989</v>
      </c>
      <c r="AL132" s="22">
        <f>MIN(MAX(M132,AJ132), AK132)</f>
        <v>-0.37082677667195002</v>
      </c>
      <c r="AM132" s="22">
        <f>AL132-$AL$155 + 1</f>
        <v>1.7040492314017144</v>
      </c>
      <c r="AN132" s="46">
        <v>1</v>
      </c>
      <c r="AO132" s="51">
        <v>1</v>
      </c>
      <c r="AP132" s="51">
        <v>1</v>
      </c>
      <c r="AQ132" s="21">
        <v>1</v>
      </c>
      <c r="AR132" s="17">
        <f>(AI132^4)*AB132*AE132*AN132</f>
        <v>29.315265590423778</v>
      </c>
      <c r="AS132" s="17">
        <f>(AM132^4) *Z132*AC132*AO132</f>
        <v>26.791271766061442</v>
      </c>
      <c r="AT132" s="17">
        <f>(AM132^4)*AA132*AP132*AQ132</f>
        <v>25.637930612187649</v>
      </c>
      <c r="AU132" s="17">
        <f>MIN(AR132, 0.05*AR$155)</f>
        <v>25.627772345736879</v>
      </c>
      <c r="AV132" s="17">
        <f>MIN(AS132, 0.05*AS$155)</f>
        <v>26.791271766061442</v>
      </c>
      <c r="AW132" s="17">
        <f>MIN(AT132, 0.05*AT$155)</f>
        <v>25.637930612187649</v>
      </c>
      <c r="AX132" s="14">
        <f>AU132/$AU$155</f>
        <v>5.0362323193874951E-2</v>
      </c>
      <c r="AY132" s="14">
        <f>AV132/$AV$155</f>
        <v>2.0846013702973943E-2</v>
      </c>
      <c r="AZ132" s="64">
        <f>AW132/$AW$155</f>
        <v>1.6992929305230935E-2</v>
      </c>
      <c r="BA132" s="21">
        <f>N132</f>
        <v>2</v>
      </c>
      <c r="BB132" s="81">
        <v>6428</v>
      </c>
      <c r="BC132" s="15">
        <f>$D$161*AX132</f>
        <v>6468.9900519300436</v>
      </c>
      <c r="BD132" s="19">
        <f>BC132-BB132</f>
        <v>40.990051930043592</v>
      </c>
      <c r="BE132" s="60">
        <f>(IF(BD132 &gt; 0, V132, W132))</f>
        <v>122.39371479314302</v>
      </c>
      <c r="BF132" s="60">
        <f>IF(BD132&gt;0, S132*(T132^(2-N132)), S132*(U132^(N132 + 2)))</f>
        <v>121.27999877929599</v>
      </c>
      <c r="BG132" s="46">
        <f>BD132/BE132</f>
        <v>0.33490324237090657</v>
      </c>
      <c r="BH132" s="61">
        <f>BB132/BC132</f>
        <v>0.99366360875484516</v>
      </c>
      <c r="BI132" s="63">
        <v>243</v>
      </c>
      <c r="BJ132" s="63">
        <v>2911</v>
      </c>
      <c r="BK132" s="63">
        <v>0</v>
      </c>
      <c r="BL132" s="10">
        <f>SUM(BI132:BK132)</f>
        <v>3154</v>
      </c>
      <c r="BM132" s="15">
        <f>AY132*$D$160</f>
        <v>3671.3790873540679</v>
      </c>
      <c r="BN132" s="9">
        <f>BM132-BL132</f>
        <v>517.37908735406791</v>
      </c>
      <c r="BO132" s="48">
        <f>IF(BN132&gt;0,V132,W132)</f>
        <v>122.39371479314302</v>
      </c>
      <c r="BP132" s="48">
        <f xml:space="preserve"> IF(BN132 &gt;0, S132*T132^(2-N132), S132*U132^(N132+2))</f>
        <v>121.27999877929599</v>
      </c>
      <c r="BQ132" s="48">
        <f>IF(BN132&gt;0, S132*T132^(3-N132), S132*U132^(N132+3))</f>
        <v>120.17641697341541</v>
      </c>
      <c r="BR132" s="46">
        <f>BN132/BP132</f>
        <v>4.2659885600393901</v>
      </c>
      <c r="BS132" s="61">
        <f>BL132/BM132</f>
        <v>0.85907772664060722</v>
      </c>
      <c r="BT132" s="16">
        <f>BB132+BL132+BV132</f>
        <v>9703</v>
      </c>
      <c r="BU132" s="66">
        <f>BC132+BM132+BW132</f>
        <v>10299.270021217326</v>
      </c>
      <c r="BV132" s="63">
        <v>121</v>
      </c>
      <c r="BW132" s="15">
        <f>AZ132*$D$163</f>
        <v>158.90088193321446</v>
      </c>
      <c r="BX132" s="37">
        <f>BW132-BV132</f>
        <v>37.900881933214464</v>
      </c>
      <c r="BY132" s="53">
        <f>BX132*(BX132&lt;&gt;0)</f>
        <v>37.900881933214464</v>
      </c>
      <c r="BZ132" s="26">
        <f>BY132/$BY$155</f>
        <v>5.2349284438141783E-2</v>
      </c>
      <c r="CA132" s="47">
        <f>BZ132 * $BX$155</f>
        <v>37.900881933214464</v>
      </c>
      <c r="CB132" s="48">
        <f>IF(CA132&gt;0, V132, W132)</f>
        <v>122.39371479314302</v>
      </c>
      <c r="CC132" s="48">
        <f>IF(BX132&gt;0, S132*T132^(2-N132), S132*U132^(N132+2))</f>
        <v>121.27999877929599</v>
      </c>
      <c r="CD132" s="62">
        <f>CA132/CB132</f>
        <v>0.30966362935605435</v>
      </c>
      <c r="CE132" s="63">
        <v>0</v>
      </c>
      <c r="CF132" s="15">
        <f>AZ132*$CE$158</f>
        <v>109.21355664471922</v>
      </c>
      <c r="CG132" s="37">
        <f>CF132-CE132</f>
        <v>109.21355664471922</v>
      </c>
      <c r="CH132" s="53">
        <f>CG132*(CG132&lt;&gt;0)</f>
        <v>109.21355664471922</v>
      </c>
      <c r="CI132" s="26">
        <f>CH132/$CH$155</f>
        <v>1.6992929305230938E-2</v>
      </c>
      <c r="CJ132" s="47">
        <f>CI132 * $CG$155</f>
        <v>109.21355664471922</v>
      </c>
      <c r="CK132" s="48">
        <f>IF(CA132&gt;0,V132,W132)</f>
        <v>122.39371479314302</v>
      </c>
      <c r="CL132" s="62">
        <f>CJ132/CK132</f>
        <v>0.89231343969991006</v>
      </c>
      <c r="CM132" s="67">
        <f>N132</f>
        <v>2</v>
      </c>
      <c r="CN132" s="75">
        <f>BT132+BV132</f>
        <v>9824</v>
      </c>
      <c r="CO132">
        <f>E132/$E$155</f>
        <v>1.0727144527677137E-2</v>
      </c>
      <c r="CP132">
        <f>MAX(0,L132)</f>
        <v>0.73743124073807598</v>
      </c>
      <c r="CQ132">
        <f>CP132/$CP$155</f>
        <v>9.104730568948333E-3</v>
      </c>
      <c r="CR132">
        <f>CO132*CQ132*AO132</f>
        <v>9.7667760698668863E-5</v>
      </c>
      <c r="CS132">
        <f>CR132/$CR$155</f>
        <v>2.0887417290879461E-2</v>
      </c>
      <c r="CT132" s="1">
        <f>$CT$157*CS132</f>
        <v>1099.720095335656</v>
      </c>
      <c r="CU132" s="2">
        <v>0</v>
      </c>
      <c r="CV132" s="1">
        <f>CT132-CU132</f>
        <v>1099.720095335656</v>
      </c>
      <c r="CW132">
        <f>CU132/CT132</f>
        <v>0</v>
      </c>
    </row>
    <row r="133" spans="1:101" x14ac:dyDescent="0.2">
      <c r="A133" s="24" t="s">
        <v>283</v>
      </c>
      <c r="B133">
        <v>1</v>
      </c>
      <c r="C133">
        <v>1</v>
      </c>
      <c r="D133">
        <v>0.78306032760687105</v>
      </c>
      <c r="E133">
        <v>0.216939672393128</v>
      </c>
      <c r="F133">
        <v>0.90345649582836696</v>
      </c>
      <c r="G133">
        <v>0.90345649582836696</v>
      </c>
      <c r="H133">
        <v>0.67237776849143305</v>
      </c>
      <c r="I133">
        <v>0.28834099456748802</v>
      </c>
      <c r="J133">
        <v>0.44031133813687801</v>
      </c>
      <c r="K133">
        <v>0.63071557664817701</v>
      </c>
      <c r="L133">
        <v>0.92801667287397305</v>
      </c>
      <c r="M133">
        <v>-0.32636887660870101</v>
      </c>
      <c r="N133" s="21">
        <v>0</v>
      </c>
      <c r="O133">
        <v>1.00517636473678</v>
      </c>
      <c r="P133">
        <v>0.99896653528222801</v>
      </c>
      <c r="Q133">
        <v>1.00639367371323</v>
      </c>
      <c r="R133">
        <v>1.0000502772405899</v>
      </c>
      <c r="S133">
        <v>148.57000732421801</v>
      </c>
      <c r="T133" s="27">
        <f>IF(C133,P133,R133)</f>
        <v>0.99896653528222801</v>
      </c>
      <c r="U133" s="27">
        <f>IF(D133 = 0,O133,Q133)</f>
        <v>1.00639367371323</v>
      </c>
      <c r="V133" s="39">
        <f>S133*T133^(1-N133)</f>
        <v>148.41646546352931</v>
      </c>
      <c r="W133" s="38">
        <f>S133*U133^(N133+1)</f>
        <v>149.51991547462126</v>
      </c>
      <c r="X133" s="44">
        <f>0.5 * (D133-MAX($D$3:$D$154))/(MIN($D$3:$D$154)-MAX($D$3:$D$154)) + 0.75</f>
        <v>0.85098320360507995</v>
      </c>
      <c r="Y133" s="44">
        <f>AVERAGE(D133, F133, G133, H133, I133, J133, K133)</f>
        <v>0.66024557101536874</v>
      </c>
      <c r="Z133" s="22">
        <f>AI133^N133</f>
        <v>1</v>
      </c>
      <c r="AA133" s="22">
        <f>(Z133+AB133)/2</f>
        <v>1</v>
      </c>
      <c r="AB133" s="22">
        <f>AM133^N133</f>
        <v>1</v>
      </c>
      <c r="AC133" s="22">
        <v>1</v>
      </c>
      <c r="AD133" s="22">
        <v>1</v>
      </c>
      <c r="AE133" s="22">
        <v>1</v>
      </c>
      <c r="AF133" s="22">
        <f>PERCENTILE($L$2:$L$154, 0.05)</f>
        <v>-4.5080460395209E-2</v>
      </c>
      <c r="AG133" s="22">
        <f>PERCENTILE($L$2:$L$154, 0.95)</f>
        <v>0.95154870252060642</v>
      </c>
      <c r="AH133" s="22">
        <f>MIN(MAX(L133,AF133), AG133)</f>
        <v>0.92801667287397305</v>
      </c>
      <c r="AI133" s="22">
        <f>AH133-$AH$155+1</f>
        <v>1.973097133269182</v>
      </c>
      <c r="AJ133" s="22">
        <f>PERCENTILE($M$2:$M$154, 0.02)</f>
        <v>-1.0748760080736643</v>
      </c>
      <c r="AK133" s="22">
        <f>PERCENTILE($M$2:$M$154, 0.98)</f>
        <v>1.1164415820468989</v>
      </c>
      <c r="AL133" s="22">
        <f>MIN(MAX(M133,AJ133), AK133)</f>
        <v>-0.32636887660870101</v>
      </c>
      <c r="AM133" s="22">
        <f>AL133-$AL$155 + 1</f>
        <v>1.7485071314649634</v>
      </c>
      <c r="AN133" s="46">
        <v>0</v>
      </c>
      <c r="AO133" s="51">
        <v>1</v>
      </c>
      <c r="AP133" s="51">
        <v>1</v>
      </c>
      <c r="AQ133" s="21">
        <v>1</v>
      </c>
      <c r="AR133" s="17">
        <f>(AI133^4)*AB133*AE133*AN133</f>
        <v>0</v>
      </c>
      <c r="AS133" s="17">
        <f>(AM133^4) *Z133*AC133*AO133</f>
        <v>9.3469438090579882</v>
      </c>
      <c r="AT133" s="17">
        <f>(AM133^4)*AA133*AP133*AQ133</f>
        <v>9.3469438090579882</v>
      </c>
      <c r="AU133" s="17">
        <f>MIN(AR133, 0.05*AR$155)</f>
        <v>0</v>
      </c>
      <c r="AV133" s="17">
        <f>MIN(AS133, 0.05*AS$155)</f>
        <v>9.3469438090579882</v>
      </c>
      <c r="AW133" s="17">
        <f>MIN(AT133, 0.05*AT$155)</f>
        <v>9.3469438090579882</v>
      </c>
      <c r="AX133" s="14">
        <f>AU133/$AU$155</f>
        <v>0</v>
      </c>
      <c r="AY133" s="14">
        <f>AV133/$AV$155</f>
        <v>7.2727610852493137E-3</v>
      </c>
      <c r="AZ133" s="64">
        <f>AW133/$AW$155</f>
        <v>6.1951940571905399E-3</v>
      </c>
      <c r="BA133" s="21">
        <f>N133</f>
        <v>0</v>
      </c>
      <c r="BB133" s="81">
        <v>0</v>
      </c>
      <c r="BC133" s="15">
        <f>$D$161*AX133</f>
        <v>0</v>
      </c>
      <c r="BD133" s="19">
        <f>BC133-BB133</f>
        <v>0</v>
      </c>
      <c r="BE133" s="60">
        <f>(IF(BD133 &gt; 0, V133, W133))</f>
        <v>149.51991547462126</v>
      </c>
      <c r="BF133" s="60">
        <f>IF(BD133&gt;0, S133*(T133^(2-N133)), S133*(U133^(N133 + 2)))</f>
        <v>150.4758970277957</v>
      </c>
      <c r="BG133" s="46">
        <f>BD133/BE133</f>
        <v>0</v>
      </c>
      <c r="BH133" s="61" t="e">
        <f>BB133/BC133</f>
        <v>#DIV/0!</v>
      </c>
      <c r="BI133" s="63">
        <v>0</v>
      </c>
      <c r="BJ133" s="63">
        <v>0</v>
      </c>
      <c r="BK133" s="63">
        <v>0</v>
      </c>
      <c r="BL133" s="10">
        <f>SUM(BI133:BK133)</f>
        <v>0</v>
      </c>
      <c r="BM133" s="15">
        <f>AY133*$D$160</f>
        <v>1280.8714095730238</v>
      </c>
      <c r="BN133" s="9">
        <f>BM133-BL133</f>
        <v>1280.8714095730238</v>
      </c>
      <c r="BO133" s="48">
        <f>IF(BN133&gt;0,V133,W133)</f>
        <v>148.41646546352931</v>
      </c>
      <c r="BP133" s="48">
        <f xml:space="preserve"> IF(BN133 &gt;0, S133*T133^(2-N133), S133*U133^(N133+2))</f>
        <v>148.26308228293632</v>
      </c>
      <c r="BQ133" s="48">
        <f>IF(BN133&gt;0, S133*T133^(3-N133), S133*U133^(N133+3))</f>
        <v>148.10985761844879</v>
      </c>
      <c r="BR133" s="46">
        <f>BN133/BP133</f>
        <v>8.6391796922762349</v>
      </c>
      <c r="BS133" s="61">
        <f>BL133/BM133</f>
        <v>0</v>
      </c>
      <c r="BT133" s="16">
        <f>BB133+BL133+BV133</f>
        <v>149</v>
      </c>
      <c r="BU133" s="66">
        <f>BC133+BM133+BW133</f>
        <v>1338.8026692018125</v>
      </c>
      <c r="BV133" s="63">
        <v>149</v>
      </c>
      <c r="BW133" s="15">
        <f>AZ133*$D$163</f>
        <v>57.931259628788737</v>
      </c>
      <c r="BX133" s="37">
        <f>BW133-BV133</f>
        <v>-91.068740371211263</v>
      </c>
      <c r="BY133" s="53">
        <f>BX133*(BX133&lt;&gt;0)</f>
        <v>-91.068740371211263</v>
      </c>
      <c r="BZ133" s="26">
        <f>BY133/$BY$155</f>
        <v>-0.1257855529989112</v>
      </c>
      <c r="CA133" s="47">
        <f>BZ133 * $BX$155</f>
        <v>-91.068740371211263</v>
      </c>
      <c r="CB133" s="48">
        <f>IF(CA133&gt;0, V133, W133)</f>
        <v>149.51991547462126</v>
      </c>
      <c r="CC133" s="48">
        <f>IF(BX133&gt;0, S133*T133^(2-N133), S133*U133^(N133+2))</f>
        <v>150.4758970277957</v>
      </c>
      <c r="CD133" s="62">
        <f>CA133/CB133</f>
        <v>-0.60907431683686852</v>
      </c>
      <c r="CE133" s="63">
        <v>0</v>
      </c>
      <c r="CF133" s="15">
        <f>AZ133*$CE$158</f>
        <v>39.816512205563598</v>
      </c>
      <c r="CG133" s="37">
        <f>CF133-CE133</f>
        <v>39.816512205563598</v>
      </c>
      <c r="CH133" s="53">
        <f>CG133*(CG133&lt;&gt;0)</f>
        <v>39.816512205563598</v>
      </c>
      <c r="CI133" s="26">
        <f>CH133/$CH$155</f>
        <v>6.1951940571905407E-3</v>
      </c>
      <c r="CJ133" s="47">
        <f>CI133 * $CG$155</f>
        <v>39.816512205563598</v>
      </c>
      <c r="CK133" s="48">
        <f>IF(CA133&gt;0,V133,W133)</f>
        <v>149.51991547462126</v>
      </c>
      <c r="CL133" s="62">
        <f>CJ133/CK133</f>
        <v>0.26629571103738248</v>
      </c>
      <c r="CM133" s="67">
        <f>N133</f>
        <v>0</v>
      </c>
      <c r="CN133" s="75">
        <f>BT133+BV133</f>
        <v>298</v>
      </c>
      <c r="CO133">
        <f>E133/$E$155</f>
        <v>2.5860397310879259E-3</v>
      </c>
      <c r="CP133">
        <f>MAX(0,L133)</f>
        <v>0.92801667287397305</v>
      </c>
      <c r="CQ133">
        <f>CP133/$CP$155</f>
        <v>1.1457802847561297E-2</v>
      </c>
      <c r="CR133">
        <f>CO133*CQ133*AO133</f>
        <v>2.9630333394765889E-5</v>
      </c>
      <c r="CS133">
        <f>CR133/$CR$155</f>
        <v>6.3368007381046799E-3</v>
      </c>
      <c r="CT133" s="1">
        <f>$CT$157*CS133</f>
        <v>333.63182315864566</v>
      </c>
      <c r="CU133" s="2">
        <v>0</v>
      </c>
      <c r="CV133" s="1">
        <f>CT133-CU133</f>
        <v>333.63182315864566</v>
      </c>
      <c r="CW133">
        <f>CU133/CT133</f>
        <v>0</v>
      </c>
    </row>
    <row r="134" spans="1:101" x14ac:dyDescent="0.2">
      <c r="A134" s="24" t="s">
        <v>117</v>
      </c>
      <c r="B134">
        <v>1</v>
      </c>
      <c r="C134">
        <v>1</v>
      </c>
      <c r="D134">
        <v>0.60207750699161</v>
      </c>
      <c r="E134">
        <v>0.397922493008389</v>
      </c>
      <c r="F134">
        <v>0.74890742947953903</v>
      </c>
      <c r="G134">
        <v>0.74890742947953903</v>
      </c>
      <c r="H134">
        <v>0.141245298788132</v>
      </c>
      <c r="I134">
        <v>0.23234433765148299</v>
      </c>
      <c r="J134">
        <v>0.181156135400693</v>
      </c>
      <c r="K134">
        <v>0.36833296851813402</v>
      </c>
      <c r="L134">
        <v>0.70984072217265104</v>
      </c>
      <c r="M134">
        <v>-0.77071822469106199</v>
      </c>
      <c r="N134" s="21">
        <v>0</v>
      </c>
      <c r="O134">
        <v>1.01585061325669</v>
      </c>
      <c r="P134">
        <v>0.98203219175662204</v>
      </c>
      <c r="Q134">
        <v>1.01071868488706</v>
      </c>
      <c r="R134">
        <v>0.99347931033558801</v>
      </c>
      <c r="S134">
        <v>45.900001525878899</v>
      </c>
      <c r="T134" s="27">
        <f>IF(C134,P134,R134)</f>
        <v>0.98203219175662204</v>
      </c>
      <c r="U134" s="27">
        <f>IF(D134 = 0,O134,Q134)</f>
        <v>1.01071868488706</v>
      </c>
      <c r="V134" s="39">
        <f>S134*T134^(1-N134)</f>
        <v>45.075279100091151</v>
      </c>
      <c r="W134" s="38">
        <f>S134*U134^(N134+1)</f>
        <v>46.391989178550368</v>
      </c>
      <c r="X134" s="44">
        <f>0.5 * (D134-MAX($D$3:$D$154))/(MIN($D$3:$D$154)-MAX($D$3:$D$154)) + 0.75</f>
        <v>0.9437730438344939</v>
      </c>
      <c r="Y134" s="44">
        <f>AVERAGE(D134, F134, G134, H134, I134, J134, K134)</f>
        <v>0.43185301518701863</v>
      </c>
      <c r="Z134" s="22">
        <f>AI134^N134</f>
        <v>1</v>
      </c>
      <c r="AA134" s="22">
        <f>(Z134+AB134)/2</f>
        <v>1</v>
      </c>
      <c r="AB134" s="22">
        <f>AM134^N134</f>
        <v>1</v>
      </c>
      <c r="AC134" s="22">
        <v>1</v>
      </c>
      <c r="AD134" s="22">
        <v>1</v>
      </c>
      <c r="AE134" s="22">
        <v>1</v>
      </c>
      <c r="AF134" s="22">
        <f>PERCENTILE($L$2:$L$154, 0.05)</f>
        <v>-4.5080460395209E-2</v>
      </c>
      <c r="AG134" s="22">
        <f>PERCENTILE($L$2:$L$154, 0.95)</f>
        <v>0.95154870252060642</v>
      </c>
      <c r="AH134" s="22">
        <f>MIN(MAX(L134,AF134), AG134)</f>
        <v>0.70984072217265104</v>
      </c>
      <c r="AI134" s="22">
        <f>AH134-$AH$155+1</f>
        <v>1.7549211825678599</v>
      </c>
      <c r="AJ134" s="22">
        <f>PERCENTILE($M$2:$M$154, 0.02)</f>
        <v>-1.0748760080736643</v>
      </c>
      <c r="AK134" s="22">
        <f>PERCENTILE($M$2:$M$154, 0.98)</f>
        <v>1.1164415820468989</v>
      </c>
      <c r="AL134" s="22">
        <f>MIN(MAX(M134,AJ134), AK134)</f>
        <v>-0.77071822469106199</v>
      </c>
      <c r="AM134" s="22">
        <f>AL134-$AL$155 + 1</f>
        <v>1.3041577833826024</v>
      </c>
      <c r="AN134" s="46">
        <v>1</v>
      </c>
      <c r="AO134" s="51">
        <v>1</v>
      </c>
      <c r="AP134" s="51">
        <v>1</v>
      </c>
      <c r="AQ134" s="21">
        <v>1</v>
      </c>
      <c r="AR134" s="17">
        <f>(AI134^4)*AB134*AE134*AN134</f>
        <v>9.4848499426005013</v>
      </c>
      <c r="AS134" s="17">
        <f>(AM134^4) *Z134*AC134*AO134</f>
        <v>2.892814266251138</v>
      </c>
      <c r="AT134" s="17">
        <f>(AM134^4)*AA134*AP134*AQ134</f>
        <v>2.892814266251138</v>
      </c>
      <c r="AU134" s="17">
        <f>MIN(AR134, 0.05*AR$155)</f>
        <v>9.4848499426005013</v>
      </c>
      <c r="AV134" s="17">
        <f>MIN(AS134, 0.05*AS$155)</f>
        <v>2.892814266251138</v>
      </c>
      <c r="AW134" s="17">
        <f>MIN(AT134, 0.05*AT$155)</f>
        <v>2.892814266251138</v>
      </c>
      <c r="AX134" s="14">
        <f>AU134/$AU$155</f>
        <v>1.8639118211697146E-2</v>
      </c>
      <c r="AY134" s="14">
        <f>AV134/$AV$155</f>
        <v>2.2508691024821373E-3</v>
      </c>
      <c r="AZ134" s="64">
        <f>AW134/$AW$155</f>
        <v>1.9173695827151064E-3</v>
      </c>
      <c r="BA134" s="21">
        <f>N134</f>
        <v>0</v>
      </c>
      <c r="BB134" s="81">
        <v>2066</v>
      </c>
      <c r="BC134" s="15">
        <f>$D$161*AX134</f>
        <v>2394.1760951742867</v>
      </c>
      <c r="BD134" s="19">
        <f>BC134-BB134</f>
        <v>328.17609517428673</v>
      </c>
      <c r="BE134" s="60">
        <f>(IF(BD134 &gt; 0, V134, W134))</f>
        <v>45.075279100091151</v>
      </c>
      <c r="BF134" s="60">
        <f>IF(BD134&gt;0, S134*(T134^(2-N134)), S134*(U134^(N134 + 2)))</f>
        <v>44.265375128703973</v>
      </c>
      <c r="BG134" s="46">
        <f>BD134/BE134</f>
        <v>7.2806225879502779</v>
      </c>
      <c r="BH134" s="61">
        <f>BB134/BC134</f>
        <v>0.86292733611543437</v>
      </c>
      <c r="BI134" s="63">
        <v>0</v>
      </c>
      <c r="BJ134" s="63">
        <v>0</v>
      </c>
      <c r="BK134" s="63">
        <v>0</v>
      </c>
      <c r="BL134" s="10">
        <f>SUM(BI134:BK134)</f>
        <v>0</v>
      </c>
      <c r="BM134" s="15">
        <f>AY134*$D$160</f>
        <v>396.42081546005153</v>
      </c>
      <c r="BN134" s="9">
        <f>BM134-BL134</f>
        <v>396.42081546005153</v>
      </c>
      <c r="BO134" s="48">
        <f>IF(BN134&gt;0,V134,W134)</f>
        <v>45.075279100091151</v>
      </c>
      <c r="BP134" s="48">
        <f xml:space="preserve"> IF(BN134 &gt;0, S134*T134^(2-N134), S134*U134^(N134+2))</f>
        <v>44.265375128703973</v>
      </c>
      <c r="BQ134" s="48">
        <f>IF(BN134&gt;0, S134*T134^(3-N134), S134*U134^(N134+3))</f>
        <v>43.470023356570223</v>
      </c>
      <c r="BR134" s="46">
        <f>BN134/BP134</f>
        <v>8.9555507957955083</v>
      </c>
      <c r="BS134" s="61">
        <f>BL134/BM134</f>
        <v>0</v>
      </c>
      <c r="BT134" s="16">
        <f>BB134+BL134+BV134</f>
        <v>2066</v>
      </c>
      <c r="BU134" s="66">
        <f>BC134+BM134+BW134</f>
        <v>2808.526233602307</v>
      </c>
      <c r="BV134" s="63">
        <v>0</v>
      </c>
      <c r="BW134" s="15">
        <f>AZ134*$D$163</f>
        <v>17.929322967968961</v>
      </c>
      <c r="BX134" s="37">
        <f>BW134-BV134</f>
        <v>17.929322967968961</v>
      </c>
      <c r="BY134" s="53">
        <f>BX134*(BX134&lt;&gt;0)</f>
        <v>17.929322967968961</v>
      </c>
      <c r="BZ134" s="26">
        <f>BY134/$BY$155</f>
        <v>2.476425824305117E-2</v>
      </c>
      <c r="CA134" s="47">
        <f>BZ134 * $BX$155</f>
        <v>17.929322967968961</v>
      </c>
      <c r="CB134" s="48">
        <f>IF(CA134&gt;0, V134, W134)</f>
        <v>45.075279100091151</v>
      </c>
      <c r="CC134" s="48">
        <f>IF(BX134&gt;0, S134*T134^(2-N134), S134*U134^(N134+2))</f>
        <v>44.265375128703973</v>
      </c>
      <c r="CD134" s="62">
        <f>CA134/CB134</f>
        <v>0.39776399227958864</v>
      </c>
      <c r="CE134" s="63">
        <v>0</v>
      </c>
      <c r="CF134" s="15">
        <f>AZ134*$CE$158</f>
        <v>12.322934308109989</v>
      </c>
      <c r="CG134" s="37">
        <f>CF134-CE134</f>
        <v>12.322934308109989</v>
      </c>
      <c r="CH134" s="53">
        <f>CG134*(CG134&lt;&gt;0)</f>
        <v>12.322934308109989</v>
      </c>
      <c r="CI134" s="26">
        <f>CH134/$CH$155</f>
        <v>1.9173695827151068E-3</v>
      </c>
      <c r="CJ134" s="47">
        <f>CI134 * $CG$155</f>
        <v>12.322934308109989</v>
      </c>
      <c r="CK134" s="48">
        <f>IF(CA134&gt;0,V134,W134)</f>
        <v>45.075279100091151</v>
      </c>
      <c r="CL134" s="62">
        <f>CJ134/CK134</f>
        <v>0.27338564628177908</v>
      </c>
      <c r="CM134" s="67">
        <f>N134</f>
        <v>0</v>
      </c>
      <c r="CN134" s="75">
        <f>BT134+BV134</f>
        <v>2066</v>
      </c>
      <c r="CO134">
        <f>E134/$E$155</f>
        <v>4.743454092382267E-3</v>
      </c>
      <c r="CP134">
        <f>MAX(0,L134)</f>
        <v>0.70984072217265104</v>
      </c>
      <c r="CQ134">
        <f>CP134/$CP$155</f>
        <v>8.7640828937232684E-3</v>
      </c>
      <c r="CR134">
        <f>CO134*CQ134*AO134</f>
        <v>4.1572024868209056E-5</v>
      </c>
      <c r="CS134">
        <f>CR134/$CR$155</f>
        <v>8.8906741061478591E-3</v>
      </c>
      <c r="CT134" s="1">
        <f>$CT$157*CS134</f>
        <v>468.09295948142102</v>
      </c>
      <c r="CU134" s="2">
        <v>0</v>
      </c>
      <c r="CV134" s="1">
        <f>CT134-CU134</f>
        <v>468.09295948142102</v>
      </c>
      <c r="CW134">
        <f>CU134/CT134</f>
        <v>0</v>
      </c>
    </row>
    <row r="135" spans="1:101" x14ac:dyDescent="0.2">
      <c r="A135" s="24" t="s">
        <v>250</v>
      </c>
      <c r="B135">
        <v>0</v>
      </c>
      <c r="C135">
        <v>0</v>
      </c>
      <c r="D135">
        <v>0.52776667998401905</v>
      </c>
      <c r="E135">
        <v>0.47223332001598001</v>
      </c>
      <c r="F135">
        <v>0.86452125546285197</v>
      </c>
      <c r="G135">
        <v>0.86452125546285197</v>
      </c>
      <c r="H135">
        <v>0.71625574592561603</v>
      </c>
      <c r="I135">
        <v>0.56623485165064702</v>
      </c>
      <c r="J135">
        <v>0.63684296811546504</v>
      </c>
      <c r="K135">
        <v>0.74200019024786701</v>
      </c>
      <c r="L135">
        <v>0.73430259042947399</v>
      </c>
      <c r="M135">
        <v>-0.241326959826101</v>
      </c>
      <c r="N135" s="21">
        <v>0</v>
      </c>
      <c r="O135">
        <v>1.0025307840568101</v>
      </c>
      <c r="P135">
        <v>0.99535093332612701</v>
      </c>
      <c r="Q135">
        <v>1.0087595436425401</v>
      </c>
      <c r="R135">
        <v>0.99801922016446598</v>
      </c>
      <c r="S135">
        <v>221.63999938964801</v>
      </c>
      <c r="T135" s="27">
        <f>IF(C135,P135,R135)</f>
        <v>0.99801922016446598</v>
      </c>
      <c r="U135" s="27">
        <f>IF(D135 = 0,O135,Q135)</f>
        <v>1.0087595436425401</v>
      </c>
      <c r="V135" s="39">
        <f>S135*T135^(1-N135)</f>
        <v>221.20097934810923</v>
      </c>
      <c r="W135" s="38">
        <f>S135*U135^(N135+1)</f>
        <v>223.58146463723418</v>
      </c>
      <c r="X135" s="44">
        <f>0.5 * (D135-MAX($D$3:$D$154))/(MIN($D$3:$D$154)-MAX($D$3:$D$154)) + 0.75</f>
        <v>0.98187218353133954</v>
      </c>
      <c r="Y135" s="44">
        <f>AVERAGE(D135, F135, G135, H135, I135, J135, K135)</f>
        <v>0.70259184954990261</v>
      </c>
      <c r="Z135" s="22">
        <f>AI135^N135</f>
        <v>1</v>
      </c>
      <c r="AA135" s="22">
        <f>(Z135+AB135)/2</f>
        <v>1</v>
      </c>
      <c r="AB135" s="22">
        <f>AM135^N135</f>
        <v>1</v>
      </c>
      <c r="AC135" s="22">
        <v>1</v>
      </c>
      <c r="AD135" s="22">
        <v>1</v>
      </c>
      <c r="AE135" s="22">
        <v>1</v>
      </c>
      <c r="AF135" s="22">
        <f>PERCENTILE($L$2:$L$154, 0.05)</f>
        <v>-4.5080460395209E-2</v>
      </c>
      <c r="AG135" s="22">
        <f>PERCENTILE($L$2:$L$154, 0.95)</f>
        <v>0.95154870252060642</v>
      </c>
      <c r="AH135" s="22">
        <f>MIN(MAX(L135,AF135), AG135)</f>
        <v>0.73430259042947399</v>
      </c>
      <c r="AI135" s="22">
        <f>AH135-$AH$155+1</f>
        <v>1.7793830508246828</v>
      </c>
      <c r="AJ135" s="22">
        <f>PERCENTILE($M$2:$M$154, 0.02)</f>
        <v>-1.0748760080736643</v>
      </c>
      <c r="AK135" s="22">
        <f>PERCENTILE($M$2:$M$154, 0.98)</f>
        <v>1.1164415820468989</v>
      </c>
      <c r="AL135" s="22">
        <f>MIN(MAX(M135,AJ135), AK135)</f>
        <v>-0.241326959826101</v>
      </c>
      <c r="AM135" s="22">
        <f>AL135-$AL$155 + 1</f>
        <v>1.8335490482475634</v>
      </c>
      <c r="AN135" s="46">
        <v>1</v>
      </c>
      <c r="AO135" s="51">
        <v>1</v>
      </c>
      <c r="AP135" s="51">
        <v>1</v>
      </c>
      <c r="AQ135" s="21">
        <v>1</v>
      </c>
      <c r="AR135" s="17">
        <f>(AI135^4)*AB135*AE135*AN135</f>
        <v>10.024848032804531</v>
      </c>
      <c r="AS135" s="17">
        <f>(AM135^4) *Z135*AC135*AO135</f>
        <v>11.302385812885859</v>
      </c>
      <c r="AT135" s="17">
        <f>(AM135^4)*AA135*AP135*AQ135</f>
        <v>11.302385812885859</v>
      </c>
      <c r="AU135" s="17">
        <f>MIN(AR135, 0.05*AR$155)</f>
        <v>10.024848032804531</v>
      </c>
      <c r="AV135" s="17">
        <f>MIN(AS135, 0.05*AS$155)</f>
        <v>11.302385812885859</v>
      </c>
      <c r="AW135" s="17">
        <f>MIN(AT135, 0.05*AT$155)</f>
        <v>11.302385812885859</v>
      </c>
      <c r="AX135" s="14">
        <f>AU135/$AU$155</f>
        <v>1.9700293485772596E-2</v>
      </c>
      <c r="AY135" s="14">
        <f>AV135/$AV$155</f>
        <v>8.7942704470708177E-3</v>
      </c>
      <c r="AZ135" s="64">
        <f>AW135/$AW$155</f>
        <v>7.4912693229426839E-3</v>
      </c>
      <c r="BA135" s="21">
        <f>N135</f>
        <v>0</v>
      </c>
      <c r="BB135" s="81">
        <v>2660</v>
      </c>
      <c r="BC135" s="15">
        <f>$D$161*AX135</f>
        <v>2530.4829979540041</v>
      </c>
      <c r="BD135" s="19">
        <f>BC135-BB135</f>
        <v>-129.51700204599592</v>
      </c>
      <c r="BE135" s="60">
        <f>(IF(BD135 &gt; 0, V135, W135))</f>
        <v>223.58146463723418</v>
      </c>
      <c r="BF135" s="60">
        <f>IF(BD135&gt;0, S135*(T135^(2-N135)), S135*(U135^(N135 + 2)))</f>
        <v>225.53993623438708</v>
      </c>
      <c r="BG135" s="46">
        <f>BD135/BE135</f>
        <v>-0.57928327044524952</v>
      </c>
      <c r="BH135" s="61">
        <f>BB135/BC135</f>
        <v>1.0511827197221699</v>
      </c>
      <c r="BI135" s="63">
        <v>0</v>
      </c>
      <c r="BJ135" s="63">
        <v>1551</v>
      </c>
      <c r="BK135" s="63">
        <v>0</v>
      </c>
      <c r="BL135" s="10">
        <f>SUM(BI135:BK135)</f>
        <v>1551</v>
      </c>
      <c r="BM135" s="15">
        <f>AY135*$D$160</f>
        <v>1548.8381168676653</v>
      </c>
      <c r="BN135" s="9">
        <f>BM135-BL135</f>
        <v>-2.1618831323346512</v>
      </c>
      <c r="BO135" s="48">
        <f>IF(BN135&gt;0,V135,W135)</f>
        <v>223.58146463723418</v>
      </c>
      <c r="BP135" s="48">
        <f xml:space="preserve"> IF(BN135 &gt;0, S135*T135^(2-N135), S135*U135^(N135+2))</f>
        <v>225.53993623438708</v>
      </c>
      <c r="BQ135" s="48">
        <f>IF(BN135&gt;0, S135*T135^(3-N135), S135*U135^(N135+3))</f>
        <v>227.51556314896789</v>
      </c>
      <c r="BR135" s="46">
        <f>BN135/BP135</f>
        <v>-9.5853673120132703E-3</v>
      </c>
      <c r="BS135" s="61">
        <f>BL135/BM135</f>
        <v>1.0013958096128901</v>
      </c>
      <c r="BT135" s="16">
        <f>BB135+BL135+BV135</f>
        <v>4211</v>
      </c>
      <c r="BU135" s="66">
        <f>BC135+BM135+BW135</f>
        <v>4149.3719742605062</v>
      </c>
      <c r="BV135" s="63">
        <v>0</v>
      </c>
      <c r="BW135" s="15">
        <f>AZ135*$D$163</f>
        <v>70.050859438837037</v>
      </c>
      <c r="BX135" s="37">
        <f>BW135-BV135</f>
        <v>70.050859438837037</v>
      </c>
      <c r="BY135" s="53">
        <f>BX135*(BX135&lt;&gt;0)</f>
        <v>70.050859438837037</v>
      </c>
      <c r="BZ135" s="26">
        <f>BY135/$BY$155</f>
        <v>9.6755330716626217E-2</v>
      </c>
      <c r="CA135" s="47">
        <f>BZ135 * $BX$155</f>
        <v>70.050859438837037</v>
      </c>
      <c r="CB135" s="48">
        <f>IF(CA135&gt;0, V135, W135)</f>
        <v>221.20097934810923</v>
      </c>
      <c r="CC135" s="48">
        <f>IF(BX135&gt;0, S135*T135^(2-N135), S135*U135^(N135+2))</f>
        <v>220.76282890861611</v>
      </c>
      <c r="CD135" s="62">
        <f>CA135/CB135</f>
        <v>0.31668421923483592</v>
      </c>
      <c r="CE135" s="63">
        <v>0</v>
      </c>
      <c r="CF135" s="15">
        <f>AZ135*$CE$158</f>
        <v>48.146387938552628</v>
      </c>
      <c r="CG135" s="37">
        <f>CF135-CE135</f>
        <v>48.146387938552628</v>
      </c>
      <c r="CH135" s="53">
        <f>CG135*(CG135&lt;&gt;0)</f>
        <v>48.146387938552628</v>
      </c>
      <c r="CI135" s="26">
        <f>CH135/$CH$155</f>
        <v>7.4912693229426848E-3</v>
      </c>
      <c r="CJ135" s="47">
        <f>CI135 * $CG$155</f>
        <v>48.146387938552628</v>
      </c>
      <c r="CK135" s="48">
        <f>IF(CA135&gt;0,V135,W135)</f>
        <v>221.20097934810923</v>
      </c>
      <c r="CL135" s="62">
        <f>CJ135/CK135</f>
        <v>0.21765901796837669</v>
      </c>
      <c r="CM135" s="67">
        <f>N135</f>
        <v>0</v>
      </c>
      <c r="CN135" s="75">
        <f>BT135+BV135</f>
        <v>4211</v>
      </c>
      <c r="CO135">
        <f>E135/$E$155</f>
        <v>5.6292798566223321E-3</v>
      </c>
      <c r="CP135">
        <f>MAX(0,L135)</f>
        <v>0.73430259042947399</v>
      </c>
      <c r="CQ135">
        <f>CP135/$CP$155</f>
        <v>9.0661025362170806E-3</v>
      </c>
      <c r="CR135">
        <f>CO135*CQ135*AO135</f>
        <v>5.1035628385199447E-5</v>
      </c>
      <c r="CS135">
        <f>CR135/$CR$155</f>
        <v>1.0914578763332313E-2</v>
      </c>
      <c r="CT135" s="1">
        <f>$CT$157*CS135</f>
        <v>574.65130470685176</v>
      </c>
      <c r="CU135" s="2">
        <v>0</v>
      </c>
      <c r="CV135" s="1">
        <f>CT135-CU135</f>
        <v>574.65130470685176</v>
      </c>
      <c r="CW135">
        <f>CU135/CT135</f>
        <v>0</v>
      </c>
    </row>
    <row r="136" spans="1:101" x14ac:dyDescent="0.2">
      <c r="A136" s="24" t="s">
        <v>224</v>
      </c>
      <c r="B136">
        <v>0</v>
      </c>
      <c r="C136">
        <v>0</v>
      </c>
      <c r="D136">
        <v>3.87534958050339E-2</v>
      </c>
      <c r="E136">
        <v>0.96124650419496604</v>
      </c>
      <c r="F136">
        <v>4.1319030591974497E-2</v>
      </c>
      <c r="G136">
        <v>4.1319030591974497E-2</v>
      </c>
      <c r="H136">
        <v>2.0894274968658502E-3</v>
      </c>
      <c r="I136">
        <v>9.5277893857083101E-2</v>
      </c>
      <c r="J136">
        <v>1.41094383753732E-2</v>
      </c>
      <c r="K136">
        <v>2.4145150980427198E-2</v>
      </c>
      <c r="L136">
        <v>0.97006422511010404</v>
      </c>
      <c r="M136">
        <v>-0.57344956881779796</v>
      </c>
      <c r="N136" s="21">
        <v>2</v>
      </c>
      <c r="O136">
        <v>0.99476198216198397</v>
      </c>
      <c r="P136">
        <v>0.97725435133237504</v>
      </c>
      <c r="Q136">
        <v>1.0148673882868</v>
      </c>
      <c r="R136">
        <v>0.98160716799245495</v>
      </c>
      <c r="S136">
        <v>113.059997558593</v>
      </c>
      <c r="T136" s="27">
        <f>IF(C136,P136,R136)</f>
        <v>0.98160716799245495</v>
      </c>
      <c r="U136" s="27">
        <f>IF(D136 = 0,O136,Q136)</f>
        <v>1.0148673882868</v>
      </c>
      <c r="V136" s="39">
        <f>S136*T136^(1-N136)</f>
        <v>115.17845554227046</v>
      </c>
      <c r="W136" s="38">
        <f>S136*U136^(N136+1)</f>
        <v>118.17806184111727</v>
      </c>
      <c r="X136" s="44">
        <f>0.5 * (D136-MAX($D$3:$D$154))/(MIN($D$3:$D$154)-MAX($D$3:$D$154)) + 0.75</f>
        <v>1.2325891028267104</v>
      </c>
      <c r="Y136" s="44">
        <f>AVERAGE(D136, F136, G136, H136, I136, J136, K136)</f>
        <v>3.671620967124746E-2</v>
      </c>
      <c r="Z136" s="22">
        <f>AI136^N136</f>
        <v>3.9865280142059101</v>
      </c>
      <c r="AA136" s="22">
        <f>(Z136+AB136)/2</f>
        <v>3.1204046833512296</v>
      </c>
      <c r="AB136" s="22">
        <f>AM136^N136</f>
        <v>2.2542813524965495</v>
      </c>
      <c r="AC136" s="22">
        <v>1</v>
      </c>
      <c r="AD136" s="22">
        <v>1</v>
      </c>
      <c r="AE136" s="22">
        <v>1</v>
      </c>
      <c r="AF136" s="22">
        <f>PERCENTILE($L$2:$L$154, 0.05)</f>
        <v>-4.5080460395209E-2</v>
      </c>
      <c r="AG136" s="22">
        <f>PERCENTILE($L$2:$L$154, 0.95)</f>
        <v>0.95154870252060642</v>
      </c>
      <c r="AH136" s="22">
        <f>MIN(MAX(L136,AF136), AG136)</f>
        <v>0.95154870252060642</v>
      </c>
      <c r="AI136" s="22">
        <f>AH136-$AH$155+1</f>
        <v>1.9966291629158155</v>
      </c>
      <c r="AJ136" s="22">
        <f>PERCENTILE($M$2:$M$154, 0.02)</f>
        <v>-1.0748760080736643</v>
      </c>
      <c r="AK136" s="22">
        <f>PERCENTILE($M$2:$M$154, 0.98)</f>
        <v>1.1164415820468989</v>
      </c>
      <c r="AL136" s="22">
        <f>MIN(MAX(M136,AJ136), AK136)</f>
        <v>-0.57344956881779796</v>
      </c>
      <c r="AM136" s="22">
        <f>AL136-$AL$155 + 1</f>
        <v>1.5014264392558663</v>
      </c>
      <c r="AN136" s="46">
        <v>0</v>
      </c>
      <c r="AO136" s="71">
        <v>1</v>
      </c>
      <c r="AP136" s="51">
        <v>1</v>
      </c>
      <c r="AQ136" s="21">
        <v>1</v>
      </c>
      <c r="AR136" s="17">
        <f>(AI136^4)*AB136*AE136*AN136</f>
        <v>0</v>
      </c>
      <c r="AS136" s="17">
        <f>(AM136^4) *Z136*AC136*AO136</f>
        <v>20.25867593739083</v>
      </c>
      <c r="AT136" s="17">
        <f>(AM136^4)*AA136*AP136*AQ136</f>
        <v>15.857223892134437</v>
      </c>
      <c r="AU136" s="17">
        <f>MIN(AR136, 0.05*AR$155)</f>
        <v>0</v>
      </c>
      <c r="AV136" s="17">
        <f>MIN(AS136, 0.05*AS$155)</f>
        <v>20.25867593739083</v>
      </c>
      <c r="AW136" s="17">
        <f>MIN(AT136, 0.05*AT$155)</f>
        <v>15.857223892134437</v>
      </c>
      <c r="AX136" s="14">
        <f>AU136/$AU$155</f>
        <v>0</v>
      </c>
      <c r="AY136" s="14">
        <f>AV136/$AV$155</f>
        <v>1.576306790818096E-2</v>
      </c>
      <c r="AZ136" s="64">
        <f>AW136/$AW$155</f>
        <v>1.0510235348252496E-2</v>
      </c>
      <c r="BA136" s="21">
        <f>N136</f>
        <v>2</v>
      </c>
      <c r="BB136" s="81">
        <v>0</v>
      </c>
      <c r="BC136" s="15">
        <f>$D$161*AX136</f>
        <v>0</v>
      </c>
      <c r="BD136" s="19">
        <f>BC136-BB136</f>
        <v>0</v>
      </c>
      <c r="BE136" s="60">
        <f>(IF(BD136 &gt; 0, V136, W136))</f>
        <v>118.17806184111727</v>
      </c>
      <c r="BF136" s="60">
        <f>IF(BD136&gt;0, S136*(T136^(2-N136)), S136*(U136^(N136 + 2)))</f>
        <v>119.93506097349065</v>
      </c>
      <c r="BG136" s="46">
        <f>BD136/BE136</f>
        <v>0</v>
      </c>
      <c r="BH136" s="61" t="e">
        <f>BB136/BC136</f>
        <v>#DIV/0!</v>
      </c>
      <c r="BI136" s="63">
        <v>0</v>
      </c>
      <c r="BJ136" s="63">
        <v>10967</v>
      </c>
      <c r="BK136" s="63">
        <v>0</v>
      </c>
      <c r="BL136" s="10">
        <f>SUM(BI136:BK136)</f>
        <v>10967</v>
      </c>
      <c r="BM136" s="15">
        <f>AY136*$D$160</f>
        <v>2776.1757569209226</v>
      </c>
      <c r="BN136" s="9">
        <f>BM136-BL136</f>
        <v>-8190.8242430790779</v>
      </c>
      <c r="BO136" s="48">
        <f>IF(BN136&gt;0,V136,W136)</f>
        <v>118.17806184111727</v>
      </c>
      <c r="BP136" s="48">
        <f xml:space="preserve"> IF(BN136 &gt;0, S136*T136^(2-N136), S136*U136^(N136+2))</f>
        <v>119.93506097349065</v>
      </c>
      <c r="BQ136" s="48">
        <f>IF(BN136&gt;0, S136*T136^(3-N136), S136*U136^(N136+3))</f>
        <v>121.71818209418457</v>
      </c>
      <c r="BR136" s="46">
        <f>BN136/BP136</f>
        <v>-68.293826480727787</v>
      </c>
      <c r="BS136" s="61">
        <f>BL136/BM136</f>
        <v>3.9503983033709589</v>
      </c>
      <c r="BT136" s="16">
        <f>BB136+BL136+BV136</f>
        <v>11533</v>
      </c>
      <c r="BU136" s="66">
        <f>BC136+BM136+BW136</f>
        <v>2874.4569676624315</v>
      </c>
      <c r="BV136" s="63">
        <v>566</v>
      </c>
      <c r="BW136" s="15">
        <f>AZ136*$D$163</f>
        <v>98.281210741509085</v>
      </c>
      <c r="BX136" s="37">
        <f>BW136-BV136</f>
        <v>-467.71878925849092</v>
      </c>
      <c r="BY136" s="53">
        <f>BX136*(BX136&lt;&gt;0)</f>
        <v>-467.71878925849092</v>
      </c>
      <c r="BZ136" s="26">
        <f>BY136/$BY$155</f>
        <v>-0.64602042715261487</v>
      </c>
      <c r="CA136" s="47">
        <f>BZ136 * $BX$155</f>
        <v>-467.71878925849092</v>
      </c>
      <c r="CB136" s="48">
        <f>IF(CA136&gt;0, V136, W136)</f>
        <v>118.17806184111727</v>
      </c>
      <c r="CC136" s="48">
        <f>IF(BX136&gt;0, S136*T136^(2-N136), S136*U136^(N136+2))</f>
        <v>119.93506097349065</v>
      </c>
      <c r="CD136" s="62">
        <f>CA136/CB136</f>
        <v>-3.9577463191713913</v>
      </c>
      <c r="CE136" s="63">
        <v>0</v>
      </c>
      <c r="CF136" s="15">
        <f>AZ136*$CE$158</f>
        <v>67.549282583218798</v>
      </c>
      <c r="CG136" s="37">
        <f>CF136-CE136</f>
        <v>67.549282583218798</v>
      </c>
      <c r="CH136" s="53">
        <f>CG136*(CG136&lt;&gt;0)</f>
        <v>67.549282583218798</v>
      </c>
      <c r="CI136" s="26">
        <f>CH136/$CH$155</f>
        <v>1.0510235348252498E-2</v>
      </c>
      <c r="CJ136" s="47">
        <f>CI136 * $CG$155</f>
        <v>67.549282583218798</v>
      </c>
      <c r="CK136" s="48">
        <f>IF(CA136&gt;0,V136,W136)</f>
        <v>118.17806184111727</v>
      </c>
      <c r="CL136" s="62">
        <f>CJ136/CK136</f>
        <v>0.57158902025347502</v>
      </c>
      <c r="CM136" s="67">
        <f>N136</f>
        <v>2</v>
      </c>
      <c r="CN136" s="75">
        <f>BT136+BV136</f>
        <v>12099</v>
      </c>
      <c r="CO136">
        <f>E136/$E$155</f>
        <v>1.1458584885815021E-2</v>
      </c>
      <c r="CP136">
        <f>MAX(0,L136)</f>
        <v>0.97006422511010404</v>
      </c>
      <c r="CQ136">
        <f>CP136/$CP$155</f>
        <v>1.1976944989967127E-2</v>
      </c>
      <c r="CR136">
        <f>CO136*CQ136*AO136</f>
        <v>1.3723884084027526E-4</v>
      </c>
      <c r="CS136">
        <f>CR136/$CR$155</f>
        <v>2.93501654654655E-2</v>
      </c>
      <c r="CT136" s="1">
        <f>$CT$157*CS136</f>
        <v>1545.2828042025478</v>
      </c>
      <c r="CU136" s="2">
        <v>0</v>
      </c>
      <c r="CV136" s="1">
        <f>CT136-CU136</f>
        <v>1545.2828042025478</v>
      </c>
      <c r="CW136">
        <f>CU136/CT136</f>
        <v>0</v>
      </c>
    </row>
    <row r="137" spans="1:101" x14ac:dyDescent="0.2">
      <c r="A137" s="31" t="s">
        <v>118</v>
      </c>
      <c r="B137">
        <v>0</v>
      </c>
      <c r="C137">
        <v>0</v>
      </c>
      <c r="D137">
        <v>9.22978994271164E-2</v>
      </c>
      <c r="E137">
        <v>0.90770210057288303</v>
      </c>
      <c r="F137">
        <v>0.109148264984227</v>
      </c>
      <c r="G137">
        <v>0.109148264984227</v>
      </c>
      <c r="H137">
        <v>6.6392881587953395E-2</v>
      </c>
      <c r="I137">
        <v>5.3388090349075899E-2</v>
      </c>
      <c r="J137">
        <v>5.9536452369562301E-2</v>
      </c>
      <c r="K137">
        <v>8.0612036814943402E-2</v>
      </c>
      <c r="L137">
        <v>0.92776851354639001</v>
      </c>
      <c r="M137">
        <v>-9.8189427450458902E-2</v>
      </c>
      <c r="N137" s="21">
        <v>0</v>
      </c>
      <c r="O137">
        <v>1.0166102677355799</v>
      </c>
      <c r="P137">
        <v>0.983980349948265</v>
      </c>
      <c r="Q137">
        <v>1.0329881481463601</v>
      </c>
      <c r="R137">
        <v>0.99148891314925403</v>
      </c>
      <c r="S137">
        <v>42.290000915527301</v>
      </c>
      <c r="T137" s="27">
        <f>IF(C137,P137,R137)</f>
        <v>0.99148891314925403</v>
      </c>
      <c r="U137" s="27">
        <f>IF(D137 = 0,O137,Q137)</f>
        <v>1.0329881481463601</v>
      </c>
      <c r="V137" s="39">
        <f>S137*T137^(1-N137)</f>
        <v>41.930067044817122</v>
      </c>
      <c r="W137" s="38">
        <f>S137*U137^(N137+1)</f>
        <v>43.685069730838421</v>
      </c>
      <c r="X137" s="44">
        <f>0.5 * (D137-MAX($D$3:$D$154))/(MIN($D$3:$D$154)-MAX($D$3:$D$154)) + 0.75</f>
        <v>1.2051369024444751</v>
      </c>
      <c r="Y137" s="44">
        <f>AVERAGE(D137, F137, G137, H137, I137, J137, K137)</f>
        <v>8.1503412931015054E-2</v>
      </c>
      <c r="Z137" s="22">
        <f>AI137^N137</f>
        <v>1</v>
      </c>
      <c r="AA137" s="22">
        <f>(Z137+AB137)/2</f>
        <v>1</v>
      </c>
      <c r="AB137" s="22">
        <f>AM137^N137</f>
        <v>1</v>
      </c>
      <c r="AC137" s="22">
        <v>1</v>
      </c>
      <c r="AD137" s="22">
        <v>1</v>
      </c>
      <c r="AE137" s="22">
        <v>1</v>
      </c>
      <c r="AF137" s="22">
        <f>PERCENTILE($L$2:$L$154, 0.05)</f>
        <v>-4.5080460395209E-2</v>
      </c>
      <c r="AG137" s="22">
        <f>PERCENTILE($L$2:$L$154, 0.95)</f>
        <v>0.95154870252060642</v>
      </c>
      <c r="AH137" s="22">
        <f>MIN(MAX(L137,AF137), AG137)</f>
        <v>0.92776851354639001</v>
      </c>
      <c r="AI137" s="22">
        <f>AH137-$AH$155+1</f>
        <v>1.9728489739415989</v>
      </c>
      <c r="AJ137" s="22">
        <f>PERCENTILE($M$2:$M$154, 0.02)</f>
        <v>-1.0748760080736643</v>
      </c>
      <c r="AK137" s="22">
        <f>PERCENTILE($M$2:$M$154, 0.98)</f>
        <v>1.1164415820468989</v>
      </c>
      <c r="AL137" s="22">
        <f>MIN(MAX(M137,AJ137), AK137)</f>
        <v>-9.8189427450458902E-2</v>
      </c>
      <c r="AM137" s="22">
        <f>AL137-$AL$155 + 1</f>
        <v>1.9766865806232055</v>
      </c>
      <c r="AN137" s="46">
        <v>1</v>
      </c>
      <c r="AO137" s="51">
        <v>1</v>
      </c>
      <c r="AP137" s="51">
        <v>1</v>
      </c>
      <c r="AQ137" s="21">
        <v>1</v>
      </c>
      <c r="AR137" s="17">
        <f>(AI137^4)*AB137*AE137*AN137</f>
        <v>15.148699865587838</v>
      </c>
      <c r="AS137" s="17">
        <f>(AM137^4) *Z137*AC137*AO137</f>
        <v>15.266913878262008</v>
      </c>
      <c r="AT137" s="17">
        <f>(AM137^4)*AA137*AP137*AQ137</f>
        <v>15.266913878262008</v>
      </c>
      <c r="AU137" s="17">
        <f>MIN(AR137, 0.05*AR$155)</f>
        <v>15.148699865587838</v>
      </c>
      <c r="AV137" s="17">
        <f>MIN(AS137, 0.05*AS$155)</f>
        <v>15.266913878262008</v>
      </c>
      <c r="AW137" s="17">
        <f>MIN(AT137, 0.05*AT$155)</f>
        <v>15.266913878262008</v>
      </c>
      <c r="AX137" s="14">
        <f>AU137/$AU$155</f>
        <v>2.9769412194917338E-2</v>
      </c>
      <c r="AY137" s="14">
        <f>AV137/$AV$155</f>
        <v>1.1879029061678589E-2</v>
      </c>
      <c r="AZ137" s="64">
        <f>AW137/$AW$155</f>
        <v>1.0118975363753765E-2</v>
      </c>
      <c r="BA137" s="21">
        <f>N137</f>
        <v>0</v>
      </c>
      <c r="BB137" s="81">
        <v>3425</v>
      </c>
      <c r="BC137" s="15">
        <f>$D$161*AX137</f>
        <v>3823.8512270249371</v>
      </c>
      <c r="BD137" s="19">
        <f>BC137-BB137</f>
        <v>398.85122702493709</v>
      </c>
      <c r="BE137" s="60">
        <f>(IF(BD137 &gt; 0, V137, W137))</f>
        <v>41.930067044817122</v>
      </c>
      <c r="BF137" s="60">
        <f>IF(BD137&gt;0, S137*(T137^(2-N137)), S137*(U137^(N137 + 2)))</f>
        <v>41.573196602541081</v>
      </c>
      <c r="BG137" s="46">
        <f>BD137/BE137</f>
        <v>9.5122964291619976</v>
      </c>
      <c r="BH137" s="61">
        <f>BB137/BC137</f>
        <v>0.89569384284459874</v>
      </c>
      <c r="BI137" s="63">
        <v>0</v>
      </c>
      <c r="BJ137" s="63">
        <v>85</v>
      </c>
      <c r="BK137" s="63">
        <v>0</v>
      </c>
      <c r="BL137" s="10">
        <f>SUM(BI137:BK137)</f>
        <v>85</v>
      </c>
      <c r="BM137" s="15">
        <f>AY137*$D$160</f>
        <v>2092.1227193137715</v>
      </c>
      <c r="BN137" s="9">
        <f>BM137-BL137</f>
        <v>2007.1227193137715</v>
      </c>
      <c r="BO137" s="48">
        <f>IF(BN137&gt;0,V137,W137)</f>
        <v>41.930067044817122</v>
      </c>
      <c r="BP137" s="48">
        <f xml:space="preserve"> IF(BN137 &gt;0, S137*T137^(2-N137), S137*U137^(N137+2))</f>
        <v>41.573196602541081</v>
      </c>
      <c r="BQ137" s="48">
        <f>IF(BN137&gt;0, S137*T137^(3-N137), S137*U137^(N137+3))</f>
        <v>41.219363515593713</v>
      </c>
      <c r="BR137" s="46">
        <f>BN137/BP137</f>
        <v>48.279249212005269</v>
      </c>
      <c r="BS137" s="61">
        <f>BL137/BM137</f>
        <v>4.0628591819833824E-2</v>
      </c>
      <c r="BT137" s="16">
        <f>BB137+BL137+BV137</f>
        <v>3721</v>
      </c>
      <c r="BU137" s="66">
        <f>BC137+BM137+BW137</f>
        <v>6010.59648496517</v>
      </c>
      <c r="BV137" s="63">
        <v>211</v>
      </c>
      <c r="BW137" s="15">
        <f>AZ137*$D$163</f>
        <v>94.622538626461463</v>
      </c>
      <c r="BX137" s="37">
        <f>BW137-BV137</f>
        <v>-116.37746137353854</v>
      </c>
      <c r="BY137" s="53">
        <f>BX137*(BX137&lt;&gt;0)</f>
        <v>-116.37746137353854</v>
      </c>
      <c r="BZ137" s="26">
        <f>BY137/$BY$155</f>
        <v>-0.1607423499634518</v>
      </c>
      <c r="CA137" s="47">
        <f>BZ137 * $BX$155</f>
        <v>-116.37746137353854</v>
      </c>
      <c r="CB137" s="48">
        <f>IF(CA137&gt;0, V137, W137)</f>
        <v>43.685069730838421</v>
      </c>
      <c r="CC137" s="48">
        <f>IF(BX137&gt;0, S137*T137^(2-N137), S137*U137^(N137+2))</f>
        <v>45.126159282903387</v>
      </c>
      <c r="CD137" s="62">
        <f>CA137/CB137</f>
        <v>-2.6640099716124448</v>
      </c>
      <c r="CE137" s="63">
        <v>0</v>
      </c>
      <c r="CF137" s="15">
        <f>AZ137*$CE$158</f>
        <v>65.034654662845455</v>
      </c>
      <c r="CG137" s="37">
        <f>CF137-CE137</f>
        <v>65.034654662845455</v>
      </c>
      <c r="CH137" s="53">
        <f>CG137*(CG137&lt;&gt;0)</f>
        <v>65.034654662845455</v>
      </c>
      <c r="CI137" s="26">
        <f>CH137/$CH$155</f>
        <v>1.0118975363753767E-2</v>
      </c>
      <c r="CJ137" s="47">
        <f>CI137 * $CG$155</f>
        <v>65.034654662845455</v>
      </c>
      <c r="CK137" s="48">
        <f>IF(CA137&gt;0,V137,W137)</f>
        <v>43.685069730838421</v>
      </c>
      <c r="CL137" s="62">
        <f>CJ137/CK137</f>
        <v>1.4887158258771374</v>
      </c>
      <c r="CM137" s="67">
        <f>N137</f>
        <v>0</v>
      </c>
      <c r="CN137" s="75">
        <f>BT137+BV137</f>
        <v>3932</v>
      </c>
      <c r="CO137">
        <f>E137/$E$155</f>
        <v>1.0820306263852369E-2</v>
      </c>
      <c r="CP137">
        <f>MAX(0,L137)</f>
        <v>0.92776851354639001</v>
      </c>
      <c r="CQ137">
        <f>CP137/$CP$155</f>
        <v>1.1454738936391012E-2</v>
      </c>
      <c r="CR137">
        <f>CO137*CQ137*AO137</f>
        <v>1.239437834642253E-4</v>
      </c>
      <c r="CS137">
        <f>CR137/$CR$155</f>
        <v>2.6506858632860654E-2</v>
      </c>
      <c r="CT137" s="1">
        <f>$CT$157*CS137</f>
        <v>1395.583029573826</v>
      </c>
      <c r="CU137" s="2">
        <v>0</v>
      </c>
      <c r="CV137" s="1">
        <f>CT137-CU137</f>
        <v>1395.583029573826</v>
      </c>
      <c r="CW137">
        <f>CU137/CT137</f>
        <v>0</v>
      </c>
    </row>
    <row r="138" spans="1:101" x14ac:dyDescent="0.2">
      <c r="A138" s="31" t="s">
        <v>189</v>
      </c>
      <c r="B138">
        <v>1</v>
      </c>
      <c r="C138">
        <v>1</v>
      </c>
      <c r="D138">
        <v>0.50819017179384696</v>
      </c>
      <c r="E138">
        <v>0.49180982820615199</v>
      </c>
      <c r="F138">
        <v>0.607071911005164</v>
      </c>
      <c r="G138">
        <v>0.607071911005164</v>
      </c>
      <c r="H138">
        <v>0.103635603844546</v>
      </c>
      <c r="I138">
        <v>0.20225658169661501</v>
      </c>
      <c r="J138">
        <v>0.14477908334998699</v>
      </c>
      <c r="K138">
        <v>0.29646469402418302</v>
      </c>
      <c r="L138">
        <v>0.79356862349527002</v>
      </c>
      <c r="M138">
        <v>-1.1315584754044801</v>
      </c>
      <c r="N138" s="21">
        <v>0</v>
      </c>
      <c r="O138">
        <v>1.0037053396533999</v>
      </c>
      <c r="P138">
        <v>0.99643398177648002</v>
      </c>
      <c r="Q138">
        <v>0.99530171089817598</v>
      </c>
      <c r="R138">
        <v>0.99466289273243502</v>
      </c>
      <c r="S138">
        <v>104.75</v>
      </c>
      <c r="T138" s="27">
        <f>IF(C138,P138,R138)</f>
        <v>0.99643398177648002</v>
      </c>
      <c r="U138" s="27">
        <f>IF(D138 = 0,O138,Q138)</f>
        <v>0.99530171089817598</v>
      </c>
      <c r="V138" s="39">
        <f>S138*T138^(1-N138)</f>
        <v>104.37645959108629</v>
      </c>
      <c r="W138" s="38">
        <f>S138*U138^(N138+1)</f>
        <v>104.25785421658394</v>
      </c>
      <c r="X138" s="44">
        <f>0.5 * (D138-MAX($D$3:$D$154))/(MIN($D$3:$D$154)-MAX($D$3:$D$154)) + 0.75</f>
        <v>0.99190905366653015</v>
      </c>
      <c r="Y138" s="44">
        <f>AVERAGE(D138, F138, G138, H138, I138, J138, K138)</f>
        <v>0.35278142238850085</v>
      </c>
      <c r="Z138" s="22">
        <f>AI138^N138</f>
        <v>1</v>
      </c>
      <c r="AA138" s="22">
        <f>(Z138+AB138)/2</f>
        <v>1</v>
      </c>
      <c r="AB138" s="22">
        <f>AM138^N138</f>
        <v>1</v>
      </c>
      <c r="AC138" s="22">
        <v>1</v>
      </c>
      <c r="AD138" s="22">
        <v>1</v>
      </c>
      <c r="AE138" s="22">
        <v>1</v>
      </c>
      <c r="AF138" s="22">
        <f>PERCENTILE($L$2:$L$154, 0.05)</f>
        <v>-4.5080460395209E-2</v>
      </c>
      <c r="AG138" s="22">
        <f>PERCENTILE($L$2:$L$154, 0.95)</f>
        <v>0.95154870252060642</v>
      </c>
      <c r="AH138" s="22">
        <f>MIN(MAX(L138,AF138), AG138)</f>
        <v>0.79356862349527002</v>
      </c>
      <c r="AI138" s="22">
        <f>AH138-$AH$155+1</f>
        <v>1.838649083890479</v>
      </c>
      <c r="AJ138" s="22">
        <f>PERCENTILE($M$2:$M$154, 0.02)</f>
        <v>-1.0748760080736643</v>
      </c>
      <c r="AK138" s="22">
        <f>PERCENTILE($M$2:$M$154, 0.98)</f>
        <v>1.1164415820468989</v>
      </c>
      <c r="AL138" s="22">
        <f>MIN(MAX(M138,AJ138), AK138)</f>
        <v>-1.0748760080736643</v>
      </c>
      <c r="AM138" s="22">
        <f>AL138-$AL$155 + 1</f>
        <v>1</v>
      </c>
      <c r="AN138" s="46">
        <v>1</v>
      </c>
      <c r="AO138" s="51">
        <v>1</v>
      </c>
      <c r="AP138" s="51">
        <v>1</v>
      </c>
      <c r="AQ138" s="21">
        <v>1</v>
      </c>
      <c r="AR138" s="17">
        <f>(AI138^4)*AB138*AE138*AN138</f>
        <v>11.428662264425027</v>
      </c>
      <c r="AS138" s="17">
        <f>(AM138^4) *Z138*AC138*AO138</f>
        <v>1</v>
      </c>
      <c r="AT138" s="17">
        <f>(AM138^4)*AA138*AP138*AQ138</f>
        <v>1</v>
      </c>
      <c r="AU138" s="17">
        <f>MIN(AR138, 0.05*AR$155)</f>
        <v>11.428662264425027</v>
      </c>
      <c r="AV138" s="17">
        <f>MIN(AS138, 0.05*AS$155)</f>
        <v>1</v>
      </c>
      <c r="AW138" s="17">
        <f>MIN(AT138, 0.05*AT$155)</f>
        <v>1</v>
      </c>
      <c r="AX138" s="14">
        <f>AU138/$AU$155</f>
        <v>2.245899389419078E-2</v>
      </c>
      <c r="AY138" s="14">
        <f>AV138/$AV$155</f>
        <v>7.7808974075583778E-4</v>
      </c>
      <c r="AZ138" s="64">
        <f>AW138/$AW$155</f>
        <v>6.6280424743613703E-4</v>
      </c>
      <c r="BA138" s="21">
        <f>N138</f>
        <v>0</v>
      </c>
      <c r="BB138" s="81">
        <v>2619</v>
      </c>
      <c r="BC138" s="15">
        <f>$D$161*AX138</f>
        <v>2884.8353067149114</v>
      </c>
      <c r="BD138" s="19">
        <f>BC138-BB138</f>
        <v>265.83530671491144</v>
      </c>
      <c r="BE138" s="60">
        <f>(IF(BD138 &gt; 0, V138, W138))</f>
        <v>104.37645959108629</v>
      </c>
      <c r="BF138" s="60">
        <f>IF(BD138&gt;0, S138*(T138^(2-N138)), S138*(U138^(N138 + 2)))</f>
        <v>104.00425123407797</v>
      </c>
      <c r="BG138" s="46">
        <f>BD138/BE138</f>
        <v>2.5468894783016158</v>
      </c>
      <c r="BH138" s="61">
        <f>BB138/BC138</f>
        <v>0.90785078576370104</v>
      </c>
      <c r="BI138" s="63">
        <v>0</v>
      </c>
      <c r="BJ138" s="63">
        <v>0</v>
      </c>
      <c r="BK138" s="63">
        <v>0</v>
      </c>
      <c r="BL138" s="10">
        <f>SUM(BI138:BK138)</f>
        <v>0</v>
      </c>
      <c r="BM138" s="15">
        <f>AY138*$D$160</f>
        <v>137.03638705217739</v>
      </c>
      <c r="BN138" s="9">
        <f>BM138-BL138</f>
        <v>137.03638705217739</v>
      </c>
      <c r="BO138" s="48">
        <f>IF(BN138&gt;0,V138,W138)</f>
        <v>104.37645959108629</v>
      </c>
      <c r="BP138" s="48">
        <f xml:space="preserve"> IF(BN138 &gt;0, S138*T138^(2-N138), S138*U138^(N138+2))</f>
        <v>104.00425123407797</v>
      </c>
      <c r="BQ138" s="48">
        <f>IF(BN138&gt;0, S138*T138^(3-N138), S138*U138^(N138+3))</f>
        <v>103.6333701788537</v>
      </c>
      <c r="BR138" s="46">
        <f>BN138/BP138</f>
        <v>1.3176037077922458</v>
      </c>
      <c r="BS138" s="61">
        <f>BL138/BM138</f>
        <v>0</v>
      </c>
      <c r="BT138" s="16">
        <f>BB138+BL138+BV138</f>
        <v>2619</v>
      </c>
      <c r="BU138" s="66">
        <f>BC138+BM138+BW138</f>
        <v>3028.0695762848641</v>
      </c>
      <c r="BV138" s="63">
        <v>0</v>
      </c>
      <c r="BW138" s="15">
        <f>AZ138*$D$163</f>
        <v>6.1978825177753176</v>
      </c>
      <c r="BX138" s="37">
        <f>BW138-BV138</f>
        <v>6.1978825177753176</v>
      </c>
      <c r="BY138" s="53">
        <f>BX138*(BX138&lt;&gt;0)</f>
        <v>6.1978825177753176</v>
      </c>
      <c r="BZ138" s="26">
        <f>BY138/$BY$155</f>
        <v>8.5606112123968892E-3</v>
      </c>
      <c r="CA138" s="47">
        <f>BZ138 * $BX$155</f>
        <v>6.1978825177753176</v>
      </c>
      <c r="CB138" s="48">
        <f>IF(CA138&gt;0, V138, W138)</f>
        <v>104.37645959108629</v>
      </c>
      <c r="CC138" s="48">
        <f>IF(BX138&gt;0, S138*T138^(2-N138), S138*U138^(N138+2))</f>
        <v>104.00425123407797</v>
      </c>
      <c r="CD138" s="62">
        <f>CA138/CB138</f>
        <v>5.9380079972597713E-2</v>
      </c>
      <c r="CE138" s="63">
        <v>0</v>
      </c>
      <c r="CF138" s="15">
        <f>AZ138*$CE$158</f>
        <v>4.2598428982720531</v>
      </c>
      <c r="CG138" s="37">
        <f>CF138-CE138</f>
        <v>4.2598428982720531</v>
      </c>
      <c r="CH138" s="53">
        <f>CG138*(CG138&lt;&gt;0)</f>
        <v>4.2598428982720531</v>
      </c>
      <c r="CI138" s="26">
        <f>CH138/$CH$155</f>
        <v>6.6280424743613714E-4</v>
      </c>
      <c r="CJ138" s="47">
        <f>CI138 * $CG$155</f>
        <v>4.2598428982720531</v>
      </c>
      <c r="CK138" s="48">
        <f>IF(CA138&gt;0,V138,W138)</f>
        <v>104.37645959108629</v>
      </c>
      <c r="CL138" s="62">
        <f>CJ138/CK138</f>
        <v>4.0812295367755914E-2</v>
      </c>
      <c r="CM138" s="67">
        <f>N138</f>
        <v>0</v>
      </c>
      <c r="CN138" s="75">
        <f>BT138+BV138</f>
        <v>2619</v>
      </c>
      <c r="CO138">
        <f>E138/$E$155</f>
        <v>5.8626425579543949E-3</v>
      </c>
      <c r="CP138">
        <f>MAX(0,L138)</f>
        <v>0.79356862349527002</v>
      </c>
      <c r="CQ138">
        <f>CP138/$CP$155</f>
        <v>9.7978334870436057E-3</v>
      </c>
      <c r="CR138">
        <f>CO138*CQ138*AO138</f>
        <v>5.7441195576892552E-5</v>
      </c>
      <c r="CS138">
        <f>CR138/$CR$155</f>
        <v>1.2284485823354467E-2</v>
      </c>
      <c r="CT138" s="1">
        <f>$CT$157*CS138</f>
        <v>646.77675237080859</v>
      </c>
      <c r="CU138" s="2">
        <v>0</v>
      </c>
      <c r="CV138" s="1">
        <f>CT138-CU138</f>
        <v>646.77675237080859</v>
      </c>
      <c r="CW138">
        <f>CU138/CT138</f>
        <v>0</v>
      </c>
    </row>
    <row r="139" spans="1:101" x14ac:dyDescent="0.2">
      <c r="A139" s="31" t="s">
        <v>119</v>
      </c>
      <c r="B139">
        <v>1</v>
      </c>
      <c r="C139">
        <v>1</v>
      </c>
      <c r="D139">
        <v>0.55358236374770298</v>
      </c>
      <c r="E139">
        <v>0.44641763625229602</v>
      </c>
      <c r="F139">
        <v>0.65270188221007897</v>
      </c>
      <c r="G139">
        <v>0.65270188221007897</v>
      </c>
      <c r="H139">
        <v>0.18975705843729401</v>
      </c>
      <c r="I139">
        <v>0.36309914642153601</v>
      </c>
      <c r="J139">
        <v>0.26248928729767801</v>
      </c>
      <c r="K139">
        <v>0.41391696254101101</v>
      </c>
      <c r="L139">
        <v>0.452591907128439</v>
      </c>
      <c r="M139">
        <v>-6.2617783683313596E-2</v>
      </c>
      <c r="N139" s="21">
        <v>0</v>
      </c>
      <c r="O139">
        <v>1.00596256500127</v>
      </c>
      <c r="P139">
        <v>0.98815915534781995</v>
      </c>
      <c r="Q139">
        <v>1.0248514450383599</v>
      </c>
      <c r="R139">
        <v>0.98521773571430205</v>
      </c>
      <c r="S139">
        <v>50.119998931884702</v>
      </c>
      <c r="T139" s="27">
        <f>IF(C139,P139,R139)</f>
        <v>0.98815915534781995</v>
      </c>
      <c r="U139" s="27">
        <f>IF(D139 = 0,O139,Q139)</f>
        <v>1.0248514450383599</v>
      </c>
      <c r="V139" s="39">
        <f>S139*T139^(1-N139)</f>
        <v>49.526535810564823</v>
      </c>
      <c r="W139" s="38">
        <f>S139*U139^(N139+1)</f>
        <v>51.36555333066309</v>
      </c>
      <c r="X139" s="44">
        <f>0.5 * (D139-MAX($D$3:$D$154))/(MIN($D$3:$D$154)-MAX($D$3:$D$154)) + 0.75</f>
        <v>0.96863648986880346</v>
      </c>
      <c r="Y139" s="44">
        <f>AVERAGE(D139, F139, G139, H139, I139, J139, K139)</f>
        <v>0.44117836898076851</v>
      </c>
      <c r="Z139" s="22">
        <f>AI139^N139</f>
        <v>1</v>
      </c>
      <c r="AA139" s="22">
        <f>(Z139+AB139)/2</f>
        <v>1</v>
      </c>
      <c r="AB139" s="22">
        <f>AM139^N139</f>
        <v>1</v>
      </c>
      <c r="AC139" s="22">
        <v>1</v>
      </c>
      <c r="AD139" s="22">
        <v>1</v>
      </c>
      <c r="AE139" s="22">
        <v>1</v>
      </c>
      <c r="AF139" s="22">
        <f>PERCENTILE($L$2:$L$154, 0.05)</f>
        <v>-4.5080460395209E-2</v>
      </c>
      <c r="AG139" s="22">
        <f>PERCENTILE($L$2:$L$154, 0.95)</f>
        <v>0.95154870252060642</v>
      </c>
      <c r="AH139" s="22">
        <f>MIN(MAX(L139,AF139), AG139)</f>
        <v>0.452591907128439</v>
      </c>
      <c r="AI139" s="22">
        <f>AH139-$AH$155+1</f>
        <v>1.4976723675236481</v>
      </c>
      <c r="AJ139" s="22">
        <f>PERCENTILE($M$2:$M$154, 0.02)</f>
        <v>-1.0748760080736643</v>
      </c>
      <c r="AK139" s="22">
        <f>PERCENTILE($M$2:$M$154, 0.98)</f>
        <v>1.1164415820468989</v>
      </c>
      <c r="AL139" s="22">
        <f>MIN(MAX(M139,AJ139), AK139)</f>
        <v>-6.2617783683313596E-2</v>
      </c>
      <c r="AM139" s="22">
        <f>AL139-$AL$155 + 1</f>
        <v>2.0122582243903508</v>
      </c>
      <c r="AN139" s="46">
        <v>1</v>
      </c>
      <c r="AO139" s="51">
        <v>1</v>
      </c>
      <c r="AP139" s="51">
        <v>1</v>
      </c>
      <c r="AQ139" s="21">
        <v>1</v>
      </c>
      <c r="AR139" s="17">
        <f>(AI139^4)*AB139*AE139*AN139</f>
        <v>5.0311500272184571</v>
      </c>
      <c r="AS139" s="17">
        <f>(AM139^4) *Z139*AC139*AO139</f>
        <v>16.395884276400448</v>
      </c>
      <c r="AT139" s="17">
        <f>(AM139^4)*AA139*AP139*AQ139</f>
        <v>16.395884276400448</v>
      </c>
      <c r="AU139" s="17">
        <f>MIN(AR139, 0.05*AR$155)</f>
        <v>5.0311500272184571</v>
      </c>
      <c r="AV139" s="17">
        <f>MIN(AS139, 0.05*AS$155)</f>
        <v>16.395884276400448</v>
      </c>
      <c r="AW139" s="17">
        <f>MIN(AT139, 0.05*AT$155)</f>
        <v>16.395884276400448</v>
      </c>
      <c r="AX139" s="14">
        <f>AU139/$AU$155</f>
        <v>9.8869460946260489E-3</v>
      </c>
      <c r="AY139" s="14">
        <f>AV139/$AV$155</f>
        <v>1.2757469346087142E-2</v>
      </c>
      <c r="AZ139" s="64">
        <f>AW139/$AW$155</f>
        <v>1.086726173886959E-2</v>
      </c>
      <c r="BA139" s="21">
        <f>N139</f>
        <v>0</v>
      </c>
      <c r="BB139" s="81">
        <v>1203</v>
      </c>
      <c r="BC139" s="15">
        <f>$D$161*AX139</f>
        <v>1269.9683389086213</v>
      </c>
      <c r="BD139" s="19">
        <f>BC139-BB139</f>
        <v>66.968338908621263</v>
      </c>
      <c r="BE139" s="60">
        <f>(IF(BD139 &gt; 0, V139, W139))</f>
        <v>49.526535810564823</v>
      </c>
      <c r="BF139" s="60">
        <f>IF(BD139&gt;0, S139*(T139^(2-N139)), S139*(U139^(N139 + 2)))</f>
        <v>48.940099793871298</v>
      </c>
      <c r="BG139" s="46">
        <f>BD139/BE139</f>
        <v>1.3521708678509232</v>
      </c>
      <c r="BH139" s="61">
        <f>BB139/BC139</f>
        <v>0.94726770986576547</v>
      </c>
      <c r="BI139" s="63">
        <v>0</v>
      </c>
      <c r="BJ139" s="63">
        <v>1754</v>
      </c>
      <c r="BK139" s="63">
        <v>50</v>
      </c>
      <c r="BL139" s="10">
        <f>SUM(BI139:BK139)</f>
        <v>1804</v>
      </c>
      <c r="BM139" s="15">
        <f>AY139*$D$160</f>
        <v>2246.8327437635212</v>
      </c>
      <c r="BN139" s="9">
        <f>BM139-BL139</f>
        <v>442.83274376352119</v>
      </c>
      <c r="BO139" s="48">
        <f>IF(BN139&gt;0,V139,W139)</f>
        <v>49.526535810564823</v>
      </c>
      <c r="BP139" s="48">
        <f xml:space="preserve"> IF(BN139 &gt;0, S139*T139^(2-N139), S139*U139^(N139+2))</f>
        <v>48.940099793871298</v>
      </c>
      <c r="BQ139" s="48">
        <f>IF(BN139&gt;0, S139*T139^(3-N139), S139*U139^(N139+3))</f>
        <v>48.360607674949875</v>
      </c>
      <c r="BR139" s="46">
        <f>BN139/BP139</f>
        <v>9.0484642579126202</v>
      </c>
      <c r="BS139" s="61">
        <f>BL139/BM139</f>
        <v>0.80290800684088248</v>
      </c>
      <c r="BT139" s="16">
        <f>BB139+BL139+BV139</f>
        <v>3057</v>
      </c>
      <c r="BU139" s="66">
        <f>BC139+BM139+BW139</f>
        <v>3618.4208471923121</v>
      </c>
      <c r="BV139" s="63">
        <v>50</v>
      </c>
      <c r="BW139" s="15">
        <f>AZ139*$D$163</f>
        <v>101.61976452016954</v>
      </c>
      <c r="BX139" s="37">
        <f>BW139-BV139</f>
        <v>51.619764520169539</v>
      </c>
      <c r="BY139" s="53">
        <f>BX139*(BX139&lt;&gt;0)</f>
        <v>51.619764520169539</v>
      </c>
      <c r="BZ139" s="26">
        <f>BY139/$BY$155</f>
        <v>7.1298017293052199E-2</v>
      </c>
      <c r="CA139" s="47">
        <f>BZ139 * $BX$155</f>
        <v>51.619764520169539</v>
      </c>
      <c r="CB139" s="48">
        <f>IF(CA139&gt;0, V139, W139)</f>
        <v>49.526535810564823</v>
      </c>
      <c r="CC139" s="48">
        <f>IF(BX139&gt;0, S139*T139^(2-N139), S139*U139^(N139+2))</f>
        <v>48.940099793871298</v>
      </c>
      <c r="CD139" s="62">
        <f>CA139/CB139</f>
        <v>1.0422647914970502</v>
      </c>
      <c r="CE139" s="63">
        <v>0</v>
      </c>
      <c r="CF139" s="15">
        <f>AZ139*$CE$158</f>
        <v>69.84389119571486</v>
      </c>
      <c r="CG139" s="37">
        <f>CF139-CE139</f>
        <v>69.84389119571486</v>
      </c>
      <c r="CH139" s="53">
        <f>CG139*(CG139&lt;&gt;0)</f>
        <v>69.84389119571486</v>
      </c>
      <c r="CI139" s="26">
        <f>CH139/$CH$155</f>
        <v>1.0867261738869592E-2</v>
      </c>
      <c r="CJ139" s="47">
        <f>CI139 * $CG$155</f>
        <v>69.84389119571486</v>
      </c>
      <c r="CK139" s="48">
        <f>IF(CA139&gt;0,V139,W139)</f>
        <v>49.526535810564823</v>
      </c>
      <c r="CL139" s="62">
        <f>CJ139/CK139</f>
        <v>1.4102317081667564</v>
      </c>
      <c r="CM139" s="67">
        <f>N139</f>
        <v>0</v>
      </c>
      <c r="CN139" s="75">
        <f>BT139+BV139</f>
        <v>3107</v>
      </c>
      <c r="CO139">
        <f>E139/$E$155</f>
        <v>5.3215427647311441E-3</v>
      </c>
      <c r="CP139">
        <f>MAX(0,L139)</f>
        <v>0.452591907128439</v>
      </c>
      <c r="CQ139">
        <f>CP139/$CP$155</f>
        <v>5.5879479257843661E-3</v>
      </c>
      <c r="CR139">
        <f>CO139*CQ139*AO139</f>
        <v>2.9736503854152199E-5</v>
      </c>
      <c r="CS139">
        <f>CR139/$CR$155</f>
        <v>6.3595065590767424E-3</v>
      </c>
      <c r="CT139" s="1">
        <f>$CT$157*CS139</f>
        <v>334.82728199667895</v>
      </c>
      <c r="CU139" s="2">
        <v>0</v>
      </c>
      <c r="CV139" s="1">
        <f>CT139-CU139</f>
        <v>334.82728199667895</v>
      </c>
      <c r="CW139">
        <f>CU139/CT139</f>
        <v>0</v>
      </c>
    </row>
    <row r="140" spans="1:101" x14ac:dyDescent="0.2">
      <c r="A140" s="31" t="s">
        <v>120</v>
      </c>
      <c r="B140">
        <v>0</v>
      </c>
      <c r="C140">
        <v>0</v>
      </c>
      <c r="D140">
        <v>0.90994330571303905</v>
      </c>
      <c r="E140">
        <v>9.0056694286960198E-2</v>
      </c>
      <c r="F140">
        <v>0.48417858690940602</v>
      </c>
      <c r="G140">
        <v>0.48417858690940602</v>
      </c>
      <c r="H140">
        <v>0.96816307833256898</v>
      </c>
      <c r="I140">
        <v>0.81859825927622498</v>
      </c>
      <c r="J140">
        <v>0.89024525307274305</v>
      </c>
      <c r="K140">
        <v>0.65653460581721601</v>
      </c>
      <c r="L140">
        <v>0.306020385019455</v>
      </c>
      <c r="M140">
        <v>-0.30643547259819398</v>
      </c>
      <c r="N140" s="21">
        <v>0</v>
      </c>
      <c r="O140">
        <v>1.0052427005551201</v>
      </c>
      <c r="P140">
        <v>1.0055865778919599</v>
      </c>
      <c r="Q140">
        <v>1</v>
      </c>
      <c r="R140">
        <v>1.0055865778919599</v>
      </c>
      <c r="S140">
        <v>0</v>
      </c>
      <c r="T140" s="27">
        <f>IF(C140,P140,R140)</f>
        <v>1.0055865778919599</v>
      </c>
      <c r="U140" s="27">
        <f>IF(D140 = 0,O140,Q140)</f>
        <v>1</v>
      </c>
      <c r="V140" s="39">
        <f>S140*T140^(1-N140)</f>
        <v>0</v>
      </c>
      <c r="W140" s="38">
        <f>S140*U140^(N140+1)</f>
        <v>0</v>
      </c>
      <c r="X140" s="44">
        <f>0.5 * (D140-MAX($D$3:$D$154))/(MIN($D$3:$D$154)-MAX($D$3:$D$154)) + 0.75</f>
        <v>0.7859303371159897</v>
      </c>
      <c r="Y140" s="44">
        <f>AVERAGE(D140, F140, G140, H140, I140, J140, K140)</f>
        <v>0.74454881086151481</v>
      </c>
      <c r="Z140" s="22">
        <f>AI140^N140</f>
        <v>1</v>
      </c>
      <c r="AA140" s="22">
        <f>(Z140+AB140)/2</f>
        <v>1</v>
      </c>
      <c r="AB140" s="22">
        <f>AM140^N140</f>
        <v>1</v>
      </c>
      <c r="AC140" s="22">
        <v>1</v>
      </c>
      <c r="AD140" s="22">
        <v>1</v>
      </c>
      <c r="AE140" s="22">
        <v>1</v>
      </c>
      <c r="AF140" s="22">
        <f>PERCENTILE($L$2:$L$154, 0.05)</f>
        <v>-4.5080460395209E-2</v>
      </c>
      <c r="AG140" s="22">
        <f>PERCENTILE($L$2:$L$154, 0.95)</f>
        <v>0.95154870252060642</v>
      </c>
      <c r="AH140" s="22">
        <f>MIN(MAX(L140,AF140), AG140)</f>
        <v>0.306020385019455</v>
      </c>
      <c r="AI140" s="22">
        <f>AH140-$AH$155+1</f>
        <v>1.351100845414664</v>
      </c>
      <c r="AJ140" s="22">
        <f>PERCENTILE($M$2:$M$154, 0.02)</f>
        <v>-1.0748760080736643</v>
      </c>
      <c r="AK140" s="22">
        <f>PERCENTILE($M$2:$M$154, 0.98)</f>
        <v>1.1164415820468989</v>
      </c>
      <c r="AL140" s="22">
        <f>MIN(MAX(M140,AJ140), AK140)</f>
        <v>-0.30643547259819398</v>
      </c>
      <c r="AM140" s="22">
        <f>AL140-$AL$155 + 1</f>
        <v>1.7684405354754704</v>
      </c>
      <c r="AN140" s="21">
        <v>0</v>
      </c>
      <c r="AO140" s="21">
        <v>0</v>
      </c>
      <c r="AP140" s="21">
        <v>0</v>
      </c>
      <c r="AQ140" s="21">
        <v>1</v>
      </c>
      <c r="AR140" s="17">
        <f>(AI140^4)*AB140*AE140*AN140</f>
        <v>0</v>
      </c>
      <c r="AS140" s="17">
        <f>(AM140^4) *Z140*AC140*AO140</f>
        <v>0</v>
      </c>
      <c r="AT140" s="17">
        <f>(AM140^4)*AA140*AP140*AQ140</f>
        <v>0</v>
      </c>
      <c r="AU140" s="17">
        <f>MIN(AR140, 0.05*AR$155)</f>
        <v>0</v>
      </c>
      <c r="AV140" s="17">
        <f>MIN(AS140, 0.05*AS$155)</f>
        <v>0</v>
      </c>
      <c r="AW140" s="17">
        <f>MIN(AT140, 0.05*AT$155)</f>
        <v>0</v>
      </c>
      <c r="AX140" s="14">
        <f>AU140/$AU$155</f>
        <v>0</v>
      </c>
      <c r="AY140" s="14">
        <f>AV140/$AV$155</f>
        <v>0</v>
      </c>
      <c r="AZ140" s="64">
        <f>AW140/$AW$155</f>
        <v>0</v>
      </c>
      <c r="BA140" s="21">
        <f>N140</f>
        <v>0</v>
      </c>
      <c r="BB140" s="81">
        <v>0</v>
      </c>
      <c r="BC140" s="15">
        <f>$D$161*AX140</f>
        <v>0</v>
      </c>
      <c r="BD140" s="19">
        <f>BC140-BB140</f>
        <v>0</v>
      </c>
      <c r="BE140" s="60">
        <f>(IF(BD140 &gt; 0, V140, W140))</f>
        <v>0</v>
      </c>
      <c r="BF140" s="60">
        <f>IF(BD140&gt;0, S140*(T140^(2-N140)), S140*(U140^(N140 + 2)))</f>
        <v>0</v>
      </c>
      <c r="BG140" s="46" t="e">
        <f>BD140/BE140</f>
        <v>#DIV/0!</v>
      </c>
      <c r="BH140" s="61" t="e">
        <f>BB140/BC140</f>
        <v>#DIV/0!</v>
      </c>
      <c r="BI140" s="63">
        <v>0</v>
      </c>
      <c r="BJ140" s="63">
        <v>0</v>
      </c>
      <c r="BK140" s="63">
        <v>0</v>
      </c>
      <c r="BL140" s="10">
        <f>SUM(BI140:BK140)</f>
        <v>0</v>
      </c>
      <c r="BM140" s="15">
        <f>AY140*$D$160</f>
        <v>0</v>
      </c>
      <c r="BN140" s="9">
        <f>BM140-BL140</f>
        <v>0</v>
      </c>
      <c r="BO140" s="48">
        <f>IF(BN140&gt;0,V140,W140)</f>
        <v>0</v>
      </c>
      <c r="BP140" s="48">
        <f xml:space="preserve"> IF(BN140 &gt;0, S140*T140^(2-N140), S140*U140^(N140+2))</f>
        <v>0</v>
      </c>
      <c r="BQ140" s="48">
        <f>IF(BN140&gt;0, S140*T140^(3-N140), S140*U140^(N140+3))</f>
        <v>0</v>
      </c>
      <c r="BR140" s="46" t="e">
        <f>BN140/BP140</f>
        <v>#DIV/0!</v>
      </c>
      <c r="BS140" s="61" t="e">
        <f>BL140/BM140</f>
        <v>#DIV/0!</v>
      </c>
      <c r="BT140" s="16">
        <f>BB140+BL140+BV140</f>
        <v>0</v>
      </c>
      <c r="BU140" s="66">
        <f>BC140+BM140+BW140</f>
        <v>0</v>
      </c>
      <c r="BV140" s="63">
        <v>0</v>
      </c>
      <c r="BW140" s="15">
        <f>AZ140*$D$163</f>
        <v>0</v>
      </c>
      <c r="BX140" s="37">
        <f>BW140-BV140</f>
        <v>0</v>
      </c>
      <c r="BY140" s="53">
        <f>BX140*(BX140&lt;&gt;0)</f>
        <v>0</v>
      </c>
      <c r="BZ140" s="26">
        <f>BY140/$BY$155</f>
        <v>0</v>
      </c>
      <c r="CA140" s="47">
        <f>BZ140 * $BX$155</f>
        <v>0</v>
      </c>
      <c r="CB140" s="48">
        <f>IF(CA140&gt;0, V140, W140)</f>
        <v>0</v>
      </c>
      <c r="CC140" s="48">
        <f>IF(BX140&gt;0, S140*T140^(2-N140), S140*U140^(N140+2))</f>
        <v>0</v>
      </c>
      <c r="CD140" s="62" t="e">
        <f>CA140/CB140</f>
        <v>#DIV/0!</v>
      </c>
      <c r="CE140" s="63">
        <v>0</v>
      </c>
      <c r="CF140" s="15">
        <f>AZ140*$CE$158</f>
        <v>0</v>
      </c>
      <c r="CG140" s="37">
        <f>CF140-CE140</f>
        <v>0</v>
      </c>
      <c r="CH140" s="53">
        <f>CG140*(CG140&lt;&gt;0)</f>
        <v>0</v>
      </c>
      <c r="CI140" s="26">
        <f>CH140/$CH$155</f>
        <v>0</v>
      </c>
      <c r="CJ140" s="47">
        <f>CI140 * $CG$155</f>
        <v>0</v>
      </c>
      <c r="CK140" s="48">
        <f>IF(CA140&gt;0,V140,W140)</f>
        <v>0</v>
      </c>
      <c r="CL140" s="62" t="e">
        <f>CJ140/CK140</f>
        <v>#DIV/0!</v>
      </c>
      <c r="CM140" s="67">
        <f>N140</f>
        <v>0</v>
      </c>
      <c r="CN140" s="75">
        <f>BT140+BV140</f>
        <v>0</v>
      </c>
      <c r="CO140">
        <f>E140/$E$155</f>
        <v>1.0735251275501389E-3</v>
      </c>
      <c r="CP140">
        <f>MAX(0,L140)</f>
        <v>0.306020385019455</v>
      </c>
      <c r="CQ140">
        <f>CP140/$CP$155</f>
        <v>3.7782955213821715E-3</v>
      </c>
      <c r="CR140">
        <f>CO140*CQ140*AO140</f>
        <v>0</v>
      </c>
      <c r="CS140">
        <f>CR140/$CR$155</f>
        <v>0</v>
      </c>
      <c r="CT140" s="1">
        <f>$CT$157*CS140</f>
        <v>0</v>
      </c>
      <c r="CU140" s="2">
        <v>0</v>
      </c>
      <c r="CV140" s="1">
        <f>CT140-CU140</f>
        <v>0</v>
      </c>
      <c r="CW140" t="e">
        <f>CU140/CT140</f>
        <v>#DIV/0!</v>
      </c>
    </row>
    <row r="141" spans="1:101" x14ac:dyDescent="0.2">
      <c r="A141" s="31" t="s">
        <v>190</v>
      </c>
      <c r="B141">
        <v>0</v>
      </c>
      <c r="C141">
        <v>0</v>
      </c>
      <c r="D141">
        <v>0.186176588094286</v>
      </c>
      <c r="E141">
        <v>0.81382341190571295</v>
      </c>
      <c r="F141">
        <v>0.119984108065156</v>
      </c>
      <c r="G141">
        <v>0.119984108065156</v>
      </c>
      <c r="H141">
        <v>7.4383618888424499E-2</v>
      </c>
      <c r="I141">
        <v>0.16297534475553699</v>
      </c>
      <c r="J141">
        <v>0.110103114999101</v>
      </c>
      <c r="K141">
        <v>0.11493747886726299</v>
      </c>
      <c r="L141">
        <v>0.76926797462019902</v>
      </c>
      <c r="M141">
        <v>-1.07165937600689</v>
      </c>
      <c r="N141" s="21">
        <v>0</v>
      </c>
      <c r="O141">
        <v>1.0160258012895</v>
      </c>
      <c r="P141">
        <v>0.98612452465974898</v>
      </c>
      <c r="Q141">
        <v>1.02467261622079</v>
      </c>
      <c r="R141">
        <v>0.99736767242657898</v>
      </c>
      <c r="S141">
        <v>310.91000366210898</v>
      </c>
      <c r="T141" s="27">
        <f>IF(C141,P141,R141)</f>
        <v>0.99736767242657898</v>
      </c>
      <c r="U141" s="27">
        <f>IF(D141 = 0,O141,Q141)</f>
        <v>1.02467261622079</v>
      </c>
      <c r="V141" s="39">
        <f>S141*T141^(1-N141)</f>
        <v>310.09158668661678</v>
      </c>
      <c r="W141" s="38">
        <f>S141*U141^(N141+1)</f>
        <v>318.58096686166857</v>
      </c>
      <c r="X141" s="44">
        <f>0.5 * (D141-MAX($D$3:$D$154))/(MIN($D$3:$D$154)-MAX($D$3:$D$154)) + 0.75</f>
        <v>1.1570053256861945</v>
      </c>
      <c r="Y141" s="44">
        <f>AVERAGE(D141, F141, G141, H141, I141, J141, K141)</f>
        <v>0.12693490881927477</v>
      </c>
      <c r="Z141" s="22">
        <f>AI141^N141</f>
        <v>1</v>
      </c>
      <c r="AA141" s="22">
        <f>(Z141+AB141)/2</f>
        <v>1</v>
      </c>
      <c r="AB141" s="22">
        <f>AM141^N141</f>
        <v>1</v>
      </c>
      <c r="AC141" s="22">
        <v>1</v>
      </c>
      <c r="AD141" s="22">
        <v>1</v>
      </c>
      <c r="AE141" s="22">
        <v>1</v>
      </c>
      <c r="AF141" s="22">
        <f>PERCENTILE($L$2:$L$154, 0.05)</f>
        <v>-4.5080460395209E-2</v>
      </c>
      <c r="AG141" s="22">
        <f>PERCENTILE($L$2:$L$154, 0.95)</f>
        <v>0.95154870252060642</v>
      </c>
      <c r="AH141" s="22">
        <f>MIN(MAX(L141,AF141), AG141)</f>
        <v>0.76926797462019902</v>
      </c>
      <c r="AI141" s="22">
        <f>AH141-$AH$155+1</f>
        <v>1.814348435015408</v>
      </c>
      <c r="AJ141" s="22">
        <f>PERCENTILE($M$2:$M$154, 0.02)</f>
        <v>-1.0748760080736643</v>
      </c>
      <c r="AK141" s="22">
        <f>PERCENTILE($M$2:$M$154, 0.98)</f>
        <v>1.1164415820468989</v>
      </c>
      <c r="AL141" s="22">
        <f>MIN(MAX(M141,AJ141), AK141)</f>
        <v>-1.07165937600689</v>
      </c>
      <c r="AM141" s="22">
        <f>AL141-$AL$155 + 1</f>
        <v>1.0032166320667744</v>
      </c>
      <c r="AN141" s="46">
        <v>1</v>
      </c>
      <c r="AO141" s="51">
        <v>1</v>
      </c>
      <c r="AP141" s="51">
        <v>1</v>
      </c>
      <c r="AQ141" s="21">
        <v>1</v>
      </c>
      <c r="AR141" s="17">
        <f>(AI141^4)*AB141*AE141*AN141</f>
        <v>10.836343863676431</v>
      </c>
      <c r="AS141" s="17">
        <f>(AM141^4) *Z141*AC141*AO141</f>
        <v>1.0129287418316595</v>
      </c>
      <c r="AT141" s="17">
        <f>(AM141^4)*AA141*AP141*AQ141</f>
        <v>1.0129287418316595</v>
      </c>
      <c r="AU141" s="17">
        <f>MIN(AR141, 0.05*AR$155)</f>
        <v>10.836343863676431</v>
      </c>
      <c r="AV141" s="17">
        <f>MIN(AS141, 0.05*AS$155)</f>
        <v>1.0129287418316595</v>
      </c>
      <c r="AW141" s="17">
        <f>MIN(AT141, 0.05*AT$155)</f>
        <v>1.0129287418316595</v>
      </c>
      <c r="AX141" s="14">
        <f>AU141/$AU$155</f>
        <v>2.129500155300151E-2</v>
      </c>
      <c r="AY141" s="14">
        <f>AV141/$AV$155</f>
        <v>7.8814946213593285E-4</v>
      </c>
      <c r="AZ141" s="64">
        <f>AW141/$AW$155</f>
        <v>6.7137347243616621E-4</v>
      </c>
      <c r="BA141" s="21">
        <f>N141</f>
        <v>0</v>
      </c>
      <c r="BB141" s="81">
        <v>2487</v>
      </c>
      <c r="BC141" s="15">
        <f>$D$161*AX141</f>
        <v>2735.3216544814909</v>
      </c>
      <c r="BD141" s="19">
        <f>BC141-BB141</f>
        <v>248.3216544814909</v>
      </c>
      <c r="BE141" s="60">
        <f>(IF(BD141 &gt; 0, V141, W141))</f>
        <v>310.09158668661678</v>
      </c>
      <c r="BF141" s="60">
        <f>IF(BD141&gt;0, S141*(T141^(2-N141)), S141*(U141^(N141 + 2)))</f>
        <v>309.27532405269574</v>
      </c>
      <c r="BG141" s="46">
        <f>BD141/BE141</f>
        <v>0.80080100571205914</v>
      </c>
      <c r="BH141" s="61">
        <f>BB141/BC141</f>
        <v>0.90921665315863454</v>
      </c>
      <c r="BI141" s="63">
        <v>0</v>
      </c>
      <c r="BJ141" s="63">
        <v>0</v>
      </c>
      <c r="BK141" s="63">
        <v>0</v>
      </c>
      <c r="BL141" s="10">
        <f>SUM(BI141:BK141)</f>
        <v>0</v>
      </c>
      <c r="BM141" s="15">
        <f>AY141*$D$160</f>
        <v>138.80809512191837</v>
      </c>
      <c r="BN141" s="9">
        <f>BM141-BL141</f>
        <v>138.80809512191837</v>
      </c>
      <c r="BO141" s="48">
        <f>IF(BN141&gt;0,V141,W141)</f>
        <v>310.09158668661678</v>
      </c>
      <c r="BP141" s="48">
        <f xml:space="preserve"> IF(BN141 &gt;0, S141*T141^(2-N141), S141*U141^(N141+2))</f>
        <v>309.27532405269574</v>
      </c>
      <c r="BQ141" s="48">
        <f>IF(BN141&gt;0, S141*T141^(3-N141), S141*U141^(N141+3))</f>
        <v>308.4612100894131</v>
      </c>
      <c r="BR141" s="46">
        <f>BN141/BP141</f>
        <v>0.44881723282348779</v>
      </c>
      <c r="BS141" s="61">
        <f>BL141/BM141</f>
        <v>0</v>
      </c>
      <c r="BT141" s="16">
        <f>BB141+BL141+BV141</f>
        <v>2487</v>
      </c>
      <c r="BU141" s="66">
        <f>BC141+BM141+BW141</f>
        <v>2880.4077629441599</v>
      </c>
      <c r="BV141" s="63">
        <v>0</v>
      </c>
      <c r="BW141" s="15">
        <f>AZ141*$D$163</f>
        <v>6.27801334075059</v>
      </c>
      <c r="BX141" s="37">
        <f>BW141-BV141</f>
        <v>6.27801334075059</v>
      </c>
      <c r="BY141" s="53">
        <f>BX141*(BX141&lt;&gt;0)</f>
        <v>6.27801334075059</v>
      </c>
      <c r="BZ141" s="26">
        <f>BY141/$BY$155</f>
        <v>8.6712891446831773E-3</v>
      </c>
      <c r="CA141" s="47">
        <f>BZ141 * $BX$155</f>
        <v>6.27801334075059</v>
      </c>
      <c r="CB141" s="48">
        <f>IF(CA141&gt;0, V141, W141)</f>
        <v>310.09158668661678</v>
      </c>
      <c r="CC141" s="48">
        <f>IF(BX141&gt;0, S141*T141^(2-N141), S141*U141^(N141+2))</f>
        <v>309.27532405269574</v>
      </c>
      <c r="CD141" s="62">
        <f>CA141/CB141</f>
        <v>2.0245674537101341E-2</v>
      </c>
      <c r="CE141" s="63">
        <v>0</v>
      </c>
      <c r="CF141" s="15">
        <f>AZ141*$CE$158</f>
        <v>4.3149173073472404</v>
      </c>
      <c r="CG141" s="37">
        <f>CF141-CE141</f>
        <v>4.3149173073472404</v>
      </c>
      <c r="CH141" s="53">
        <f>CG141*(CG141&lt;&gt;0)</f>
        <v>4.3149173073472404</v>
      </c>
      <c r="CI141" s="26">
        <f>CH141/$CH$155</f>
        <v>6.7137347243616632E-4</v>
      </c>
      <c r="CJ141" s="47">
        <f>CI141 * $CG$155</f>
        <v>4.3149173073472404</v>
      </c>
      <c r="CK141" s="48">
        <f>IF(CA141&gt;0,V141,W141)</f>
        <v>310.09158668661678</v>
      </c>
      <c r="CL141" s="62">
        <f>CJ141/CK141</f>
        <v>1.3914977034536447E-2</v>
      </c>
      <c r="CM141" s="67">
        <f>N141</f>
        <v>0</v>
      </c>
      <c r="CN141" s="75">
        <f>BT141+BV141</f>
        <v>2487</v>
      </c>
      <c r="CO141">
        <f>E141/$E$155</f>
        <v>9.7012208696613447E-3</v>
      </c>
      <c r="CP141">
        <f>MAX(0,L141)</f>
        <v>0.76926797462019902</v>
      </c>
      <c r="CQ141">
        <f>CP141/$CP$155</f>
        <v>9.4978043474634941E-3</v>
      </c>
      <c r="CR141">
        <f>CO141*CQ141*AO141</f>
        <v>9.2140297751573094E-5</v>
      </c>
      <c r="CS141">
        <f>CR141/$CR$155</f>
        <v>1.9705303312736032E-2</v>
      </c>
      <c r="CT141" s="1">
        <f>$CT$157*CS141</f>
        <v>1037.4819316298374</v>
      </c>
      <c r="CU141" s="2">
        <v>0</v>
      </c>
      <c r="CV141" s="1">
        <f>CT141-CU141</f>
        <v>1037.4819316298374</v>
      </c>
      <c r="CW141">
        <f>CU141/CT141</f>
        <v>0</v>
      </c>
    </row>
    <row r="142" spans="1:101" x14ac:dyDescent="0.2">
      <c r="A142" s="31" t="s">
        <v>175</v>
      </c>
      <c r="B142">
        <v>0</v>
      </c>
      <c r="C142">
        <v>0</v>
      </c>
      <c r="D142">
        <v>0.160714285714285</v>
      </c>
      <c r="E142">
        <v>0.83928571428571397</v>
      </c>
      <c r="F142">
        <v>0.33204633204633199</v>
      </c>
      <c r="G142">
        <v>0.33204633204633199</v>
      </c>
      <c r="H142">
        <v>0.56852791878172504</v>
      </c>
      <c r="I142">
        <v>0.21573604060913701</v>
      </c>
      <c r="J142">
        <v>0.35021702153625001</v>
      </c>
      <c r="K142">
        <v>0.34101067053877199</v>
      </c>
      <c r="L142">
        <v>0.37411337534251499</v>
      </c>
      <c r="M142">
        <v>-0.65270212558431595</v>
      </c>
      <c r="N142" s="21">
        <v>0</v>
      </c>
      <c r="O142">
        <v>0.97413865227093899</v>
      </c>
      <c r="P142">
        <v>0.98127334041082404</v>
      </c>
      <c r="Q142">
        <v>1.01622946787904</v>
      </c>
      <c r="R142">
        <v>0.98187698822753999</v>
      </c>
      <c r="S142">
        <v>13.0900001525878</v>
      </c>
      <c r="T142" s="27">
        <f>IF(C142,P142,R142)</f>
        <v>0.98187698822753999</v>
      </c>
      <c r="U142" s="27">
        <f>IF(D142 = 0,O142,Q142)</f>
        <v>1.01622946787904</v>
      </c>
      <c r="V142" s="39">
        <f>S142*T142^(1-N142)</f>
        <v>12.852769925720947</v>
      </c>
      <c r="W142" s="38">
        <f>S142*U142^(N142+1)</f>
        <v>13.302443889600852</v>
      </c>
      <c r="X142" s="44">
        <f>0.5 * (D142-MAX($D$3:$D$154))/(MIN($D$3:$D$154)-MAX($D$3:$D$154)) + 0.75</f>
        <v>1.1700598408146548</v>
      </c>
      <c r="Y142" s="44">
        <f>AVERAGE(D142, F142, G142, H142, I142, J142, K142)</f>
        <v>0.32861408589611901</v>
      </c>
      <c r="Z142" s="22">
        <f>AI142^N142</f>
        <v>1</v>
      </c>
      <c r="AA142" s="22">
        <f>(Z142+AB142)/2</f>
        <v>1</v>
      </c>
      <c r="AB142" s="22">
        <f>AM142^N142</f>
        <v>1</v>
      </c>
      <c r="AC142" s="22">
        <v>1</v>
      </c>
      <c r="AD142" s="22">
        <v>1</v>
      </c>
      <c r="AE142" s="22">
        <v>1</v>
      </c>
      <c r="AF142" s="22">
        <f>PERCENTILE($L$2:$L$154, 0.05)</f>
        <v>-4.5080460395209E-2</v>
      </c>
      <c r="AG142" s="22">
        <f>PERCENTILE($L$2:$L$154, 0.95)</f>
        <v>0.95154870252060642</v>
      </c>
      <c r="AH142" s="22">
        <f>MIN(MAX(L142,AF142), AG142)</f>
        <v>0.37411337534251499</v>
      </c>
      <c r="AI142" s="22">
        <f>AH142-$AH$155+1</f>
        <v>1.4191938357377241</v>
      </c>
      <c r="AJ142" s="22">
        <f>PERCENTILE($M$2:$M$154, 0.02)</f>
        <v>-1.0748760080736643</v>
      </c>
      <c r="AK142" s="22">
        <f>PERCENTILE($M$2:$M$154, 0.98)</f>
        <v>1.1164415820468989</v>
      </c>
      <c r="AL142" s="22">
        <f>MIN(MAX(M142,AJ142), AK142)</f>
        <v>-0.65270212558431595</v>
      </c>
      <c r="AM142" s="22">
        <f>AL142-$AL$155 + 1</f>
        <v>1.4221738824893484</v>
      </c>
      <c r="AN142" s="46">
        <v>1</v>
      </c>
      <c r="AO142" s="51">
        <v>1</v>
      </c>
      <c r="AP142" s="51">
        <v>1</v>
      </c>
      <c r="AQ142" s="21">
        <v>1</v>
      </c>
      <c r="AR142" s="17">
        <f>(AI142^4)*AB142*AE142*AN142</f>
        <v>4.0566436979517571</v>
      </c>
      <c r="AS142" s="17">
        <f>(AM142^4) *Z142*AC142*AO142</f>
        <v>4.0908239991512971</v>
      </c>
      <c r="AT142" s="17">
        <f>(AM142^4)*AA142*AP142*AQ142</f>
        <v>4.0908239991512971</v>
      </c>
      <c r="AU142" s="17">
        <f>MIN(AR142, 0.05*AR$155)</f>
        <v>4.0566436979517571</v>
      </c>
      <c r="AV142" s="17">
        <f>MIN(AS142, 0.05*AS$155)</f>
        <v>4.0908239991512971</v>
      </c>
      <c r="AW142" s="17">
        <f>MIN(AT142, 0.05*AT$155)</f>
        <v>4.0908239991512971</v>
      </c>
      <c r="AX142" s="14">
        <f>AU142/$AU$155</f>
        <v>7.9718985420372517E-3</v>
      </c>
      <c r="AY142" s="14">
        <f>AV142/$AV$155</f>
        <v>3.1830281849773924E-3</v>
      </c>
      <c r="AZ142" s="64">
        <f>AW142/$AW$155</f>
        <v>2.7114155221511639E-3</v>
      </c>
      <c r="BA142" s="21">
        <f>N142</f>
        <v>0</v>
      </c>
      <c r="BB142" s="81">
        <v>995</v>
      </c>
      <c r="BC142" s="15">
        <f>$D$161*AX142</f>
        <v>1023.9823958261429</v>
      </c>
      <c r="BD142" s="19">
        <f>BC142-BB142</f>
        <v>28.98239582614292</v>
      </c>
      <c r="BE142" s="60">
        <f>(IF(BD142 &gt; 0, V142, W142))</f>
        <v>12.852769925720947</v>
      </c>
      <c r="BF142" s="60">
        <f>IF(BD142&gt;0, S142*(T142^(2-N142)), S142*(U142^(N142 + 2)))</f>
        <v>12.619839025048387</v>
      </c>
      <c r="BG142" s="46">
        <f>BD142/BE142</f>
        <v>2.2549532897296625</v>
      </c>
      <c r="BH142" s="61">
        <f>BB142/BC142</f>
        <v>0.9716963924924118</v>
      </c>
      <c r="BI142" s="63">
        <v>314</v>
      </c>
      <c r="BJ142" s="63">
        <v>733</v>
      </c>
      <c r="BK142" s="63">
        <v>0</v>
      </c>
      <c r="BL142" s="10">
        <f>SUM(BI142:BK142)</f>
        <v>1047</v>
      </c>
      <c r="BM142" s="15">
        <f>AY142*$D$160</f>
        <v>560.59174091003342</v>
      </c>
      <c r="BN142" s="9">
        <f>BM142-BL142</f>
        <v>-486.40825908996658</v>
      </c>
      <c r="BO142" s="48">
        <f>IF(BN142&gt;0,V142,W142)</f>
        <v>13.302443889600852</v>
      </c>
      <c r="BP142" s="48">
        <f xml:space="preserve"> IF(BN142 &gt;0, S142*T142^(2-N142), S142*U142^(N142+2))</f>
        <v>13.518335475419862</v>
      </c>
      <c r="BQ142" s="48">
        <f>IF(BN142&gt;0, S142*T142^(3-N142), S142*U142^(N142+3))</f>
        <v>13.737730866796275</v>
      </c>
      <c r="BR142" s="46">
        <f>BN142/BP142</f>
        <v>-35.981372113038155</v>
      </c>
      <c r="BS142" s="61">
        <f>BL142/BM142</f>
        <v>1.8676693279504235</v>
      </c>
      <c r="BT142" s="16">
        <f>BB142+BL142+BV142</f>
        <v>2042</v>
      </c>
      <c r="BU142" s="66">
        <f>BC142+BM142+BW142</f>
        <v>1609.9285832838118</v>
      </c>
      <c r="BV142" s="63">
        <v>0</v>
      </c>
      <c r="BW142" s="15">
        <f>AZ142*$D$163</f>
        <v>25.354446547635533</v>
      </c>
      <c r="BX142" s="37">
        <f>BW142-BV142</f>
        <v>25.354446547635533</v>
      </c>
      <c r="BY142" s="53">
        <f>BX142*(BX142&lt;&gt;0)</f>
        <v>25.354446547635533</v>
      </c>
      <c r="BZ142" s="26">
        <f>BY142/$BY$155</f>
        <v>3.5019953795076872E-2</v>
      </c>
      <c r="CA142" s="47">
        <f>BZ142 * $BX$155</f>
        <v>25.354446547635533</v>
      </c>
      <c r="CB142" s="48">
        <f>IF(CA142&gt;0, V142, W142)</f>
        <v>12.852769925720947</v>
      </c>
      <c r="CC142" s="48">
        <f>IF(BX142&gt;0, S142*T142^(2-N142), S142*U142^(N142+2))</f>
        <v>12.619839025048387</v>
      </c>
      <c r="CD142" s="62">
        <f>CA142/CB142</f>
        <v>1.9726834522180503</v>
      </c>
      <c r="CE142" s="63">
        <v>0</v>
      </c>
      <c r="CF142" s="15">
        <f>AZ142*$CE$158</f>
        <v>17.426267560865529</v>
      </c>
      <c r="CG142" s="37">
        <f>CF142-CE142</f>
        <v>17.426267560865529</v>
      </c>
      <c r="CH142" s="53">
        <f>CG142*(CG142&lt;&gt;0)</f>
        <v>17.426267560865529</v>
      </c>
      <c r="CI142" s="26">
        <f>CH142/$CH$155</f>
        <v>2.7114155221511643E-3</v>
      </c>
      <c r="CJ142" s="47">
        <f>CI142 * $CG$155</f>
        <v>17.426267560865529</v>
      </c>
      <c r="CK142" s="48">
        <f>IF(CA142&gt;0,V142,W142)</f>
        <v>12.852769925720947</v>
      </c>
      <c r="CL142" s="62">
        <f>CJ142/CK142</f>
        <v>1.3558375090798214</v>
      </c>
      <c r="CM142" s="67">
        <f>N142</f>
        <v>0</v>
      </c>
      <c r="CN142" s="75">
        <f>BT142+BV142</f>
        <v>2042</v>
      </c>
      <c r="CO142">
        <f>E142/$E$155</f>
        <v>1.0004745461882233E-2</v>
      </c>
      <c r="CP142">
        <f>MAX(0,L142)</f>
        <v>0.37411337534251499</v>
      </c>
      <c r="CQ142">
        <f>CP142/$CP$155</f>
        <v>4.6190089279703663E-3</v>
      </c>
      <c r="CR142">
        <f>CO142*CQ142*AO142</f>
        <v>4.621200861050504E-5</v>
      </c>
      <c r="CS142">
        <f>CR142/$CR$155</f>
        <v>9.8829900551870558E-3</v>
      </c>
      <c r="CT142" s="1">
        <f>$CT$157*CS142</f>
        <v>520.33827899045298</v>
      </c>
      <c r="CU142" s="2">
        <v>0</v>
      </c>
      <c r="CV142" s="1">
        <f>CT142-CU142</f>
        <v>520.33827899045298</v>
      </c>
      <c r="CW142">
        <f>CU142/CT142</f>
        <v>0</v>
      </c>
    </row>
    <row r="143" spans="1:101" x14ac:dyDescent="0.2">
      <c r="A143" s="31" t="s">
        <v>172</v>
      </c>
      <c r="B143">
        <v>0</v>
      </c>
      <c r="C143">
        <v>0</v>
      </c>
      <c r="D143">
        <v>0.18969250757903799</v>
      </c>
      <c r="E143">
        <v>0.81030749242096101</v>
      </c>
      <c r="F143">
        <v>0.16229014205768399</v>
      </c>
      <c r="G143">
        <v>0.16229014205768399</v>
      </c>
      <c r="H143">
        <v>8.8676671214188194E-2</v>
      </c>
      <c r="I143">
        <v>0.112778535698044</v>
      </c>
      <c r="J143">
        <v>0.10000412556546399</v>
      </c>
      <c r="K143">
        <v>0.127395776006795</v>
      </c>
      <c r="L143">
        <v>0.58856624269369096</v>
      </c>
      <c r="M143">
        <v>-0.73882000017012095</v>
      </c>
      <c r="N143" s="21">
        <v>0</v>
      </c>
      <c r="O143">
        <v>1.0076774191179301</v>
      </c>
      <c r="P143">
        <v>0.98607278144300803</v>
      </c>
      <c r="Q143">
        <v>1.01128705765358</v>
      </c>
      <c r="R143">
        <v>0.98914065474213397</v>
      </c>
      <c r="S143">
        <v>159.61000061035099</v>
      </c>
      <c r="T143" s="27">
        <f>IF(C143,P143,R143)</f>
        <v>0.98914065474213397</v>
      </c>
      <c r="U143" s="27">
        <f>IF(D143 = 0,O143,Q143)</f>
        <v>1.01128705765358</v>
      </c>
      <c r="V143" s="39">
        <f>S143*T143^(1-N143)</f>
        <v>157.87674050711499</v>
      </c>
      <c r="W143" s="38">
        <f>S143*U143^(N143+1)</f>
        <v>161.41152788932797</v>
      </c>
      <c r="X143" s="44">
        <f>0.5 * (D143-MAX($D$3:$D$154))/(MIN($D$3:$D$154)-MAX($D$3:$D$154)) + 0.75</f>
        <v>1.1552027147746144</v>
      </c>
      <c r="Y143" s="44">
        <f>AVERAGE(D143, F143, G143, H143, I143, J143, K143)</f>
        <v>0.13473255716841387</v>
      </c>
      <c r="Z143" s="22">
        <f>AI143^N143</f>
        <v>1</v>
      </c>
      <c r="AA143" s="22">
        <f>(Z143+AB143)/2</f>
        <v>1</v>
      </c>
      <c r="AB143" s="22">
        <f>AM143^N143</f>
        <v>1</v>
      </c>
      <c r="AC143" s="22">
        <v>1</v>
      </c>
      <c r="AD143" s="22">
        <v>1</v>
      </c>
      <c r="AE143" s="22">
        <v>1</v>
      </c>
      <c r="AF143" s="22">
        <f>PERCENTILE($L$2:$L$154, 0.05)</f>
        <v>-4.5080460395209E-2</v>
      </c>
      <c r="AG143" s="22">
        <f>PERCENTILE($L$2:$L$154, 0.95)</f>
        <v>0.95154870252060642</v>
      </c>
      <c r="AH143" s="22">
        <f>MIN(MAX(L143,AF143), AG143)</f>
        <v>0.58856624269369096</v>
      </c>
      <c r="AI143" s="22">
        <f>AH143-$AH$155+1</f>
        <v>1.6336467030888999</v>
      </c>
      <c r="AJ143" s="22">
        <f>PERCENTILE($M$2:$M$154, 0.02)</f>
        <v>-1.0748760080736643</v>
      </c>
      <c r="AK143" s="22">
        <f>PERCENTILE($M$2:$M$154, 0.98)</f>
        <v>1.1164415820468989</v>
      </c>
      <c r="AL143" s="22">
        <f>MIN(MAX(M143,AJ143), AK143)</f>
        <v>-0.73882000017012095</v>
      </c>
      <c r="AM143" s="22">
        <f>AL143-$AL$155 + 1</f>
        <v>1.3360560079035433</v>
      </c>
      <c r="AN143" s="46">
        <v>1</v>
      </c>
      <c r="AO143" s="51">
        <v>1</v>
      </c>
      <c r="AP143" s="51">
        <v>1</v>
      </c>
      <c r="AQ143" s="21">
        <v>1</v>
      </c>
      <c r="AR143" s="17">
        <f>(AI143^4)*AB143*AE143*AN143</f>
        <v>7.1225017160218345</v>
      </c>
      <c r="AS143" s="17">
        <f>(AM143^4) *Z143*AC143*AO143</f>
        <v>3.1863879949153895</v>
      </c>
      <c r="AT143" s="17">
        <f>(AM143^4)*AA143*AP143*AQ143</f>
        <v>3.1863879949153895</v>
      </c>
      <c r="AU143" s="17">
        <f>MIN(AR143, 0.05*AR$155)</f>
        <v>7.1225017160218345</v>
      </c>
      <c r="AV143" s="17">
        <f>MIN(AS143, 0.05*AS$155)</f>
        <v>3.1863879949153895</v>
      </c>
      <c r="AW143" s="17">
        <f>MIN(AT143, 0.05*AT$155)</f>
        <v>3.1863879949153895</v>
      </c>
      <c r="AX143" s="14">
        <f>AU143/$AU$155</f>
        <v>1.3996758225101467E-2</v>
      </c>
      <c r="AY143" s="14">
        <f>AV143/$AV$155</f>
        <v>2.4792958089112291E-3</v>
      </c>
      <c r="AZ143" s="64">
        <f>AW143/$AW$155</f>
        <v>2.1119514970094361E-3</v>
      </c>
      <c r="BA143" s="21">
        <f>N143</f>
        <v>0</v>
      </c>
      <c r="BB143" s="81">
        <v>1596</v>
      </c>
      <c r="BC143" s="15">
        <f>$D$161*AX143</f>
        <v>1797.8695972560583</v>
      </c>
      <c r="BD143" s="19">
        <f>BC143-BB143</f>
        <v>201.86959725605834</v>
      </c>
      <c r="BE143" s="60">
        <f>(IF(BD143 &gt; 0, V143, W143))</f>
        <v>157.87674050711499</v>
      </c>
      <c r="BF143" s="60">
        <f>IF(BD143&gt;0, S143*(T143^(2-N143)), S143*(U143^(N143 + 2)))</f>
        <v>156.16230247376171</v>
      </c>
      <c r="BG143" s="46">
        <f>BD143/BE143</f>
        <v>1.2786531860718313</v>
      </c>
      <c r="BH143" s="61">
        <f>BB143/BC143</f>
        <v>0.8877173307985432</v>
      </c>
      <c r="BI143" s="63">
        <v>0</v>
      </c>
      <c r="BJ143" s="63">
        <v>1596</v>
      </c>
      <c r="BK143" s="63">
        <v>0</v>
      </c>
      <c r="BL143" s="10">
        <f>SUM(BI143:BK143)</f>
        <v>1596</v>
      </c>
      <c r="BM143" s="15">
        <f>AY143*$D$160</f>
        <v>436.65109856963676</v>
      </c>
      <c r="BN143" s="9">
        <f>BM143-BL143</f>
        <v>-1159.3489014303632</v>
      </c>
      <c r="BO143" s="48">
        <f>IF(BN143&gt;0,V143,W143)</f>
        <v>161.41152788932797</v>
      </c>
      <c r="BP143" s="48">
        <f xml:space="preserve"> IF(BN143 &gt;0, S143*T143^(2-N143), S143*U143^(N143+2))</f>
        <v>163.23338911056723</v>
      </c>
      <c r="BQ143" s="48">
        <f>IF(BN143&gt;0, S143*T143^(3-N143), S143*U143^(N143+3))</f>
        <v>165.07581378444743</v>
      </c>
      <c r="BR143" s="46">
        <f>BN143/BP143</f>
        <v>-7.1024004815894033</v>
      </c>
      <c r="BS143" s="61">
        <f>BL143/BM143</f>
        <v>3.655092143883548</v>
      </c>
      <c r="BT143" s="16">
        <f>BB143+BL143+BV143</f>
        <v>3192</v>
      </c>
      <c r="BU143" s="66">
        <f>BC143+BM143+BW143</f>
        <v>2254.2695542742304</v>
      </c>
      <c r="BV143" s="63">
        <v>0</v>
      </c>
      <c r="BW143" s="15">
        <f>AZ143*$D$163</f>
        <v>19.748858448535238</v>
      </c>
      <c r="BX143" s="37">
        <f>BW143-BV143</f>
        <v>19.748858448535238</v>
      </c>
      <c r="BY143" s="53">
        <f>BX143*(BX143&lt;&gt;0)</f>
        <v>19.748858448535238</v>
      </c>
      <c r="BZ143" s="26">
        <f>BY143/$BY$155</f>
        <v>2.727742879631952E-2</v>
      </c>
      <c r="CA143" s="47">
        <f>BZ143 * $BX$155</f>
        <v>19.748858448535238</v>
      </c>
      <c r="CB143" s="48">
        <f>IF(CA143&gt;0, V143, W143)</f>
        <v>157.87674050711499</v>
      </c>
      <c r="CC143" s="48">
        <f>IF(BX143&gt;0, S143*T143^(2-N143), S143*U143^(N143+2))</f>
        <v>156.16230247376171</v>
      </c>
      <c r="CD143" s="62">
        <f>CA143/CB143</f>
        <v>0.12509036090496953</v>
      </c>
      <c r="CE143" s="63">
        <v>0</v>
      </c>
      <c r="CF143" s="15">
        <f>AZ143*$CE$158</f>
        <v>13.573512271279647</v>
      </c>
      <c r="CG143" s="37">
        <f>CF143-CE143</f>
        <v>13.573512271279647</v>
      </c>
      <c r="CH143" s="53">
        <f>CG143*(CG143&lt;&gt;0)</f>
        <v>13.573512271279647</v>
      </c>
      <c r="CI143" s="26">
        <f>CH143/$CH$155</f>
        <v>2.1119514970094366E-3</v>
      </c>
      <c r="CJ143" s="47">
        <f>CI143 * $CG$155</f>
        <v>13.573512271279647</v>
      </c>
      <c r="CK143" s="48">
        <f>IF(CA143&gt;0,V143,W143)</f>
        <v>157.87674050711499</v>
      </c>
      <c r="CL143" s="62">
        <f>CJ143/CK143</f>
        <v>8.5975376915435706E-2</v>
      </c>
      <c r="CM143" s="67">
        <f>N143</f>
        <v>0</v>
      </c>
      <c r="CN143" s="75">
        <f>BT143+BV143</f>
        <v>3192</v>
      </c>
      <c r="CO143">
        <f>E143/$E$155</f>
        <v>9.6593091834373604E-3</v>
      </c>
      <c r="CP143">
        <f>MAX(0,L143)</f>
        <v>0.58856624269369096</v>
      </c>
      <c r="CQ143">
        <f>CP143/$CP$155</f>
        <v>7.2667616527079719E-3</v>
      </c>
      <c r="CR143">
        <f>CO143*CQ143*AO143</f>
        <v>7.0191897565852567E-5</v>
      </c>
      <c r="CS143">
        <f>CR143/$CR$155</f>
        <v>1.501137575397089E-2</v>
      </c>
      <c r="CT143" s="1">
        <f>$CT$157*CS143</f>
        <v>790.34719062584225</v>
      </c>
      <c r="CU143" s="2">
        <v>0</v>
      </c>
      <c r="CV143" s="1">
        <f>CT143-CU143</f>
        <v>790.34719062584225</v>
      </c>
      <c r="CW143">
        <f>CU143/CT143</f>
        <v>0</v>
      </c>
    </row>
    <row r="144" spans="1:101" x14ac:dyDescent="0.2">
      <c r="A144" s="31" t="s">
        <v>205</v>
      </c>
      <c r="B144">
        <v>1</v>
      </c>
      <c r="C144">
        <v>1</v>
      </c>
      <c r="D144">
        <v>0.58665287118468701</v>
      </c>
      <c r="E144">
        <v>0.41334712881531299</v>
      </c>
      <c r="F144">
        <v>0.96045197740112997</v>
      </c>
      <c r="G144">
        <v>0.96045197740112997</v>
      </c>
      <c r="H144">
        <v>0.44816236972024098</v>
      </c>
      <c r="I144">
        <v>0.24739440482720701</v>
      </c>
      <c r="J144">
        <v>0.33297576897259301</v>
      </c>
      <c r="K144">
        <v>0.56551501813514105</v>
      </c>
      <c r="L144">
        <v>0.28377972904160198</v>
      </c>
      <c r="M144">
        <v>0.73069078232860896</v>
      </c>
      <c r="N144" s="21">
        <v>0</v>
      </c>
      <c r="O144">
        <v>1.00196528788171</v>
      </c>
      <c r="P144">
        <v>1.0013256163933</v>
      </c>
      <c r="Q144">
        <v>1.00985217967806</v>
      </c>
      <c r="R144">
        <v>0.998204324593156</v>
      </c>
      <c r="S144">
        <v>21.2299995422363</v>
      </c>
      <c r="T144" s="27">
        <f>IF(C144,P144,R144)</f>
        <v>1.0013256163933</v>
      </c>
      <c r="U144" s="27">
        <f>IF(D144 = 0,O144,Q144)</f>
        <v>1.00985217967806</v>
      </c>
      <c r="V144" s="39">
        <f>S144*T144^(1-N144)</f>
        <v>21.25814237765924</v>
      </c>
      <c r="W144" s="38">
        <f>S144*U144^(N144+1)</f>
        <v>21.439161312291542</v>
      </c>
      <c r="X144" s="44">
        <f>0.5 * (D144-MAX($D$3:$D$154))/(MIN($D$3:$D$154)-MAX($D$3:$D$154)) + 0.75</f>
        <v>0.95168125018941574</v>
      </c>
      <c r="Y144" s="44">
        <f>AVERAGE(D144, F144, G144, H144, I144, J144, K144)</f>
        <v>0.58594348394887563</v>
      </c>
      <c r="Z144" s="22">
        <f>AI144^N144</f>
        <v>1</v>
      </c>
      <c r="AA144" s="22">
        <f>(Z144+AB144)/2</f>
        <v>1</v>
      </c>
      <c r="AB144" s="22">
        <f>AM144^N144</f>
        <v>1</v>
      </c>
      <c r="AC144" s="22">
        <v>1</v>
      </c>
      <c r="AD144" s="22">
        <v>1</v>
      </c>
      <c r="AE144" s="22">
        <v>1</v>
      </c>
      <c r="AF144" s="22">
        <f>PERCENTILE($L$2:$L$154, 0.05)</f>
        <v>-4.5080460395209E-2</v>
      </c>
      <c r="AG144" s="22">
        <f>PERCENTILE($L$2:$L$154, 0.95)</f>
        <v>0.95154870252060642</v>
      </c>
      <c r="AH144" s="22">
        <f>MIN(MAX(L144,AF144), AG144)</f>
        <v>0.28377972904160198</v>
      </c>
      <c r="AI144" s="22">
        <f>AH144-$AH$155+1</f>
        <v>1.3288601894368111</v>
      </c>
      <c r="AJ144" s="22">
        <f>PERCENTILE($M$2:$M$154, 0.02)</f>
        <v>-1.0748760080736643</v>
      </c>
      <c r="AK144" s="22">
        <f>PERCENTILE($M$2:$M$154, 0.98)</f>
        <v>1.1164415820468989</v>
      </c>
      <c r="AL144" s="22">
        <f>MIN(MAX(M144,AJ144), AK144)</f>
        <v>0.73069078232860896</v>
      </c>
      <c r="AM144" s="22">
        <f>AL144-$AL$155 + 1</f>
        <v>2.8055667904022732</v>
      </c>
      <c r="AN144" s="46">
        <v>0</v>
      </c>
      <c r="AO144" s="78">
        <v>0</v>
      </c>
      <c r="AP144" s="78">
        <v>0</v>
      </c>
      <c r="AQ144" s="50">
        <v>1</v>
      </c>
      <c r="AR144" s="17">
        <f>(AI144^4)*AB144*AE144*AN144</f>
        <v>0</v>
      </c>
      <c r="AS144" s="17">
        <f>(AM144^4) *Z144*AC144*AO144</f>
        <v>0</v>
      </c>
      <c r="AT144" s="17">
        <f>(AM144^4)*AA144*AP144*AQ144</f>
        <v>0</v>
      </c>
      <c r="AU144" s="17">
        <f>MIN(AR144, 0.05*AR$155)</f>
        <v>0</v>
      </c>
      <c r="AV144" s="17">
        <f>MIN(AS144, 0.05*AS$155)</f>
        <v>0</v>
      </c>
      <c r="AW144" s="17">
        <f>MIN(AT144, 0.05*AT$155)</f>
        <v>0</v>
      </c>
      <c r="AX144" s="14">
        <f>AU144/$AU$155</f>
        <v>0</v>
      </c>
      <c r="AY144" s="14">
        <f>AV144/$AV$155</f>
        <v>0</v>
      </c>
      <c r="AZ144" s="64">
        <f>AW144/$AW$155</f>
        <v>0</v>
      </c>
      <c r="BA144" s="21">
        <f>N144</f>
        <v>0</v>
      </c>
      <c r="BB144" s="81">
        <v>0</v>
      </c>
      <c r="BC144" s="15">
        <f>$D$161*AX144</f>
        <v>0</v>
      </c>
      <c r="BD144" s="19">
        <f>BC144-BB144</f>
        <v>0</v>
      </c>
      <c r="BE144" s="60">
        <f>(IF(BD144 &gt; 0, V144, W144))</f>
        <v>21.439161312291542</v>
      </c>
      <c r="BF144" s="60">
        <f>IF(BD144&gt;0, S144*(T144^(2-N144)), S144*(U144^(N144 + 2)))</f>
        <v>21.65038378168715</v>
      </c>
      <c r="BG144" s="46">
        <f>BD144/BE144</f>
        <v>0</v>
      </c>
      <c r="BH144" s="61" t="e">
        <f>BB144/BC144</f>
        <v>#DIV/0!</v>
      </c>
      <c r="BI144" s="63">
        <v>0</v>
      </c>
      <c r="BJ144" s="63">
        <v>1062</v>
      </c>
      <c r="BK144" s="63">
        <v>0</v>
      </c>
      <c r="BL144" s="10">
        <f>SUM(BI144:BK144)</f>
        <v>1062</v>
      </c>
      <c r="BM144" s="15">
        <f>AY144*$D$160</f>
        <v>0</v>
      </c>
      <c r="BN144" s="9">
        <f>BM144-BL144</f>
        <v>-1062</v>
      </c>
      <c r="BO144" s="48">
        <f>IF(BN144&gt;0,V144,W144)</f>
        <v>21.439161312291542</v>
      </c>
      <c r="BP144" s="48">
        <f xml:space="preserve"> IF(BN144 &gt;0, S144*T144^(2-N144), S144*U144^(N144+2))</f>
        <v>21.65038378168715</v>
      </c>
      <c r="BQ144" s="48">
        <f>IF(BN144&gt;0, S144*T144^(3-N144), S144*U144^(N144+3))</f>
        <v>21.863687252803288</v>
      </c>
      <c r="BR144" s="46">
        <f>BN144/BP144</f>
        <v>-49.052248251519977</v>
      </c>
      <c r="BS144" s="61" t="e">
        <f>BL144/BM144</f>
        <v>#DIV/0!</v>
      </c>
      <c r="BT144" s="16">
        <f>BB144+BL144+BV144</f>
        <v>1211</v>
      </c>
      <c r="BU144" s="66">
        <f>BC144+BM144+BW144</f>
        <v>0</v>
      </c>
      <c r="BV144" s="63">
        <v>149</v>
      </c>
      <c r="BW144" s="15">
        <f>AZ144*$D$163</f>
        <v>0</v>
      </c>
      <c r="BX144" s="37">
        <f>BW144-BV144</f>
        <v>-149</v>
      </c>
      <c r="BY144" s="53">
        <f>BX144*(BX144&lt;&gt;0)</f>
        <v>-149</v>
      </c>
      <c r="BZ144" s="26">
        <f>BY144/$BY$155</f>
        <v>-0.20580110497237669</v>
      </c>
      <c r="CA144" s="47">
        <f>BZ144 * $BX$155</f>
        <v>-149</v>
      </c>
      <c r="CB144" s="48">
        <f>IF(CA144&gt;0, V144, W144)</f>
        <v>21.439161312291542</v>
      </c>
      <c r="CC144" s="48">
        <f>IF(BX144&gt;0, S144*T144^(2-N144), S144*U144^(N144+2))</f>
        <v>21.65038378168715</v>
      </c>
      <c r="CD144" s="62">
        <f>CA144/CB144</f>
        <v>-6.9498987310933202</v>
      </c>
      <c r="CE144" s="63">
        <v>0</v>
      </c>
      <c r="CF144" s="15">
        <f>AZ144*$CE$158</f>
        <v>0</v>
      </c>
      <c r="CG144" s="37">
        <f>CF144-CE144</f>
        <v>0</v>
      </c>
      <c r="CH144" s="53">
        <f>CG144*(CG144&lt;&gt;0)</f>
        <v>0</v>
      </c>
      <c r="CI144" s="26">
        <f>CH144/$CH$155</f>
        <v>0</v>
      </c>
      <c r="CJ144" s="47">
        <f>CI144 * $CG$155</f>
        <v>0</v>
      </c>
      <c r="CK144" s="48">
        <f>IF(CA144&gt;0,V144,W144)</f>
        <v>21.439161312291542</v>
      </c>
      <c r="CL144" s="62">
        <f>CJ144/CK144</f>
        <v>0</v>
      </c>
      <c r="CM144" s="67">
        <f>N144</f>
        <v>0</v>
      </c>
      <c r="CN144" s="75">
        <f>BT144+BV144</f>
        <v>1360</v>
      </c>
      <c r="CO144">
        <f>E144/$E$155</f>
        <v>4.9273242005752138E-3</v>
      </c>
      <c r="CP144">
        <f>MAX(0,L144)</f>
        <v>0.28377972904160198</v>
      </c>
      <c r="CQ144">
        <f>CP144/$CP$155</f>
        <v>3.5037001839886136E-3</v>
      </c>
      <c r="CR144">
        <f>CO144*CQ144*AO144</f>
        <v>0</v>
      </c>
      <c r="CS144">
        <f>CR144/$CR$155</f>
        <v>0</v>
      </c>
      <c r="CT144" s="1">
        <f>$CT$157*CS144</f>
        <v>0</v>
      </c>
      <c r="CU144" s="2">
        <v>0</v>
      </c>
      <c r="CV144" s="1">
        <f>CT144-CU144</f>
        <v>0</v>
      </c>
      <c r="CW144" t="e">
        <f>CU144/CT144</f>
        <v>#DIV/0!</v>
      </c>
    </row>
    <row r="145" spans="1:101" x14ac:dyDescent="0.2">
      <c r="A145" s="31" t="s">
        <v>122</v>
      </c>
      <c r="B145">
        <v>1</v>
      </c>
      <c r="C145">
        <v>1</v>
      </c>
      <c r="D145">
        <v>0.64091858037578198</v>
      </c>
      <c r="E145">
        <v>0.35908141962421702</v>
      </c>
      <c r="F145">
        <v>0.82961460446247404</v>
      </c>
      <c r="G145">
        <v>0.82961460446247404</v>
      </c>
      <c r="H145">
        <v>0.24390243902438999</v>
      </c>
      <c r="I145">
        <v>0.47967479674796698</v>
      </c>
      <c r="J145">
        <v>0.34204364175548901</v>
      </c>
      <c r="K145">
        <v>0.53269541068408399</v>
      </c>
      <c r="L145">
        <v>-0.54599658969144305</v>
      </c>
      <c r="M145">
        <v>-0.48067687943974502</v>
      </c>
      <c r="N145" s="21">
        <v>0</v>
      </c>
      <c r="O145">
        <v>1.0054208441849399</v>
      </c>
      <c r="P145">
        <v>1.00399498662604</v>
      </c>
      <c r="Q145">
        <v>1.0076329284827299</v>
      </c>
      <c r="R145">
        <v>0.99567529163284996</v>
      </c>
      <c r="S145">
        <v>1.91999995708465</v>
      </c>
      <c r="T145" s="27">
        <f>IF(C145,P145,R145)</f>
        <v>1.00399498662604</v>
      </c>
      <c r="U145" s="27">
        <f>IF(D145 = 0,O145,Q145)</f>
        <v>1.0076329284827299</v>
      </c>
      <c r="V145" s="39">
        <f>S145*T145^(1-N145)</f>
        <v>1.9276703312352006</v>
      </c>
      <c r="W145" s="38">
        <f>S145*U145^(N145+1)</f>
        <v>1.9346551794439215</v>
      </c>
      <c r="X145" s="44">
        <f>0.5 * (D145-MAX($D$3:$D$154))/(MIN($D$3:$D$154)-MAX($D$3:$D$154)) + 0.75</f>
        <v>0.92385923664879488</v>
      </c>
      <c r="Y145" s="44">
        <f>AVERAGE(D145, F145, G145, H145, I145, J145, K145)</f>
        <v>0.55692343964466573</v>
      </c>
      <c r="Z145" s="22">
        <f>AI145^N145</f>
        <v>1</v>
      </c>
      <c r="AA145" s="22">
        <f>(Z145+AB145)/2</f>
        <v>1</v>
      </c>
      <c r="AB145" s="22">
        <f>AM145^N145</f>
        <v>1</v>
      </c>
      <c r="AC145" s="22">
        <v>1</v>
      </c>
      <c r="AD145" s="22">
        <v>1</v>
      </c>
      <c r="AE145" s="22">
        <v>1</v>
      </c>
      <c r="AF145" s="22">
        <f>PERCENTILE($L$2:$L$154, 0.05)</f>
        <v>-4.5080460395209E-2</v>
      </c>
      <c r="AG145" s="22">
        <f>PERCENTILE($L$2:$L$154, 0.95)</f>
        <v>0.95154870252060642</v>
      </c>
      <c r="AH145" s="22">
        <f>MIN(MAX(L145,AF145), AG145)</f>
        <v>-4.5080460395209E-2</v>
      </c>
      <c r="AI145" s="22">
        <f>AH145-$AH$155+1</f>
        <v>1</v>
      </c>
      <c r="AJ145" s="22">
        <f>PERCENTILE($M$2:$M$154, 0.02)</f>
        <v>-1.0748760080736643</v>
      </c>
      <c r="AK145" s="22">
        <f>PERCENTILE($M$2:$M$154, 0.98)</f>
        <v>1.1164415820468989</v>
      </c>
      <c r="AL145" s="22">
        <f>MIN(MAX(M145,AJ145), AK145)</f>
        <v>-0.48067687943974502</v>
      </c>
      <c r="AM145" s="22">
        <f>AL145-$AL$155 + 1</f>
        <v>1.5941991286339192</v>
      </c>
      <c r="AN145" s="46">
        <v>1</v>
      </c>
      <c r="AO145" s="51">
        <v>1</v>
      </c>
      <c r="AP145" s="51">
        <v>1</v>
      </c>
      <c r="AQ145" s="21">
        <v>1</v>
      </c>
      <c r="AR145" s="17">
        <f>(AI145^4)*AB145*AE145*AN145</f>
        <v>1</v>
      </c>
      <c r="AS145" s="17">
        <f>(AM145^4) *Z145*AC145*AO145</f>
        <v>6.4590741410589585</v>
      </c>
      <c r="AT145" s="17">
        <f>(AM145^4)*AA145*AP145*AQ145</f>
        <v>6.4590741410589585</v>
      </c>
      <c r="AU145" s="17">
        <f>MIN(AR145, 0.05*AR$155)</f>
        <v>1</v>
      </c>
      <c r="AV145" s="17">
        <f>MIN(AS145, 0.05*AS$155)</f>
        <v>6.4590741410589585</v>
      </c>
      <c r="AW145" s="17">
        <f>MIN(AT145, 0.05*AT$155)</f>
        <v>6.4590741410589585</v>
      </c>
      <c r="AX145" s="14">
        <f>AU145/$AU$155</f>
        <v>1.9651463464889335E-3</v>
      </c>
      <c r="AY145" s="14">
        <f>AV145/$AV$155</f>
        <v>5.0257393239393012E-3</v>
      </c>
      <c r="AZ145" s="64">
        <f>AW145/$AW$155</f>
        <v>4.2811017751987965E-3</v>
      </c>
      <c r="BA145" s="21">
        <f>N145</f>
        <v>0</v>
      </c>
      <c r="BB145" s="81">
        <v>156</v>
      </c>
      <c r="BC145" s="15">
        <f>$D$161*AX145</f>
        <v>252.42108306015703</v>
      </c>
      <c r="BD145" s="19">
        <f>BC145-BB145</f>
        <v>96.421083060157031</v>
      </c>
      <c r="BE145" s="60">
        <f>(IF(BD145 &gt; 0, V145, W145))</f>
        <v>1.9276703312352006</v>
      </c>
      <c r="BF145" s="60">
        <f>IF(BD145&gt;0, S145*(T145^(2-N145)), S145*(U145^(N145 + 2)))</f>
        <v>1.9353713484278994</v>
      </c>
      <c r="BG145" s="46">
        <f>BD145/BE145</f>
        <v>50.0194880305975</v>
      </c>
      <c r="BH145" s="61">
        <f>BB145/BC145</f>
        <v>0.61801493801063379</v>
      </c>
      <c r="BI145" s="63">
        <v>25</v>
      </c>
      <c r="BJ145" s="63">
        <v>146</v>
      </c>
      <c r="BK145" s="63">
        <v>4</v>
      </c>
      <c r="BL145" s="10">
        <f>SUM(BI145:BK145)</f>
        <v>175</v>
      </c>
      <c r="BM145" s="15">
        <f>AY145*$D$160</f>
        <v>885.12818399286573</v>
      </c>
      <c r="BN145" s="9">
        <f>BM145-BL145</f>
        <v>710.12818399286573</v>
      </c>
      <c r="BO145" s="48">
        <f>IF(BN145&gt;0,V145,W145)</f>
        <v>1.9276703312352006</v>
      </c>
      <c r="BP145" s="48">
        <f xml:space="preserve"> IF(BN145 &gt;0, S145*T145^(2-N145), S145*U145^(N145+2))</f>
        <v>1.9353713484278994</v>
      </c>
      <c r="BQ145" s="48">
        <f>IF(BN145&gt;0, S145*T145^(3-N145), S145*U145^(N145+3))</f>
        <v>1.9431031310812896</v>
      </c>
      <c r="BR145" s="46">
        <f>BN145/BP145</f>
        <v>366.92089327957774</v>
      </c>
      <c r="BS145" s="61">
        <f>BL145/BM145</f>
        <v>0.19771147633167055</v>
      </c>
      <c r="BT145" s="16">
        <f>BB145+BL145+BV145</f>
        <v>331</v>
      </c>
      <c r="BU145" s="66">
        <f>BC145+BM145+BW145</f>
        <v>1177.5818497529067</v>
      </c>
      <c r="BV145" s="63">
        <v>0</v>
      </c>
      <c r="BW145" s="15">
        <f>AZ145*$D$163</f>
        <v>40.032582699883946</v>
      </c>
      <c r="BX145" s="37">
        <f>BW145-BV145</f>
        <v>40.032582699883946</v>
      </c>
      <c r="BY145" s="53">
        <f>BX145*(BX145&lt;&gt;0)</f>
        <v>40.032582699883946</v>
      </c>
      <c r="BZ145" s="26">
        <f>BY145/$BY$155</f>
        <v>5.5293622513652128E-2</v>
      </c>
      <c r="CA145" s="47">
        <f>BZ145 * $BX$155</f>
        <v>40.032582699883946</v>
      </c>
      <c r="CB145" s="48">
        <f>IF(CA145&gt;0, V145, W145)</f>
        <v>1.9276703312352006</v>
      </c>
      <c r="CC145" s="48">
        <f>IF(BX145&gt;0, S145*T145^(2-N145), S145*U145^(N145+2))</f>
        <v>1.9353713484278994</v>
      </c>
      <c r="CD145" s="62">
        <f>CA145/CB145</f>
        <v>20.767338715138141</v>
      </c>
      <c r="CE145" s="63">
        <v>0</v>
      </c>
      <c r="CF145" s="15">
        <f>AZ145*$CE$158</f>
        <v>27.514641109202664</v>
      </c>
      <c r="CG145" s="37">
        <f>CF145-CE145</f>
        <v>27.514641109202664</v>
      </c>
      <c r="CH145" s="53">
        <f>CG145*(CG145&lt;&gt;0)</f>
        <v>27.514641109202664</v>
      </c>
      <c r="CI145" s="26">
        <f>CH145/$CH$155</f>
        <v>4.2811017751987973E-3</v>
      </c>
      <c r="CJ145" s="47">
        <f>CI145 * $CG$155</f>
        <v>27.514641109202667</v>
      </c>
      <c r="CK145" s="48">
        <f>IF(CA145&gt;0,V145,W145)</f>
        <v>1.9276703312352006</v>
      </c>
      <c r="CL145" s="62">
        <f>CJ145/CK145</f>
        <v>14.273520043010677</v>
      </c>
      <c r="CM145" s="67">
        <f>N145</f>
        <v>0</v>
      </c>
      <c r="CN145" s="75">
        <f>BT145+BV145</f>
        <v>331</v>
      </c>
      <c r="CO145">
        <f>E145/$E$155</f>
        <v>4.2804472211100111E-3</v>
      </c>
      <c r="CP145">
        <f>MAX(0,L145)</f>
        <v>0</v>
      </c>
      <c r="CQ145">
        <f>CP145/$CP$155</f>
        <v>0</v>
      </c>
      <c r="CR145">
        <f>CO145*CQ145*AO145</f>
        <v>0</v>
      </c>
      <c r="CS145">
        <f>CR145/$CR$155</f>
        <v>0</v>
      </c>
      <c r="CT145" s="1">
        <f>$CT$157*CS145</f>
        <v>0</v>
      </c>
      <c r="CU145" s="2">
        <v>0</v>
      </c>
      <c r="CV145" s="1">
        <f>CT145-CU145</f>
        <v>0</v>
      </c>
      <c r="CW145" t="e">
        <f>CU145/CT145</f>
        <v>#DIV/0!</v>
      </c>
    </row>
    <row r="146" spans="1:101" x14ac:dyDescent="0.2">
      <c r="A146" s="31" t="s">
        <v>217</v>
      </c>
      <c r="B146">
        <v>0</v>
      </c>
      <c r="C146">
        <v>0</v>
      </c>
      <c r="D146">
        <v>0.16100679184978001</v>
      </c>
      <c r="E146">
        <v>0.83899320815021905</v>
      </c>
      <c r="F146">
        <v>0.210965435041716</v>
      </c>
      <c r="G146">
        <v>0.210965435041716</v>
      </c>
      <c r="H146">
        <v>0.45340576681989098</v>
      </c>
      <c r="I146">
        <v>0.15294609277057999</v>
      </c>
      <c r="J146">
        <v>0.26333750297811997</v>
      </c>
      <c r="K146">
        <v>0.23570131709131001</v>
      </c>
      <c r="L146">
        <v>0.61532016015376301</v>
      </c>
      <c r="M146">
        <v>-0.95146095411741305</v>
      </c>
      <c r="N146" s="21">
        <v>0</v>
      </c>
      <c r="O146">
        <v>1.0036431457850099</v>
      </c>
      <c r="P146">
        <v>0.99713930976732501</v>
      </c>
      <c r="Q146">
        <v>1.0023783640005099</v>
      </c>
      <c r="R146">
        <v>0.99856947284721398</v>
      </c>
      <c r="S146">
        <v>290.20999145507801</v>
      </c>
      <c r="T146" s="27">
        <f>IF(C146,P146,R146)</f>
        <v>0.99856947284721398</v>
      </c>
      <c r="U146" s="27">
        <f>IF(D146 = 0,O146,Q146)</f>
        <v>1.0023783640005099</v>
      </c>
      <c r="V146" s="39">
        <f>S146*T146^(1-N146)</f>
        <v>289.7948381822917</v>
      </c>
      <c r="W146" s="38">
        <f>S146*U146^(N146+1)</f>
        <v>290.90021645134306</v>
      </c>
      <c r="X146" s="44">
        <f>0.5 * (D146-MAX($D$3:$D$154))/(MIN($D$3:$D$154)-MAX($D$3:$D$154)) + 0.75</f>
        <v>1.1699098730028679</v>
      </c>
      <c r="Y146" s="44">
        <f>AVERAGE(D146, F146, G146, H146, I146, J146, K146)</f>
        <v>0.24118976308473042</v>
      </c>
      <c r="Z146" s="22">
        <f>AI146^N146</f>
        <v>1</v>
      </c>
      <c r="AA146" s="22">
        <f>(Z146+AB146)/2</f>
        <v>1</v>
      </c>
      <c r="AB146" s="22">
        <f>AM146^N146</f>
        <v>1</v>
      </c>
      <c r="AC146" s="22">
        <v>1</v>
      </c>
      <c r="AD146" s="22">
        <v>1</v>
      </c>
      <c r="AE146" s="22">
        <v>1</v>
      </c>
      <c r="AF146" s="22">
        <f>PERCENTILE($L$2:$L$154, 0.05)</f>
        <v>-4.5080460395209E-2</v>
      </c>
      <c r="AG146" s="22">
        <f>PERCENTILE($L$2:$L$154, 0.95)</f>
        <v>0.95154870252060642</v>
      </c>
      <c r="AH146" s="22">
        <f>MIN(MAX(L146,AF146), AG146)</f>
        <v>0.61532016015376301</v>
      </c>
      <c r="AI146" s="22">
        <f>AH146-$AH$155+1</f>
        <v>1.6604006205489719</v>
      </c>
      <c r="AJ146" s="22">
        <f>PERCENTILE($M$2:$M$154, 0.02)</f>
        <v>-1.0748760080736643</v>
      </c>
      <c r="AK146" s="22">
        <f>PERCENTILE($M$2:$M$154, 0.98)</f>
        <v>1.1164415820468989</v>
      </c>
      <c r="AL146" s="22">
        <f>MIN(MAX(M146,AJ146), AK146)</f>
        <v>-0.95146095411741305</v>
      </c>
      <c r="AM146" s="22">
        <f>AL146-$AL$155 + 1</f>
        <v>1.1234150539562513</v>
      </c>
      <c r="AN146" s="46">
        <v>1</v>
      </c>
      <c r="AO146" s="51">
        <v>1</v>
      </c>
      <c r="AP146" s="51">
        <v>1</v>
      </c>
      <c r="AQ146" s="21">
        <v>1</v>
      </c>
      <c r="AR146" s="17">
        <f>(AI146^4)*AB146*AE146*AN146</f>
        <v>7.6006642419159798</v>
      </c>
      <c r="AS146" s="17">
        <f>(AM146^4) *Z146*AC146*AO146</f>
        <v>1.5927989356096788</v>
      </c>
      <c r="AT146" s="17">
        <f>(AM146^4)*AA146*AP146*AQ146</f>
        <v>1.5927989356096788</v>
      </c>
      <c r="AU146" s="17">
        <f>MIN(AR146, 0.05*AR$155)</f>
        <v>7.6006642419159798</v>
      </c>
      <c r="AV146" s="17">
        <f>MIN(AS146, 0.05*AS$155)</f>
        <v>1.5927989356096788</v>
      </c>
      <c r="AW146" s="17">
        <f>MIN(AT146, 0.05*AT$155)</f>
        <v>1.5927989356096788</v>
      </c>
      <c r="AX146" s="14">
        <f>AU146/$AU$155</f>
        <v>1.4936417565890266E-2</v>
      </c>
      <c r="AY146" s="14">
        <f>AV146/$AV$155</f>
        <v>1.2393405108847093E-3</v>
      </c>
      <c r="AZ146" s="64">
        <f>AW146/$AW$155</f>
        <v>1.0557138998338533E-3</v>
      </c>
      <c r="BA146" s="21">
        <f>N146</f>
        <v>0</v>
      </c>
      <c r="BB146" s="81">
        <v>1741</v>
      </c>
      <c r="BC146" s="15">
        <f>$D$161*AX146</f>
        <v>1918.5678999210388</v>
      </c>
      <c r="BD146" s="19">
        <f>BC146-BB146</f>
        <v>177.56789992103882</v>
      </c>
      <c r="BE146" s="60">
        <f>(IF(BD146 &gt; 0, V146, W146))</f>
        <v>289.7948381822917</v>
      </c>
      <c r="BF146" s="60">
        <f>IF(BD146&gt;0, S146*(T146^(2-N146)), S146*(U146^(N146 + 2)))</f>
        <v>289.38027879753474</v>
      </c>
      <c r="BG146" s="46">
        <f>BD146/BE146</f>
        <v>0.61273658645825158</v>
      </c>
      <c r="BH146" s="61">
        <f>BB146/BC146</f>
        <v>0.90744768536555476</v>
      </c>
      <c r="BI146" s="63">
        <v>0</v>
      </c>
      <c r="BJ146" s="63">
        <v>1451</v>
      </c>
      <c r="BK146" s="63">
        <v>0</v>
      </c>
      <c r="BL146" s="10">
        <f>SUM(BI146:BK146)</f>
        <v>1451</v>
      </c>
      <c r="BM146" s="15">
        <f>AY146*$D$160</f>
        <v>218.27141143650411</v>
      </c>
      <c r="BN146" s="9">
        <f>BM146-BL146</f>
        <v>-1232.7285885634958</v>
      </c>
      <c r="BO146" s="48">
        <f>IF(BN146&gt;0,V146,W146)</f>
        <v>290.90021645134306</v>
      </c>
      <c r="BP146" s="48">
        <f xml:space="preserve"> IF(BN146 &gt;0, S146*T146^(2-N146), S146*U146^(N146+2))</f>
        <v>291.59208305389149</v>
      </c>
      <c r="BQ146" s="48">
        <f>IF(BN146&gt;0, S146*T146^(3-N146), S146*U146^(N146+3))</f>
        <v>292.28559516706059</v>
      </c>
      <c r="BR146" s="46">
        <f>BN146/BP146</f>
        <v>-4.2275790743456687</v>
      </c>
      <c r="BS146" s="61">
        <f>BL146/BM146</f>
        <v>6.6476868887710507</v>
      </c>
      <c r="BT146" s="16">
        <f>BB146+BL146+BV146</f>
        <v>3192</v>
      </c>
      <c r="BU146" s="66">
        <f>BC146+BM146+BW146</f>
        <v>2146.7112920348895</v>
      </c>
      <c r="BV146" s="63">
        <v>0</v>
      </c>
      <c r="BW146" s="15">
        <f>AZ146*$D$163</f>
        <v>9.8719806773463628</v>
      </c>
      <c r="BX146" s="37">
        <f>BW146-BV146</f>
        <v>9.8719806773463628</v>
      </c>
      <c r="BY146" s="53">
        <f>BX146*(BX146&lt;&gt;0)</f>
        <v>9.8719806773463628</v>
      </c>
      <c r="BZ146" s="26">
        <f>BY146/$BY$155</f>
        <v>1.3635332427274048E-2</v>
      </c>
      <c r="CA146" s="47">
        <f>BZ146 * $BX$155</f>
        <v>9.8719806773463628</v>
      </c>
      <c r="CB146" s="48">
        <f>IF(CA146&gt;0, V146, W146)</f>
        <v>289.7948381822917</v>
      </c>
      <c r="CC146" s="48">
        <f>IF(BX146&gt;0, S146*T146^(2-N146), S146*U146^(N146+2))</f>
        <v>289.38027879753474</v>
      </c>
      <c r="CD146" s="62">
        <f>CA146/CB146</f>
        <v>3.4065412411302239E-2</v>
      </c>
      <c r="CE146" s="63">
        <v>0</v>
      </c>
      <c r="CF146" s="15">
        <f>AZ146*$CE$158</f>
        <v>6.7850732342321747</v>
      </c>
      <c r="CG146" s="37">
        <f>CF146-CE146</f>
        <v>6.7850732342321747</v>
      </c>
      <c r="CH146" s="53">
        <f>CG146*(CG146&lt;&gt;0)</f>
        <v>6.7850732342321747</v>
      </c>
      <c r="CI146" s="26">
        <f>CH146/$CH$155</f>
        <v>1.0557138998338533E-3</v>
      </c>
      <c r="CJ146" s="47">
        <f>CI146 * $CG$155</f>
        <v>6.7850732342321738</v>
      </c>
      <c r="CK146" s="48">
        <f>IF(CA146&gt;0,V146,W146)</f>
        <v>289.7948381822917</v>
      </c>
      <c r="CL146" s="62">
        <f>CJ146/CK146</f>
        <v>2.3413368149656659E-2</v>
      </c>
      <c r="CM146" s="67">
        <f>N146</f>
        <v>0</v>
      </c>
      <c r="CN146" s="75">
        <f>BT146+BV146</f>
        <v>3192</v>
      </c>
      <c r="CO146">
        <f>E146/$E$155</f>
        <v>1.0001258628516843E-2</v>
      </c>
      <c r="CP146">
        <f>MAX(0,L146)</f>
        <v>0.61532016015376301</v>
      </c>
      <c r="CQ146">
        <f>CP146/$CP$155</f>
        <v>7.5970801918222612E-3</v>
      </c>
      <c r="CR146">
        <f>CO146*CQ146*AO146</f>
        <v>7.5980363819996781E-5</v>
      </c>
      <c r="CS146">
        <f>CR146/$CR$155</f>
        <v>1.6249308407075447E-2</v>
      </c>
      <c r="CT146" s="1">
        <f>$CT$157*CS146</f>
        <v>855.5242010878161</v>
      </c>
      <c r="CU146" s="2">
        <v>0</v>
      </c>
      <c r="CV146" s="1">
        <f>CT146-CU146</f>
        <v>855.5242010878161</v>
      </c>
      <c r="CW146">
        <f>CU146/CT146</f>
        <v>0</v>
      </c>
    </row>
    <row r="147" spans="1:101" x14ac:dyDescent="0.2">
      <c r="A147" s="31" t="s">
        <v>209</v>
      </c>
      <c r="B147">
        <v>1</v>
      </c>
      <c r="C147">
        <v>1</v>
      </c>
      <c r="D147">
        <v>0.43907311226528101</v>
      </c>
      <c r="E147">
        <v>0.56092688773471799</v>
      </c>
      <c r="F147">
        <v>0.44086021505376299</v>
      </c>
      <c r="G147">
        <v>0.44086021505376299</v>
      </c>
      <c r="H147">
        <v>5.7668198913497698E-2</v>
      </c>
      <c r="I147">
        <v>0.46594233180108602</v>
      </c>
      <c r="J147">
        <v>0.16392088052631901</v>
      </c>
      <c r="K147">
        <v>0.268823724103055</v>
      </c>
      <c r="L147">
        <v>0.64198268205311204</v>
      </c>
      <c r="M147">
        <v>0.47427805181382798</v>
      </c>
      <c r="N147" s="21">
        <v>0</v>
      </c>
      <c r="O147">
        <v>0.99745285722190102</v>
      </c>
      <c r="P147">
        <v>1.00999999046325</v>
      </c>
      <c r="Q147">
        <v>1.00691488704</v>
      </c>
      <c r="R147">
        <v>0.993564362512384</v>
      </c>
      <c r="S147">
        <v>0.52730000019073398</v>
      </c>
      <c r="T147" s="27">
        <f>IF(C147,P147,R147)</f>
        <v>1.00999999046325</v>
      </c>
      <c r="U147" s="27">
        <f>IF(D147 = 0,O147,Q147)</f>
        <v>1.00691488704</v>
      </c>
      <c r="V147" s="39">
        <f>S147*T147^(1-N147)</f>
        <v>0.53257299516391299</v>
      </c>
      <c r="W147" s="38">
        <f>S147*U147^(N147+1)</f>
        <v>0.53094622012824488</v>
      </c>
      <c r="X147" s="44">
        <f>0.5 * (D147-MAX($D$3:$D$154))/(MIN($D$3:$D$154)-MAX($D$3:$D$154)) + 0.75</f>
        <v>1.0273453502662846</v>
      </c>
      <c r="Y147" s="44">
        <f>AVERAGE(D147, F147, G147, H147, I147, J147, K147)</f>
        <v>0.32530695395953785</v>
      </c>
      <c r="Z147" s="22">
        <f>AI147^N147</f>
        <v>1</v>
      </c>
      <c r="AA147" s="22">
        <f>(Z147+AB147)/2</f>
        <v>1</v>
      </c>
      <c r="AB147" s="22">
        <f>AM147^N147</f>
        <v>1</v>
      </c>
      <c r="AC147" s="22">
        <v>1</v>
      </c>
      <c r="AD147" s="22">
        <v>1</v>
      </c>
      <c r="AE147" s="22">
        <v>1</v>
      </c>
      <c r="AF147" s="22">
        <f>PERCENTILE($L$2:$L$154, 0.05)</f>
        <v>-4.5080460395209E-2</v>
      </c>
      <c r="AG147" s="22">
        <f>PERCENTILE($L$2:$L$154, 0.95)</f>
        <v>0.95154870252060642</v>
      </c>
      <c r="AH147" s="22">
        <f>MIN(MAX(L147,AF147), AG147)</f>
        <v>0.64198268205311204</v>
      </c>
      <c r="AI147" s="22">
        <f>AH147-$AH$155+1</f>
        <v>1.6870631424483209</v>
      </c>
      <c r="AJ147" s="22">
        <f>PERCENTILE($M$2:$M$154, 0.02)</f>
        <v>-1.0748760080736643</v>
      </c>
      <c r="AK147" s="22">
        <f>PERCENTILE($M$2:$M$154, 0.98)</f>
        <v>1.1164415820468989</v>
      </c>
      <c r="AL147" s="22">
        <f>MIN(MAX(M147,AJ147), AK147)</f>
        <v>0.47427805181382798</v>
      </c>
      <c r="AM147" s="22">
        <f>AL147-$AL$155 + 1</f>
        <v>2.5491540598874924</v>
      </c>
      <c r="AN147" s="46">
        <v>0</v>
      </c>
      <c r="AO147" s="78">
        <v>0</v>
      </c>
      <c r="AP147" s="78">
        <v>0</v>
      </c>
      <c r="AQ147" s="50">
        <v>1</v>
      </c>
      <c r="AR147" s="17">
        <f>(AI147^4)*AB147*AE147*AN147</f>
        <v>0</v>
      </c>
      <c r="AS147" s="17">
        <f>(AM147^4) *Z147*AC147*AO147</f>
        <v>0</v>
      </c>
      <c r="AT147" s="17">
        <f>(AM147^4)*AA147*AP147*AQ147</f>
        <v>0</v>
      </c>
      <c r="AU147" s="17">
        <f>MIN(AR147, 0.05*AR$155)</f>
        <v>0</v>
      </c>
      <c r="AV147" s="17">
        <f>MIN(AS147, 0.05*AS$155)</f>
        <v>0</v>
      </c>
      <c r="AW147" s="17">
        <f>MIN(AT147, 0.05*AT$155)</f>
        <v>0</v>
      </c>
      <c r="AX147" s="14">
        <f>AU147/$AU$155</f>
        <v>0</v>
      </c>
      <c r="AY147" s="14">
        <f>AV147/$AV$155</f>
        <v>0</v>
      </c>
      <c r="AZ147" s="64">
        <f>AW147/$AW$155</f>
        <v>0</v>
      </c>
      <c r="BA147" s="21">
        <f>N147</f>
        <v>0</v>
      </c>
      <c r="BB147" s="81">
        <v>0</v>
      </c>
      <c r="BC147" s="15">
        <f>$D$161*AX147</f>
        <v>0</v>
      </c>
      <c r="BD147" s="19">
        <f>BC147-BB147</f>
        <v>0</v>
      </c>
      <c r="BE147" s="60">
        <f>(IF(BD147 &gt; 0, V147, W147))</f>
        <v>0.53094622012824488</v>
      </c>
      <c r="BF147" s="60">
        <f>IF(BD147&gt;0, S147*(T147^(2-N147)), S147*(U147^(N147 + 2)))</f>
        <v>0.53461765326474664</v>
      </c>
      <c r="BG147" s="46">
        <f>BD147/BE147</f>
        <v>0</v>
      </c>
      <c r="BH147" s="61" t="e">
        <f>BB147/BC147</f>
        <v>#DIV/0!</v>
      </c>
      <c r="BI147" s="63">
        <v>0</v>
      </c>
      <c r="BJ147" s="63">
        <v>2317</v>
      </c>
      <c r="BK147" s="63">
        <v>0</v>
      </c>
      <c r="BL147" s="10">
        <f>SUM(BI147:BK147)</f>
        <v>2317</v>
      </c>
      <c r="BM147" s="15">
        <f>AY147*$D$160</f>
        <v>0</v>
      </c>
      <c r="BN147" s="9">
        <f>BM147-BL147</f>
        <v>-2317</v>
      </c>
      <c r="BO147" s="48">
        <f>IF(BN147&gt;0,V147,W147)</f>
        <v>0.53094622012824488</v>
      </c>
      <c r="BP147" s="48">
        <f xml:space="preserve"> IF(BN147 &gt;0, S147*T147^(2-N147), S147*U147^(N147+2))</f>
        <v>0.53461765326474664</v>
      </c>
      <c r="BQ147" s="48">
        <f>IF(BN147&gt;0, S147*T147^(3-N147), S147*U147^(N147+3))</f>
        <v>0.53831447394666221</v>
      </c>
      <c r="BR147" s="46">
        <f>BN147/BP147</f>
        <v>-4333.9384433918131</v>
      </c>
      <c r="BS147" s="61" t="e">
        <f>BL147/BM147</f>
        <v>#DIV/0!</v>
      </c>
      <c r="BT147" s="16">
        <f>BB147+BL147+BV147</f>
        <v>2368</v>
      </c>
      <c r="BU147" s="66">
        <f>BC147+BM147+BW147</f>
        <v>0</v>
      </c>
      <c r="BV147" s="63">
        <v>51</v>
      </c>
      <c r="BW147" s="15">
        <f>AZ147*$D$163</f>
        <v>0</v>
      </c>
      <c r="BX147" s="37">
        <f>BW147-BV147</f>
        <v>-51</v>
      </c>
      <c r="BY147" s="53">
        <f>BX147*(BX147&lt;&gt;0)</f>
        <v>-51</v>
      </c>
      <c r="BZ147" s="26">
        <f>BY147/$BY$155</f>
        <v>-7.0441988950276591E-2</v>
      </c>
      <c r="CA147" s="47">
        <f>BZ147 * $BX$155</f>
        <v>-51</v>
      </c>
      <c r="CB147" s="48">
        <f>IF(CA147&gt;0, V147, W147)</f>
        <v>0.53094622012824488</v>
      </c>
      <c r="CC147" s="48">
        <f>IF(BX147&gt;0, S147*T147^(2-N147), S147*U147^(N147+2))</f>
        <v>0.53461765326474664</v>
      </c>
      <c r="CD147" s="62">
        <f>CA147/CB147</f>
        <v>-96.054926217727754</v>
      </c>
      <c r="CE147" s="63">
        <v>0</v>
      </c>
      <c r="CF147" s="15">
        <f>AZ147*$CE$158</f>
        <v>0</v>
      </c>
      <c r="CG147" s="37">
        <f>CF147-CE147</f>
        <v>0</v>
      </c>
      <c r="CH147" s="53">
        <f>CG147*(CG147&lt;&gt;0)</f>
        <v>0</v>
      </c>
      <c r="CI147" s="26">
        <f>CH147/$CH$155</f>
        <v>0</v>
      </c>
      <c r="CJ147" s="47">
        <f>CI147 * $CG$155</f>
        <v>0</v>
      </c>
      <c r="CK147" s="48">
        <f>IF(CA147&gt;0,V147,W147)</f>
        <v>0.53094622012824488</v>
      </c>
      <c r="CL147" s="62">
        <f>CJ147/CK147</f>
        <v>0</v>
      </c>
      <c r="CM147" s="67">
        <f>N147</f>
        <v>0</v>
      </c>
      <c r="CN147" s="75">
        <f>BT147+BV147</f>
        <v>2419</v>
      </c>
      <c r="CO147">
        <f>E147/$E$155</f>
        <v>6.6865557687798335E-3</v>
      </c>
      <c r="CP147">
        <f>MAX(0,L147)</f>
        <v>0.64198268205311204</v>
      </c>
      <c r="CQ147">
        <f>CP147/$CP$155</f>
        <v>7.9262703112146678E-3</v>
      </c>
      <c r="CR147">
        <f>CO147*CQ147*AO147</f>
        <v>0</v>
      </c>
      <c r="CS147">
        <f>CR147/$CR$155</f>
        <v>0</v>
      </c>
      <c r="CT147" s="1">
        <f>$CT$157*CS147</f>
        <v>0</v>
      </c>
      <c r="CU147" s="2">
        <v>0</v>
      </c>
      <c r="CV147" s="1">
        <f>CT147-CU147</f>
        <v>0</v>
      </c>
      <c r="CW147" t="e">
        <f>CU147/CT147</f>
        <v>#DIV/0!</v>
      </c>
    </row>
    <row r="148" spans="1:101" x14ac:dyDescent="0.2">
      <c r="A148" s="31" t="s">
        <v>210</v>
      </c>
      <c r="B148">
        <v>0</v>
      </c>
      <c r="C148">
        <v>0</v>
      </c>
      <c r="D148">
        <v>0.186176588094286</v>
      </c>
      <c r="E148">
        <v>0.81382341190571295</v>
      </c>
      <c r="F148">
        <v>0.34366309098132602</v>
      </c>
      <c r="G148">
        <v>0.34366309098132602</v>
      </c>
      <c r="H148">
        <v>0.16548265775177601</v>
      </c>
      <c r="I148">
        <v>0.22524028416213901</v>
      </c>
      <c r="J148">
        <v>0.193063100710405</v>
      </c>
      <c r="K148">
        <v>0.257582340125593</v>
      </c>
      <c r="L148">
        <v>0.52255480908363505</v>
      </c>
      <c r="M148">
        <v>0.56323987350401405</v>
      </c>
      <c r="N148" s="21">
        <v>0</v>
      </c>
      <c r="O148">
        <v>1.0011538542657199</v>
      </c>
      <c r="P148">
        <v>0.98347913324095604</v>
      </c>
      <c r="Q148">
        <v>0.99623079904205603</v>
      </c>
      <c r="R148">
        <v>0.99407375900424799</v>
      </c>
      <c r="S148">
        <v>1.6000000238418499</v>
      </c>
      <c r="T148" s="27">
        <f>IF(C148,P148,R148)</f>
        <v>0.99407375900424799</v>
      </c>
      <c r="U148" s="27">
        <f>IF(D148 = 0,O148,Q148)</f>
        <v>0.99623079904205603</v>
      </c>
      <c r="V148" s="39">
        <f>S148*T148^(1-N148)</f>
        <v>1.5905180381073543</v>
      </c>
      <c r="W148" s="38">
        <f>S148*U148^(N148+1)</f>
        <v>1.5939693022192749</v>
      </c>
      <c r="X148" s="44">
        <f>0.5 * (D148-MAX($D$3:$D$154))/(MIN($D$3:$D$154)-MAX($D$3:$D$154)) + 0.75</f>
        <v>1.1570053256861945</v>
      </c>
      <c r="Y148" s="44">
        <f>AVERAGE(D148, F148, G148, H148, I148, J148, K148)</f>
        <v>0.24498159325812158</v>
      </c>
      <c r="Z148" s="22">
        <f>AI148^N148</f>
        <v>1</v>
      </c>
      <c r="AA148" s="22">
        <f>(Z148+AB148)/2</f>
        <v>1</v>
      </c>
      <c r="AB148" s="22">
        <f>AM148^N148</f>
        <v>1</v>
      </c>
      <c r="AC148" s="22">
        <v>1</v>
      </c>
      <c r="AD148" s="22">
        <v>1</v>
      </c>
      <c r="AE148" s="22">
        <v>1</v>
      </c>
      <c r="AF148" s="22">
        <f>PERCENTILE($L$2:$L$154, 0.05)</f>
        <v>-4.5080460395209E-2</v>
      </c>
      <c r="AG148" s="22">
        <f>PERCENTILE($L$2:$L$154, 0.95)</f>
        <v>0.95154870252060642</v>
      </c>
      <c r="AH148" s="22">
        <f>MIN(MAX(L148,AF148), AG148)</f>
        <v>0.52255480908363505</v>
      </c>
      <c r="AI148" s="22">
        <f>AH148-$AH$155+1</f>
        <v>1.567635269478844</v>
      </c>
      <c r="AJ148" s="22">
        <f>PERCENTILE($M$2:$M$154, 0.02)</f>
        <v>-1.0748760080736643</v>
      </c>
      <c r="AK148" s="22">
        <f>PERCENTILE($M$2:$M$154, 0.98)</f>
        <v>1.1164415820468989</v>
      </c>
      <c r="AL148" s="22">
        <f>MIN(MAX(M148,AJ148), AK148)</f>
        <v>0.56323987350401405</v>
      </c>
      <c r="AM148" s="22">
        <f>AL148-$AL$155 + 1</f>
        <v>2.6381158815776784</v>
      </c>
      <c r="AN148" s="46">
        <v>0</v>
      </c>
      <c r="AO148" s="78">
        <v>0</v>
      </c>
      <c r="AP148" s="78">
        <v>0</v>
      </c>
      <c r="AQ148" s="50">
        <v>1</v>
      </c>
      <c r="AR148" s="17">
        <f>(AI148^4)*AB148*AE148*AN148</f>
        <v>0</v>
      </c>
      <c r="AS148" s="17">
        <f>(AM148^4) *Z148*AC148*AO148</f>
        <v>0</v>
      </c>
      <c r="AT148" s="17">
        <f>(AM148^4)*AA148*AP148*AQ148</f>
        <v>0</v>
      </c>
      <c r="AU148" s="17">
        <f>MIN(AR148, 0.05*AR$155)</f>
        <v>0</v>
      </c>
      <c r="AV148" s="17">
        <f>MIN(AS148, 0.05*AS$155)</f>
        <v>0</v>
      </c>
      <c r="AW148" s="17">
        <f>MIN(AT148, 0.05*AT$155)</f>
        <v>0</v>
      </c>
      <c r="AX148" s="14">
        <f>AU148/$AU$155</f>
        <v>0</v>
      </c>
      <c r="AY148" s="14">
        <f>AV148/$AV$155</f>
        <v>0</v>
      </c>
      <c r="AZ148" s="64">
        <f>AW148/$AW$155</f>
        <v>0</v>
      </c>
      <c r="BA148" s="21">
        <f>N148</f>
        <v>0</v>
      </c>
      <c r="BB148" s="81">
        <v>0</v>
      </c>
      <c r="BC148" s="15">
        <f>$D$161*AX148</f>
        <v>0</v>
      </c>
      <c r="BD148" s="19">
        <f>BC148-BB148</f>
        <v>0</v>
      </c>
      <c r="BE148" s="60">
        <f>(IF(BD148 &gt; 0, V148, W148))</f>
        <v>1.5939693022192749</v>
      </c>
      <c r="BF148" s="60">
        <f>IF(BD148&gt;0, S148*(T148^(2-N148)), S148*(U148^(N148 + 2)))</f>
        <v>1.5879613115984168</v>
      </c>
      <c r="BG148" s="46">
        <f>BD148/BE148</f>
        <v>0</v>
      </c>
      <c r="BH148" s="61" t="e">
        <f>BB148/BC148</f>
        <v>#DIV/0!</v>
      </c>
      <c r="BI148" s="63">
        <v>0</v>
      </c>
      <c r="BJ148" s="63">
        <v>952</v>
      </c>
      <c r="BK148" s="63">
        <v>0</v>
      </c>
      <c r="BL148" s="10">
        <f>SUM(BI148:BK148)</f>
        <v>952</v>
      </c>
      <c r="BM148" s="15">
        <f>AY148*$D$160</f>
        <v>0</v>
      </c>
      <c r="BN148" s="9">
        <f>BM148-BL148</f>
        <v>-952</v>
      </c>
      <c r="BO148" s="48">
        <f>IF(BN148&gt;0,V148,W148)</f>
        <v>1.5939693022192749</v>
      </c>
      <c r="BP148" s="48">
        <f xml:space="preserve"> IF(BN148 &gt;0, S148*T148^(2-N148), S148*U148^(N148+2))</f>
        <v>1.5879613115984168</v>
      </c>
      <c r="BQ148" s="48">
        <f>IF(BN148&gt;0, S148*T148^(3-N148), S148*U148^(N148+3))</f>
        <v>1.581975966301562</v>
      </c>
      <c r="BR148" s="46">
        <f>BN148/BP148</f>
        <v>-599.51082752874618</v>
      </c>
      <c r="BS148" s="61" t="e">
        <f>BL148/BM148</f>
        <v>#DIV/0!</v>
      </c>
      <c r="BT148" s="16">
        <f>BB148+BL148+BV148</f>
        <v>1018</v>
      </c>
      <c r="BU148" s="66">
        <f>BC148+BM148+BW148</f>
        <v>0</v>
      </c>
      <c r="BV148" s="63">
        <v>66</v>
      </c>
      <c r="BW148" s="15">
        <f>AZ148*$D$163</f>
        <v>0</v>
      </c>
      <c r="BX148" s="37">
        <f>BW148-BV148</f>
        <v>-66</v>
      </c>
      <c r="BY148" s="53">
        <f>BX148*(BX148&lt;&gt;0)</f>
        <v>-66</v>
      </c>
      <c r="BZ148" s="26">
        <f>BY148/$BY$155</f>
        <v>-9.1160220994475585E-2</v>
      </c>
      <c r="CA148" s="47">
        <f>BZ148 * $BX$155</f>
        <v>-66</v>
      </c>
      <c r="CB148" s="48">
        <f>IF(CA148&gt;0, V148, W148)</f>
        <v>1.5939693022192749</v>
      </c>
      <c r="CC148" s="48">
        <f>IF(BX148&gt;0, S148*T148^(2-N148), S148*U148^(N148+2))</f>
        <v>1.5879613115984168</v>
      </c>
      <c r="CD148" s="62">
        <f>CA148/CB148</f>
        <v>-41.406067173381921</v>
      </c>
      <c r="CE148" s="63">
        <v>0</v>
      </c>
      <c r="CF148" s="15">
        <f>AZ148*$CE$158</f>
        <v>0</v>
      </c>
      <c r="CG148" s="37">
        <f>CF148-CE148</f>
        <v>0</v>
      </c>
      <c r="CH148" s="53">
        <f>CG148*(CG148&lt;&gt;0)</f>
        <v>0</v>
      </c>
      <c r="CI148" s="26">
        <f>CH148/$CH$155</f>
        <v>0</v>
      </c>
      <c r="CJ148" s="47">
        <f>CI148 * $CG$155</f>
        <v>0</v>
      </c>
      <c r="CK148" s="48">
        <f>IF(CA148&gt;0,V148,W148)</f>
        <v>1.5939693022192749</v>
      </c>
      <c r="CL148" s="62">
        <f>CJ148/CK148</f>
        <v>0</v>
      </c>
      <c r="CM148" s="67">
        <f>N148</f>
        <v>0</v>
      </c>
      <c r="CN148" s="75">
        <f>BT148+BV148</f>
        <v>1084</v>
      </c>
      <c r="CO148">
        <f>E148/$E$155</f>
        <v>9.7012208696613447E-3</v>
      </c>
      <c r="CP148">
        <f>MAX(0,L148)</f>
        <v>0.52255480908363505</v>
      </c>
      <c r="CQ148">
        <f>CP148/$CP$155</f>
        <v>6.4517482870034793E-3</v>
      </c>
      <c r="CR148">
        <f>CO148*CQ148*AO148</f>
        <v>0</v>
      </c>
      <c r="CS148">
        <f>CR148/$CR$155</f>
        <v>0</v>
      </c>
      <c r="CT148" s="1">
        <f>$CT$157*CS148</f>
        <v>0</v>
      </c>
      <c r="CU148" s="2">
        <v>0</v>
      </c>
      <c r="CV148" s="1">
        <f>CT148-CU148</f>
        <v>0</v>
      </c>
      <c r="CW148" t="e">
        <f>CU148/CT148</f>
        <v>#DIV/0!</v>
      </c>
    </row>
    <row r="149" spans="1:101" x14ac:dyDescent="0.2">
      <c r="A149" s="31" t="s">
        <v>121</v>
      </c>
      <c r="B149">
        <v>1</v>
      </c>
      <c r="C149">
        <v>1</v>
      </c>
      <c r="D149">
        <v>0.59380378657486999</v>
      </c>
      <c r="E149">
        <v>0.40619621342512902</v>
      </c>
      <c r="F149">
        <v>0.51428571428571401</v>
      </c>
      <c r="G149">
        <v>0.51428571428571401</v>
      </c>
      <c r="H149">
        <v>0.138004246284501</v>
      </c>
      <c r="I149">
        <v>0.62420382165605004</v>
      </c>
      <c r="J149">
        <v>0.29350089937774998</v>
      </c>
      <c r="K149">
        <v>0.38851424643117699</v>
      </c>
      <c r="L149">
        <v>0.14983510843123399</v>
      </c>
      <c r="M149">
        <v>-0.13102666514452699</v>
      </c>
      <c r="N149" s="21">
        <v>0</v>
      </c>
      <c r="O149">
        <v>1.0153353592818599</v>
      </c>
      <c r="P149">
        <v>0.94010173771483796</v>
      </c>
      <c r="Q149">
        <v>1.0429945448278299</v>
      </c>
      <c r="R149">
        <v>0.93895692195952896</v>
      </c>
      <c r="S149">
        <v>10.1099996566772</v>
      </c>
      <c r="T149" s="27">
        <f>IF(C149,P149,R149)</f>
        <v>0.94010173771483796</v>
      </c>
      <c r="U149" s="27">
        <f>IF(D149 = 0,O149,Q149)</f>
        <v>1.0429945448278299</v>
      </c>
      <c r="V149" s="39">
        <f>S149*T149^(1-N149)</f>
        <v>9.5044282455386515</v>
      </c>
      <c r="W149" s="38">
        <f>S149*U149^(N149+1)</f>
        <v>10.544674490125553</v>
      </c>
      <c r="X149" s="44">
        <f>0.5 * (D149-MAX($D$3:$D$154))/(MIN($D$3:$D$154)-MAX($D$3:$D$154)) + 0.75</f>
        <v>0.94801497791952061</v>
      </c>
      <c r="Y149" s="44">
        <f>AVERAGE(D149, F149, G149, H149, I149, J149, K149)</f>
        <v>0.43808548984225376</v>
      </c>
      <c r="Z149" s="22">
        <f>AI149^N149</f>
        <v>1</v>
      </c>
      <c r="AA149" s="22">
        <f>(Z149+AB149)/2</f>
        <v>1</v>
      </c>
      <c r="AB149" s="22">
        <f>AM149^N149</f>
        <v>1</v>
      </c>
      <c r="AC149" s="22">
        <v>1</v>
      </c>
      <c r="AD149" s="22">
        <v>1</v>
      </c>
      <c r="AE149" s="22">
        <v>1</v>
      </c>
      <c r="AF149" s="22">
        <f>PERCENTILE($L$2:$L$154, 0.05)</f>
        <v>-4.5080460395209E-2</v>
      </c>
      <c r="AG149" s="22">
        <f>PERCENTILE($L$2:$L$154, 0.95)</f>
        <v>0.95154870252060642</v>
      </c>
      <c r="AH149" s="22">
        <f>MIN(MAX(L149,AF149), AG149)</f>
        <v>0.14983510843123399</v>
      </c>
      <c r="AI149" s="22">
        <f>AH149-$AH$155+1</f>
        <v>1.194915568826443</v>
      </c>
      <c r="AJ149" s="22">
        <f>PERCENTILE($M$2:$M$154, 0.02)</f>
        <v>-1.0748760080736643</v>
      </c>
      <c r="AK149" s="22">
        <f>PERCENTILE($M$2:$M$154, 0.98)</f>
        <v>1.1164415820468989</v>
      </c>
      <c r="AL149" s="22">
        <f>MIN(MAX(M149,AJ149), AK149)</f>
        <v>-0.13102666514452699</v>
      </c>
      <c r="AM149" s="22">
        <f>AL149-$AL$155 + 1</f>
        <v>1.9438493429291372</v>
      </c>
      <c r="AN149" s="46">
        <v>1</v>
      </c>
      <c r="AO149" s="51">
        <v>1</v>
      </c>
      <c r="AP149" s="51">
        <v>1</v>
      </c>
      <c r="AQ149" s="21">
        <v>1</v>
      </c>
      <c r="AR149" s="17">
        <f>(AI149^4)*AB149*AE149*AN149</f>
        <v>2.0386791379299973</v>
      </c>
      <c r="AS149" s="17">
        <f>(AM149^4) *Z149*AC149*AO149</f>
        <v>14.277442127848508</v>
      </c>
      <c r="AT149" s="17">
        <f>(AM149^4)*AA149*AP149*AQ149</f>
        <v>14.277442127848508</v>
      </c>
      <c r="AU149" s="17">
        <f>MIN(AR149, 0.05*AR$155)</f>
        <v>2.0386791379299973</v>
      </c>
      <c r="AV149" s="17">
        <f>MIN(AS149, 0.05*AS$155)</f>
        <v>14.277442127848508</v>
      </c>
      <c r="AW149" s="17">
        <f>MIN(AT149, 0.05*AT$155)</f>
        <v>14.277442127848508</v>
      </c>
      <c r="AX149" s="14">
        <f>AU149/$AU$155</f>
        <v>4.0063028595663424E-3</v>
      </c>
      <c r="AY149" s="14">
        <f>AV149/$AV$155</f>
        <v>1.1109131243914123E-2</v>
      </c>
      <c r="AZ149" s="64">
        <f>AW149/$AW$155</f>
        <v>9.4631492848616279E-3</v>
      </c>
      <c r="BA149" s="21">
        <f>N149</f>
        <v>0</v>
      </c>
      <c r="BB149" s="81">
        <v>293</v>
      </c>
      <c r="BC149" s="15">
        <f>$D$161*AX149</f>
        <v>514.60559600843715</v>
      </c>
      <c r="BD149" s="19">
        <f>BC149-BB149</f>
        <v>221.60559600843715</v>
      </c>
      <c r="BE149" s="60">
        <f>(IF(BD149 &gt; 0, V149, W149))</f>
        <v>9.5044282455386515</v>
      </c>
      <c r="BF149" s="60">
        <f>IF(BD149&gt;0, S149*(T149^(2-N149)), S149*(U149^(N149 + 2)))</f>
        <v>8.935129509616873</v>
      </c>
      <c r="BG149" s="46">
        <f>BD149/BE149</f>
        <v>23.316036513028347</v>
      </c>
      <c r="BH149" s="61">
        <f>BB149/BC149</f>
        <v>0.56936807969572911</v>
      </c>
      <c r="BI149" s="63">
        <v>0</v>
      </c>
      <c r="BJ149" s="63">
        <v>20</v>
      </c>
      <c r="BK149" s="63">
        <v>0</v>
      </c>
      <c r="BL149" s="10">
        <f>SUM(BI149:BK149)</f>
        <v>20</v>
      </c>
      <c r="BM149" s="15">
        <f>AY149*$D$160</f>
        <v>1956.5290855469113</v>
      </c>
      <c r="BN149" s="9">
        <f>BM149-BL149</f>
        <v>1936.5290855469113</v>
      </c>
      <c r="BO149" s="48">
        <f>IF(BN149&gt;0,V149,W149)</f>
        <v>9.5044282455386515</v>
      </c>
      <c r="BP149" s="48">
        <f xml:space="preserve"> IF(BN149 &gt;0, S149*T149^(2-N149), S149*U149^(N149+2))</f>
        <v>8.935129509616873</v>
      </c>
      <c r="BQ149" s="48">
        <f>IF(BN149&gt;0, S149*T149^(3-N149), S149*U149^(N149+3))</f>
        <v>8.39993077869795</v>
      </c>
      <c r="BR149" s="46">
        <f>BN149/BP149</f>
        <v>216.73206677783759</v>
      </c>
      <c r="BS149" s="61">
        <f>BL149/BM149</f>
        <v>1.0222183839607666E-2</v>
      </c>
      <c r="BT149" s="16">
        <f>BB149+BL149+BV149</f>
        <v>333</v>
      </c>
      <c r="BU149" s="66">
        <f>BC149+BM149+BW149</f>
        <v>2559.6245905180895</v>
      </c>
      <c r="BV149" s="63">
        <v>20</v>
      </c>
      <c r="BW149" s="15">
        <f>AZ149*$D$163</f>
        <v>88.489908962741083</v>
      </c>
      <c r="BX149" s="37">
        <f>BW149-BV149</f>
        <v>68.489908962741083</v>
      </c>
      <c r="BY149" s="53">
        <f>BX149*(BX149&lt;&gt;0)</f>
        <v>68.489908962741083</v>
      </c>
      <c r="BZ149" s="26">
        <f>BY149/$BY$155</f>
        <v>9.4599321771742281E-2</v>
      </c>
      <c r="CA149" s="47">
        <f>BZ149 * $BX$155</f>
        <v>68.489908962741083</v>
      </c>
      <c r="CB149" s="48">
        <f>IF(CA149&gt;0, V149, W149)</f>
        <v>9.5044282455386515</v>
      </c>
      <c r="CC149" s="48">
        <f>IF(BX149&gt;0, S149*T149^(2-N149), S149*U149^(N149+2))</f>
        <v>8.935129509616873</v>
      </c>
      <c r="CD149" s="62">
        <f>CA149/CB149</f>
        <v>7.2061051115715484</v>
      </c>
      <c r="CE149" s="63">
        <v>0</v>
      </c>
      <c r="CF149" s="15">
        <f>AZ149*$CE$158</f>
        <v>60.819660453805682</v>
      </c>
      <c r="CG149" s="37">
        <f>CF149-CE149</f>
        <v>60.819660453805682</v>
      </c>
      <c r="CH149" s="53">
        <f>CG149*(CG149&lt;&gt;0)</f>
        <v>60.819660453805682</v>
      </c>
      <c r="CI149" s="26">
        <f>CH149/$CH$155</f>
        <v>9.4631492848616296E-3</v>
      </c>
      <c r="CJ149" s="47">
        <f>CI149 * $CG$155</f>
        <v>60.819660453805682</v>
      </c>
      <c r="CK149" s="48">
        <f>IF(CA149&gt;0,V149,W149)</f>
        <v>9.5044282455386515</v>
      </c>
      <c r="CL149" s="62">
        <f>CJ149/CK149</f>
        <v>6.399086708067288</v>
      </c>
      <c r="CM149" s="67">
        <f>N149</f>
        <v>0</v>
      </c>
      <c r="CN149" s="75">
        <f>BT149+BV149</f>
        <v>353</v>
      </c>
      <c r="CO149">
        <f>E149/$E$155</f>
        <v>4.8420813719645371E-3</v>
      </c>
      <c r="CP149">
        <f>MAX(0,L149)</f>
        <v>0.14983510843123399</v>
      </c>
      <c r="CQ149">
        <f>CP149/$CP$155</f>
        <v>1.8499464311684749E-3</v>
      </c>
      <c r="CR149">
        <f>CO149*CQ149*AO149</f>
        <v>8.9575911534931485E-6</v>
      </c>
      <c r="CS149">
        <f>CR149/$CR$155</f>
        <v>1.9156878688081943E-3</v>
      </c>
      <c r="CT149" s="1">
        <f>$CT$157*CS149</f>
        <v>100.86074388138985</v>
      </c>
      <c r="CU149" s="2">
        <v>0</v>
      </c>
      <c r="CV149" s="1">
        <f>CT149-CU149</f>
        <v>100.86074388138985</v>
      </c>
      <c r="CW149">
        <f>CU149/CT149</f>
        <v>0</v>
      </c>
    </row>
    <row r="150" spans="1:101" x14ac:dyDescent="0.2">
      <c r="A150" s="31" t="s">
        <v>285</v>
      </c>
      <c r="B150">
        <v>0</v>
      </c>
      <c r="C150">
        <v>0</v>
      </c>
      <c r="D150">
        <v>0.33999200958849302</v>
      </c>
      <c r="E150">
        <v>0.66000799041150604</v>
      </c>
      <c r="F150">
        <v>0.85339690107270505</v>
      </c>
      <c r="G150">
        <v>0.85339690107270505</v>
      </c>
      <c r="H150">
        <v>0.74341830338487203</v>
      </c>
      <c r="I150">
        <v>0.70580860844128701</v>
      </c>
      <c r="J150">
        <v>0.72436940727908905</v>
      </c>
      <c r="K150">
        <v>0.78624080751627701</v>
      </c>
      <c r="L150">
        <v>0.51932819781067396</v>
      </c>
      <c r="M150">
        <v>0.148858655935248</v>
      </c>
      <c r="N150" s="21">
        <v>0</v>
      </c>
      <c r="O150">
        <v>1.0067333498336899</v>
      </c>
      <c r="P150">
        <v>0.99926384194942797</v>
      </c>
      <c r="Q150">
        <v>1.00532401127024</v>
      </c>
      <c r="R150">
        <v>0.99251376810096403</v>
      </c>
      <c r="S150">
        <v>44.689998626708899</v>
      </c>
      <c r="T150" s="27">
        <f>IF(C150,P150,R150)</f>
        <v>0.99251376810096403</v>
      </c>
      <c r="U150" s="27">
        <f>IF(D150 = 0,O150,Q150)</f>
        <v>1.00532401127024</v>
      </c>
      <c r="V150" s="39">
        <f>S150*T150^(1-N150)</f>
        <v>44.355438933421759</v>
      </c>
      <c r="W150" s="38">
        <f>S150*U150^(N150+1)</f>
        <v>44.927928683064508</v>
      </c>
      <c r="X150" s="44">
        <f>0.5 * (D150-MAX($D$3:$D$154))/(MIN($D$3:$D$154)-MAX($D$3:$D$154)) + 0.75</f>
        <v>1.078144203195412</v>
      </c>
      <c r="Y150" s="44">
        <f>AVERAGE(D150, F150, G150, H150, I150, J150, K150)</f>
        <v>0.71523184833648978</v>
      </c>
      <c r="Z150" s="22">
        <f>AI150^N150</f>
        <v>1</v>
      </c>
      <c r="AA150" s="22">
        <f>(Z150+AB150)/2</f>
        <v>1</v>
      </c>
      <c r="AB150" s="22">
        <f>AM150^N150</f>
        <v>1</v>
      </c>
      <c r="AC150" s="22">
        <v>1</v>
      </c>
      <c r="AD150" s="22">
        <v>1</v>
      </c>
      <c r="AE150" s="22">
        <v>1</v>
      </c>
      <c r="AF150" s="22">
        <f>PERCENTILE($L$2:$L$154, 0.05)</f>
        <v>-4.5080460395209E-2</v>
      </c>
      <c r="AG150" s="22">
        <f>PERCENTILE($L$2:$L$154, 0.95)</f>
        <v>0.95154870252060642</v>
      </c>
      <c r="AH150" s="22">
        <f>MIN(MAX(L150,AF150), AG150)</f>
        <v>0.51932819781067396</v>
      </c>
      <c r="AI150" s="22">
        <f>AH150-$AH$155+1</f>
        <v>1.5644086582058829</v>
      </c>
      <c r="AJ150" s="22">
        <f>PERCENTILE($M$2:$M$154, 0.02)</f>
        <v>-1.0748760080736643</v>
      </c>
      <c r="AK150" s="22">
        <f>PERCENTILE($M$2:$M$154, 0.98)</f>
        <v>1.1164415820468989</v>
      </c>
      <c r="AL150" s="22">
        <f>MIN(MAX(M150,AJ150), AK150)</f>
        <v>0.148858655935248</v>
      </c>
      <c r="AM150" s="22">
        <f>AL150-$AL$155 + 1</f>
        <v>2.2237346640089122</v>
      </c>
      <c r="AN150" s="46">
        <v>0</v>
      </c>
      <c r="AO150" s="79">
        <v>0.01</v>
      </c>
      <c r="AP150" s="80">
        <v>0.03</v>
      </c>
      <c r="AQ150" s="50">
        <v>1</v>
      </c>
      <c r="AR150" s="17">
        <f>(AI150^4)*AB150*AE150*AN150</f>
        <v>0</v>
      </c>
      <c r="AS150" s="17">
        <f>(AM150^4) *Z150*AC150*AO150</f>
        <v>0.24452984015014836</v>
      </c>
      <c r="AT150" s="17">
        <f>(AM150^4)*AA150*AP150*AQ150</f>
        <v>0.73358952045044501</v>
      </c>
      <c r="AU150" s="17">
        <f>MIN(AR150, 0.05*AR$155)</f>
        <v>0</v>
      </c>
      <c r="AV150" s="17">
        <f>MIN(AS150, 0.05*AS$155)</f>
        <v>0.24452984015014836</v>
      </c>
      <c r="AW150" s="17">
        <f>MIN(AT150, 0.05*AT$155)</f>
        <v>0.73358952045044501</v>
      </c>
      <c r="AX150" s="14">
        <f>AU150/$AU$155</f>
        <v>0</v>
      </c>
      <c r="AY150" s="14">
        <f>AV150/$AV$155</f>
        <v>1.902661599294954E-4</v>
      </c>
      <c r="AZ150" s="64">
        <f>AW150/$AW$155</f>
        <v>4.8622625002919383E-4</v>
      </c>
      <c r="BA150" s="21">
        <f>N150</f>
        <v>0</v>
      </c>
      <c r="BB150" s="81">
        <v>0</v>
      </c>
      <c r="BC150" s="15">
        <f>$D$161*AX150</f>
        <v>0</v>
      </c>
      <c r="BD150" s="19">
        <f>BC150-BB150</f>
        <v>0</v>
      </c>
      <c r="BE150" s="60">
        <f>(IF(BD150 &gt; 0, V150, W150))</f>
        <v>44.927928683064508</v>
      </c>
      <c r="BF150" s="60">
        <f>IF(BD150&gt;0, S150*(T150^(2-N150)), S150*(U150^(N150 + 2)))</f>
        <v>45.167125481721683</v>
      </c>
      <c r="BG150" s="46">
        <f>BD150/BE150</f>
        <v>0</v>
      </c>
      <c r="BH150" s="61" t="e">
        <f>BB150/BC150</f>
        <v>#DIV/0!</v>
      </c>
      <c r="BI150" s="63">
        <v>0</v>
      </c>
      <c r="BJ150" s="63">
        <v>0</v>
      </c>
      <c r="BK150" s="63">
        <v>0</v>
      </c>
      <c r="BL150" s="10">
        <f>SUM(BI150:BK150)</f>
        <v>0</v>
      </c>
      <c r="BM150" s="15">
        <f>AY150*$D$160</f>
        <v>33.5094858206228</v>
      </c>
      <c r="BN150" s="9">
        <f>BM150-BL150</f>
        <v>33.5094858206228</v>
      </c>
      <c r="BO150" s="48">
        <f>IF(BN150&gt;0,V150,W150)</f>
        <v>44.355438933421759</v>
      </c>
      <c r="BP150" s="48">
        <f xml:space="preserve"> IF(BN150 &gt;0, S150*T150^(2-N150), S150*U150^(N150+2))</f>
        <v>44.023383831582635</v>
      </c>
      <c r="BQ150" s="48">
        <f>IF(BN150&gt;0, S150*T150^(3-N150), S150*U150^(N150+3))</f>
        <v>43.69381457123913</v>
      </c>
      <c r="BR150" s="46">
        <f>BN150/BP150</f>
        <v>0.76117469635723223</v>
      </c>
      <c r="BS150" s="61">
        <f>BL150/BM150</f>
        <v>0</v>
      </c>
      <c r="BT150" s="16">
        <f>BB150+BL150+BV150</f>
        <v>45</v>
      </c>
      <c r="BU150" s="66">
        <f>BC150+BM150+BW150</f>
        <v>38.05618748464579</v>
      </c>
      <c r="BV150" s="63">
        <v>45</v>
      </c>
      <c r="BW150" s="15">
        <f>AZ150*$D$163</f>
        <v>4.5467016640229918</v>
      </c>
      <c r="BX150" s="37">
        <f>BW150-BV150</f>
        <v>-40.45329833597701</v>
      </c>
      <c r="BY150" s="53">
        <f>BX150*(BX150&lt;&gt;0)</f>
        <v>-40.45329833597701</v>
      </c>
      <c r="BZ150" s="26">
        <f>BY150/$BY$155</f>
        <v>-5.5874721458532055E-2</v>
      </c>
      <c r="CA150" s="47">
        <f>BZ150 * $BX$155</f>
        <v>-40.45329833597701</v>
      </c>
      <c r="CB150" s="48">
        <f>IF(CA150&gt;0, V150, W150)</f>
        <v>44.927928683064508</v>
      </c>
      <c r="CC150" s="48">
        <f>IF(BX150&gt;0, S150*T150^(2-N150), S150*U150^(N150+2))</f>
        <v>45.167125481721683</v>
      </c>
      <c r="CD150" s="62">
        <f>CA150/CB150</f>
        <v>-0.90040425903778198</v>
      </c>
      <c r="CE150" s="63">
        <v>0</v>
      </c>
      <c r="CF150" s="15">
        <f>AZ150*$CE$158</f>
        <v>3.1249761089376289</v>
      </c>
      <c r="CG150" s="37">
        <f>CF150-CE150</f>
        <v>3.1249761089376289</v>
      </c>
      <c r="CH150" s="53">
        <f>CG150*(CG150&lt;&gt;0)</f>
        <v>3.1249761089376289</v>
      </c>
      <c r="CI150" s="26">
        <f>CH150/$CH$155</f>
        <v>4.8622625002919394E-4</v>
      </c>
      <c r="CJ150" s="47">
        <f>CI150 * $CG$155</f>
        <v>3.1249761089376289</v>
      </c>
      <c r="CK150" s="48">
        <f>IF(CA150&gt;0,V150,W150)</f>
        <v>44.927928683064508</v>
      </c>
      <c r="CL150" s="62">
        <f>CJ150/CK150</f>
        <v>6.9555312264274985E-2</v>
      </c>
      <c r="CM150" s="67">
        <f>N150</f>
        <v>0</v>
      </c>
      <c r="CN150" s="75">
        <f>BT150+BV150</f>
        <v>90</v>
      </c>
      <c r="CO150">
        <f>E150/$E$155</f>
        <v>7.8676567877665887E-3</v>
      </c>
      <c r="CP150">
        <f>MAX(0,L150)</f>
        <v>0.51932819781067396</v>
      </c>
      <c r="CQ150">
        <f>CP150/$CP$155</f>
        <v>6.4119107744760213E-3</v>
      </c>
      <c r="CR150">
        <f>CO150*CQ150*AO150</f>
        <v>5.044671332736E-7</v>
      </c>
      <c r="CS150">
        <f>CR150/$CR$155</f>
        <v>1.0788632243477859E-4</v>
      </c>
      <c r="CT150" s="1">
        <f>$CT$157*CS150</f>
        <v>5.6802023505890569</v>
      </c>
      <c r="CU150" s="2">
        <v>0</v>
      </c>
      <c r="CV150" s="1">
        <f>CT150-CU150</f>
        <v>5.6802023505890569</v>
      </c>
      <c r="CW150">
        <f>CU150/CT150</f>
        <v>0</v>
      </c>
    </row>
    <row r="151" spans="1:101" x14ac:dyDescent="0.2">
      <c r="A151" s="31" t="s">
        <v>173</v>
      </c>
      <c r="B151">
        <v>0</v>
      </c>
      <c r="C151">
        <v>0</v>
      </c>
      <c r="D151">
        <v>0.79066543438077597</v>
      </c>
      <c r="E151">
        <v>0.20933456561922301</v>
      </c>
      <c r="F151">
        <v>0.36960514233241498</v>
      </c>
      <c r="G151">
        <v>0.36960514233241498</v>
      </c>
      <c r="H151">
        <v>0.95691333982473203</v>
      </c>
      <c r="I151">
        <v>0.103700097370983</v>
      </c>
      <c r="J151">
        <v>0.31501112125672198</v>
      </c>
      <c r="K151">
        <v>0.34121800994142198</v>
      </c>
      <c r="L151">
        <v>0.676928180918692</v>
      </c>
      <c r="M151">
        <v>-0.507549467435776</v>
      </c>
      <c r="N151" s="21">
        <v>0</v>
      </c>
      <c r="O151">
        <v>0.99987090686890601</v>
      </c>
      <c r="P151">
        <v>1.0001289946618801</v>
      </c>
      <c r="Q151">
        <v>1.0062669246874001</v>
      </c>
      <c r="R151">
        <v>1.0001289946618801</v>
      </c>
      <c r="S151">
        <v>0</v>
      </c>
      <c r="T151" s="27">
        <f>IF(C151,P151,R151)</f>
        <v>1.0001289946618801</v>
      </c>
      <c r="U151" s="27">
        <f>IF(D151 = 0,O151,Q151)</f>
        <v>1.0062669246874001</v>
      </c>
      <c r="V151" s="39">
        <f>S151*T151^(1-N151)</f>
        <v>0</v>
      </c>
      <c r="W151" s="38">
        <f>S151*U151^(N151+1)</f>
        <v>0</v>
      </c>
      <c r="X151" s="44">
        <f>0.5 * (D151-MAX($D$3:$D$154))/(MIN($D$3:$D$154)-MAX($D$3:$D$154)) + 0.75</f>
        <v>0.84708406754299803</v>
      </c>
      <c r="Y151" s="44">
        <f>AVERAGE(D151, F151, G151, H151, I151, J151, K151)</f>
        <v>0.46381689820563787</v>
      </c>
      <c r="Z151" s="22">
        <f>AI151^N151</f>
        <v>1</v>
      </c>
      <c r="AA151" s="22">
        <f>(Z151+AB151)/2</f>
        <v>1</v>
      </c>
      <c r="AB151" s="22">
        <f>AM151^N151</f>
        <v>1</v>
      </c>
      <c r="AC151" s="22">
        <v>1</v>
      </c>
      <c r="AD151" s="22">
        <v>1</v>
      </c>
      <c r="AE151" s="22">
        <v>1</v>
      </c>
      <c r="AF151" s="22">
        <f>PERCENTILE($L$2:$L$154, 0.05)</f>
        <v>-4.5080460395209E-2</v>
      </c>
      <c r="AG151" s="22">
        <f>PERCENTILE($L$2:$L$154, 0.95)</f>
        <v>0.95154870252060642</v>
      </c>
      <c r="AH151" s="22">
        <f>MIN(MAX(L151,AF151), AG151)</f>
        <v>0.676928180918692</v>
      </c>
      <c r="AI151" s="22">
        <f>AH151-$AH$155+1</f>
        <v>1.7220086413139009</v>
      </c>
      <c r="AJ151" s="22">
        <f>PERCENTILE($M$2:$M$154, 0.02)</f>
        <v>-1.0748760080736643</v>
      </c>
      <c r="AK151" s="22">
        <f>PERCENTILE($M$2:$M$154, 0.98)</f>
        <v>1.1164415820468989</v>
      </c>
      <c r="AL151" s="22">
        <f>MIN(MAX(M151,AJ151), AK151)</f>
        <v>-0.507549467435776</v>
      </c>
      <c r="AM151" s="22">
        <f>AL151-$AL$155 + 1</f>
        <v>1.5673265406378882</v>
      </c>
      <c r="AN151" s="21">
        <v>0</v>
      </c>
      <c r="AO151" s="21">
        <v>0</v>
      </c>
      <c r="AP151" s="21">
        <v>0</v>
      </c>
      <c r="AQ151" s="21">
        <v>1</v>
      </c>
      <c r="AR151" s="17">
        <f>(AI151^4)*AB151*AE151*AN151</f>
        <v>0</v>
      </c>
      <c r="AS151" s="17">
        <f>(AM151^4) *Z151*AC151*AO151</f>
        <v>0</v>
      </c>
      <c r="AT151" s="17">
        <f>(AM151^4)*AA151*AP151*AQ151</f>
        <v>0</v>
      </c>
      <c r="AU151" s="17">
        <f>MIN(AR151, 0.05*AR$155)</f>
        <v>0</v>
      </c>
      <c r="AV151" s="17">
        <f>MIN(AS151, 0.05*AS$155)</f>
        <v>0</v>
      </c>
      <c r="AW151" s="17">
        <f>MIN(AT151, 0.05*AT$155)</f>
        <v>0</v>
      </c>
      <c r="AX151" s="14">
        <f>AU151/$AU$155</f>
        <v>0</v>
      </c>
      <c r="AY151" s="14">
        <f>AV151/$AV$155</f>
        <v>0</v>
      </c>
      <c r="AZ151" s="64">
        <f>AW151/$AW$155</f>
        <v>0</v>
      </c>
      <c r="BA151" s="21">
        <f>N151</f>
        <v>0</v>
      </c>
      <c r="BB151" s="81">
        <v>0</v>
      </c>
      <c r="BC151" s="15">
        <f>$D$161*AX151</f>
        <v>0</v>
      </c>
      <c r="BD151" s="19">
        <f>BC151-BB151</f>
        <v>0</v>
      </c>
      <c r="BE151" s="60">
        <f>(IF(BD151 &gt; 0, V151, W151))</f>
        <v>0</v>
      </c>
      <c r="BF151" s="60">
        <f>IF(BD151&gt;0, S151*(T151^(2-N151)), S151*(U151^(N151 + 2)))</f>
        <v>0</v>
      </c>
      <c r="BG151" s="46" t="e">
        <f>BD151/BE151</f>
        <v>#DIV/0!</v>
      </c>
      <c r="BH151" s="61" t="e">
        <f>BB151/BC151</f>
        <v>#DIV/0!</v>
      </c>
      <c r="BI151" s="63">
        <v>0</v>
      </c>
      <c r="BJ151" s="63">
        <v>0</v>
      </c>
      <c r="BK151" s="63">
        <v>0</v>
      </c>
      <c r="BL151" s="10">
        <f>SUM(BI151:BK151)</f>
        <v>0</v>
      </c>
      <c r="BM151" s="15">
        <f>AY151*$D$160</f>
        <v>0</v>
      </c>
      <c r="BN151" s="9">
        <f>BM151-BL151</f>
        <v>0</v>
      </c>
      <c r="BO151" s="48">
        <f>IF(BN151&gt;0,V151,W151)</f>
        <v>0</v>
      </c>
      <c r="BP151" s="48">
        <f xml:space="preserve"> IF(BN151 &gt;0, S151*T151^(2-N151), S151*U151^(N151+2))</f>
        <v>0</v>
      </c>
      <c r="BQ151" s="48">
        <f>IF(BN151&gt;0, S151*T151^(3-N151), S151*U151^(N151+3))</f>
        <v>0</v>
      </c>
      <c r="BR151" s="46" t="e">
        <f>BN151/BP151</f>
        <v>#DIV/0!</v>
      </c>
      <c r="BS151" s="61" t="e">
        <f>BL151/BM151</f>
        <v>#DIV/0!</v>
      </c>
      <c r="BT151" s="16">
        <f>BB151+BL151+BV151</f>
        <v>0</v>
      </c>
      <c r="BU151" s="66">
        <f>BC151+BM151+BW151</f>
        <v>0</v>
      </c>
      <c r="BV151" s="63">
        <v>0</v>
      </c>
      <c r="BW151" s="15">
        <f>AZ151*$D$163</f>
        <v>0</v>
      </c>
      <c r="BX151" s="37">
        <f>BW151-BV151</f>
        <v>0</v>
      </c>
      <c r="BY151" s="53">
        <f>BX151*(BX151&lt;&gt;0)</f>
        <v>0</v>
      </c>
      <c r="BZ151" s="26">
        <f>BY151/$BY$155</f>
        <v>0</v>
      </c>
      <c r="CA151" s="47">
        <f>BZ151 * $BX$155</f>
        <v>0</v>
      </c>
      <c r="CB151" s="48">
        <f>IF(CA151&gt;0, V151, W151)</f>
        <v>0</v>
      </c>
      <c r="CC151" s="48">
        <f>IF(BX151&gt;0, S151*T151^(2-N151), S151*U151^(N151+2))</f>
        <v>0</v>
      </c>
      <c r="CD151" s="62" t="e">
        <f>CA151/CB151</f>
        <v>#DIV/0!</v>
      </c>
      <c r="CE151" s="63">
        <v>0</v>
      </c>
      <c r="CF151" s="15">
        <f>AZ151*$CE$158</f>
        <v>0</v>
      </c>
      <c r="CG151" s="37">
        <f>CF151-CE151</f>
        <v>0</v>
      </c>
      <c r="CH151" s="53">
        <f>CG151*(CG151&lt;&gt;0)</f>
        <v>0</v>
      </c>
      <c r="CI151" s="26">
        <f>CH151/$CH$155</f>
        <v>0</v>
      </c>
      <c r="CJ151" s="47">
        <f>CI151 * $CG$155</f>
        <v>0</v>
      </c>
      <c r="CK151" s="48">
        <f>IF(CA151&gt;0,V151,W151)</f>
        <v>0</v>
      </c>
      <c r="CL151" s="62" t="e">
        <f>CJ151/CK151</f>
        <v>#DIV/0!</v>
      </c>
      <c r="CM151" s="67">
        <f>N151</f>
        <v>0</v>
      </c>
      <c r="CN151" s="75">
        <f>BT151+BV151</f>
        <v>0</v>
      </c>
      <c r="CO151">
        <f>E151/$E$155</f>
        <v>2.495382692384353E-3</v>
      </c>
      <c r="CP151">
        <f>MAX(0,L151)</f>
        <v>0.676928180918692</v>
      </c>
      <c r="CQ151">
        <f>CP151/$CP$155</f>
        <v>8.3577266073300138E-3</v>
      </c>
      <c r="CR151">
        <f>CO151*CQ151*AO151</f>
        <v>0</v>
      </c>
      <c r="CS151">
        <f>CR151/$CR$155</f>
        <v>0</v>
      </c>
      <c r="CT151" s="1">
        <f>$CT$157*CS151</f>
        <v>0</v>
      </c>
      <c r="CU151" s="2">
        <v>0</v>
      </c>
      <c r="CV151" s="1">
        <f>CT151-CU151</f>
        <v>0</v>
      </c>
      <c r="CW151" t="e">
        <f>CU151/CT151</f>
        <v>#DIV/0!</v>
      </c>
    </row>
    <row r="152" spans="1:101" x14ac:dyDescent="0.2">
      <c r="A152" s="31" t="s">
        <v>261</v>
      </c>
      <c r="B152">
        <v>1</v>
      </c>
      <c r="C152">
        <v>1</v>
      </c>
      <c r="D152">
        <v>0.228126248501797</v>
      </c>
      <c r="E152">
        <v>0.77187375149820203</v>
      </c>
      <c r="F152">
        <v>0.30521289295662501</v>
      </c>
      <c r="G152">
        <v>0.30521289295662501</v>
      </c>
      <c r="H152">
        <v>4.5967404931048896E-3</v>
      </c>
      <c r="I152">
        <v>0.65649811951525205</v>
      </c>
      <c r="J152">
        <v>5.49340649289944E-2</v>
      </c>
      <c r="K152">
        <v>0.12948584817981201</v>
      </c>
      <c r="L152">
        <v>0.55748542098588005</v>
      </c>
      <c r="M152">
        <v>0.38123578460997698</v>
      </c>
      <c r="N152" s="21">
        <v>1</v>
      </c>
      <c r="O152">
        <v>1.03205740632041</v>
      </c>
      <c r="P152">
        <v>1.0114372730697201</v>
      </c>
      <c r="Q152">
        <v>1</v>
      </c>
      <c r="R152">
        <v>1</v>
      </c>
      <c r="S152">
        <v>0.27649998664855902</v>
      </c>
      <c r="T152" s="27">
        <f>IF(C152,P152,R152)</f>
        <v>1.0114372730697201</v>
      </c>
      <c r="U152" s="27">
        <f>IF(D152 = 0,O152,Q152)</f>
        <v>1</v>
      </c>
      <c r="V152" s="39">
        <f>S152*T152^(1-N152)</f>
        <v>0.27649998664855902</v>
      </c>
      <c r="W152" s="38">
        <f>S152*U152^(N152+1)</f>
        <v>0.27649998664855902</v>
      </c>
      <c r="X152" s="44">
        <f>0.5 * (D152-MAX($D$3:$D$154))/(MIN($D$3:$D$154)-MAX($D$3:$D$154)) + 0.75</f>
        <v>1.135497746825072</v>
      </c>
      <c r="Y152" s="44">
        <f>AVERAGE(D152, F152, G152, H152, I152, J152, K152)</f>
        <v>0.2405809725046015</v>
      </c>
      <c r="Z152" s="22">
        <f>AI152^N152</f>
        <v>1.602565881381089</v>
      </c>
      <c r="AA152" s="22">
        <f>(Z152+AB152)/2</f>
        <v>2.0293388370323653</v>
      </c>
      <c r="AB152" s="22">
        <f>AM152^N152</f>
        <v>2.4561117926836413</v>
      </c>
      <c r="AC152" s="22">
        <v>1</v>
      </c>
      <c r="AD152" s="22">
        <v>1</v>
      </c>
      <c r="AE152" s="22">
        <v>1</v>
      </c>
      <c r="AF152" s="22">
        <f>PERCENTILE($L$2:$L$154, 0.05)</f>
        <v>-4.5080460395209E-2</v>
      </c>
      <c r="AG152" s="22">
        <f>PERCENTILE($L$2:$L$154, 0.95)</f>
        <v>0.95154870252060642</v>
      </c>
      <c r="AH152" s="22">
        <f>MIN(MAX(L152,AF152), AG152)</f>
        <v>0.55748542098588005</v>
      </c>
      <c r="AI152" s="22">
        <f>AH152-$AH$155+1</f>
        <v>1.602565881381089</v>
      </c>
      <c r="AJ152" s="22">
        <f>PERCENTILE($M$2:$M$154, 0.02)</f>
        <v>-1.0748760080736643</v>
      </c>
      <c r="AK152" s="22">
        <f>PERCENTILE($M$2:$M$154, 0.98)</f>
        <v>1.1164415820468989</v>
      </c>
      <c r="AL152" s="22">
        <f>MIN(MAX(M152,AJ152), AK152)</f>
        <v>0.38123578460997698</v>
      </c>
      <c r="AM152" s="22">
        <f>AL152-$AL$155 + 1</f>
        <v>2.4561117926836413</v>
      </c>
      <c r="AN152" s="46">
        <v>0</v>
      </c>
      <c r="AO152" s="76">
        <v>0</v>
      </c>
      <c r="AP152" s="46">
        <v>0</v>
      </c>
      <c r="AQ152" s="50">
        <v>1</v>
      </c>
      <c r="AR152" s="17">
        <f>(AI152^4)*AB152*AE152*AN152</f>
        <v>0</v>
      </c>
      <c r="AS152" s="17">
        <f>(AM152^4) *Z152*AC152*AO152</f>
        <v>0</v>
      </c>
      <c r="AT152" s="17">
        <f>(AM152^4)*AA152*AP152*AQ152</f>
        <v>0</v>
      </c>
      <c r="AU152" s="17">
        <f>MIN(AR152, 0.05*AR$155)</f>
        <v>0</v>
      </c>
      <c r="AV152" s="17">
        <f>MIN(AS152, 0.05*AS$155)</f>
        <v>0</v>
      </c>
      <c r="AW152" s="17">
        <f>MIN(AT152, 0.05*AT$155)</f>
        <v>0</v>
      </c>
      <c r="AX152" s="14">
        <f>AU152/$AU$155</f>
        <v>0</v>
      </c>
      <c r="AY152" s="14">
        <f>AV152/$AV$155</f>
        <v>0</v>
      </c>
      <c r="AZ152" s="64">
        <f>AW152/$AW$155</f>
        <v>0</v>
      </c>
      <c r="BA152" s="21">
        <f>N152</f>
        <v>1</v>
      </c>
      <c r="BB152" s="81">
        <v>0</v>
      </c>
      <c r="BC152" s="15">
        <f>$D$161*AX152</f>
        <v>0</v>
      </c>
      <c r="BD152" s="19">
        <f>BC152-BB152</f>
        <v>0</v>
      </c>
      <c r="BE152" s="60">
        <f>(IF(BD152 &gt; 0, V152, W152))</f>
        <v>0.27649998664855902</v>
      </c>
      <c r="BF152" s="60">
        <f>IF(BD152&gt;0, S152*(T152^(2-N152)), S152*(U152^(N152 + 2)))</f>
        <v>0.27649998664855902</v>
      </c>
      <c r="BG152" s="46">
        <f>BD152/BE152</f>
        <v>0</v>
      </c>
      <c r="BH152" s="61" t="e">
        <f>BB152/BC152</f>
        <v>#DIV/0!</v>
      </c>
      <c r="BI152" s="63">
        <v>2012</v>
      </c>
      <c r="BJ152" s="63">
        <v>1043</v>
      </c>
      <c r="BK152" s="63">
        <v>0</v>
      </c>
      <c r="BL152" s="10">
        <f>SUM(BI152:BK152)</f>
        <v>3055</v>
      </c>
      <c r="BM152" s="15">
        <f>AY152*$D$160</f>
        <v>0</v>
      </c>
      <c r="BN152" s="9">
        <f>BM152-BL152</f>
        <v>-3055</v>
      </c>
      <c r="BO152" s="48">
        <f>IF(BN152&gt;0,V152,W152)</f>
        <v>0.27649998664855902</v>
      </c>
      <c r="BP152" s="48">
        <f xml:space="preserve"> IF(BN152 &gt;0, S152*T152^(2-N152), S152*U152^(N152+2))</f>
        <v>0.27649998664855902</v>
      </c>
      <c r="BQ152" s="48">
        <f>IF(BN152&gt;0, S152*T152^(3-N152), S152*U152^(N152+3))</f>
        <v>0.27649998664855902</v>
      </c>
      <c r="BR152" s="46">
        <f>BN152/BP152</f>
        <v>-11048.825126646425</v>
      </c>
      <c r="BS152" s="61" t="e">
        <f>BL152/BM152</f>
        <v>#DIV/0!</v>
      </c>
      <c r="BT152" s="16">
        <f>BB152+BL152+BV152</f>
        <v>3055</v>
      </c>
      <c r="BU152" s="66">
        <f>BC152+BM152+BW152</f>
        <v>0</v>
      </c>
      <c r="BV152" s="63">
        <v>0</v>
      </c>
      <c r="BW152" s="15">
        <f>AZ152*$D$163</f>
        <v>0</v>
      </c>
      <c r="BX152" s="37">
        <f>BW152-BV152</f>
        <v>0</v>
      </c>
      <c r="BY152" s="53">
        <f>BX152*(BX152&lt;&gt;0)</f>
        <v>0</v>
      </c>
      <c r="BZ152" s="26">
        <f>BY152/$BY$155</f>
        <v>0</v>
      </c>
      <c r="CA152" s="47">
        <f>BZ152 * $BX$155</f>
        <v>0</v>
      </c>
      <c r="CB152" s="48">
        <f>IF(CA152&gt;0, V152, W152)</f>
        <v>0.27649998664855902</v>
      </c>
      <c r="CC152" s="48">
        <f>IF(BX152&gt;0, S152*T152^(2-N152), S152*U152^(N152+2))</f>
        <v>0.27649998664855902</v>
      </c>
      <c r="CD152" s="62">
        <f>CA152/CB152</f>
        <v>0</v>
      </c>
      <c r="CE152" s="63">
        <v>0</v>
      </c>
      <c r="CF152" s="15">
        <f>AZ152*$CE$158</f>
        <v>0</v>
      </c>
      <c r="CG152" s="37">
        <f>CF152-CE152</f>
        <v>0</v>
      </c>
      <c r="CH152" s="53">
        <f>CG152*(CG152&lt;&gt;0)</f>
        <v>0</v>
      </c>
      <c r="CI152" s="26">
        <f>CH152/$CH$155</f>
        <v>0</v>
      </c>
      <c r="CJ152" s="47">
        <f>CI152 * $CG$155</f>
        <v>0</v>
      </c>
      <c r="CK152" s="48">
        <f>IF(CA152&gt;0,V152,W152)</f>
        <v>0.27649998664855902</v>
      </c>
      <c r="CL152" s="62">
        <f>CJ152/CK152</f>
        <v>0</v>
      </c>
      <c r="CM152" s="67">
        <f>N152</f>
        <v>1</v>
      </c>
      <c r="CN152" s="75">
        <f>BT152+BV152</f>
        <v>3055</v>
      </c>
      <c r="CO152">
        <f>E152/$E$155</f>
        <v>9.2011579382355029E-3</v>
      </c>
      <c r="CP152">
        <f>MAX(0,L152)</f>
        <v>0.55748542098588005</v>
      </c>
      <c r="CQ152">
        <f>CP152/$CP$155</f>
        <v>6.8830207805042004E-3</v>
      </c>
      <c r="CR152">
        <f>CO152*CQ152*AO152</f>
        <v>0</v>
      </c>
      <c r="CS152">
        <f>CR152/$CR$155</f>
        <v>0</v>
      </c>
      <c r="CT152" s="1">
        <f>$CT$157*CS152</f>
        <v>0</v>
      </c>
      <c r="CU152" s="2">
        <v>0</v>
      </c>
      <c r="CV152" s="1">
        <f>CT152-CU152</f>
        <v>0</v>
      </c>
      <c r="CW152" t="e">
        <f>CU152/CT152</f>
        <v>#DIV/0!</v>
      </c>
    </row>
    <row r="153" spans="1:101" x14ac:dyDescent="0.2">
      <c r="A153" s="31" t="s">
        <v>174</v>
      </c>
      <c r="B153">
        <v>0</v>
      </c>
      <c r="C153">
        <v>1</v>
      </c>
      <c r="D153">
        <v>0.50974025974025905</v>
      </c>
      <c r="E153">
        <v>0.49025974025974001</v>
      </c>
      <c r="F153">
        <v>0.54157782515991404</v>
      </c>
      <c r="G153">
        <v>0.54157782515991404</v>
      </c>
      <c r="H153">
        <v>0.28378378378378299</v>
      </c>
      <c r="I153">
        <v>0.28746928746928702</v>
      </c>
      <c r="J153">
        <v>0.28562059120389499</v>
      </c>
      <c r="K153">
        <v>0.39330112967685998</v>
      </c>
      <c r="L153">
        <v>0.37370098248838501</v>
      </c>
      <c r="M153">
        <v>0.26178029610896297</v>
      </c>
      <c r="N153" s="21">
        <v>0</v>
      </c>
      <c r="O153">
        <v>1.01111430882118</v>
      </c>
      <c r="P153">
        <v>0.99391612357688297</v>
      </c>
      <c r="Q153">
        <v>1.01345408301507</v>
      </c>
      <c r="R153">
        <v>0.98590819657333995</v>
      </c>
      <c r="S153">
        <v>69.510002136230398</v>
      </c>
      <c r="T153" s="27">
        <f>IF(C153,P153,R153)</f>
        <v>0.99391612357688297</v>
      </c>
      <c r="U153" s="27">
        <f>IF(D153 = 0,O153,Q153)</f>
        <v>1.01345408301507</v>
      </c>
      <c r="V153" s="39">
        <f>S153*T153^(1-N153)</f>
        <v>69.087111873062966</v>
      </c>
      <c r="W153" s="38">
        <f>S153*U153^(N153+1)</f>
        <v>70.445195475348939</v>
      </c>
      <c r="X153" s="44">
        <f>0.5 * (D153-MAX($D$3:$D$154))/(MIN($D$3:$D$154)-MAX($D$3:$D$154)) + 0.75</f>
        <v>0.99111432402091992</v>
      </c>
      <c r="Y153" s="44">
        <f>AVERAGE(D153, F153, G153, H153, I153, J153, K153)</f>
        <v>0.40615295745627311</v>
      </c>
      <c r="Z153" s="22">
        <f>AI153^N153</f>
        <v>1</v>
      </c>
      <c r="AA153" s="22">
        <f>(Z153+AB153)/2</f>
        <v>1</v>
      </c>
      <c r="AB153" s="22">
        <f>AM153^N153</f>
        <v>1</v>
      </c>
      <c r="AC153" s="22">
        <v>1</v>
      </c>
      <c r="AD153" s="22">
        <v>1</v>
      </c>
      <c r="AE153" s="22">
        <v>1</v>
      </c>
      <c r="AF153" s="22">
        <f>PERCENTILE($L$2:$L$154, 0.05)</f>
        <v>-4.5080460395209E-2</v>
      </c>
      <c r="AG153" s="22">
        <f>PERCENTILE($L$2:$L$154, 0.95)</f>
        <v>0.95154870252060642</v>
      </c>
      <c r="AH153" s="22">
        <f>MIN(MAX(L153,AF153), AG153)</f>
        <v>0.37370098248838501</v>
      </c>
      <c r="AI153" s="22">
        <f>AH153-$AH$155+1</f>
        <v>1.4187814428835941</v>
      </c>
      <c r="AJ153" s="22">
        <f>PERCENTILE($M$2:$M$154, 0.02)</f>
        <v>-1.0748760080736643</v>
      </c>
      <c r="AK153" s="22">
        <f>PERCENTILE($M$2:$M$154, 0.98)</f>
        <v>1.1164415820468989</v>
      </c>
      <c r="AL153" s="22">
        <f>MIN(MAX(M153,AJ153), AK153)</f>
        <v>0.26178029610896297</v>
      </c>
      <c r="AM153" s="22">
        <f>AL153-$AL$155 + 1</f>
        <v>2.3366563041826272</v>
      </c>
      <c r="AN153" s="46">
        <v>1</v>
      </c>
      <c r="AO153" s="51">
        <v>1</v>
      </c>
      <c r="AP153" s="51">
        <v>1</v>
      </c>
      <c r="AQ153" s="21">
        <v>1</v>
      </c>
      <c r="AR153" s="17">
        <f>(AI153^4)*AB153*AE153*AN153</f>
        <v>4.0519305945395461</v>
      </c>
      <c r="AS153" s="17">
        <f>(AM153^4) *Z153*AC153*AO153</f>
        <v>29.811192509322936</v>
      </c>
      <c r="AT153" s="17">
        <f>(AM153^4)*AA153*AP153*AQ153</f>
        <v>29.811192509322936</v>
      </c>
      <c r="AU153" s="17">
        <f>MIN(AR153, 0.05*AR$155)</f>
        <v>4.0519305945395461</v>
      </c>
      <c r="AV153" s="17">
        <f>MIN(AS153, 0.05*AS$155)</f>
        <v>29.811192509322936</v>
      </c>
      <c r="AW153" s="17">
        <f>MIN(AT153, 0.05*AT$155)</f>
        <v>29.811192509322936</v>
      </c>
      <c r="AX153" s="14">
        <f>AU153/$AU$155</f>
        <v>7.96263660408612E-3</v>
      </c>
      <c r="AY153" s="14">
        <f>AV153/$AV$155</f>
        <v>2.3195783051201457E-2</v>
      </c>
      <c r="AZ153" s="64">
        <f>AW153/$AW$155</f>
        <v>1.9758985016315594E-2</v>
      </c>
      <c r="BA153" s="21">
        <f>N153</f>
        <v>0</v>
      </c>
      <c r="BB153" s="81">
        <v>695</v>
      </c>
      <c r="BC153" s="15">
        <f>$D$161*AX153</f>
        <v>1022.792709158258</v>
      </c>
      <c r="BD153" s="19">
        <f>BC153-BB153</f>
        <v>327.79270915825805</v>
      </c>
      <c r="BE153" s="60">
        <f>(IF(BD153 &gt; 0, V153, W153))</f>
        <v>69.087111873062966</v>
      </c>
      <c r="BF153" s="60">
        <f>IF(BD153&gt;0, S153*(T153^(2-N153)), S153*(U153^(N153 + 2)))</f>
        <v>68.666794421997196</v>
      </c>
      <c r="BG153" s="46">
        <f>BD153/BE153</f>
        <v>4.7446289224034599</v>
      </c>
      <c r="BH153" s="61">
        <f>BB153/BC153</f>
        <v>0.67951207881797848</v>
      </c>
      <c r="BI153" s="63">
        <v>0</v>
      </c>
      <c r="BJ153" s="63">
        <v>3336</v>
      </c>
      <c r="BK153" s="63">
        <v>0</v>
      </c>
      <c r="BL153" s="10">
        <f>SUM(BI153:BK153)</f>
        <v>3336</v>
      </c>
      <c r="BM153" s="15">
        <f>AY153*$D$160</f>
        <v>4085.2181151945497</v>
      </c>
      <c r="BN153" s="9">
        <f>BM153-BL153</f>
        <v>749.21811519454968</v>
      </c>
      <c r="BO153" s="48">
        <f>IF(BN153&gt;0,V153,W153)</f>
        <v>69.087111873062966</v>
      </c>
      <c r="BP153" s="48">
        <f xml:space="preserve"> IF(BN153 &gt;0, S153*T153^(2-N153), S153*U153^(N153+2))</f>
        <v>68.666794421997196</v>
      </c>
      <c r="BQ153" s="48">
        <f>IF(BN153&gt;0, S153*T153^(3-N153), S153*U153^(N153+3))</f>
        <v>68.249034130362176</v>
      </c>
      <c r="BR153" s="46">
        <f>BN153/BP153</f>
        <v>10.910923125232419</v>
      </c>
      <c r="BS153" s="61">
        <f>BL153/BM153</f>
        <v>0.81660266500632861</v>
      </c>
      <c r="BT153" s="16">
        <f>BB153+BL153+BV153</f>
        <v>4170</v>
      </c>
      <c r="BU153" s="66">
        <f>BC153+BM153+BW153</f>
        <v>5292.7770932403746</v>
      </c>
      <c r="BV153" s="63">
        <v>139</v>
      </c>
      <c r="BW153" s="15">
        <f>AZ153*$D$163</f>
        <v>184.76626888756712</v>
      </c>
      <c r="BX153" s="37">
        <f>BW153-BV153</f>
        <v>45.766268887567122</v>
      </c>
      <c r="BY153" s="53">
        <f>BX153*(BX153&lt;&gt;0)</f>
        <v>45.766268887567122</v>
      </c>
      <c r="BZ153" s="26">
        <f>BY153/$BY$155</f>
        <v>6.3213078573988044E-2</v>
      </c>
      <c r="CA153" s="47">
        <f>BZ153 * $BX$155</f>
        <v>45.766268887567122</v>
      </c>
      <c r="CB153" s="48">
        <f>IF(CA153&gt;0, V153, W153)</f>
        <v>69.087111873062966</v>
      </c>
      <c r="CC153" s="48">
        <f>IF(BX153&gt;0, S153*T153^(2-N153), S153*U153^(N153+2))</f>
        <v>68.666794421997196</v>
      </c>
      <c r="CD153" s="62">
        <f>CA153/CB153</f>
        <v>0.66244293105862728</v>
      </c>
      <c r="CE153" s="63">
        <v>0</v>
      </c>
      <c r="CF153" s="15">
        <f>AZ153*$CE$158</f>
        <v>126.99099669986033</v>
      </c>
      <c r="CG153" s="37">
        <f>CF153-CE153</f>
        <v>126.99099669986033</v>
      </c>
      <c r="CH153" s="53">
        <f>CG153*(CG153&lt;&gt;0)</f>
        <v>126.99099669986033</v>
      </c>
      <c r="CI153" s="26">
        <f>CH153/$CH$155</f>
        <v>1.9758985016315598E-2</v>
      </c>
      <c r="CJ153" s="47">
        <f>CI153 * $CG$155</f>
        <v>126.99099669986033</v>
      </c>
      <c r="CK153" s="48">
        <f>IF(CA153&gt;0,V153,W153)</f>
        <v>69.087111873062966</v>
      </c>
      <c r="CL153" s="62">
        <f>CJ153/CK153</f>
        <v>1.8381286068693525</v>
      </c>
      <c r="CM153" s="67">
        <f>N153</f>
        <v>0</v>
      </c>
      <c r="CN153" s="75">
        <f>BT153+BV153</f>
        <v>4309</v>
      </c>
      <c r="CO153">
        <f>E153/$E$155</f>
        <v>5.8441646605192138E-3</v>
      </c>
      <c r="CP153">
        <f>MAX(0,L153)</f>
        <v>0.37370098248838501</v>
      </c>
      <c r="CQ153">
        <f>CP153/$CP$155</f>
        <v>4.6139172996015236E-3</v>
      </c>
      <c r="CR153">
        <f>CO153*CQ153*AO153</f>
        <v>2.6964492428889465E-5</v>
      </c>
      <c r="CS153">
        <f>CR153/$CR$155</f>
        <v>5.766678803424745E-3</v>
      </c>
      <c r="CT153" s="1">
        <f>$CT$157*CS153</f>
        <v>303.61496948890374</v>
      </c>
      <c r="CU153" s="2">
        <v>0</v>
      </c>
      <c r="CV153" s="1">
        <f>CT153-CU153</f>
        <v>303.61496948890374</v>
      </c>
      <c r="CW153">
        <f>CU153/CT153</f>
        <v>0</v>
      </c>
    </row>
    <row r="154" spans="1:101" x14ac:dyDescent="0.2">
      <c r="A154" s="31" t="s">
        <v>206</v>
      </c>
      <c r="B154">
        <v>0</v>
      </c>
      <c r="C154">
        <v>1</v>
      </c>
      <c r="D154">
        <v>0.95245705153815396</v>
      </c>
      <c r="E154">
        <v>4.7542948461845799E-2</v>
      </c>
      <c r="F154">
        <v>0.82280492649980097</v>
      </c>
      <c r="G154">
        <v>0.82280492649980097</v>
      </c>
      <c r="H154">
        <v>0.95904722106142903</v>
      </c>
      <c r="I154">
        <v>0.81947346427078904</v>
      </c>
      <c r="J154">
        <v>0.88651776555378903</v>
      </c>
      <c r="K154">
        <v>0.85406743581947497</v>
      </c>
      <c r="L154">
        <v>0.88468421323247903</v>
      </c>
      <c r="M154">
        <v>0.90408457901300399</v>
      </c>
      <c r="N154" s="21">
        <v>0</v>
      </c>
      <c r="O154">
        <v>1.0224701111321599</v>
      </c>
      <c r="P154">
        <v>0.99661173294934702</v>
      </c>
      <c r="Q154">
        <v>1.01156515525497</v>
      </c>
      <c r="R154">
        <v>1.0081551224710299</v>
      </c>
      <c r="S154">
        <v>15.649999618530201</v>
      </c>
      <c r="T154" s="27">
        <f>IF(C154,P154,R154)</f>
        <v>0.99661173294934702</v>
      </c>
      <c r="U154" s="27">
        <f>IF(D154 = 0,O154,Q154)</f>
        <v>1.01156515525497</v>
      </c>
      <c r="V154" s="39">
        <f>S154*T154^(1-N154)</f>
        <v>15.596973240480002</v>
      </c>
      <c r="W154" s="38">
        <f>S154*U154^(N154+1)</f>
        <v>15.830994293858724</v>
      </c>
      <c r="X154" s="44">
        <f>0.5 * (D154-MAX($D$3:$D$154))/(MIN($D$3:$D$154)-MAX($D$3:$D$154)) + 0.75</f>
        <v>0.76413355182302323</v>
      </c>
      <c r="Y154" s="44">
        <f>AVERAGE(D154, F154, G154, H154, I154, J154, K154)</f>
        <v>0.8738818273204626</v>
      </c>
      <c r="Z154" s="22">
        <f>AI154^N154</f>
        <v>1</v>
      </c>
      <c r="AA154" s="22">
        <f>(Z154+AB154)/2</f>
        <v>1</v>
      </c>
      <c r="AB154" s="22">
        <f>AM154^N154</f>
        <v>1</v>
      </c>
      <c r="AC154" s="22">
        <v>1</v>
      </c>
      <c r="AD154" s="22">
        <v>1</v>
      </c>
      <c r="AE154" s="22">
        <v>1</v>
      </c>
      <c r="AF154" s="22">
        <f>PERCENTILE($L$2:$L$154, 0.05)</f>
        <v>-4.5080460395209E-2</v>
      </c>
      <c r="AG154" s="22">
        <f>PERCENTILE($L$2:$L$154, 0.95)</f>
        <v>0.95154870252060642</v>
      </c>
      <c r="AH154" s="22">
        <f>MIN(MAX(L154,AF154), AG154)</f>
        <v>0.88468421323247903</v>
      </c>
      <c r="AI154" s="22">
        <f>AH154-$AH$155+1</f>
        <v>1.9297646736276879</v>
      </c>
      <c r="AJ154" s="22">
        <f>PERCENTILE($M$2:$M$154, 0.02)</f>
        <v>-1.0748760080736643</v>
      </c>
      <c r="AK154" s="22">
        <f>PERCENTILE($M$2:$M$154, 0.98)</f>
        <v>1.1164415820468989</v>
      </c>
      <c r="AL154" s="22">
        <f>MIN(MAX(M154,AJ154), AK154)</f>
        <v>0.90408457901300399</v>
      </c>
      <c r="AM154" s="22">
        <f>AL154-$AL$155 + 1</f>
        <v>2.9789605870866684</v>
      </c>
      <c r="AN154" s="49">
        <v>0</v>
      </c>
      <c r="AO154" s="78">
        <v>0</v>
      </c>
      <c r="AP154" s="78">
        <v>0</v>
      </c>
      <c r="AQ154" s="50">
        <v>1</v>
      </c>
      <c r="AR154" s="17">
        <f>(AI154^4)*AB154*AE154*AN154</f>
        <v>0</v>
      </c>
      <c r="AS154" s="17">
        <f>(AM154^4) *Z154*AC154*AO154</f>
        <v>0</v>
      </c>
      <c r="AT154" s="17">
        <f>(AM154^4)*AA154*AP154*AQ154</f>
        <v>0</v>
      </c>
      <c r="AU154" s="17">
        <f>MIN(AR154, 0.05*AR$155)</f>
        <v>0</v>
      </c>
      <c r="AV154" s="17">
        <f>MIN(AS154, 0.05*AS$155)</f>
        <v>0</v>
      </c>
      <c r="AW154" s="17">
        <f>MIN(AT154, 0.05*AT$155)</f>
        <v>0</v>
      </c>
      <c r="AX154" s="14">
        <f>AU154/$AU$155</f>
        <v>0</v>
      </c>
      <c r="AY154" s="14">
        <f>AV154/$AV$155</f>
        <v>0</v>
      </c>
      <c r="AZ154" s="64">
        <f>AW154/$AW$155</f>
        <v>0</v>
      </c>
      <c r="BA154" s="21">
        <f>N154</f>
        <v>0</v>
      </c>
      <c r="BB154" s="81">
        <v>0</v>
      </c>
      <c r="BC154" s="15">
        <f>$D$161*AX154</f>
        <v>0</v>
      </c>
      <c r="BD154" s="19">
        <f>BC154-BB154</f>
        <v>0</v>
      </c>
      <c r="BE154" s="60">
        <f>(IF(BD154 &gt; 0, V154, W154))</f>
        <v>15.830994293858724</v>
      </c>
      <c r="BF154" s="60">
        <f>IF(BD154&gt;0, S154*(T154^(2-N154)), S154*(U154^(N154 + 2)))</f>
        <v>16.014082200707747</v>
      </c>
      <c r="BG154" s="46">
        <f>BD154/BE154</f>
        <v>0</v>
      </c>
      <c r="BH154" s="61" t="e">
        <f>BB154/BC154</f>
        <v>#DIV/0!</v>
      </c>
      <c r="BI154" s="63">
        <v>0</v>
      </c>
      <c r="BJ154" s="63">
        <v>3020</v>
      </c>
      <c r="BK154" s="63">
        <v>0</v>
      </c>
      <c r="BL154" s="10">
        <f>SUM(BI154:BK154)</f>
        <v>3020</v>
      </c>
      <c r="BM154" s="15">
        <f>AY154*$D$160</f>
        <v>0</v>
      </c>
      <c r="BN154" s="9">
        <f>BM154-BL154</f>
        <v>-3020</v>
      </c>
      <c r="BO154" s="48">
        <f>IF(BN154&gt;0,V154,W154)</f>
        <v>15.830994293858724</v>
      </c>
      <c r="BP154" s="48">
        <f xml:space="preserve"> IF(BN154 &gt;0, S154*T154^(2-N154), S154*U154^(N154+2))</f>
        <v>16.014082200707747</v>
      </c>
      <c r="BQ154" s="48">
        <f>IF(BN154&gt;0, S154*T154^(3-N154), S154*U154^(N154+3))</f>
        <v>16.199287547624785</v>
      </c>
      <c r="BR154" s="46">
        <f>BN154/BP154</f>
        <v>-188.58402012364655</v>
      </c>
      <c r="BS154" s="61" t="e">
        <f>BL154/BM154</f>
        <v>#DIV/0!</v>
      </c>
      <c r="BT154" s="16">
        <f>BB154+BL154+BV154</f>
        <v>3161</v>
      </c>
      <c r="BU154" s="66">
        <f>BC154+BM154+BW154</f>
        <v>0</v>
      </c>
      <c r="BV154" s="63">
        <v>141</v>
      </c>
      <c r="BW154" s="15">
        <f>AZ154*$D$163</f>
        <v>0</v>
      </c>
      <c r="BX154" s="37">
        <f>BW154-BV154</f>
        <v>-141</v>
      </c>
      <c r="BY154" s="53">
        <f>BX154*(BX154&lt;&gt;0)</f>
        <v>-141</v>
      </c>
      <c r="BZ154" s="26">
        <f>BY154/$BY$155</f>
        <v>-0.19475138121547056</v>
      </c>
      <c r="CA154" s="47">
        <f>BZ154 * $BX$155</f>
        <v>-141</v>
      </c>
      <c r="CB154" s="48">
        <f>IF(CA154&gt;0, V154, W154)</f>
        <v>15.830994293858724</v>
      </c>
      <c r="CC154" s="48">
        <f>IF(BX154&gt;0, S154*T154^(2-N154), S154*U154^(N154+2))</f>
        <v>16.014082200707747</v>
      </c>
      <c r="CD154" s="62">
        <f>CA154/CB154</f>
        <v>-8.9065789161896021</v>
      </c>
      <c r="CE154" s="63">
        <v>0</v>
      </c>
      <c r="CF154" s="15">
        <f>AZ154*$CE$158</f>
        <v>0</v>
      </c>
      <c r="CG154" s="37">
        <f>CF154-CE154</f>
        <v>0</v>
      </c>
      <c r="CH154" s="53">
        <f>CG154*(CG154&lt;&gt;0)</f>
        <v>0</v>
      </c>
      <c r="CI154" s="26">
        <f>CH154/$CH$155</f>
        <v>0</v>
      </c>
      <c r="CJ154" s="47">
        <f>CI154 * $CG$155</f>
        <v>0</v>
      </c>
      <c r="CK154" s="48">
        <f>IF(CA154&gt;0,V154,W154)</f>
        <v>15.830994293858724</v>
      </c>
      <c r="CL154" s="62">
        <f>CJ154/CK154</f>
        <v>0</v>
      </c>
      <c r="CM154" s="67">
        <f>N154</f>
        <v>0</v>
      </c>
      <c r="CN154" s="75">
        <f>BT154+BV154</f>
        <v>3302</v>
      </c>
      <c r="CO154">
        <f>E154/$E$155</f>
        <v>5.6673798894928845E-4</v>
      </c>
      <c r="CP154">
        <f>MAX(0,L154)</f>
        <v>0.88468421323247903</v>
      </c>
      <c r="CQ154">
        <f>CP154/$CP$155</f>
        <v>1.0922796533574987E-2</v>
      </c>
      <c r="CR154">
        <f>CO154*CQ154*AO154</f>
        <v>0</v>
      </c>
      <c r="CS154">
        <f>CR154/$CR$155</f>
        <v>0</v>
      </c>
      <c r="CT154" s="1">
        <f>$CT$157*CS154</f>
        <v>0</v>
      </c>
      <c r="CU154" s="2">
        <v>0</v>
      </c>
      <c r="CV154" s="1">
        <f>CT154-CU154</f>
        <v>0</v>
      </c>
      <c r="CW154" t="e">
        <f>CU154/CT154</f>
        <v>#DIV/0!</v>
      </c>
    </row>
    <row r="155" spans="1:101" ht="17" thickBot="1" x14ac:dyDescent="0.25">
      <c r="A155" s="4" t="s">
        <v>11</v>
      </c>
      <c r="B155" s="13">
        <f>AVERAGE(B2:B154)</f>
        <v>0.38562091503267976</v>
      </c>
      <c r="C155" s="13">
        <f>AVERAGE(C2:C154)</f>
        <v>0.48366013071895425</v>
      </c>
      <c r="D155" s="6">
        <f>SUM(D2:D154)</f>
        <v>69.111237663829797</v>
      </c>
      <c r="E155" s="6">
        <f>SUM(E2:E154)</f>
        <v>83.888762336170004</v>
      </c>
      <c r="F155" s="4"/>
      <c r="G155" s="4"/>
      <c r="H155" s="4"/>
      <c r="I155" s="4"/>
      <c r="J155" s="4"/>
      <c r="K155" s="4"/>
      <c r="L155" s="4">
        <f>MIN(L2:L154)</f>
        <v>-1.2071842675039901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23">
        <f>SUM(X2:X154)</f>
        <v>156.19276364756939</v>
      </c>
      <c r="Y155" s="23"/>
      <c r="Z155" s="13"/>
      <c r="AA155" s="13"/>
      <c r="AB155" s="13"/>
      <c r="AC155" s="13"/>
      <c r="AD155" s="13"/>
      <c r="AE155" s="13"/>
      <c r="AF155" s="13"/>
      <c r="AG155" s="13"/>
      <c r="AH155" s="23">
        <f>MIN(AH2:AH154)</f>
        <v>-4.5080460395209E-2</v>
      </c>
      <c r="AI155" s="13"/>
      <c r="AJ155" s="13"/>
      <c r="AK155" s="13"/>
      <c r="AL155" s="23">
        <f>MIN(AL2:AL154)</f>
        <v>-1.0748760080736643</v>
      </c>
      <c r="AM155" s="13"/>
      <c r="AN155" s="13"/>
      <c r="AO155" s="13"/>
      <c r="AP155" s="13"/>
      <c r="AQ155" s="13"/>
      <c r="AR155" s="18">
        <f>SUM(AR2:AR154)</f>
        <v>512.55544691473756</v>
      </c>
      <c r="AS155" s="18">
        <f>SUM(AS2:AS154)</f>
        <v>1325.4798820841827</v>
      </c>
      <c r="AT155" s="18">
        <f>SUM(AT2:AT154)</f>
        <v>1796.2436081890842</v>
      </c>
      <c r="AU155" s="18">
        <f>SUM(AU2:AU154)</f>
        <v>508.86795367005072</v>
      </c>
      <c r="AV155" s="18">
        <f>SUM(AV2:AV154)</f>
        <v>1285.1987985712267</v>
      </c>
      <c r="AW155" s="18">
        <f>SUM(AW2:AW154)</f>
        <v>1508.7410858759663</v>
      </c>
      <c r="AX155" s="4">
        <f>SUM(AX2:AX154)</f>
        <v>1</v>
      </c>
      <c r="AY155" s="4">
        <f>SUM(AY2:AY154)</f>
        <v>1.0000000000000002</v>
      </c>
      <c r="AZ155" s="4">
        <f>SUM(AZ2:AZ154)</f>
        <v>0.999999999999999</v>
      </c>
      <c r="BA155" s="7"/>
      <c r="BB155" s="9">
        <f>SUM(BB2:BB154)</f>
        <v>123706</v>
      </c>
      <c r="BC155" s="9">
        <f>SUM(BC2:BC154)</f>
        <v>128448.99999999996</v>
      </c>
      <c r="BD155" s="54">
        <f>SUM(BD2:BD154)</f>
        <v>4742.9999999999936</v>
      </c>
      <c r="BE155" s="9"/>
      <c r="BF155" s="9"/>
      <c r="BG155" s="9"/>
      <c r="BH155" s="9"/>
      <c r="BI155">
        <v>1524</v>
      </c>
      <c r="BJ155">
        <v>0</v>
      </c>
      <c r="BK155">
        <v>0</v>
      </c>
      <c r="BL155" s="9">
        <f>SUM(BL2:BL154)</f>
        <v>170720</v>
      </c>
      <c r="BM155" s="9">
        <f>SUM(BM2:BM154)</f>
        <v>176119.00000000003</v>
      </c>
      <c r="BN155" s="54">
        <f>SUM(BN2:BN154)</f>
        <v>5399.0000000000091</v>
      </c>
      <c r="BO155" s="9"/>
      <c r="BP155" s="9"/>
      <c r="BQ155" s="9"/>
      <c r="BR155" s="9"/>
      <c r="BS155" s="9"/>
      <c r="BT155" s="6">
        <f>SUM(BT2:BT154)</f>
        <v>303053</v>
      </c>
      <c r="BU155" s="6">
        <f>SUM(BU2:BU154)</f>
        <v>313919.00000000006</v>
      </c>
      <c r="BV155" s="9">
        <f>SUM(BV2:BV154)</f>
        <v>8627</v>
      </c>
      <c r="BW155" s="9">
        <f>SUM(BW2:BW154)</f>
        <v>9350.9999999999982</v>
      </c>
      <c r="BX155" s="54">
        <f>SUM(BX2:BX154)</f>
        <v>723.99999999999648</v>
      </c>
      <c r="BY155" s="9">
        <f>SUM(BY2:BY154)</f>
        <v>723.99999999999648</v>
      </c>
      <c r="BZ155" s="9">
        <f>SUM(BZ2:BZ154)</f>
        <v>1.0000000000000007</v>
      </c>
      <c r="CA155" s="9">
        <f>SUM(CA2:CA154)</f>
        <v>723.99999999999648</v>
      </c>
      <c r="CB155" s="9"/>
      <c r="CC155" s="9"/>
      <c r="CD155" s="9"/>
      <c r="CE155" s="9">
        <f>SUM(CE2:CE154)</f>
        <v>0</v>
      </c>
      <c r="CF155" s="9">
        <f>SUM(CF2:CF154)</f>
        <v>6426.9999999999991</v>
      </c>
      <c r="CG155" s="54">
        <f>SUM(CG2:CG154)</f>
        <v>6426.9999999999991</v>
      </c>
      <c r="CH155" s="9">
        <f>SUM(CH2:CH154)</f>
        <v>6426.9999999999991</v>
      </c>
      <c r="CI155" s="9">
        <f>SUM(CI2:CI154)</f>
        <v>0.99999999999999922</v>
      </c>
      <c r="CJ155" s="9">
        <f>SUM(CJ2:CJ154)</f>
        <v>6426.9999999999991</v>
      </c>
      <c r="CK155" s="9"/>
      <c r="CL155" s="9"/>
      <c r="CO155">
        <f>SUM(CO2:CO154)</f>
        <v>1.0000000000000007</v>
      </c>
      <c r="CP155">
        <f>SUM(CP2:CP154)</f>
        <v>80.994295784334781</v>
      </c>
      <c r="CQ155">
        <f>SUM(CQ2:CQ154)</f>
        <v>1</v>
      </c>
      <c r="CR155">
        <f>SUM(CR2:CR154)</f>
        <v>4.6759137014663714E-3</v>
      </c>
      <c r="CS155">
        <f>SUM(CS2:CS154)</f>
        <v>1.0000000000000004</v>
      </c>
    </row>
    <row r="156" spans="1:101" x14ac:dyDescent="0.2">
      <c r="A156" s="11" t="s">
        <v>18</v>
      </c>
      <c r="B156" s="8"/>
      <c r="C156" s="8"/>
      <c r="D156" s="1"/>
      <c r="E156" s="1">
        <f>MEDIAN(E2:E154)</f>
        <v>0.54845468831849098</v>
      </c>
      <c r="I156" s="20"/>
      <c r="L156">
        <f>PERCENTILE(L2:L154, 0.99)</f>
        <v>1.0753702705448416</v>
      </c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 t="s">
        <v>132</v>
      </c>
      <c r="AO156" s="3" t="s">
        <v>131</v>
      </c>
      <c r="AP156" s="3" t="s">
        <v>134</v>
      </c>
      <c r="AQ156" s="3"/>
      <c r="AR156" s="3"/>
      <c r="BB156" s="2" t="s">
        <v>96</v>
      </c>
      <c r="CA156" s="1"/>
      <c r="CE156" s="63">
        <v>6427</v>
      </c>
      <c r="CO156" t="s">
        <v>288</v>
      </c>
      <c r="CT156" t="s">
        <v>289</v>
      </c>
    </row>
    <row r="157" spans="1:101" x14ac:dyDescent="0.2">
      <c r="A157" s="12" t="s">
        <v>17</v>
      </c>
      <c r="B157" s="8"/>
      <c r="C157" s="8"/>
      <c r="D157" s="7"/>
      <c r="E157" s="7"/>
      <c r="F157" s="7"/>
      <c r="G157" s="7"/>
      <c r="H157" s="7"/>
      <c r="I157" s="34"/>
      <c r="J157" s="7"/>
      <c r="K157" s="7"/>
      <c r="N157" t="s">
        <v>73</v>
      </c>
      <c r="O157" t="s">
        <v>293</v>
      </c>
      <c r="P157" t="s">
        <v>294</v>
      </c>
      <c r="T157" s="7"/>
      <c r="U157" s="7"/>
      <c r="V157" s="7"/>
      <c r="Y157" s="7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 t="s">
        <v>133</v>
      </c>
      <c r="AP157" s="8" t="s">
        <v>135</v>
      </c>
      <c r="AQ157" s="8"/>
      <c r="AR157" s="8"/>
      <c r="AS157" s="17"/>
      <c r="AT157" s="17"/>
      <c r="AU157" s="17"/>
      <c r="AV157" s="17"/>
      <c r="AW157" s="17"/>
      <c r="AX157" s="17"/>
      <c r="AY157" s="7"/>
      <c r="AZ157" s="7"/>
      <c r="BA157" s="7"/>
      <c r="BB157" s="52" t="s">
        <v>97</v>
      </c>
      <c r="BC157" s="7"/>
      <c r="BD157" s="7"/>
      <c r="BE157" s="7"/>
      <c r="BF157" s="7"/>
      <c r="BG157" s="7"/>
      <c r="BH157" s="7" t="s">
        <v>267</v>
      </c>
      <c r="BI157" s="72">
        <v>0</v>
      </c>
      <c r="BJ157" s="72">
        <v>5891</v>
      </c>
      <c r="BK157" s="72">
        <v>0</v>
      </c>
      <c r="BL157" s="7"/>
      <c r="BM157" s="7"/>
      <c r="BN157" s="9"/>
      <c r="BO157" s="7"/>
      <c r="BP157" s="7"/>
      <c r="BQ157" s="7"/>
      <c r="BR157" s="7"/>
      <c r="BS157" s="7"/>
      <c r="BT157" s="7"/>
      <c r="BU157" s="7"/>
      <c r="CD157" s="7"/>
      <c r="CE157" s="68">
        <f>CE155+CE156</f>
        <v>6427</v>
      </c>
      <c r="CL157" s="7"/>
      <c r="CO157">
        <v>99171</v>
      </c>
      <c r="CT157">
        <f>$P$158*CO157</f>
        <v>52649.883899999993</v>
      </c>
    </row>
    <row r="158" spans="1:101" x14ac:dyDescent="0.2">
      <c r="A158" t="s">
        <v>23</v>
      </c>
      <c r="B158" s="3"/>
      <c r="C158" s="2" t="s">
        <v>24</v>
      </c>
      <c r="H158" s="7" t="s">
        <v>36</v>
      </c>
      <c r="I158">
        <v>0.99</v>
      </c>
      <c r="K158">
        <v>0.01</v>
      </c>
      <c r="N158" s="45">
        <v>1</v>
      </c>
      <c r="O158" s="2">
        <v>0.46910000000000002</v>
      </c>
      <c r="P158">
        <f>1-O158</f>
        <v>0.53089999999999993</v>
      </c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O158" s="3"/>
      <c r="AP158" s="3" t="s">
        <v>136</v>
      </c>
      <c r="AQ158" s="3"/>
      <c r="AR158" s="3"/>
      <c r="AZ158" s="7"/>
      <c r="BB158" s="2" t="s">
        <v>98</v>
      </c>
      <c r="BD158" s="7"/>
      <c r="BH158" s="7" t="s">
        <v>268</v>
      </c>
      <c r="BK158">
        <f>SUM(BI157:BK157)</f>
        <v>5891</v>
      </c>
      <c r="BL158" t="s">
        <v>50</v>
      </c>
      <c r="BS158" s="7"/>
      <c r="BU158" s="7"/>
      <c r="CD158" s="7"/>
      <c r="CE158">
        <f>CE157*$N$158</f>
        <v>6427</v>
      </c>
      <c r="CL158" s="7"/>
    </row>
    <row r="159" spans="1:101" x14ac:dyDescent="0.2">
      <c r="A159" s="5" t="s">
        <v>7</v>
      </c>
      <c r="B159" s="3"/>
      <c r="C159" t="s">
        <v>9</v>
      </c>
      <c r="D159" t="s">
        <v>12</v>
      </c>
      <c r="F159" t="s">
        <v>20</v>
      </c>
      <c r="H159" t="s">
        <v>38</v>
      </c>
      <c r="I159">
        <v>0.99</v>
      </c>
      <c r="J159" t="s">
        <v>39</v>
      </c>
      <c r="K159">
        <v>0.01</v>
      </c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BB159" s="2" t="s">
        <v>99</v>
      </c>
      <c r="BL159" t="s">
        <v>51</v>
      </c>
      <c r="CE159" t="s">
        <v>234</v>
      </c>
    </row>
    <row r="160" spans="1:101" x14ac:dyDescent="0.2">
      <c r="A160" s="5" t="s">
        <v>1</v>
      </c>
      <c r="B160" s="3"/>
      <c r="C160" s="3">
        <v>176119</v>
      </c>
      <c r="D160" s="1">
        <f>C160*$N$158</f>
        <v>176119</v>
      </c>
      <c r="F160">
        <f>D160/C160</f>
        <v>1</v>
      </c>
      <c r="H160" t="s">
        <v>40</v>
      </c>
      <c r="I160">
        <v>0.99</v>
      </c>
      <c r="J160" t="s">
        <v>41</v>
      </c>
      <c r="K160">
        <v>0.01</v>
      </c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BB160" s="2" t="s">
        <v>100</v>
      </c>
      <c r="BL160" t="s">
        <v>61</v>
      </c>
      <c r="BM160" t="s">
        <v>77</v>
      </c>
    </row>
    <row r="161" spans="1:65" x14ac:dyDescent="0.2">
      <c r="A161" s="5" t="s">
        <v>8</v>
      </c>
      <c r="B161" s="3"/>
      <c r="C161" s="3">
        <v>128449</v>
      </c>
      <c r="D161" s="1">
        <f>C161*$N$158</f>
        <v>128449</v>
      </c>
      <c r="F161">
        <f>D161/C161</f>
        <v>1</v>
      </c>
      <c r="H161" t="s">
        <v>42</v>
      </c>
      <c r="I161">
        <v>0.98</v>
      </c>
      <c r="J161" t="s">
        <v>37</v>
      </c>
      <c r="K161">
        <v>0.02</v>
      </c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46"/>
      <c r="AO161" s="3"/>
      <c r="AP161" s="3"/>
      <c r="AQ161" s="3"/>
      <c r="AR161" s="3"/>
      <c r="BL161" s="35" t="s">
        <v>62</v>
      </c>
      <c r="BM161" t="s">
        <v>78</v>
      </c>
    </row>
    <row r="162" spans="1:65" x14ac:dyDescent="0.2">
      <c r="A162" s="5" t="s">
        <v>58</v>
      </c>
      <c r="B162" s="3"/>
      <c r="C162">
        <v>17766</v>
      </c>
      <c r="D162" s="1">
        <f>C162*$N$158</f>
        <v>17766</v>
      </c>
      <c r="F162">
        <f>D162/C162</f>
        <v>1</v>
      </c>
      <c r="H162" t="s">
        <v>43</v>
      </c>
      <c r="I162">
        <v>0.99</v>
      </c>
      <c r="J162" t="s">
        <v>37</v>
      </c>
      <c r="K162">
        <v>0.01</v>
      </c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46"/>
      <c r="AO162" s="3"/>
      <c r="AP162" s="3"/>
      <c r="AQ162" s="3"/>
      <c r="AR162" s="3"/>
      <c r="BL162" t="s">
        <v>59</v>
      </c>
      <c r="BM162" t="s">
        <v>74</v>
      </c>
    </row>
    <row r="163" spans="1:65" x14ac:dyDescent="0.2">
      <c r="A163" s="5" t="s">
        <v>83</v>
      </c>
      <c r="B163" s="3"/>
      <c r="C163">
        <v>9351</v>
      </c>
      <c r="D163" s="1">
        <f>C163*$N$158</f>
        <v>9351</v>
      </c>
      <c r="F163">
        <f>D163/C163</f>
        <v>1</v>
      </c>
      <c r="H163" t="s">
        <v>44</v>
      </c>
      <c r="I163">
        <v>0.99</v>
      </c>
      <c r="J163" t="s">
        <v>37</v>
      </c>
      <c r="K163">
        <v>0.01</v>
      </c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46"/>
      <c r="AO163" s="3"/>
      <c r="AP163" s="3"/>
      <c r="AQ163" s="3"/>
      <c r="AR163" s="3"/>
      <c r="BL163">
        <v>0</v>
      </c>
      <c r="BM163" s="36"/>
    </row>
    <row r="164" spans="1:65" x14ac:dyDescent="0.2">
      <c r="A164" s="5" t="s">
        <v>9</v>
      </c>
      <c r="B164" s="3"/>
      <c r="C164">
        <f>SUM(C160:C162)</f>
        <v>322334</v>
      </c>
      <c r="D164">
        <f>SUM(D160:D162)</f>
        <v>322334</v>
      </c>
      <c r="F164">
        <f>D164/C164</f>
        <v>1</v>
      </c>
      <c r="I164" s="20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46"/>
      <c r="AO164" s="3"/>
      <c r="AP164" s="3"/>
      <c r="AQ164" s="3"/>
      <c r="AR164" s="3"/>
      <c r="BL164" s="36" t="s">
        <v>60</v>
      </c>
      <c r="BM164" t="s">
        <v>75</v>
      </c>
    </row>
    <row r="165" spans="1:65" x14ac:dyDescent="0.2">
      <c r="A165" s="5" t="s">
        <v>276</v>
      </c>
      <c r="B165" s="3"/>
      <c r="C165">
        <f>0.05*150</f>
        <v>7.5</v>
      </c>
      <c r="I165" s="20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46"/>
      <c r="AO165" s="3"/>
      <c r="AP165" s="3"/>
      <c r="AQ165" s="3"/>
      <c r="AR165" s="3"/>
      <c r="BL165" s="36" t="s">
        <v>64</v>
      </c>
      <c r="BM165" t="s">
        <v>79</v>
      </c>
    </row>
    <row r="166" spans="1:65" x14ac:dyDescent="0.2">
      <c r="I166" s="20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46"/>
      <c r="AO166" s="3"/>
      <c r="AP166" s="3"/>
      <c r="AQ166" s="3"/>
      <c r="AR166" s="3"/>
      <c r="BL166" s="36" t="s">
        <v>63</v>
      </c>
      <c r="BM166" t="s">
        <v>76</v>
      </c>
    </row>
    <row r="167" spans="1:65" x14ac:dyDescent="0.2">
      <c r="AN167" s="46"/>
    </row>
    <row r="168" spans="1:65" x14ac:dyDescent="0.2">
      <c r="AN168" s="46"/>
    </row>
    <row r="169" spans="1:65" x14ac:dyDescent="0.2">
      <c r="AN169" s="46"/>
    </row>
    <row r="170" spans="1:65" x14ac:dyDescent="0.2">
      <c r="AN170" s="46"/>
    </row>
    <row r="171" spans="1:65" x14ac:dyDescent="0.2">
      <c r="AN171" s="46"/>
    </row>
    <row r="172" spans="1:65" x14ac:dyDescent="0.2">
      <c r="AN172" s="46"/>
    </row>
    <row r="173" spans="1:65" x14ac:dyDescent="0.2">
      <c r="AN173" s="46"/>
    </row>
    <row r="174" spans="1:65" x14ac:dyDescent="0.2">
      <c r="AN174" s="46"/>
    </row>
    <row r="175" spans="1:65" x14ac:dyDescent="0.2">
      <c r="AN175" s="46"/>
    </row>
    <row r="176" spans="1:65" x14ac:dyDescent="0.2">
      <c r="AN176" s="46"/>
    </row>
    <row r="177" spans="40:40" x14ac:dyDescent="0.2">
      <c r="AN177" s="46"/>
    </row>
    <row r="178" spans="40:40" x14ac:dyDescent="0.2">
      <c r="AN178" s="46"/>
    </row>
    <row r="179" spans="40:40" x14ac:dyDescent="0.2">
      <c r="AN179" s="46"/>
    </row>
    <row r="180" spans="40:40" x14ac:dyDescent="0.2">
      <c r="AN180" s="46"/>
    </row>
    <row r="181" spans="40:40" x14ac:dyDescent="0.2">
      <c r="AN181" s="46"/>
    </row>
    <row r="182" spans="40:40" x14ac:dyDescent="0.2">
      <c r="AN182" s="46"/>
    </row>
    <row r="183" spans="40:40" x14ac:dyDescent="0.2">
      <c r="AN183" s="46"/>
    </row>
    <row r="184" spans="40:40" x14ac:dyDescent="0.2">
      <c r="AN184" s="46"/>
    </row>
    <row r="185" spans="40:40" x14ac:dyDescent="0.2">
      <c r="AN185" s="46"/>
    </row>
    <row r="186" spans="40:40" x14ac:dyDescent="0.2">
      <c r="AN186" s="46"/>
    </row>
    <row r="187" spans="40:40" x14ac:dyDescent="0.2">
      <c r="AN187" s="46"/>
    </row>
    <row r="188" spans="40:40" x14ac:dyDescent="0.2">
      <c r="AN188" s="46"/>
    </row>
    <row r="189" spans="40:40" x14ac:dyDescent="0.2">
      <c r="AN189" s="46"/>
    </row>
    <row r="190" spans="40:40" x14ac:dyDescent="0.2">
      <c r="AN190" s="46"/>
    </row>
    <row r="191" spans="40:40" x14ac:dyDescent="0.2">
      <c r="AN191" s="46"/>
    </row>
    <row r="192" spans="40:40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  <row r="256" spans="40:40" x14ac:dyDescent="0.2">
      <c r="AN256" s="46"/>
    </row>
    <row r="257" spans="40:40" x14ac:dyDescent="0.2">
      <c r="AN257" s="46"/>
    </row>
    <row r="258" spans="40:40" x14ac:dyDescent="0.2">
      <c r="AN258" s="46"/>
    </row>
    <row r="259" spans="40:40" x14ac:dyDescent="0.2">
      <c r="AN259" s="46"/>
    </row>
    <row r="260" spans="40:40" x14ac:dyDescent="0.2">
      <c r="AN260" s="46"/>
    </row>
    <row r="261" spans="40:40" x14ac:dyDescent="0.2">
      <c r="AN261" s="46"/>
    </row>
    <row r="262" spans="40:40" x14ac:dyDescent="0.2">
      <c r="AN262" s="46"/>
    </row>
    <row r="263" spans="40:40" x14ac:dyDescent="0.2">
      <c r="AN263" s="46"/>
    </row>
    <row r="264" spans="40:40" x14ac:dyDescent="0.2">
      <c r="AN264" s="46"/>
    </row>
    <row r="265" spans="40:40" x14ac:dyDescent="0.2">
      <c r="AN265" s="46"/>
    </row>
    <row r="266" spans="40:40" x14ac:dyDescent="0.2">
      <c r="AN266" s="46"/>
    </row>
    <row r="267" spans="40:40" x14ac:dyDescent="0.2">
      <c r="AN267" s="46"/>
    </row>
    <row r="268" spans="40:40" x14ac:dyDescent="0.2">
      <c r="AN268" s="46"/>
    </row>
    <row r="269" spans="40:40" x14ac:dyDescent="0.2">
      <c r="AN269" s="46"/>
    </row>
    <row r="270" spans="40:40" x14ac:dyDescent="0.2">
      <c r="AN270" s="46"/>
    </row>
    <row r="271" spans="40:40" x14ac:dyDescent="0.2">
      <c r="AN271" s="46"/>
    </row>
    <row r="272" spans="40:40" x14ac:dyDescent="0.2">
      <c r="AN272" s="46"/>
    </row>
    <row r="273" spans="40:40" x14ac:dyDescent="0.2">
      <c r="AN273" s="46"/>
    </row>
    <row r="274" spans="40:40" x14ac:dyDescent="0.2">
      <c r="AN274" s="46"/>
    </row>
    <row r="275" spans="40:40" x14ac:dyDescent="0.2">
      <c r="AN275" s="46"/>
    </row>
    <row r="276" spans="40:40" x14ac:dyDescent="0.2">
      <c r="AN276" s="46"/>
    </row>
    <row r="277" spans="40:40" x14ac:dyDescent="0.2">
      <c r="AN277" s="46"/>
    </row>
    <row r="278" spans="40:40" x14ac:dyDescent="0.2">
      <c r="AN278" s="46"/>
    </row>
    <row r="279" spans="40:40" x14ac:dyDescent="0.2">
      <c r="AN279" s="46"/>
    </row>
    <row r="280" spans="40:40" x14ac:dyDescent="0.2">
      <c r="AN280" s="46"/>
    </row>
    <row r="281" spans="40:40" x14ac:dyDescent="0.2">
      <c r="AN281" s="46"/>
    </row>
    <row r="282" spans="40:40" x14ac:dyDescent="0.2">
      <c r="AN282" s="46"/>
    </row>
    <row r="283" spans="40:40" x14ac:dyDescent="0.2">
      <c r="AN283" s="46"/>
    </row>
    <row r="284" spans="40:40" x14ac:dyDescent="0.2">
      <c r="AN284" s="46"/>
    </row>
  </sheetData>
  <sortState xmlns:xlrd2="http://schemas.microsoft.com/office/spreadsheetml/2017/richdata2" ref="A2:CW154">
    <sortCondition ref="A2:A154"/>
    <sortCondition descending="1" ref="N2:N154"/>
    <sortCondition descending="1" ref="CA2:CA154"/>
    <sortCondition descending="1" ref="BN2:BN154"/>
    <sortCondition descending="1" ref="BD2:BD154"/>
    <sortCondition ref="CW2:CW154"/>
    <sortCondition descending="1" ref="CV2:CV154"/>
  </sortState>
  <conditionalFormatting sqref="G2:G154">
    <cfRule type="cellIs" dxfId="28" priority="22" operator="lessThanOrEqual">
      <formula>0.01</formula>
    </cfRule>
    <cfRule type="cellIs" dxfId="27" priority="23" operator="greaterThanOrEqual">
      <formula>0.99</formula>
    </cfRule>
  </conditionalFormatting>
  <conditionalFormatting sqref="B2:C154">
    <cfRule type="expression" dxfId="26" priority="21">
      <formula>$C2 &lt;&gt; $B2</formula>
    </cfRule>
  </conditionalFormatting>
  <conditionalFormatting sqref="P157:P158 Q158:R158 O2:P154">
    <cfRule type="cellIs" dxfId="25" priority="20" operator="greaterThan">
      <formula>0</formula>
    </cfRule>
  </conditionalFormatting>
  <conditionalFormatting sqref="Q2:R154">
    <cfRule type="cellIs" dxfId="24" priority="19" operator="greaterThan">
      <formula>0</formula>
    </cfRule>
  </conditionalFormatting>
  <conditionalFormatting sqref="AQ14:AQ15 AQ58 AQ109 AQ73:AQ74 AQ41 AQ87 AQ64 AQ113:AQ115 AQ22 AQ28 AQ89 AQ50 AQ7:AQ8 AQ10 AQ149 AQ99:AQ101 AQ153 AQ43 AQ106 AQ30 AQ34 AQ76:AQ77 AQ117:AQ121 AQ47 AQ69 AQ103:AQ104 AQ124:AQ128 AQ2:AQ4 AQ17:AQ19 AQ36:AQ38 AQ131:AQ143 AQ151 AQ67 AQ79:AQ81">
    <cfRule type="cellIs" dxfId="23" priority="16" operator="greaterThan">
      <formula>1</formula>
    </cfRule>
  </conditionalFormatting>
  <conditionalFormatting sqref="BA2:BA154 CD2:CD154 CL2:CM154">
    <cfRule type="cellIs" dxfId="22" priority="17" operator="greaterThan">
      <formula>0</formula>
    </cfRule>
    <cfRule type="cellIs" dxfId="21" priority="18" operator="lessThan">
      <formula>0</formula>
    </cfRule>
  </conditionalFormatting>
  <conditionalFormatting sqref="BD2:BD154">
    <cfRule type="colorScale" priority="14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54 BG2:BG154 BR2:BR154">
    <cfRule type="cellIs" dxfId="20" priority="12" operator="lessThan">
      <formula>0</formula>
    </cfRule>
    <cfRule type="cellIs" dxfId="19" priority="13" operator="greaterThan">
      <formula>0</formula>
    </cfRule>
  </conditionalFormatting>
  <conditionalFormatting sqref="BH2:BH154">
    <cfRule type="cellIs" dxfId="18" priority="11" operator="lessThanOrEqual">
      <formula>0.3333</formula>
    </cfRule>
  </conditionalFormatting>
  <conditionalFormatting sqref="BH2:BH154 BS2:BS154">
    <cfRule type="cellIs" dxfId="17" priority="10" operator="greaterThanOrEqual">
      <formula>2</formula>
    </cfRule>
  </conditionalFormatting>
  <conditionalFormatting sqref="AQ146">
    <cfRule type="cellIs" dxfId="16" priority="9" operator="greaterThan">
      <formula>1</formula>
    </cfRule>
  </conditionalFormatting>
  <conditionalFormatting sqref="AQ12">
    <cfRule type="cellIs" dxfId="15" priority="8" operator="greaterThan">
      <formula>1</formula>
    </cfRule>
  </conditionalFormatting>
  <conditionalFormatting sqref="AQ6">
    <cfRule type="cellIs" dxfId="14" priority="7" operator="greaterThan">
      <formula>1</formula>
    </cfRule>
  </conditionalFormatting>
  <conditionalFormatting sqref="AQ53">
    <cfRule type="cellIs" dxfId="13" priority="4" operator="greaterThan">
      <formula>1</formula>
    </cfRule>
  </conditionalFormatting>
  <conditionalFormatting sqref="AQ94:AQ95">
    <cfRule type="cellIs" dxfId="12" priority="3" operator="greaterThan">
      <formula>1</formula>
    </cfRule>
  </conditionalFormatting>
  <conditionalFormatting sqref="AQ35">
    <cfRule type="cellIs" dxfId="11" priority="2" operator="greaterThan">
      <formula>1</formula>
    </cfRule>
  </conditionalFormatting>
  <conditionalFormatting sqref="AQ97">
    <cfRule type="cellIs" dxfId="10" priority="1" operator="greaterThan">
      <formula>1</formula>
    </cfRule>
  </conditionalFormatting>
  <conditionalFormatting sqref="D2:D154">
    <cfRule type="cellIs" dxfId="9" priority="23753" operator="greaterThanOrEqual">
      <formula>$I$163</formula>
    </cfRule>
    <cfRule type="cellIs" dxfId="8" priority="23754" operator="lessThanOrEqual">
      <formula>$K$163</formula>
    </cfRule>
  </conditionalFormatting>
  <conditionalFormatting sqref="K2:K154">
    <cfRule type="cellIs" dxfId="7" priority="23820" operator="greaterThanOrEqual">
      <formula>$I$162</formula>
    </cfRule>
    <cfRule type="cellIs" dxfId="6" priority="23821" operator="lessThanOrEqual">
      <formula>$K$162</formula>
    </cfRule>
  </conditionalFormatting>
  <conditionalFormatting sqref="BX2:BX154">
    <cfRule type="colorScale" priority="2382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54">
    <cfRule type="cellIs" dxfId="5" priority="23826" operator="lessThanOrEqual">
      <formula>$K$160</formula>
    </cfRule>
  </conditionalFormatting>
  <conditionalFormatting sqref="I2:I154">
    <cfRule type="cellIs" dxfId="4" priority="23828" operator="greaterThanOrEqual">
      <formula>$I$160</formula>
    </cfRule>
  </conditionalFormatting>
  <conditionalFormatting sqref="F2:F154">
    <cfRule type="cellIs" dxfId="3" priority="23830" operator="greaterThanOrEqual">
      <formula>$I$158</formula>
    </cfRule>
    <cfRule type="cellIs" dxfId="2" priority="23831" operator="lessThanOrEqual">
      <formula>$K$158</formula>
    </cfRule>
  </conditionalFormatting>
  <conditionalFormatting sqref="J2:J154">
    <cfRule type="cellIs" dxfId="1" priority="23834" operator="lessThanOrEqual">
      <formula>$K$161</formula>
    </cfRule>
    <cfRule type="cellIs" dxfId="0" priority="23835" operator="greaterThanOrEqual">
      <formula>$I$161</formula>
    </cfRule>
  </conditionalFormatting>
  <conditionalFormatting sqref="BN2:BN154">
    <cfRule type="colorScale" priority="23838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G2:CG154">
    <cfRule type="colorScale" priority="23840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2023-01-07T00:42:10Z</dcterms:modified>
</cp:coreProperties>
</file>