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FEC6A58A-CE95-E045-8D56-22F9DDBE00B4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43" i="12" l="1"/>
  <c r="BN43" i="12"/>
  <c r="BW43" i="12" s="1"/>
  <c r="CP43" i="12" s="1"/>
  <c r="BA43" i="12"/>
  <c r="AK43" i="12"/>
  <c r="AJ43" i="12"/>
  <c r="AG43" i="12"/>
  <c r="AF43" i="12"/>
  <c r="Y43" i="12"/>
  <c r="X43" i="12"/>
  <c r="U43" i="12"/>
  <c r="W43" i="12" s="1"/>
  <c r="T43" i="12"/>
  <c r="V43" i="12" s="1"/>
  <c r="T42" i="12"/>
  <c r="V42" i="12" s="1"/>
  <c r="U42" i="12"/>
  <c r="W42" i="12" s="1"/>
  <c r="X42" i="12"/>
  <c r="Y42" i="12"/>
  <c r="AF42" i="12"/>
  <c r="AH42" i="12" s="1"/>
  <c r="AG42" i="12"/>
  <c r="AJ42" i="12"/>
  <c r="AK42" i="12"/>
  <c r="BA42" i="12"/>
  <c r="BN42" i="12"/>
  <c r="CO42" i="12"/>
  <c r="CO29" i="12"/>
  <c r="BN29" i="12"/>
  <c r="BW29" i="12" s="1"/>
  <c r="CP29" i="12" s="1"/>
  <c r="BA29" i="12"/>
  <c r="AK29" i="12"/>
  <c r="AJ29" i="12"/>
  <c r="AL29" i="12" s="1"/>
  <c r="AG29" i="12"/>
  <c r="AF29" i="12"/>
  <c r="Y29" i="12"/>
  <c r="X29" i="12"/>
  <c r="U29" i="12"/>
  <c r="W29" i="12" s="1"/>
  <c r="T29" i="12"/>
  <c r="V29" i="12" s="1"/>
  <c r="CO137" i="12"/>
  <c r="CO136" i="12"/>
  <c r="CO135" i="12"/>
  <c r="CO134" i="12"/>
  <c r="CO133" i="12"/>
  <c r="CO132" i="12"/>
  <c r="CO131" i="12"/>
  <c r="CO130" i="12"/>
  <c r="CO129" i="12"/>
  <c r="CO128" i="12"/>
  <c r="CO127" i="12"/>
  <c r="CO126" i="12"/>
  <c r="CO125" i="12"/>
  <c r="CO124" i="12"/>
  <c r="CO123" i="12"/>
  <c r="CO122" i="12"/>
  <c r="CO121" i="12"/>
  <c r="CO120" i="12"/>
  <c r="CO119" i="12"/>
  <c r="CO118" i="12"/>
  <c r="CO117" i="12"/>
  <c r="CO116" i="12"/>
  <c r="CO115" i="12"/>
  <c r="CO114" i="12"/>
  <c r="CO113" i="12"/>
  <c r="CO112" i="12"/>
  <c r="CO111" i="12"/>
  <c r="CO110" i="12"/>
  <c r="CO109" i="12"/>
  <c r="CO108" i="12"/>
  <c r="CO107" i="12"/>
  <c r="CO106" i="12"/>
  <c r="CO105" i="12"/>
  <c r="CO104" i="12"/>
  <c r="CO103" i="12"/>
  <c r="CO102" i="12"/>
  <c r="CO101" i="12"/>
  <c r="CO100" i="12"/>
  <c r="CO99" i="12"/>
  <c r="CO98" i="12"/>
  <c r="CO97" i="12"/>
  <c r="CO96" i="12"/>
  <c r="CO95" i="12"/>
  <c r="CO94" i="12"/>
  <c r="CO93" i="12"/>
  <c r="CO92" i="12"/>
  <c r="CO91" i="12"/>
  <c r="CO90" i="12"/>
  <c r="CO89" i="12"/>
  <c r="CO88" i="12"/>
  <c r="CO87" i="12"/>
  <c r="CO86" i="12"/>
  <c r="CO85" i="12"/>
  <c r="CO84" i="12"/>
  <c r="CO83" i="12"/>
  <c r="CO82" i="12"/>
  <c r="CO81" i="12"/>
  <c r="CO80" i="12"/>
  <c r="CO79" i="12"/>
  <c r="CO78" i="12"/>
  <c r="CO77" i="12"/>
  <c r="CO76" i="12"/>
  <c r="CO75" i="12"/>
  <c r="CO74" i="12"/>
  <c r="CO73" i="12"/>
  <c r="CO72" i="12"/>
  <c r="CO71" i="12"/>
  <c r="CO70" i="12"/>
  <c r="CO69" i="12"/>
  <c r="CO68" i="12"/>
  <c r="CO67" i="12"/>
  <c r="CO66" i="12"/>
  <c r="CO65" i="12"/>
  <c r="CO64" i="12"/>
  <c r="CO63" i="12"/>
  <c r="CO62" i="12"/>
  <c r="CO61" i="12"/>
  <c r="CO60" i="12"/>
  <c r="CO59" i="12"/>
  <c r="CO58" i="12"/>
  <c r="CO57" i="12"/>
  <c r="CO56" i="12"/>
  <c r="CO55" i="12"/>
  <c r="CO54" i="12"/>
  <c r="CO53" i="12"/>
  <c r="CO52" i="12"/>
  <c r="CO51" i="12"/>
  <c r="CO50" i="12"/>
  <c r="CO49" i="12"/>
  <c r="CO48" i="12"/>
  <c r="CO47" i="12"/>
  <c r="CO46" i="12"/>
  <c r="CO45" i="12"/>
  <c r="CO44" i="12"/>
  <c r="CO41" i="12"/>
  <c r="CO40" i="12"/>
  <c r="CO39" i="12"/>
  <c r="CO38" i="12"/>
  <c r="CO37" i="12"/>
  <c r="CO36" i="12"/>
  <c r="CO35" i="12"/>
  <c r="CO34" i="12"/>
  <c r="CO33" i="12"/>
  <c r="CO32" i="12"/>
  <c r="CO31" i="12"/>
  <c r="CO30" i="12"/>
  <c r="CO28" i="12"/>
  <c r="CO27" i="12"/>
  <c r="CO26" i="12"/>
  <c r="CO25" i="12"/>
  <c r="CO24" i="12"/>
  <c r="CO23" i="12"/>
  <c r="CO22" i="12"/>
  <c r="CO21" i="12"/>
  <c r="CO20" i="12"/>
  <c r="CO19" i="12"/>
  <c r="CO18" i="12"/>
  <c r="CO17" i="12"/>
  <c r="CO16" i="12"/>
  <c r="CO15" i="12"/>
  <c r="CO14" i="12"/>
  <c r="CO13" i="12"/>
  <c r="CO12" i="12"/>
  <c r="CO11" i="12"/>
  <c r="CO10" i="12"/>
  <c r="CO9" i="12"/>
  <c r="CO8" i="12"/>
  <c r="CO7" i="12"/>
  <c r="CO6" i="12"/>
  <c r="CO5" i="12"/>
  <c r="CO4" i="12"/>
  <c r="CO3" i="12"/>
  <c r="BN137" i="12"/>
  <c r="BN136" i="12"/>
  <c r="BN135" i="12"/>
  <c r="BW135" i="12" s="1"/>
  <c r="CP135" i="12" s="1"/>
  <c r="BN134" i="12"/>
  <c r="BW134" i="12" s="1"/>
  <c r="CP134" i="12" s="1"/>
  <c r="BN133" i="12"/>
  <c r="BW133" i="12" s="1"/>
  <c r="CP133" i="12" s="1"/>
  <c r="BN132" i="12"/>
  <c r="BN131" i="12"/>
  <c r="BW131" i="12" s="1"/>
  <c r="CP131" i="12" s="1"/>
  <c r="BN130" i="12"/>
  <c r="BW130" i="12" s="1"/>
  <c r="CP130" i="12" s="1"/>
  <c r="BN129" i="12"/>
  <c r="BN128" i="12"/>
  <c r="BW128" i="12" s="1"/>
  <c r="CP128" i="12" s="1"/>
  <c r="BN127" i="12"/>
  <c r="BW127" i="12" s="1"/>
  <c r="CP127" i="12" s="1"/>
  <c r="BN126" i="12"/>
  <c r="BW126" i="12" s="1"/>
  <c r="CP126" i="12" s="1"/>
  <c r="BN125" i="12"/>
  <c r="BW125" i="12" s="1"/>
  <c r="CP125" i="12" s="1"/>
  <c r="BN124" i="12"/>
  <c r="BN123" i="12"/>
  <c r="BW123" i="12" s="1"/>
  <c r="CP123" i="12" s="1"/>
  <c r="BN122" i="12"/>
  <c r="BW122" i="12" s="1"/>
  <c r="CP122" i="12" s="1"/>
  <c r="BN121" i="12"/>
  <c r="BW121" i="12" s="1"/>
  <c r="CP121" i="12" s="1"/>
  <c r="BN120" i="12"/>
  <c r="BW120" i="12" s="1"/>
  <c r="CP120" i="12" s="1"/>
  <c r="BN119" i="12"/>
  <c r="BW119" i="12" s="1"/>
  <c r="CP119" i="12" s="1"/>
  <c r="BN118" i="12"/>
  <c r="BN117" i="12"/>
  <c r="BW117" i="12" s="1"/>
  <c r="CP117" i="12" s="1"/>
  <c r="BN116" i="12"/>
  <c r="BN115" i="12"/>
  <c r="BW115" i="12" s="1"/>
  <c r="CP115" i="12" s="1"/>
  <c r="BN114" i="12"/>
  <c r="BW114" i="12" s="1"/>
  <c r="CP114" i="12" s="1"/>
  <c r="BN113" i="12"/>
  <c r="BW113" i="12" s="1"/>
  <c r="CP113" i="12" s="1"/>
  <c r="BN112" i="12"/>
  <c r="BN111" i="12"/>
  <c r="BW111" i="12" s="1"/>
  <c r="CP111" i="12" s="1"/>
  <c r="BN110" i="12"/>
  <c r="BN109" i="12"/>
  <c r="BW109" i="12" s="1"/>
  <c r="CP109" i="12" s="1"/>
  <c r="BN108" i="12"/>
  <c r="BW108" i="12" s="1"/>
  <c r="CP108" i="12" s="1"/>
  <c r="BN107" i="12"/>
  <c r="BW107" i="12" s="1"/>
  <c r="CP107" i="12" s="1"/>
  <c r="BN106" i="12"/>
  <c r="BW106" i="12" s="1"/>
  <c r="CP106" i="12" s="1"/>
  <c r="BN105" i="12"/>
  <c r="BW105" i="12" s="1"/>
  <c r="CP105" i="12" s="1"/>
  <c r="BN104" i="12"/>
  <c r="BW104" i="12" s="1"/>
  <c r="CP104" i="12" s="1"/>
  <c r="BN103" i="12"/>
  <c r="BW103" i="12" s="1"/>
  <c r="CP103" i="12" s="1"/>
  <c r="BN102" i="12"/>
  <c r="BW102" i="12" s="1"/>
  <c r="CP102" i="12" s="1"/>
  <c r="BN101" i="12"/>
  <c r="BW101" i="12" s="1"/>
  <c r="CP101" i="12" s="1"/>
  <c r="BN100" i="12"/>
  <c r="BW100" i="12" s="1"/>
  <c r="CP100" i="12" s="1"/>
  <c r="BN99" i="12"/>
  <c r="BW99" i="12" s="1"/>
  <c r="CP99" i="12" s="1"/>
  <c r="BN98" i="12"/>
  <c r="BW98" i="12" s="1"/>
  <c r="CP98" i="12" s="1"/>
  <c r="BN97" i="12"/>
  <c r="BW97" i="12" s="1"/>
  <c r="CP97" i="12" s="1"/>
  <c r="BN96" i="12"/>
  <c r="BW96" i="12" s="1"/>
  <c r="CP96" i="12" s="1"/>
  <c r="BN95" i="12"/>
  <c r="BW95" i="12" s="1"/>
  <c r="CP95" i="12" s="1"/>
  <c r="BN94" i="12"/>
  <c r="BW94" i="12" s="1"/>
  <c r="CP94" i="12" s="1"/>
  <c r="BN93" i="12"/>
  <c r="BW93" i="12" s="1"/>
  <c r="CP93" i="12" s="1"/>
  <c r="BN92" i="12"/>
  <c r="BN91" i="12"/>
  <c r="BW91" i="12" s="1"/>
  <c r="CP91" i="12" s="1"/>
  <c r="BN90" i="12"/>
  <c r="BW90" i="12" s="1"/>
  <c r="CP90" i="12" s="1"/>
  <c r="BN89" i="12"/>
  <c r="BN88" i="12"/>
  <c r="BN87" i="12"/>
  <c r="BW87" i="12" s="1"/>
  <c r="CP87" i="12" s="1"/>
  <c r="BN86" i="12"/>
  <c r="BW86" i="12" s="1"/>
  <c r="CP86" i="12" s="1"/>
  <c r="BN85" i="12"/>
  <c r="BW85" i="12" s="1"/>
  <c r="CP85" i="12" s="1"/>
  <c r="BN84" i="12"/>
  <c r="BN83" i="12"/>
  <c r="BW83" i="12" s="1"/>
  <c r="CP83" i="12" s="1"/>
  <c r="BN82" i="12"/>
  <c r="BN81" i="12"/>
  <c r="BW81" i="12" s="1"/>
  <c r="CP81" i="12" s="1"/>
  <c r="BN80" i="12"/>
  <c r="BW80" i="12" s="1"/>
  <c r="CP80" i="12" s="1"/>
  <c r="BN79" i="12"/>
  <c r="BW79" i="12" s="1"/>
  <c r="CP79" i="12" s="1"/>
  <c r="BN78" i="12"/>
  <c r="BW78" i="12" s="1"/>
  <c r="CP78" i="12" s="1"/>
  <c r="BN77" i="12"/>
  <c r="BW77" i="12" s="1"/>
  <c r="CP77" i="12" s="1"/>
  <c r="BN76" i="12"/>
  <c r="BW76" i="12" s="1"/>
  <c r="CP76" i="12" s="1"/>
  <c r="BN75" i="12"/>
  <c r="BN74" i="12"/>
  <c r="BW74" i="12" s="1"/>
  <c r="CP74" i="12" s="1"/>
  <c r="BN73" i="12"/>
  <c r="BN72" i="12"/>
  <c r="BW72" i="12" s="1"/>
  <c r="CP72" i="12" s="1"/>
  <c r="BN71" i="12"/>
  <c r="BW71" i="12" s="1"/>
  <c r="CP71" i="12" s="1"/>
  <c r="BN70" i="12"/>
  <c r="BW70" i="12" s="1"/>
  <c r="CP70" i="12" s="1"/>
  <c r="BN69" i="12"/>
  <c r="BN68" i="12"/>
  <c r="BW68" i="12" s="1"/>
  <c r="CP68" i="12" s="1"/>
  <c r="BN67" i="12"/>
  <c r="BW67" i="12" s="1"/>
  <c r="CP67" i="12" s="1"/>
  <c r="BN66" i="12"/>
  <c r="BN65" i="12"/>
  <c r="BW65" i="12" s="1"/>
  <c r="CP65" i="12" s="1"/>
  <c r="BN64" i="12"/>
  <c r="BW64" i="12" s="1"/>
  <c r="CP64" i="12" s="1"/>
  <c r="BN63" i="12"/>
  <c r="BN62" i="12"/>
  <c r="BW62" i="12" s="1"/>
  <c r="CP62" i="12" s="1"/>
  <c r="BN61" i="12"/>
  <c r="BW61" i="12" s="1"/>
  <c r="CP61" i="12" s="1"/>
  <c r="BN60" i="12"/>
  <c r="BW60" i="12" s="1"/>
  <c r="CP60" i="12" s="1"/>
  <c r="BN59" i="12"/>
  <c r="BW59" i="12" s="1"/>
  <c r="CP59" i="12" s="1"/>
  <c r="BN58" i="12"/>
  <c r="BW58" i="12" s="1"/>
  <c r="CP58" i="12" s="1"/>
  <c r="BN57" i="12"/>
  <c r="BW57" i="12" s="1"/>
  <c r="CP57" i="12" s="1"/>
  <c r="BN56" i="12"/>
  <c r="BW56" i="12" s="1"/>
  <c r="CP56" i="12" s="1"/>
  <c r="BN55" i="12"/>
  <c r="BW55" i="12" s="1"/>
  <c r="CP55" i="12" s="1"/>
  <c r="BN54" i="12"/>
  <c r="BW54" i="12" s="1"/>
  <c r="CP54" i="12" s="1"/>
  <c r="BN53" i="12"/>
  <c r="BW53" i="12" s="1"/>
  <c r="CP53" i="12" s="1"/>
  <c r="BN52" i="12"/>
  <c r="BW52" i="12" s="1"/>
  <c r="CP52" i="12" s="1"/>
  <c r="BN51" i="12"/>
  <c r="BW51" i="12" s="1"/>
  <c r="CP51" i="12" s="1"/>
  <c r="BN50" i="12"/>
  <c r="BW50" i="12" s="1"/>
  <c r="CP50" i="12" s="1"/>
  <c r="BN49" i="12"/>
  <c r="BW49" i="12" s="1"/>
  <c r="CP49" i="12" s="1"/>
  <c r="BN48" i="12"/>
  <c r="BW48" i="12" s="1"/>
  <c r="CP48" i="12" s="1"/>
  <c r="BN47" i="12"/>
  <c r="BW47" i="12" s="1"/>
  <c r="CP47" i="12" s="1"/>
  <c r="BN46" i="12"/>
  <c r="BW46" i="12" s="1"/>
  <c r="CP46" i="12" s="1"/>
  <c r="BN45" i="12"/>
  <c r="BW45" i="12" s="1"/>
  <c r="CP45" i="12" s="1"/>
  <c r="BN44" i="12"/>
  <c r="BW44" i="12" s="1"/>
  <c r="CP44" i="12" s="1"/>
  <c r="BN41" i="12"/>
  <c r="BW41" i="12" s="1"/>
  <c r="CP41" i="12" s="1"/>
  <c r="BN40" i="12"/>
  <c r="BN39" i="12"/>
  <c r="BW39" i="12" s="1"/>
  <c r="CP39" i="12" s="1"/>
  <c r="BN38" i="12"/>
  <c r="BW38" i="12" s="1"/>
  <c r="CP38" i="12" s="1"/>
  <c r="BN37" i="12"/>
  <c r="BW37" i="12" s="1"/>
  <c r="CP37" i="12" s="1"/>
  <c r="BN36" i="12"/>
  <c r="BW36" i="12" s="1"/>
  <c r="CP36" i="12" s="1"/>
  <c r="BN35" i="12"/>
  <c r="BW35" i="12" s="1"/>
  <c r="CP35" i="12" s="1"/>
  <c r="BN34" i="12"/>
  <c r="BW34" i="12" s="1"/>
  <c r="CP34" i="12" s="1"/>
  <c r="BN33" i="12"/>
  <c r="BW33" i="12" s="1"/>
  <c r="CP33" i="12" s="1"/>
  <c r="BN32" i="12"/>
  <c r="BW32" i="12" s="1"/>
  <c r="CP32" i="12" s="1"/>
  <c r="BN31" i="12"/>
  <c r="BN30" i="12"/>
  <c r="BW30" i="12" s="1"/>
  <c r="CP30" i="12" s="1"/>
  <c r="BN28" i="12"/>
  <c r="BW28" i="12" s="1"/>
  <c r="CP28" i="12" s="1"/>
  <c r="BN27" i="12"/>
  <c r="BW27" i="12" s="1"/>
  <c r="CP27" i="12" s="1"/>
  <c r="BN26" i="12"/>
  <c r="BW26" i="12" s="1"/>
  <c r="CP26" i="12" s="1"/>
  <c r="BN25" i="12"/>
  <c r="BW25" i="12" s="1"/>
  <c r="CP25" i="12" s="1"/>
  <c r="BN24" i="12"/>
  <c r="BW24" i="12" s="1"/>
  <c r="CP24" i="12" s="1"/>
  <c r="BN23" i="12"/>
  <c r="BW23" i="12" s="1"/>
  <c r="CP23" i="12" s="1"/>
  <c r="BN22" i="12"/>
  <c r="BW22" i="12" s="1"/>
  <c r="CP22" i="12" s="1"/>
  <c r="BN21" i="12"/>
  <c r="BW21" i="12" s="1"/>
  <c r="CP21" i="12" s="1"/>
  <c r="BN20" i="12"/>
  <c r="BW20" i="12" s="1"/>
  <c r="CP20" i="12" s="1"/>
  <c r="BN19" i="12"/>
  <c r="BW19" i="12" s="1"/>
  <c r="CP19" i="12" s="1"/>
  <c r="BN18" i="12"/>
  <c r="BW18" i="12" s="1"/>
  <c r="CP18" i="12" s="1"/>
  <c r="BN17" i="12"/>
  <c r="BW17" i="12" s="1"/>
  <c r="CP17" i="12" s="1"/>
  <c r="BN16" i="12"/>
  <c r="BW16" i="12" s="1"/>
  <c r="CP16" i="12" s="1"/>
  <c r="BN15" i="12"/>
  <c r="BN14" i="12"/>
  <c r="BW14" i="12" s="1"/>
  <c r="CP14" i="12" s="1"/>
  <c r="BN13" i="12"/>
  <c r="BW13" i="12" s="1"/>
  <c r="CP13" i="12" s="1"/>
  <c r="BN12" i="12"/>
  <c r="BW12" i="12" s="1"/>
  <c r="CP12" i="12" s="1"/>
  <c r="BN11" i="12"/>
  <c r="BW11" i="12" s="1"/>
  <c r="CP11" i="12" s="1"/>
  <c r="BN10" i="12"/>
  <c r="BW10" i="12" s="1"/>
  <c r="CP10" i="12" s="1"/>
  <c r="BN9" i="12"/>
  <c r="BW9" i="12" s="1"/>
  <c r="CP9" i="12" s="1"/>
  <c r="BN8" i="12"/>
  <c r="BW8" i="12" s="1"/>
  <c r="CP8" i="12" s="1"/>
  <c r="BN7" i="12"/>
  <c r="BW7" i="12" s="1"/>
  <c r="CP7" i="12" s="1"/>
  <c r="BN6" i="12"/>
  <c r="BW6" i="12" s="1"/>
  <c r="CP6" i="12" s="1"/>
  <c r="BN5" i="12"/>
  <c r="BW5" i="12" s="1"/>
  <c r="CP5" i="12" s="1"/>
  <c r="BN4" i="12"/>
  <c r="BW4" i="12" s="1"/>
  <c r="CP4" i="12" s="1"/>
  <c r="BN3" i="12"/>
  <c r="BW3" i="12" s="1"/>
  <c r="CP3" i="12" s="1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BA3" i="12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AH130" i="12" s="1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AH114" i="12" s="1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L100" i="12" s="1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L89" i="12" s="1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L85" i="12" s="1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L82" i="12" s="1"/>
  <c r="AG82" i="12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L62" i="12" s="1"/>
  <c r="AG62" i="12"/>
  <c r="AF62" i="12"/>
  <c r="Y62" i="12"/>
  <c r="X62" i="12"/>
  <c r="U62" i="12"/>
  <c r="W62" i="12" s="1"/>
  <c r="T62" i="12"/>
  <c r="V62" i="12" s="1"/>
  <c r="AK61" i="12"/>
  <c r="AJ61" i="12"/>
  <c r="AL61" i="12" s="1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Y60" i="12"/>
  <c r="X60" i="12"/>
  <c r="U60" i="12"/>
  <c r="W60" i="12" s="1"/>
  <c r="T60" i="12"/>
  <c r="V60" i="12" s="1"/>
  <c r="AK59" i="12"/>
  <c r="AJ59" i="12"/>
  <c r="AG59" i="12"/>
  <c r="AF59" i="12"/>
  <c r="Y59" i="12"/>
  <c r="X59" i="12"/>
  <c r="U59" i="12"/>
  <c r="W59" i="12" s="1"/>
  <c r="T59" i="12"/>
  <c r="V59" i="12" s="1"/>
  <c r="AK58" i="12"/>
  <c r="AJ58" i="12"/>
  <c r="AL58" i="12" s="1"/>
  <c r="AG58" i="12"/>
  <c r="AF58" i="12"/>
  <c r="Y58" i="12"/>
  <c r="X58" i="12"/>
  <c r="U58" i="12"/>
  <c r="W58" i="12" s="1"/>
  <c r="T58" i="12"/>
  <c r="V58" i="12" s="1"/>
  <c r="AK57" i="12"/>
  <c r="AJ57" i="12"/>
  <c r="AL57" i="12" s="1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G47" i="12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1" i="12"/>
  <c r="AJ41" i="12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G8" i="12"/>
  <c r="AF8" i="12"/>
  <c r="Y8" i="12"/>
  <c r="X8" i="12"/>
  <c r="U8" i="12"/>
  <c r="W8" i="12" s="1"/>
  <c r="T8" i="12"/>
  <c r="V8" i="12" s="1"/>
  <c r="AK7" i="12"/>
  <c r="AJ7" i="12"/>
  <c r="AG7" i="12"/>
  <c r="AF7" i="12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B138" i="12"/>
  <c r="BB138" i="12"/>
  <c r="BY127" i="11"/>
  <c r="T7" i="11"/>
  <c r="C147" i="12"/>
  <c r="D146" i="12"/>
  <c r="D145" i="12"/>
  <c r="F145" i="12" s="1"/>
  <c r="D144" i="12"/>
  <c r="D143" i="12"/>
  <c r="L139" i="12"/>
  <c r="E139" i="12"/>
  <c r="CG138" i="12"/>
  <c r="CG140" i="12" s="1"/>
  <c r="CG141" i="12" s="1"/>
  <c r="BY138" i="12"/>
  <c r="BM138" i="12"/>
  <c r="BL138" i="12"/>
  <c r="BK138" i="12"/>
  <c r="L138" i="12"/>
  <c r="E138" i="12"/>
  <c r="D138" i="12"/>
  <c r="C138" i="12"/>
  <c r="CO2" i="12"/>
  <c r="BN2" i="12"/>
  <c r="BW2" i="12" s="1"/>
  <c r="CP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H133" i="12" l="1"/>
  <c r="AL107" i="12"/>
  <c r="AL108" i="12"/>
  <c r="AH29" i="12"/>
  <c r="AH134" i="12"/>
  <c r="AH135" i="12"/>
  <c r="AH137" i="12"/>
  <c r="AH56" i="12"/>
  <c r="AH63" i="12"/>
  <c r="AH19" i="12"/>
  <c r="AH57" i="12"/>
  <c r="AH83" i="12"/>
  <c r="AH85" i="12"/>
  <c r="AH94" i="12"/>
  <c r="AH97" i="12"/>
  <c r="AH102" i="12"/>
  <c r="AL5" i="12"/>
  <c r="AL42" i="12"/>
  <c r="AH120" i="12"/>
  <c r="AH123" i="12"/>
  <c r="AL63" i="12"/>
  <c r="AL119" i="12"/>
  <c r="AL123" i="12"/>
  <c r="AL131" i="12"/>
  <c r="AL132" i="12"/>
  <c r="AL134" i="12"/>
  <c r="AL135" i="12"/>
  <c r="AL44" i="12"/>
  <c r="AL46" i="12"/>
  <c r="AH72" i="12"/>
  <c r="AH128" i="12"/>
  <c r="AH43" i="12"/>
  <c r="AL64" i="12"/>
  <c r="AL68" i="12"/>
  <c r="AL74" i="12"/>
  <c r="AL77" i="12"/>
  <c r="AH82" i="12"/>
  <c r="AH95" i="12"/>
  <c r="AL127" i="12"/>
  <c r="AH104" i="12"/>
  <c r="AH106" i="12"/>
  <c r="AL43" i="12"/>
  <c r="AH9" i="12"/>
  <c r="AH16" i="12"/>
  <c r="AH47" i="12"/>
  <c r="AL99" i="12"/>
  <c r="AH119" i="12"/>
  <c r="AL14" i="12"/>
  <c r="AL19" i="12"/>
  <c r="AL20" i="12"/>
  <c r="BW42" i="12"/>
  <c r="CP42" i="12" s="1"/>
  <c r="AL9" i="12"/>
  <c r="AL13" i="12"/>
  <c r="AL98" i="12"/>
  <c r="AL128" i="12"/>
  <c r="AL18" i="12"/>
  <c r="AH24" i="12"/>
  <c r="AH30" i="12"/>
  <c r="AH32" i="12"/>
  <c r="AH35" i="12"/>
  <c r="AH36" i="12"/>
  <c r="AH37" i="12"/>
  <c r="AL59" i="12"/>
  <c r="AL101" i="12"/>
  <c r="AL103" i="12"/>
  <c r="AH107" i="12"/>
  <c r="AL23" i="12"/>
  <c r="AL25" i="12"/>
  <c r="AL28" i="12"/>
  <c r="AL36" i="12"/>
  <c r="AL37" i="12"/>
  <c r="AL38" i="12"/>
  <c r="AL39" i="12"/>
  <c r="AL41" i="12"/>
  <c r="AH86" i="12"/>
  <c r="AH89" i="12"/>
  <c r="AL106" i="12"/>
  <c r="AH112" i="12"/>
  <c r="AH118" i="12"/>
  <c r="AH51" i="12"/>
  <c r="AL116" i="12"/>
  <c r="AH8" i="12"/>
  <c r="AH10" i="12"/>
  <c r="AH11" i="12"/>
  <c r="AH12" i="12"/>
  <c r="AL84" i="12"/>
  <c r="AL91" i="12"/>
  <c r="AL92" i="12"/>
  <c r="AL93" i="12"/>
  <c r="AH100" i="12"/>
  <c r="AL120" i="12"/>
  <c r="AH127" i="12"/>
  <c r="AH5" i="12"/>
  <c r="AL30" i="12"/>
  <c r="AH31" i="12"/>
  <c r="AH34" i="12"/>
  <c r="AH79" i="12"/>
  <c r="AH87" i="12"/>
  <c r="AH129" i="12"/>
  <c r="AH6" i="12"/>
  <c r="AL4" i="12"/>
  <c r="AL6" i="12"/>
  <c r="AL7" i="12"/>
  <c r="AH17" i="12"/>
  <c r="AH18" i="12"/>
  <c r="AL33" i="12"/>
  <c r="AL34" i="12"/>
  <c r="AH38" i="12"/>
  <c r="AH40" i="12"/>
  <c r="AL50" i="12"/>
  <c r="AH55" i="12"/>
  <c r="AH64" i="12"/>
  <c r="AL75" i="12"/>
  <c r="AL79" i="12"/>
  <c r="AL80" i="12"/>
  <c r="AH81" i="12"/>
  <c r="AL86" i="12"/>
  <c r="AL87" i="12"/>
  <c r="AH88" i="12"/>
  <c r="AH90" i="12"/>
  <c r="AH91" i="12"/>
  <c r="AH93" i="12"/>
  <c r="AH110" i="12"/>
  <c r="AL115" i="12"/>
  <c r="AH41" i="12"/>
  <c r="AL51" i="12"/>
  <c r="AH68" i="12"/>
  <c r="AH69" i="12"/>
  <c r="AL110" i="12"/>
  <c r="AL130" i="12"/>
  <c r="AH132" i="12"/>
  <c r="AH58" i="12"/>
  <c r="AL90" i="12"/>
  <c r="AL111" i="12"/>
  <c r="AL121" i="12"/>
  <c r="AH125" i="12"/>
  <c r="AL55" i="12"/>
  <c r="AL122" i="12"/>
  <c r="AH13" i="12"/>
  <c r="AH71" i="12"/>
  <c r="AH105" i="12"/>
  <c r="AH126" i="12"/>
  <c r="AL52" i="12"/>
  <c r="AL10" i="12"/>
  <c r="AL12" i="12"/>
  <c r="AL67" i="12"/>
  <c r="AH3" i="12"/>
  <c r="AH4" i="12"/>
  <c r="AH14" i="12"/>
  <c r="AH15" i="12"/>
  <c r="AL21" i="12"/>
  <c r="AH25" i="12"/>
  <c r="AL47" i="12"/>
  <c r="AH48" i="12"/>
  <c r="AL70" i="12"/>
  <c r="AL71" i="12"/>
  <c r="AL72" i="12"/>
  <c r="AH73" i="12"/>
  <c r="AH75" i="12"/>
  <c r="AH77" i="12"/>
  <c r="AH78" i="12"/>
  <c r="AH98" i="12"/>
  <c r="AL113" i="12"/>
  <c r="AL114" i="12"/>
  <c r="AH115" i="12"/>
  <c r="AH116" i="12"/>
  <c r="AL124" i="12"/>
  <c r="AL126" i="12"/>
  <c r="AL133" i="12"/>
  <c r="AL102" i="12"/>
  <c r="AL109" i="12"/>
  <c r="AL117" i="12"/>
  <c r="AL26" i="12"/>
  <c r="AL60" i="12"/>
  <c r="AL3" i="12"/>
  <c r="AL8" i="12"/>
  <c r="AL17" i="12"/>
  <c r="AL97" i="12"/>
  <c r="AL105" i="12"/>
  <c r="AH22" i="12"/>
  <c r="AL112" i="12"/>
  <c r="AH113" i="12"/>
  <c r="AL15" i="12"/>
  <c r="AL24" i="12"/>
  <c r="AH33" i="12"/>
  <c r="AH39" i="12"/>
  <c r="AH59" i="12"/>
  <c r="AH7" i="12"/>
  <c r="AL11" i="12"/>
  <c r="AH21" i="12"/>
  <c r="AH27" i="12"/>
  <c r="AH28" i="12"/>
  <c r="AL32" i="12"/>
  <c r="AL49" i="12"/>
  <c r="AL65" i="12"/>
  <c r="AL66" i="12"/>
  <c r="AH70" i="12"/>
  <c r="AL76" i="12"/>
  <c r="AH80" i="12"/>
  <c r="AL94" i="12"/>
  <c r="AH96" i="12"/>
  <c r="AH103" i="12"/>
  <c r="AH124" i="12"/>
  <c r="AL40" i="12"/>
  <c r="AH52" i="12"/>
  <c r="AH53" i="12"/>
  <c r="AH54" i="12"/>
  <c r="AL56" i="12"/>
  <c r="AL95" i="12"/>
  <c r="AH99" i="12"/>
  <c r="AH111" i="12"/>
  <c r="AL118" i="12"/>
  <c r="AH121" i="12"/>
  <c r="AH122" i="12"/>
  <c r="AL16" i="12"/>
  <c r="AL35" i="12"/>
  <c r="AL53" i="12"/>
  <c r="AL54" i="12"/>
  <c r="AL69" i="12"/>
  <c r="AL83" i="12"/>
  <c r="AH101" i="12"/>
  <c r="AH108" i="12"/>
  <c r="AL125" i="12"/>
  <c r="AL129" i="12"/>
  <c r="AH45" i="12"/>
  <c r="AH46" i="12"/>
  <c r="AH49" i="12"/>
  <c r="AH60" i="12"/>
  <c r="AH61" i="12"/>
  <c r="AH62" i="12"/>
  <c r="AH65" i="12"/>
  <c r="AH66" i="12"/>
  <c r="AH67" i="12"/>
  <c r="AH74" i="12"/>
  <c r="AH109" i="12"/>
  <c r="AH131" i="12"/>
  <c r="AH50" i="12"/>
  <c r="AL73" i="12"/>
  <c r="AL78" i="12"/>
  <c r="AL81" i="12"/>
  <c r="AL88" i="12"/>
  <c r="AL104" i="12"/>
  <c r="AH117" i="12"/>
  <c r="AH136" i="12"/>
  <c r="AL136" i="12"/>
  <c r="AL137" i="12"/>
  <c r="BW15" i="12"/>
  <c r="CP15" i="12" s="1"/>
  <c r="BW40" i="12"/>
  <c r="CP40" i="12" s="1"/>
  <c r="BW66" i="12"/>
  <c r="CP66" i="12" s="1"/>
  <c r="BW75" i="12"/>
  <c r="CP75" i="12" s="1"/>
  <c r="BW116" i="12"/>
  <c r="CP116" i="12" s="1"/>
  <c r="BW92" i="12"/>
  <c r="CP92" i="12" s="1"/>
  <c r="BW31" i="12"/>
  <c r="CP31" i="12" s="1"/>
  <c r="BW112" i="12"/>
  <c r="CP112" i="12" s="1"/>
  <c r="BW136" i="12"/>
  <c r="CP136" i="12" s="1"/>
  <c r="BW84" i="12"/>
  <c r="CP84" i="12" s="1"/>
  <c r="BW110" i="12"/>
  <c r="CP110" i="12" s="1"/>
  <c r="BW129" i="12"/>
  <c r="CP129" i="12" s="1"/>
  <c r="BW137" i="12"/>
  <c r="CP137" i="12" s="1"/>
  <c r="BW88" i="12"/>
  <c r="CP88" i="12" s="1"/>
  <c r="BW89" i="12"/>
  <c r="CP89" i="12" s="1"/>
  <c r="BW124" i="12"/>
  <c r="CP124" i="12" s="1"/>
  <c r="BW118" i="12"/>
  <c r="CP118" i="12" s="1"/>
  <c r="BW69" i="12"/>
  <c r="CP69" i="12" s="1"/>
  <c r="BW73" i="12"/>
  <c r="CP73" i="12" s="1"/>
  <c r="BW82" i="12"/>
  <c r="CP82" i="12" s="1"/>
  <c r="BW132" i="12"/>
  <c r="CP132" i="12" s="1"/>
  <c r="BW63" i="12"/>
  <c r="CP63" i="12" s="1"/>
  <c r="AH20" i="12"/>
  <c r="AL22" i="12"/>
  <c r="AL27" i="12"/>
  <c r="AL31" i="12"/>
  <c r="AL45" i="12"/>
  <c r="AL48" i="12"/>
  <c r="AH23" i="12"/>
  <c r="AH26" i="12"/>
  <c r="AH44" i="12"/>
  <c r="AL96" i="12"/>
  <c r="AH76" i="12"/>
  <c r="AH84" i="12"/>
  <c r="AH92" i="12"/>
  <c r="F146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44" i="12"/>
  <c r="D147" i="12"/>
  <c r="F147" i="12" s="1"/>
  <c r="F143" i="12"/>
  <c r="AL2" i="12"/>
  <c r="AH2" i="12"/>
  <c r="X138" i="12"/>
  <c r="BN138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38" i="12" l="1"/>
  <c r="AI43" i="12" s="1"/>
  <c r="AL138" i="12"/>
  <c r="AM43" i="12" s="1"/>
  <c r="BW138" i="12"/>
  <c r="AL2" i="11"/>
  <c r="BW127" i="11"/>
  <c r="D132" i="11"/>
  <c r="D133" i="11"/>
  <c r="AB43" i="12" l="1"/>
  <c r="Z43" i="12"/>
  <c r="AR43" i="12"/>
  <c r="AM42" i="12"/>
  <c r="AI42" i="12"/>
  <c r="AM45" i="12"/>
  <c r="AB45" i="12" s="1"/>
  <c r="AM29" i="12"/>
  <c r="AI44" i="12"/>
  <c r="Z44" i="12" s="1"/>
  <c r="AI29" i="12"/>
  <c r="AI135" i="12"/>
  <c r="AI127" i="12"/>
  <c r="AI119" i="12"/>
  <c r="AI134" i="12"/>
  <c r="AI126" i="12"/>
  <c r="AI104" i="12"/>
  <c r="AI95" i="12"/>
  <c r="AI72" i="12"/>
  <c r="AI98" i="12"/>
  <c r="AI96" i="12"/>
  <c r="AI87" i="12"/>
  <c r="AI47" i="12"/>
  <c r="AI30" i="12"/>
  <c r="AI17" i="12"/>
  <c r="AI16" i="12"/>
  <c r="AI55" i="12"/>
  <c r="AI37" i="12"/>
  <c r="AI38" i="12"/>
  <c r="AI7" i="12"/>
  <c r="AI13" i="12"/>
  <c r="AI49" i="12"/>
  <c r="AI15" i="12"/>
  <c r="AI27" i="12"/>
  <c r="AI99" i="12"/>
  <c r="AI65" i="12"/>
  <c r="AI100" i="12"/>
  <c r="AI85" i="12"/>
  <c r="AI136" i="12"/>
  <c r="AI102" i="12"/>
  <c r="AI124" i="12"/>
  <c r="AI57" i="12"/>
  <c r="AI74" i="12"/>
  <c r="AI89" i="12"/>
  <c r="AI118" i="12"/>
  <c r="AI90" i="12"/>
  <c r="AI71" i="12"/>
  <c r="AI94" i="12"/>
  <c r="AI101" i="12"/>
  <c r="AI5" i="12"/>
  <c r="AI41" i="12"/>
  <c r="AI21" i="12"/>
  <c r="AI103" i="12"/>
  <c r="AI66" i="12"/>
  <c r="AI79" i="12"/>
  <c r="AI111" i="12"/>
  <c r="AI86" i="12"/>
  <c r="AI107" i="12"/>
  <c r="AI109" i="12"/>
  <c r="AI137" i="12"/>
  <c r="AI122" i="12"/>
  <c r="AI93" i="12"/>
  <c r="AI123" i="12"/>
  <c r="AI128" i="12"/>
  <c r="AI129" i="12"/>
  <c r="AI114" i="12"/>
  <c r="AI10" i="12"/>
  <c r="AI8" i="12"/>
  <c r="AI34" i="12"/>
  <c r="AI45" i="12"/>
  <c r="AI35" i="12"/>
  <c r="AI67" i="12"/>
  <c r="AI82" i="12"/>
  <c r="AI63" i="12"/>
  <c r="AI75" i="12"/>
  <c r="AI108" i="12"/>
  <c r="AI78" i="12"/>
  <c r="AI116" i="12"/>
  <c r="AI110" i="12"/>
  <c r="AI81" i="12"/>
  <c r="AI125" i="12"/>
  <c r="AI117" i="12"/>
  <c r="AI11" i="12"/>
  <c r="AI19" i="12"/>
  <c r="AI24" i="12"/>
  <c r="AI28" i="12"/>
  <c r="AI39" i="12"/>
  <c r="AI56" i="12"/>
  <c r="AI48" i="12"/>
  <c r="AI36" i="12"/>
  <c r="AI73" i="12"/>
  <c r="AI51" i="12"/>
  <c r="AI77" i="12"/>
  <c r="AI121" i="12"/>
  <c r="AI115" i="12"/>
  <c r="AI105" i="12"/>
  <c r="AI70" i="12"/>
  <c r="AI52" i="12"/>
  <c r="AI91" i="12"/>
  <c r="AI112" i="12"/>
  <c r="AI61" i="12"/>
  <c r="AI132" i="12"/>
  <c r="AI120" i="12"/>
  <c r="AI12" i="12"/>
  <c r="AI31" i="12"/>
  <c r="AI40" i="12"/>
  <c r="AI54" i="12"/>
  <c r="AI3" i="12"/>
  <c r="AI32" i="12"/>
  <c r="AI25" i="12"/>
  <c r="AI9" i="12"/>
  <c r="AI58" i="12"/>
  <c r="AI53" i="12"/>
  <c r="AI60" i="12"/>
  <c r="AI97" i="12"/>
  <c r="AI113" i="12"/>
  <c r="AI18" i="12"/>
  <c r="AI4" i="12"/>
  <c r="AI33" i="12"/>
  <c r="AI69" i="12"/>
  <c r="AI80" i="12"/>
  <c r="AI59" i="12"/>
  <c r="AI22" i="12"/>
  <c r="AI6" i="12"/>
  <c r="AI46" i="12"/>
  <c r="AI50" i="12"/>
  <c r="AI14" i="12"/>
  <c r="AI83" i="12"/>
  <c r="AI64" i="12"/>
  <c r="AI62" i="12"/>
  <c r="AI88" i="12"/>
  <c r="AI106" i="12"/>
  <c r="AI68" i="12"/>
  <c r="AI131" i="12"/>
  <c r="AI133" i="12"/>
  <c r="AI130" i="12"/>
  <c r="AM27" i="12"/>
  <c r="AI76" i="12"/>
  <c r="AI23" i="12"/>
  <c r="AI20" i="12"/>
  <c r="AM96" i="12"/>
  <c r="AI26" i="12"/>
  <c r="AM31" i="12"/>
  <c r="AI92" i="12"/>
  <c r="AM131" i="12"/>
  <c r="AM123" i="12"/>
  <c r="AM122" i="12"/>
  <c r="AM100" i="12"/>
  <c r="AM92" i="12"/>
  <c r="AM67" i="12"/>
  <c r="AM75" i="12"/>
  <c r="AM99" i="12"/>
  <c r="AM93" i="12"/>
  <c r="AM76" i="12"/>
  <c r="AM12" i="12"/>
  <c r="AM54" i="12"/>
  <c r="AM51" i="12"/>
  <c r="AM46" i="12"/>
  <c r="AM36" i="12"/>
  <c r="AM4" i="12"/>
  <c r="AM25" i="12"/>
  <c r="AM10" i="12"/>
  <c r="AM3" i="12"/>
  <c r="AM102" i="12"/>
  <c r="AM58" i="12"/>
  <c r="AM69" i="12"/>
  <c r="AM91" i="12"/>
  <c r="AM84" i="12"/>
  <c r="AM66" i="12"/>
  <c r="AM47" i="12"/>
  <c r="AM71" i="12"/>
  <c r="AM110" i="12"/>
  <c r="AM64" i="12"/>
  <c r="AM104" i="12"/>
  <c r="AM132" i="12"/>
  <c r="AM137" i="12"/>
  <c r="AM112" i="12"/>
  <c r="AM20" i="12"/>
  <c r="AM53" i="12"/>
  <c r="AM59" i="12"/>
  <c r="AM124" i="12"/>
  <c r="AM74" i="12"/>
  <c r="AM126" i="12"/>
  <c r="AM88" i="12"/>
  <c r="AM130" i="12"/>
  <c r="AM9" i="12"/>
  <c r="AM16" i="12"/>
  <c r="AM52" i="12"/>
  <c r="AM8" i="12"/>
  <c r="AM33" i="12"/>
  <c r="AM40" i="12"/>
  <c r="AM63" i="12"/>
  <c r="AM83" i="12"/>
  <c r="AM21" i="12"/>
  <c r="AM60" i="12"/>
  <c r="AM73" i="12"/>
  <c r="AM113" i="12"/>
  <c r="AM72" i="12"/>
  <c r="AM133" i="12"/>
  <c r="AM105" i="12"/>
  <c r="AM38" i="12"/>
  <c r="AM107" i="12"/>
  <c r="AM70" i="12"/>
  <c r="AM127" i="12"/>
  <c r="AM62" i="12"/>
  <c r="AM134" i="12"/>
  <c r="AM15" i="12"/>
  <c r="AM11" i="12"/>
  <c r="AM18" i="12"/>
  <c r="AM24" i="12"/>
  <c r="AM17" i="12"/>
  <c r="AM68" i="12"/>
  <c r="AM32" i="12"/>
  <c r="AM39" i="12"/>
  <c r="AM116" i="12"/>
  <c r="AM118" i="12"/>
  <c r="AM90" i="12"/>
  <c r="AM87" i="12"/>
  <c r="AM111" i="12"/>
  <c r="AM136" i="12"/>
  <c r="AM108" i="12"/>
  <c r="AM49" i="12"/>
  <c r="AM106" i="12"/>
  <c r="AM77" i="12"/>
  <c r="AM82" i="12"/>
  <c r="AM125" i="12"/>
  <c r="AM80" i="12"/>
  <c r="AM129" i="12"/>
  <c r="AM35" i="12"/>
  <c r="AM30" i="12"/>
  <c r="AM19" i="12"/>
  <c r="AM55" i="12"/>
  <c r="AM85" i="12"/>
  <c r="AM79" i="12"/>
  <c r="AM117" i="12"/>
  <c r="AM114" i="12"/>
  <c r="AM89" i="12"/>
  <c r="AM115" i="12"/>
  <c r="AM109" i="12"/>
  <c r="AM86" i="12"/>
  <c r="AM119" i="12"/>
  <c r="AM61" i="12"/>
  <c r="AM120" i="12"/>
  <c r="AM121" i="12"/>
  <c r="AM97" i="12"/>
  <c r="AM26" i="12"/>
  <c r="AM28" i="12"/>
  <c r="AM14" i="12"/>
  <c r="AM34" i="12"/>
  <c r="AM44" i="12"/>
  <c r="AM56" i="12"/>
  <c r="AM5" i="12"/>
  <c r="AM41" i="12"/>
  <c r="AM37" i="12"/>
  <c r="AM13" i="12"/>
  <c r="AM50" i="12"/>
  <c r="AM101" i="12"/>
  <c r="AM94" i="12"/>
  <c r="AM128" i="12"/>
  <c r="AM6" i="12"/>
  <c r="AM7" i="12"/>
  <c r="AM23" i="12"/>
  <c r="AM95" i="12"/>
  <c r="AM57" i="12"/>
  <c r="AM78" i="12"/>
  <c r="AM65" i="12"/>
  <c r="AM103" i="12"/>
  <c r="AM81" i="12"/>
  <c r="AM135" i="12"/>
  <c r="AM98" i="12"/>
  <c r="AI84" i="12"/>
  <c r="AM22" i="12"/>
  <c r="AM48" i="12"/>
  <c r="AI2" i="12"/>
  <c r="AM2" i="12"/>
  <c r="F132" i="11"/>
  <c r="AL127" i="11"/>
  <c r="F133" i="11"/>
  <c r="X127" i="11"/>
  <c r="D136" i="11"/>
  <c r="F136" i="11" s="1"/>
  <c r="AH127" i="11"/>
  <c r="BN127" i="11"/>
  <c r="AA43" i="12" l="1"/>
  <c r="AT43" i="12" s="1"/>
  <c r="AS43" i="12"/>
  <c r="AB42" i="12"/>
  <c r="AR42" i="12" s="1"/>
  <c r="Z42" i="12"/>
  <c r="Z29" i="12"/>
  <c r="AB29" i="12"/>
  <c r="AR29" i="12" s="1"/>
  <c r="AB114" i="12"/>
  <c r="AR114" i="12" s="1"/>
  <c r="AB127" i="12"/>
  <c r="AR127" i="12" s="1"/>
  <c r="AB110" i="12"/>
  <c r="AR110" i="12" s="1"/>
  <c r="Z20" i="12"/>
  <c r="Z3" i="12"/>
  <c r="AS3" i="12" s="1"/>
  <c r="Z78" i="12"/>
  <c r="AS78" i="12" s="1"/>
  <c r="Z118" i="12"/>
  <c r="AS118" i="12" s="1"/>
  <c r="Z38" i="12"/>
  <c r="AS38" i="12" s="1"/>
  <c r="AB44" i="12"/>
  <c r="AS44" i="12"/>
  <c r="AB17" i="12"/>
  <c r="AR17" i="12" s="1"/>
  <c r="AB53" i="12"/>
  <c r="AR53" i="12" s="1"/>
  <c r="AB12" i="12"/>
  <c r="AR12" i="12" s="1"/>
  <c r="Z22" i="12"/>
  <c r="AS22" i="12" s="1"/>
  <c r="Z112" i="12"/>
  <c r="AS112" i="12" s="1"/>
  <c r="Z8" i="12"/>
  <c r="AS8" i="12" s="1"/>
  <c r="Z37" i="12"/>
  <c r="AB48" i="12"/>
  <c r="AR48" i="12" s="1"/>
  <c r="AB61" i="12"/>
  <c r="AB24" i="12"/>
  <c r="AR24" i="12" s="1"/>
  <c r="AB20" i="12"/>
  <c r="AR20" i="12" s="1"/>
  <c r="AB76" i="12"/>
  <c r="AR76" i="12" s="1"/>
  <c r="Z59" i="12"/>
  <c r="Z73" i="12"/>
  <c r="AS73" i="12" s="1"/>
  <c r="Z41" i="12"/>
  <c r="AS41" i="12" s="1"/>
  <c r="Z72" i="12"/>
  <c r="AS72" i="12" s="1"/>
  <c r="AB50" i="12"/>
  <c r="AR50" i="12" s="1"/>
  <c r="AB90" i="12"/>
  <c r="AR90" i="12" s="1"/>
  <c r="AB130" i="12"/>
  <c r="AR130" i="12" s="1"/>
  <c r="AB93" i="12"/>
  <c r="AR93" i="12" s="1"/>
  <c r="Z80" i="12"/>
  <c r="AS80" i="12" s="1"/>
  <c r="Z117" i="12"/>
  <c r="Z27" i="12"/>
  <c r="AS27" i="12" s="1"/>
  <c r="AB81" i="12"/>
  <c r="AB6" i="12"/>
  <c r="AR6" i="12" s="1"/>
  <c r="AB5" i="12"/>
  <c r="AR5" i="12" s="1"/>
  <c r="AB97" i="12"/>
  <c r="AB89" i="12"/>
  <c r="AR89" i="12" s="1"/>
  <c r="AB35" i="12"/>
  <c r="AR35" i="12" s="1"/>
  <c r="AB108" i="12"/>
  <c r="AR108" i="12" s="1"/>
  <c r="AB32" i="12"/>
  <c r="AR32" i="12" s="1"/>
  <c r="AB62" i="12"/>
  <c r="AR62" i="12" s="1"/>
  <c r="AB113" i="12"/>
  <c r="AR113" i="12" s="1"/>
  <c r="AB8" i="12"/>
  <c r="AB124" i="12"/>
  <c r="AB64" i="12"/>
  <c r="AR64" i="12" s="1"/>
  <c r="AB58" i="12"/>
  <c r="AR58" i="12" s="1"/>
  <c r="AB51" i="12"/>
  <c r="AR51" i="12" s="1"/>
  <c r="AB92" i="12"/>
  <c r="AR92" i="12" s="1"/>
  <c r="AB96" i="12"/>
  <c r="AR96" i="12" s="1"/>
  <c r="Z68" i="12"/>
  <c r="Z46" i="12"/>
  <c r="AS46" i="12" s="1"/>
  <c r="Z18" i="12"/>
  <c r="AS18" i="12" s="1"/>
  <c r="Z32" i="12"/>
  <c r="AS32" i="12" s="1"/>
  <c r="Z132" i="12"/>
  <c r="AS132" i="12" s="1"/>
  <c r="Z121" i="12"/>
  <c r="Z28" i="12"/>
  <c r="Z116" i="12"/>
  <c r="AS116" i="12" s="1"/>
  <c r="Z45" i="12"/>
  <c r="AR45" i="12"/>
  <c r="Z93" i="12"/>
  <c r="AS93" i="12" s="1"/>
  <c r="Z66" i="12"/>
  <c r="AS66" i="12" s="1"/>
  <c r="Z90" i="12"/>
  <c r="AS90" i="12" s="1"/>
  <c r="Z85" i="12"/>
  <c r="Z7" i="12"/>
  <c r="Z87" i="12"/>
  <c r="AS87" i="12" s="1"/>
  <c r="Z119" i="12"/>
  <c r="AB128" i="12"/>
  <c r="AR128" i="12" s="1"/>
  <c r="AB129" i="12"/>
  <c r="AR129" i="12" s="1"/>
  <c r="AB52" i="12"/>
  <c r="AR52" i="12" s="1"/>
  <c r="AB54" i="12"/>
  <c r="AR54" i="12" s="1"/>
  <c r="Z6" i="12"/>
  <c r="AS6" i="12" s="1"/>
  <c r="Z61" i="12"/>
  <c r="AS61" i="12" s="1"/>
  <c r="Z34" i="12"/>
  <c r="Z127" i="12"/>
  <c r="AS127" i="12" s="1"/>
  <c r="AB94" i="12"/>
  <c r="AR94" i="12" s="1"/>
  <c r="AB80" i="12"/>
  <c r="AR80" i="12" s="1"/>
  <c r="AB60" i="12"/>
  <c r="AR60" i="12" s="1"/>
  <c r="AB3" i="12"/>
  <c r="AR3" i="12" s="1"/>
  <c r="Z23" i="12"/>
  <c r="Z54" i="12"/>
  <c r="AS54" i="12" s="1"/>
  <c r="Z108" i="12"/>
  <c r="AS108" i="12" s="1"/>
  <c r="Z89" i="12"/>
  <c r="AS89" i="12" s="1"/>
  <c r="Z98" i="12"/>
  <c r="AB78" i="12"/>
  <c r="AR78" i="12" s="1"/>
  <c r="AB125" i="12"/>
  <c r="AR125" i="12" s="1"/>
  <c r="AB21" i="12"/>
  <c r="AR21" i="12" s="1"/>
  <c r="AB10" i="12"/>
  <c r="AR10" i="12" s="1"/>
  <c r="Z62" i="12"/>
  <c r="AS62" i="12" s="1"/>
  <c r="Z91" i="12"/>
  <c r="AS91" i="12" s="1"/>
  <c r="Z10" i="12"/>
  <c r="AB57" i="12"/>
  <c r="AR57" i="12" s="1"/>
  <c r="AB85" i="12"/>
  <c r="AR85" i="12" s="1"/>
  <c r="AB38" i="12"/>
  <c r="AR38" i="12" s="1"/>
  <c r="AB66" i="12"/>
  <c r="AR66" i="12" s="1"/>
  <c r="AB27" i="12"/>
  <c r="AR27" i="12" s="1"/>
  <c r="Z31" i="12"/>
  <c r="Z114" i="12"/>
  <c r="Z57" i="12"/>
  <c r="AS57" i="12" s="1"/>
  <c r="Z16" i="12"/>
  <c r="AS16" i="12" s="1"/>
  <c r="Z84" i="12"/>
  <c r="AS84" i="12" s="1"/>
  <c r="AB86" i="12"/>
  <c r="AR86" i="12" s="1"/>
  <c r="AB77" i="12"/>
  <c r="AR77" i="12" s="1"/>
  <c r="AB118" i="12"/>
  <c r="AB105" i="12"/>
  <c r="AR105" i="12" s="1"/>
  <c r="AB63" i="12"/>
  <c r="AR63" i="12" s="1"/>
  <c r="AB88" i="12"/>
  <c r="AR88" i="12" s="1"/>
  <c r="AB137" i="12"/>
  <c r="AR137" i="12" s="1"/>
  <c r="AB84" i="12"/>
  <c r="AR84" i="12" s="1"/>
  <c r="AB4" i="12"/>
  <c r="AR4" i="12" s="1"/>
  <c r="AB99" i="12"/>
  <c r="AR99" i="12" s="1"/>
  <c r="Z92" i="12"/>
  <c r="Z130" i="12"/>
  <c r="AS130" i="12" s="1"/>
  <c r="Z83" i="12"/>
  <c r="AS83" i="12" s="1"/>
  <c r="Z69" i="12"/>
  <c r="Z58" i="12"/>
  <c r="Z70" i="12"/>
  <c r="AS70" i="12" s="1"/>
  <c r="Z48" i="12"/>
  <c r="Z125" i="12"/>
  <c r="Z82" i="12"/>
  <c r="AS82" i="12" s="1"/>
  <c r="Z129" i="12"/>
  <c r="AS129" i="12" s="1"/>
  <c r="Z86" i="12"/>
  <c r="AS86" i="12" s="1"/>
  <c r="Z101" i="12"/>
  <c r="Z124" i="12"/>
  <c r="AS124" i="12" s="1"/>
  <c r="Z15" i="12"/>
  <c r="Z17" i="12"/>
  <c r="Z104" i="12"/>
  <c r="AS104" i="12" s="1"/>
  <c r="AB103" i="12"/>
  <c r="AR103" i="12" s="1"/>
  <c r="AB121" i="12"/>
  <c r="AR121" i="12" s="1"/>
  <c r="AB68" i="12"/>
  <c r="AR68" i="12" s="1"/>
  <c r="AB59" i="12"/>
  <c r="AR59" i="12" s="1"/>
  <c r="AB100" i="12"/>
  <c r="AR100" i="12" s="1"/>
  <c r="Z113" i="12"/>
  <c r="AS113" i="12" s="1"/>
  <c r="Z24" i="12"/>
  <c r="AS24" i="12" s="1"/>
  <c r="Z103" i="12"/>
  <c r="Z100" i="12"/>
  <c r="AS100" i="12" s="1"/>
  <c r="AB120" i="12"/>
  <c r="AR120" i="12" s="1"/>
  <c r="AB111" i="12"/>
  <c r="AR111" i="12" s="1"/>
  <c r="AB16" i="12"/>
  <c r="AR16" i="12" s="1"/>
  <c r="AB122" i="12"/>
  <c r="AR122" i="12" s="1"/>
  <c r="Z97" i="12"/>
  <c r="AS97" i="12" s="1"/>
  <c r="AR97" i="12"/>
  <c r="Z19" i="12"/>
  <c r="Z21" i="12"/>
  <c r="AS21" i="12" s="1"/>
  <c r="Z135" i="12"/>
  <c r="AS135" i="12" s="1"/>
  <c r="AB101" i="12"/>
  <c r="AR101" i="12" s="1"/>
  <c r="AB79" i="12"/>
  <c r="AR79" i="12" s="1"/>
  <c r="AB107" i="12"/>
  <c r="AR107" i="12" s="1"/>
  <c r="AB47" i="12"/>
  <c r="AR47" i="12" s="1"/>
  <c r="Z76" i="12"/>
  <c r="AS76" i="12" s="1"/>
  <c r="Z40" i="12"/>
  <c r="AS40" i="12" s="1"/>
  <c r="Z75" i="12"/>
  <c r="AS75" i="12" s="1"/>
  <c r="Z74" i="12"/>
  <c r="Z55" i="12"/>
  <c r="AS55" i="12" s="1"/>
  <c r="AB14" i="12"/>
  <c r="AR14" i="12" s="1"/>
  <c r="AB82" i="12"/>
  <c r="AB83" i="12"/>
  <c r="AR83" i="12" s="1"/>
  <c r="AB25" i="12"/>
  <c r="AR25" i="12" s="1"/>
  <c r="Z64" i="12"/>
  <c r="Z52" i="12"/>
  <c r="AS52" i="12" s="1"/>
  <c r="Z107" i="12"/>
  <c r="AB95" i="12"/>
  <c r="AR95" i="12" s="1"/>
  <c r="AB55" i="12"/>
  <c r="AR55" i="12" s="1"/>
  <c r="AB11" i="12"/>
  <c r="AR11" i="12" s="1"/>
  <c r="AB98" i="12"/>
  <c r="AR98" i="12" s="1"/>
  <c r="AB23" i="12"/>
  <c r="AR23" i="12" s="1"/>
  <c r="AB37" i="12"/>
  <c r="AR37" i="12" s="1"/>
  <c r="AB28" i="12"/>
  <c r="AR28" i="12" s="1"/>
  <c r="AB109" i="12"/>
  <c r="AB19" i="12"/>
  <c r="AR19" i="12" s="1"/>
  <c r="AB106" i="12"/>
  <c r="AR106" i="12" s="1"/>
  <c r="AB116" i="12"/>
  <c r="AB15" i="12"/>
  <c r="AR15" i="12" s="1"/>
  <c r="AB133" i="12"/>
  <c r="AR133" i="12" s="1"/>
  <c r="AB40" i="12"/>
  <c r="AR40" i="12" s="1"/>
  <c r="AB126" i="12"/>
  <c r="AR126" i="12" s="1"/>
  <c r="AB132" i="12"/>
  <c r="AR132" i="12" s="1"/>
  <c r="AB91" i="12"/>
  <c r="AR91" i="12" s="1"/>
  <c r="AB36" i="12"/>
  <c r="AR36" i="12" s="1"/>
  <c r="AB75" i="12"/>
  <c r="AR75" i="12" s="1"/>
  <c r="AB31" i="12"/>
  <c r="AR31" i="12" s="1"/>
  <c r="Z133" i="12"/>
  <c r="Z14" i="12"/>
  <c r="Z33" i="12"/>
  <c r="Z9" i="12"/>
  <c r="AS9" i="12" s="1"/>
  <c r="Z12" i="12"/>
  <c r="AS12" i="12" s="1"/>
  <c r="Z105" i="12"/>
  <c r="Z56" i="12"/>
  <c r="AS56" i="12" s="1"/>
  <c r="Z81" i="12"/>
  <c r="AS81" i="12" s="1"/>
  <c r="Z67" i="12"/>
  <c r="AS67" i="12" s="1"/>
  <c r="Z128" i="12"/>
  <c r="Z111" i="12"/>
  <c r="Z94" i="12"/>
  <c r="AS94" i="12" s="1"/>
  <c r="Z102" i="12"/>
  <c r="AS102" i="12" s="1"/>
  <c r="Z49" i="12"/>
  <c r="Z30" i="12"/>
  <c r="AS30" i="12" s="1"/>
  <c r="Z126" i="12"/>
  <c r="AB56" i="12"/>
  <c r="AR56" i="12" s="1"/>
  <c r="AB136" i="12"/>
  <c r="AR136" i="12" s="1"/>
  <c r="AB73" i="12"/>
  <c r="AR73" i="12" s="1"/>
  <c r="AB102" i="12"/>
  <c r="Z106" i="12"/>
  <c r="Z77" i="12"/>
  <c r="AS77" i="12" s="1"/>
  <c r="Z122" i="12"/>
  <c r="AA122" i="12" s="1"/>
  <c r="AT122" i="12" s="1"/>
  <c r="Z96" i="12"/>
  <c r="AS96" i="12" s="1"/>
  <c r="AB65" i="12"/>
  <c r="AB117" i="12"/>
  <c r="AR117" i="12" s="1"/>
  <c r="AB70" i="12"/>
  <c r="AR70" i="12" s="1"/>
  <c r="AB71" i="12"/>
  <c r="AR71" i="12" s="1"/>
  <c r="Z88" i="12"/>
  <c r="AS88" i="12" s="1"/>
  <c r="Z51" i="12"/>
  <c r="Z137" i="12"/>
  <c r="AS137" i="12" s="1"/>
  <c r="Z65" i="12"/>
  <c r="AS65" i="12" s="1"/>
  <c r="AB34" i="12"/>
  <c r="AR34" i="12" s="1"/>
  <c r="AB87" i="12"/>
  <c r="AB9" i="12"/>
  <c r="AR9" i="12" s="1"/>
  <c r="AB123" i="12"/>
  <c r="AR123" i="12" s="1"/>
  <c r="Z60" i="12"/>
  <c r="Z11" i="12"/>
  <c r="AS11" i="12" s="1"/>
  <c r="Z109" i="12"/>
  <c r="AS109" i="12" s="1"/>
  <c r="Z99" i="12"/>
  <c r="AB22" i="12"/>
  <c r="AR22" i="12" s="1"/>
  <c r="AB119" i="12"/>
  <c r="AR119" i="12" s="1"/>
  <c r="AS119" i="12"/>
  <c r="AB18" i="12"/>
  <c r="AB112" i="12"/>
  <c r="AR112" i="12" s="1"/>
  <c r="AB131" i="12"/>
  <c r="AR131" i="12" s="1"/>
  <c r="Z53" i="12"/>
  <c r="Z36" i="12"/>
  <c r="Z63" i="12"/>
  <c r="Z5" i="12"/>
  <c r="AS5" i="12" s="1"/>
  <c r="Z95" i="12"/>
  <c r="AB13" i="12"/>
  <c r="AR13" i="12" s="1"/>
  <c r="AB135" i="12"/>
  <c r="AR135" i="12" s="1"/>
  <c r="AB7" i="12"/>
  <c r="AR7" i="12" s="1"/>
  <c r="AB41" i="12"/>
  <c r="AR41" i="12" s="1"/>
  <c r="AB26" i="12"/>
  <c r="AR26" i="12" s="1"/>
  <c r="AB115" i="12"/>
  <c r="AR115" i="12" s="1"/>
  <c r="AB30" i="12"/>
  <c r="AR30" i="12" s="1"/>
  <c r="AB49" i="12"/>
  <c r="AR49" i="12" s="1"/>
  <c r="AB39" i="12"/>
  <c r="AR39" i="12" s="1"/>
  <c r="AB134" i="12"/>
  <c r="AR134" i="12" s="1"/>
  <c r="AB72" i="12"/>
  <c r="AR72" i="12" s="1"/>
  <c r="AB33" i="12"/>
  <c r="AR33" i="12" s="1"/>
  <c r="AB74" i="12"/>
  <c r="AR74" i="12" s="1"/>
  <c r="AB104" i="12"/>
  <c r="AR104" i="12" s="1"/>
  <c r="AB69" i="12"/>
  <c r="AR69" i="12" s="1"/>
  <c r="AB46" i="12"/>
  <c r="AR46" i="12" s="1"/>
  <c r="AB67" i="12"/>
  <c r="Z26" i="12"/>
  <c r="AS26" i="12" s="1"/>
  <c r="Z131" i="12"/>
  <c r="AS131" i="12" s="1"/>
  <c r="Z50" i="12"/>
  <c r="AS50" i="12" s="1"/>
  <c r="Z4" i="12"/>
  <c r="AS4" i="12" s="1"/>
  <c r="Z25" i="12"/>
  <c r="AS25" i="12" s="1"/>
  <c r="Z120" i="12"/>
  <c r="Z115" i="12"/>
  <c r="Z39" i="12"/>
  <c r="AS39" i="12" s="1"/>
  <c r="Z110" i="12"/>
  <c r="Z35" i="12"/>
  <c r="Z123" i="12"/>
  <c r="Z79" i="12"/>
  <c r="Z71" i="12"/>
  <c r="Z136" i="12"/>
  <c r="AS136" i="12" s="1"/>
  <c r="Z13" i="12"/>
  <c r="Z47" i="12"/>
  <c r="AS47" i="12" s="1"/>
  <c r="Z134" i="12"/>
  <c r="AS134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42" i="12" l="1"/>
  <c r="AT42" i="12" s="1"/>
  <c r="AA63" i="12"/>
  <c r="AT63" i="12" s="1"/>
  <c r="AA90" i="12"/>
  <c r="AT90" i="12" s="1"/>
  <c r="AA97" i="12"/>
  <c r="AT97" i="12" s="1"/>
  <c r="AS42" i="12"/>
  <c r="AA89" i="12"/>
  <c r="AT89" i="12" s="1"/>
  <c r="AA32" i="12"/>
  <c r="AT32" i="12" s="1"/>
  <c r="AA99" i="12"/>
  <c r="AT99" i="12" s="1"/>
  <c r="AA114" i="12"/>
  <c r="AT114" i="12" s="1"/>
  <c r="AA102" i="12"/>
  <c r="AT102" i="12" s="1"/>
  <c r="AA96" i="12"/>
  <c r="AT96" i="12" s="1"/>
  <c r="AA135" i="12"/>
  <c r="AT135" i="12" s="1"/>
  <c r="AA67" i="12"/>
  <c r="AT67" i="12" s="1"/>
  <c r="AA85" i="12"/>
  <c r="AT85" i="12" s="1"/>
  <c r="AA62" i="12"/>
  <c r="AT62" i="12" s="1"/>
  <c r="AA66" i="12"/>
  <c r="AT66" i="12" s="1"/>
  <c r="AA94" i="12"/>
  <c r="AT94" i="12" s="1"/>
  <c r="AA95" i="12"/>
  <c r="AT95" i="12" s="1"/>
  <c r="AA29" i="12"/>
  <c r="AT29" i="12" s="1"/>
  <c r="AA25" i="12"/>
  <c r="AT25" i="12" s="1"/>
  <c r="AA55" i="12"/>
  <c r="AT55" i="12" s="1"/>
  <c r="AR67" i="12"/>
  <c r="AS29" i="12"/>
  <c r="AA28" i="12"/>
  <c r="AT28" i="12" s="1"/>
  <c r="AA98" i="12"/>
  <c r="AT98" i="12" s="1"/>
  <c r="AA22" i="12"/>
  <c r="AT22" i="12" s="1"/>
  <c r="AA20" i="12"/>
  <c r="AT20" i="12" s="1"/>
  <c r="AA126" i="12"/>
  <c r="AT126" i="12" s="1"/>
  <c r="AA107" i="12"/>
  <c r="AT107" i="12" s="1"/>
  <c r="AS63" i="12"/>
  <c r="AA124" i="12"/>
  <c r="AT124" i="12" s="1"/>
  <c r="AA61" i="12"/>
  <c r="AT61" i="12" s="1"/>
  <c r="AA15" i="12"/>
  <c r="AT15" i="12" s="1"/>
  <c r="AA77" i="12"/>
  <c r="AT77" i="12" s="1"/>
  <c r="AA71" i="12"/>
  <c r="AT71" i="12" s="1"/>
  <c r="AA36" i="12"/>
  <c r="AT36" i="12" s="1"/>
  <c r="AA109" i="12"/>
  <c r="AT109" i="12" s="1"/>
  <c r="AA56" i="12"/>
  <c r="AT56" i="12" s="1"/>
  <c r="AA57" i="12"/>
  <c r="AT57" i="12" s="1"/>
  <c r="AA50" i="12"/>
  <c r="AT50" i="12" s="1"/>
  <c r="AS28" i="12"/>
  <c r="AA64" i="12"/>
  <c r="AT64" i="12" s="1"/>
  <c r="AA74" i="12"/>
  <c r="AT74" i="12" s="1"/>
  <c r="AA23" i="12"/>
  <c r="AT23" i="12" s="1"/>
  <c r="AA121" i="12"/>
  <c r="AT121" i="12" s="1"/>
  <c r="AA81" i="12"/>
  <c r="AT81" i="12" s="1"/>
  <c r="AS20" i="12"/>
  <c r="AA88" i="12"/>
  <c r="AT88" i="12" s="1"/>
  <c r="AA119" i="12"/>
  <c r="AT119" i="12" s="1"/>
  <c r="AA123" i="12"/>
  <c r="AT123" i="12" s="1"/>
  <c r="AS15" i="12"/>
  <c r="AA34" i="12"/>
  <c r="AT34" i="12" s="1"/>
  <c r="AA21" i="12"/>
  <c r="AT21" i="12" s="1"/>
  <c r="AA137" i="12"/>
  <c r="AT137" i="12" s="1"/>
  <c r="AA83" i="12"/>
  <c r="AT83" i="12" s="1"/>
  <c r="AS34" i="12"/>
  <c r="AA73" i="12"/>
  <c r="AT73" i="12" s="1"/>
  <c r="AA39" i="12"/>
  <c r="AT39" i="12" s="1"/>
  <c r="AR81" i="12"/>
  <c r="AS23" i="12"/>
  <c r="AR124" i="12"/>
  <c r="AA69" i="12"/>
  <c r="AT69" i="12" s="1"/>
  <c r="AA133" i="12"/>
  <c r="AT133" i="12" s="1"/>
  <c r="AS74" i="12"/>
  <c r="AA52" i="12"/>
  <c r="AT52" i="12" s="1"/>
  <c r="AA41" i="12"/>
  <c r="AT41" i="12" s="1"/>
  <c r="AA134" i="12"/>
  <c r="AT134" i="12" s="1"/>
  <c r="AA82" i="12"/>
  <c r="AT82" i="12" s="1"/>
  <c r="AA100" i="12"/>
  <c r="AT100" i="12" s="1"/>
  <c r="AR61" i="12"/>
  <c r="AA108" i="12"/>
  <c r="AT108" i="12" s="1"/>
  <c r="AA104" i="12"/>
  <c r="AT104" i="12" s="1"/>
  <c r="AA112" i="12"/>
  <c r="AT112" i="12" s="1"/>
  <c r="AA4" i="12"/>
  <c r="AT4" i="12" s="1"/>
  <c r="AS36" i="12"/>
  <c r="AS95" i="12"/>
  <c r="AS107" i="12"/>
  <c r="AA103" i="12"/>
  <c r="AT103" i="12" s="1"/>
  <c r="AS121" i="12"/>
  <c r="AS85" i="12"/>
  <c r="AA5" i="12"/>
  <c r="AT5" i="12" s="1"/>
  <c r="AR109" i="12"/>
  <c r="AA27" i="12"/>
  <c r="AT27" i="12" s="1"/>
  <c r="AS126" i="12"/>
  <c r="AA24" i="12"/>
  <c r="AT24" i="12" s="1"/>
  <c r="AA117" i="12"/>
  <c r="AT117" i="12" s="1"/>
  <c r="AA54" i="12"/>
  <c r="AT54" i="12" s="1"/>
  <c r="AA26" i="12"/>
  <c r="AT26" i="12" s="1"/>
  <c r="AS133" i="12"/>
  <c r="AA101" i="12"/>
  <c r="AT101" i="12" s="1"/>
  <c r="AA48" i="12"/>
  <c r="AT48" i="12" s="1"/>
  <c r="AS115" i="12"/>
  <c r="AA115" i="12"/>
  <c r="AT115" i="12" s="1"/>
  <c r="AA131" i="12"/>
  <c r="AT131" i="12" s="1"/>
  <c r="AA93" i="12"/>
  <c r="AT93" i="12" s="1"/>
  <c r="AS123" i="12"/>
  <c r="AA111" i="12"/>
  <c r="AT111" i="12" s="1"/>
  <c r="AS111" i="12"/>
  <c r="AA14" i="12"/>
  <c r="AT14" i="12" s="1"/>
  <c r="AS14" i="12"/>
  <c r="AR116" i="12"/>
  <c r="AA116" i="12"/>
  <c r="AT116" i="12" s="1"/>
  <c r="AS101" i="12"/>
  <c r="AA125" i="12"/>
  <c r="AT125" i="12" s="1"/>
  <c r="AS125" i="12"/>
  <c r="AS10" i="12"/>
  <c r="AA10" i="12"/>
  <c r="AT10" i="12" s="1"/>
  <c r="AS128" i="12"/>
  <c r="AA128" i="12"/>
  <c r="AT128" i="12" s="1"/>
  <c r="AA91" i="12"/>
  <c r="AT91" i="12" s="1"/>
  <c r="AA46" i="12"/>
  <c r="AT46" i="12" s="1"/>
  <c r="AA40" i="12"/>
  <c r="AT40" i="12" s="1"/>
  <c r="AA38" i="12"/>
  <c r="AT38" i="12" s="1"/>
  <c r="AA30" i="12"/>
  <c r="AT30" i="12" s="1"/>
  <c r="AS13" i="12"/>
  <c r="AA13" i="12"/>
  <c r="AT13" i="12" s="1"/>
  <c r="AA35" i="12"/>
  <c r="AT35" i="12" s="1"/>
  <c r="AS35" i="12"/>
  <c r="AR18" i="12"/>
  <c r="AA18" i="12"/>
  <c r="AT18" i="12" s="1"/>
  <c r="AA106" i="12"/>
  <c r="AT106" i="12" s="1"/>
  <c r="AS106" i="12"/>
  <c r="AS19" i="12"/>
  <c r="AA19" i="12"/>
  <c r="AT19" i="12" s="1"/>
  <c r="AS99" i="12"/>
  <c r="AA31" i="12"/>
  <c r="AT31" i="12" s="1"/>
  <c r="AS31" i="12"/>
  <c r="AS64" i="12"/>
  <c r="AA37" i="12"/>
  <c r="AT37" i="12" s="1"/>
  <c r="AS37" i="12"/>
  <c r="AA120" i="12"/>
  <c r="AT120" i="12" s="1"/>
  <c r="AS120" i="12"/>
  <c r="AA7" i="12"/>
  <c r="AT7" i="12" s="1"/>
  <c r="AS7" i="12"/>
  <c r="AA78" i="12"/>
  <c r="AT78" i="12" s="1"/>
  <c r="AA53" i="12"/>
  <c r="AT53" i="12" s="1"/>
  <c r="AS53" i="12"/>
  <c r="AA51" i="12"/>
  <c r="AT51" i="12" s="1"/>
  <c r="AS51" i="12"/>
  <c r="AR65" i="12"/>
  <c r="AA65" i="12"/>
  <c r="AT65" i="12" s="1"/>
  <c r="AS33" i="12"/>
  <c r="AA33" i="12"/>
  <c r="AT33" i="12" s="1"/>
  <c r="AA58" i="12"/>
  <c r="AT58" i="12" s="1"/>
  <c r="AS58" i="12"/>
  <c r="AA84" i="12"/>
  <c r="AT84" i="12" s="1"/>
  <c r="AA59" i="12"/>
  <c r="AT59" i="12" s="1"/>
  <c r="AS59" i="12"/>
  <c r="AS105" i="12"/>
  <c r="AA105" i="12"/>
  <c r="AT105" i="12" s="1"/>
  <c r="AR118" i="12"/>
  <c r="AA118" i="12"/>
  <c r="AT118" i="12" s="1"/>
  <c r="AR8" i="12"/>
  <c r="AA8" i="12"/>
  <c r="AT8" i="12" s="1"/>
  <c r="AA127" i="12"/>
  <c r="AT127" i="12" s="1"/>
  <c r="AA49" i="12"/>
  <c r="AT49" i="12" s="1"/>
  <c r="AA92" i="12"/>
  <c r="AT92" i="12" s="1"/>
  <c r="AS92" i="12"/>
  <c r="AA136" i="12"/>
  <c r="AT136" i="12" s="1"/>
  <c r="AS49" i="12"/>
  <c r="AA60" i="12"/>
  <c r="AT60" i="12" s="1"/>
  <c r="AS60" i="12"/>
  <c r="AR87" i="12"/>
  <c r="AA87" i="12"/>
  <c r="AT87" i="12" s="1"/>
  <c r="AA75" i="12"/>
  <c r="AT75" i="12" s="1"/>
  <c r="AS69" i="12"/>
  <c r="AS117" i="12"/>
  <c r="AR102" i="12"/>
  <c r="AA68" i="12"/>
  <c r="AT68" i="12" s="1"/>
  <c r="AA72" i="12"/>
  <c r="AT72" i="12" s="1"/>
  <c r="AA11" i="12"/>
  <c r="AT11" i="12" s="1"/>
  <c r="AA130" i="12"/>
  <c r="AT130" i="12" s="1"/>
  <c r="AA45" i="12"/>
  <c r="AT45" i="12" s="1"/>
  <c r="AS45" i="12"/>
  <c r="AA44" i="12"/>
  <c r="AT44" i="12" s="1"/>
  <c r="AR44" i="12"/>
  <c r="AA3" i="12"/>
  <c r="AT3" i="12" s="1"/>
  <c r="AA86" i="12"/>
  <c r="AT86" i="12" s="1"/>
  <c r="AA110" i="12"/>
  <c r="AT110" i="12" s="1"/>
  <c r="AA12" i="12"/>
  <c r="AT12" i="12" s="1"/>
  <c r="AS122" i="12"/>
  <c r="AS103" i="12"/>
  <c r="AA129" i="12"/>
  <c r="AT129" i="12" s="1"/>
  <c r="AA70" i="12"/>
  <c r="AT70" i="12" s="1"/>
  <c r="AA80" i="12"/>
  <c r="AT80" i="12" s="1"/>
  <c r="AS114" i="12"/>
  <c r="AA47" i="12"/>
  <c r="AT47" i="12" s="1"/>
  <c r="AS71" i="12"/>
  <c r="AS98" i="12"/>
  <c r="AR82" i="12"/>
  <c r="AS48" i="12"/>
  <c r="AA17" i="12"/>
  <c r="AT17" i="12" s="1"/>
  <c r="AA16" i="12"/>
  <c r="AT16" i="12" s="1"/>
  <c r="AA132" i="12"/>
  <c r="AT132" i="12" s="1"/>
  <c r="AA113" i="12"/>
  <c r="AT113" i="12" s="1"/>
  <c r="AA76" i="12"/>
  <c r="AT76" i="12" s="1"/>
  <c r="AA6" i="12"/>
  <c r="AT6" i="12" s="1"/>
  <c r="AA79" i="12"/>
  <c r="AT79" i="12" s="1"/>
  <c r="AA9" i="12"/>
  <c r="AT9" i="12" s="1"/>
  <c r="AS79" i="12"/>
  <c r="AS68" i="12"/>
  <c r="AS17" i="12"/>
  <c r="AS110" i="12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38" i="12" l="1"/>
  <c r="AU43" i="12" s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38" i="12"/>
  <c r="AV43" i="12" s="1"/>
  <c r="AT138" i="12"/>
  <c r="AW43" i="12" s="1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V42" i="12" l="1"/>
  <c r="AW42" i="12"/>
  <c r="AU42" i="12"/>
  <c r="AV29" i="12"/>
  <c r="AW29" i="12"/>
  <c r="AU29" i="12"/>
  <c r="AV135" i="12"/>
  <c r="AV131" i="12"/>
  <c r="AV127" i="12"/>
  <c r="AV123" i="12"/>
  <c r="AV119" i="12"/>
  <c r="AV115" i="12"/>
  <c r="AV111" i="12"/>
  <c r="AV107" i="12"/>
  <c r="AV103" i="12"/>
  <c r="AV99" i="12"/>
  <c r="AV95" i="12"/>
  <c r="AV91" i="12"/>
  <c r="AV87" i="12"/>
  <c r="AV83" i="12"/>
  <c r="AV79" i="12"/>
  <c r="AV75" i="12"/>
  <c r="AV134" i="12"/>
  <c r="AV130" i="12"/>
  <c r="AV126" i="12"/>
  <c r="AV122" i="12"/>
  <c r="AV125" i="12"/>
  <c r="AV120" i="12"/>
  <c r="AV117" i="12"/>
  <c r="AV104" i="12"/>
  <c r="AV101" i="12"/>
  <c r="AV88" i="12"/>
  <c r="AV85" i="12"/>
  <c r="AV73" i="12"/>
  <c r="AV66" i="12"/>
  <c r="AV48" i="12"/>
  <c r="AV47" i="12"/>
  <c r="AV40" i="12"/>
  <c r="AV33" i="12"/>
  <c r="AV129" i="12"/>
  <c r="AV124" i="12"/>
  <c r="AV114" i="12"/>
  <c r="AV98" i="12"/>
  <c r="AV82" i="12"/>
  <c r="AV60" i="12"/>
  <c r="AV59" i="12"/>
  <c r="AV53" i="12"/>
  <c r="AV46" i="12"/>
  <c r="AV26" i="12"/>
  <c r="AV25" i="12"/>
  <c r="AV20" i="12"/>
  <c r="AV16" i="12"/>
  <c r="AV12" i="12"/>
  <c r="AV133" i="12"/>
  <c r="AV128" i="12"/>
  <c r="AV116" i="12"/>
  <c r="AV113" i="12"/>
  <c r="AV100" i="12"/>
  <c r="AV97" i="12"/>
  <c r="AV84" i="12"/>
  <c r="AV81" i="12"/>
  <c r="AV72" i="12"/>
  <c r="AV71" i="12"/>
  <c r="AV65" i="12"/>
  <c r="AV58" i="12"/>
  <c r="AV39" i="12"/>
  <c r="AV38" i="12"/>
  <c r="AV32" i="12"/>
  <c r="AV24" i="12"/>
  <c r="AV121" i="12"/>
  <c r="AV118" i="12"/>
  <c r="AV102" i="12"/>
  <c r="AV86" i="12"/>
  <c r="AV68" i="12"/>
  <c r="AV67" i="12"/>
  <c r="AV61" i="12"/>
  <c r="AV54" i="12"/>
  <c r="AV35" i="12"/>
  <c r="AV34" i="12"/>
  <c r="AV27" i="12"/>
  <c r="AV21" i="12"/>
  <c r="AV17" i="12"/>
  <c r="AV13" i="12"/>
  <c r="AV9" i="12"/>
  <c r="AV136" i="12"/>
  <c r="AV112" i="12"/>
  <c r="AV80" i="12"/>
  <c r="AV57" i="12"/>
  <c r="AV51" i="12"/>
  <c r="AV49" i="12"/>
  <c r="AV19" i="12"/>
  <c r="AV18" i="12"/>
  <c r="AV11" i="12"/>
  <c r="AV10" i="12"/>
  <c r="AV8" i="12"/>
  <c r="AV6" i="12"/>
  <c r="AV137" i="12"/>
  <c r="AV70" i="12"/>
  <c r="AV69" i="12"/>
  <c r="AV63" i="12"/>
  <c r="AV62" i="12"/>
  <c r="AV56" i="12"/>
  <c r="AV55" i="12"/>
  <c r="AV109" i="12"/>
  <c r="AV106" i="12"/>
  <c r="AV77" i="12"/>
  <c r="AV5" i="12"/>
  <c r="AV4" i="12"/>
  <c r="AV110" i="12"/>
  <c r="AV108" i="12"/>
  <c r="AV105" i="12"/>
  <c r="AV78" i="12"/>
  <c r="AV76" i="12"/>
  <c r="AV74" i="12"/>
  <c r="AV64" i="12"/>
  <c r="AV52" i="12"/>
  <c r="AV3" i="12"/>
  <c r="AV96" i="12"/>
  <c r="AV23" i="12"/>
  <c r="AV15" i="12"/>
  <c r="AV14" i="12"/>
  <c r="AV132" i="12"/>
  <c r="AV37" i="12"/>
  <c r="AV36" i="12"/>
  <c r="AV30" i="12"/>
  <c r="AV28" i="12"/>
  <c r="AV22" i="12"/>
  <c r="AV93" i="12"/>
  <c r="AV90" i="12"/>
  <c r="AV94" i="12"/>
  <c r="AV92" i="12"/>
  <c r="AV89" i="12"/>
  <c r="AV50" i="12"/>
  <c r="AV45" i="12"/>
  <c r="AV44" i="12"/>
  <c r="AV41" i="12"/>
  <c r="AV31" i="12"/>
  <c r="AV7" i="12"/>
  <c r="AW135" i="12"/>
  <c r="AW131" i="12"/>
  <c r="AW127" i="12"/>
  <c r="AW123" i="12"/>
  <c r="AW119" i="12"/>
  <c r="AW115" i="12"/>
  <c r="AW111" i="12"/>
  <c r="AW107" i="12"/>
  <c r="AW103" i="12"/>
  <c r="AW99" i="12"/>
  <c r="AW95" i="12"/>
  <c r="AW91" i="12"/>
  <c r="AW87" i="12"/>
  <c r="AW83" i="12"/>
  <c r="AW79" i="12"/>
  <c r="AW75" i="12"/>
  <c r="AW71" i="12"/>
  <c r="AW67" i="12"/>
  <c r="AW63" i="12"/>
  <c r="AW59" i="12"/>
  <c r="AW55" i="12"/>
  <c r="AW51" i="12"/>
  <c r="AW47" i="12"/>
  <c r="AW38" i="12"/>
  <c r="AW34" i="12"/>
  <c r="AW30" i="12"/>
  <c r="AW25" i="12"/>
  <c r="AW129" i="12"/>
  <c r="AW126" i="12"/>
  <c r="AW124" i="12"/>
  <c r="AW114" i="12"/>
  <c r="AW98" i="12"/>
  <c r="AW82" i="12"/>
  <c r="AW60" i="12"/>
  <c r="AW53" i="12"/>
  <c r="AW46" i="12"/>
  <c r="AW26" i="12"/>
  <c r="AW20" i="12"/>
  <c r="AW16" i="12"/>
  <c r="AW12" i="12"/>
  <c r="AW8" i="12"/>
  <c r="AW4" i="12"/>
  <c r="AW133" i="12"/>
  <c r="AW130" i="12"/>
  <c r="AW128" i="12"/>
  <c r="AW116" i="12"/>
  <c r="AW113" i="12"/>
  <c r="AW100" i="12"/>
  <c r="AW97" i="12"/>
  <c r="AW84" i="12"/>
  <c r="AW81" i="12"/>
  <c r="AW72" i="12"/>
  <c r="AW65" i="12"/>
  <c r="AW58" i="12"/>
  <c r="AW39" i="12"/>
  <c r="AW32" i="12"/>
  <c r="AW24" i="12"/>
  <c r="AW137" i="12"/>
  <c r="AW134" i="12"/>
  <c r="AW132" i="12"/>
  <c r="AW110" i="12"/>
  <c r="AW94" i="12"/>
  <c r="AW78" i="12"/>
  <c r="AW70" i="12"/>
  <c r="AW52" i="12"/>
  <c r="AW45" i="12"/>
  <c r="AW37" i="12"/>
  <c r="AW19" i="12"/>
  <c r="AW15" i="12"/>
  <c r="AW11" i="12"/>
  <c r="AW7" i="12"/>
  <c r="AW125" i="12"/>
  <c r="AW122" i="12"/>
  <c r="AW120" i="12"/>
  <c r="AW117" i="12"/>
  <c r="AW104" i="12"/>
  <c r="AW101" i="12"/>
  <c r="AW88" i="12"/>
  <c r="AW85" i="12"/>
  <c r="AW73" i="12"/>
  <c r="AW66" i="12"/>
  <c r="AW48" i="12"/>
  <c r="AW40" i="12"/>
  <c r="AW33" i="12"/>
  <c r="AW121" i="12"/>
  <c r="AW69" i="12"/>
  <c r="AW62" i="12"/>
  <c r="AW56" i="12"/>
  <c r="AW54" i="12"/>
  <c r="AW109" i="12"/>
  <c r="AW106" i="12"/>
  <c r="AW77" i="12"/>
  <c r="AW17" i="12"/>
  <c r="AW9" i="12"/>
  <c r="AW5" i="12"/>
  <c r="AW118" i="12"/>
  <c r="AW108" i="12"/>
  <c r="AW105" i="12"/>
  <c r="AW86" i="12"/>
  <c r="AW76" i="12"/>
  <c r="AW74" i="12"/>
  <c r="AW68" i="12"/>
  <c r="AW64" i="12"/>
  <c r="AW61" i="12"/>
  <c r="AW3" i="12"/>
  <c r="AW96" i="12"/>
  <c r="AW23" i="12"/>
  <c r="AW14" i="12"/>
  <c r="AW36" i="12"/>
  <c r="AW28" i="12"/>
  <c r="AW22" i="12"/>
  <c r="AW93" i="12"/>
  <c r="AW90" i="12"/>
  <c r="AW21" i="12"/>
  <c r="AW13" i="12"/>
  <c r="AW102" i="12"/>
  <c r="AW92" i="12"/>
  <c r="AW89" i="12"/>
  <c r="AW50" i="12"/>
  <c r="AW44" i="12"/>
  <c r="AW41" i="12"/>
  <c r="AW35" i="12"/>
  <c r="AW31" i="12"/>
  <c r="AW27" i="12"/>
  <c r="AW136" i="12"/>
  <c r="AW112" i="12"/>
  <c r="AW80" i="12"/>
  <c r="AW57" i="12"/>
  <c r="AW49" i="12"/>
  <c r="AW18" i="12"/>
  <c r="AW10" i="12"/>
  <c r="AW6" i="12"/>
  <c r="AU136" i="12"/>
  <c r="AU132" i="12"/>
  <c r="AU128" i="12"/>
  <c r="AU124" i="12"/>
  <c r="AU120" i="12"/>
  <c r="AU116" i="12"/>
  <c r="AU112" i="12"/>
  <c r="AU108" i="12"/>
  <c r="AU104" i="12"/>
  <c r="AU100" i="12"/>
  <c r="AU96" i="12"/>
  <c r="AU92" i="12"/>
  <c r="AU88" i="12"/>
  <c r="AU84" i="12"/>
  <c r="AU80" i="12"/>
  <c r="AU76" i="12"/>
  <c r="AU72" i="12"/>
  <c r="AU68" i="12"/>
  <c r="AU64" i="12"/>
  <c r="AU60" i="12"/>
  <c r="AU56" i="12"/>
  <c r="AU52" i="12"/>
  <c r="AU48" i="12"/>
  <c r="AU44" i="12"/>
  <c r="AU39" i="12"/>
  <c r="AU35" i="12"/>
  <c r="AU31" i="12"/>
  <c r="AU26" i="12"/>
  <c r="AU22" i="12"/>
  <c r="AU122" i="12"/>
  <c r="AU121" i="12"/>
  <c r="AU119" i="12"/>
  <c r="AU118" i="12"/>
  <c r="AU103" i="12"/>
  <c r="AU102" i="12"/>
  <c r="AU87" i="12"/>
  <c r="AU86" i="12"/>
  <c r="AU67" i="12"/>
  <c r="AU61" i="12"/>
  <c r="AU54" i="12"/>
  <c r="AU34" i="12"/>
  <c r="AU27" i="12"/>
  <c r="AU21" i="12"/>
  <c r="AU17" i="12"/>
  <c r="AU13" i="12"/>
  <c r="AU9" i="12"/>
  <c r="AU5" i="12"/>
  <c r="AU126" i="12"/>
  <c r="AU125" i="12"/>
  <c r="AU123" i="12"/>
  <c r="AU117" i="12"/>
  <c r="AU101" i="12"/>
  <c r="AU85" i="12"/>
  <c r="AU73" i="12"/>
  <c r="AU66" i="12"/>
  <c r="AU47" i="12"/>
  <c r="AU40" i="12"/>
  <c r="AU33" i="12"/>
  <c r="AU130" i="12"/>
  <c r="AU129" i="12"/>
  <c r="AU127" i="12"/>
  <c r="AU115" i="12"/>
  <c r="AU114" i="12"/>
  <c r="AU99" i="12"/>
  <c r="AU98" i="12"/>
  <c r="AU83" i="12"/>
  <c r="AU82" i="12"/>
  <c r="AU59" i="12"/>
  <c r="AU53" i="12"/>
  <c r="AU46" i="12"/>
  <c r="AU25" i="12"/>
  <c r="AU20" i="12"/>
  <c r="AU16" i="12"/>
  <c r="AU12" i="12"/>
  <c r="AU8" i="12"/>
  <c r="AU105" i="12"/>
  <c r="AU89" i="12"/>
  <c r="AU74" i="12"/>
  <c r="AU55" i="12"/>
  <c r="AU49" i="12"/>
  <c r="AU41" i="12"/>
  <c r="AU133" i="12"/>
  <c r="AU94" i="12"/>
  <c r="AU50" i="12"/>
  <c r="AU45" i="12"/>
  <c r="AU38" i="12"/>
  <c r="AU7" i="12"/>
  <c r="AU57" i="12"/>
  <c r="AU51" i="12"/>
  <c r="AU32" i="12"/>
  <c r="AU19" i="12"/>
  <c r="AU18" i="12"/>
  <c r="AU11" i="12"/>
  <c r="AU10" i="12"/>
  <c r="AU6" i="12"/>
  <c r="AU137" i="12"/>
  <c r="AU131" i="12"/>
  <c r="AU113" i="12"/>
  <c r="AU95" i="12"/>
  <c r="AU81" i="12"/>
  <c r="AU70" i="12"/>
  <c r="AU69" i="12"/>
  <c r="AU63" i="12"/>
  <c r="AU62" i="12"/>
  <c r="AU58" i="12"/>
  <c r="AU134" i="12"/>
  <c r="AU109" i="12"/>
  <c r="AU107" i="12"/>
  <c r="AU106" i="12"/>
  <c r="AU77" i="12"/>
  <c r="AU75" i="12"/>
  <c r="AU4" i="12"/>
  <c r="AU110" i="12"/>
  <c r="AU78" i="12"/>
  <c r="AU71" i="12"/>
  <c r="AU3" i="12"/>
  <c r="AU65" i="12"/>
  <c r="AU23" i="12"/>
  <c r="AU15" i="12"/>
  <c r="AU14" i="12"/>
  <c r="AU135" i="12"/>
  <c r="AU111" i="12"/>
  <c r="AU97" i="12"/>
  <c r="AU79" i="12"/>
  <c r="AU37" i="12"/>
  <c r="AU36" i="12"/>
  <c r="AU30" i="12"/>
  <c r="AU28" i="12"/>
  <c r="AU24" i="12"/>
  <c r="AU93" i="12"/>
  <c r="AU91" i="12"/>
  <c r="AU90" i="12"/>
  <c r="AU2" i="12"/>
  <c r="AV2" i="12"/>
  <c r="AW2" i="12"/>
  <c r="AS127" i="11"/>
  <c r="AT127" i="11"/>
  <c r="AR127" i="11"/>
  <c r="AU138" i="12" l="1"/>
  <c r="AX43" i="12" s="1"/>
  <c r="BC43" i="12" s="1"/>
  <c r="AV138" i="12"/>
  <c r="AY43" i="12" s="1"/>
  <c r="BO43" i="12" s="1"/>
  <c r="AW138" i="12"/>
  <c r="AZ43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CH43" i="12" l="1"/>
  <c r="CI43" i="12" s="1"/>
  <c r="CJ43" i="12" s="1"/>
  <c r="BZ43" i="12"/>
  <c r="CA43" i="12" s="1"/>
  <c r="CB43" i="12" s="1"/>
  <c r="BP43" i="12"/>
  <c r="BV43" i="12"/>
  <c r="BX43" i="12"/>
  <c r="BD43" i="12"/>
  <c r="BJ43" i="12"/>
  <c r="AZ42" i="12"/>
  <c r="CH42" i="12" s="1"/>
  <c r="CI42" i="12" s="1"/>
  <c r="CJ42" i="12" s="1"/>
  <c r="AY42" i="12"/>
  <c r="BO42" i="12" s="1"/>
  <c r="BP42" i="12" s="1"/>
  <c r="AX42" i="12"/>
  <c r="BC42" i="12" s="1"/>
  <c r="BJ42" i="12" s="1"/>
  <c r="AZ49" i="12"/>
  <c r="CH49" i="12" s="1"/>
  <c r="CI49" i="12" s="1"/>
  <c r="CJ49" i="12" s="1"/>
  <c r="AZ29" i="12"/>
  <c r="AY89" i="12"/>
  <c r="BO89" i="12" s="1"/>
  <c r="BP89" i="12" s="1"/>
  <c r="AY29" i="12"/>
  <c r="BO29" i="12" s="1"/>
  <c r="AX37" i="12"/>
  <c r="BC37" i="12" s="1"/>
  <c r="BJ37" i="12" s="1"/>
  <c r="AX29" i="12"/>
  <c r="BC29" i="12" s="1"/>
  <c r="AZ37" i="12"/>
  <c r="BZ37" i="12" s="1"/>
  <c r="CA37" i="12" s="1"/>
  <c r="CB37" i="12" s="1"/>
  <c r="AZ119" i="12"/>
  <c r="CH119" i="12" s="1"/>
  <c r="CI119" i="12" s="1"/>
  <c r="CJ119" i="12" s="1"/>
  <c r="AZ6" i="12"/>
  <c r="CH6" i="12" s="1"/>
  <c r="CI6" i="12" s="1"/>
  <c r="CJ6" i="12" s="1"/>
  <c r="AZ26" i="12"/>
  <c r="BZ26" i="12" s="1"/>
  <c r="CA26" i="12" s="1"/>
  <c r="CB26" i="12" s="1"/>
  <c r="AZ62" i="12"/>
  <c r="CH62" i="12" s="1"/>
  <c r="CI62" i="12" s="1"/>
  <c r="CJ62" i="12" s="1"/>
  <c r="AZ105" i="12"/>
  <c r="BZ105" i="12" s="1"/>
  <c r="CA105" i="12" s="1"/>
  <c r="CB105" i="12" s="1"/>
  <c r="AZ103" i="12"/>
  <c r="BZ103" i="12" s="1"/>
  <c r="CA103" i="12" s="1"/>
  <c r="CB103" i="12" s="1"/>
  <c r="AZ67" i="12"/>
  <c r="BZ67" i="12" s="1"/>
  <c r="CA67" i="12" s="1"/>
  <c r="CB67" i="12" s="1"/>
  <c r="AZ87" i="12"/>
  <c r="AZ96" i="12"/>
  <c r="AZ13" i="12"/>
  <c r="AZ63" i="12"/>
  <c r="AZ134" i="12"/>
  <c r="AZ113" i="12"/>
  <c r="AZ27" i="12"/>
  <c r="AZ126" i="12"/>
  <c r="AZ39" i="12"/>
  <c r="AZ109" i="12"/>
  <c r="AZ71" i="12"/>
  <c r="AZ99" i="12"/>
  <c r="AZ107" i="12"/>
  <c r="AZ50" i="12"/>
  <c r="AZ34" i="12"/>
  <c r="AZ72" i="12"/>
  <c r="AZ82" i="12"/>
  <c r="AZ123" i="12"/>
  <c r="AZ10" i="12"/>
  <c r="AZ19" i="12"/>
  <c r="AZ22" i="12"/>
  <c r="AZ74" i="12"/>
  <c r="AZ60" i="12"/>
  <c r="AZ69" i="12"/>
  <c r="AZ125" i="12"/>
  <c r="AZ66" i="12"/>
  <c r="AZ47" i="12"/>
  <c r="AZ91" i="12"/>
  <c r="AZ9" i="12"/>
  <c r="AZ104" i="12"/>
  <c r="AZ83" i="12"/>
  <c r="AZ111" i="12"/>
  <c r="AZ4" i="12"/>
  <c r="AZ5" i="12"/>
  <c r="AZ118" i="12"/>
  <c r="AZ54" i="12"/>
  <c r="AZ117" i="12"/>
  <c r="AZ101" i="12"/>
  <c r="AZ98" i="12"/>
  <c r="AZ16" i="12"/>
  <c r="AZ121" i="12"/>
  <c r="AZ32" i="12"/>
  <c r="AZ31" i="12"/>
  <c r="AZ132" i="12"/>
  <c r="AZ85" i="12"/>
  <c r="AZ17" i="12"/>
  <c r="AZ30" i="12"/>
  <c r="AZ58" i="12"/>
  <c r="AZ73" i="12"/>
  <c r="AZ122" i="12"/>
  <c r="AZ81" i="12"/>
  <c r="AZ75" i="12"/>
  <c r="AZ102" i="12"/>
  <c r="AZ51" i="12"/>
  <c r="AZ48" i="12"/>
  <c r="AZ80" i="12"/>
  <c r="AZ44" i="12"/>
  <c r="AZ108" i="12"/>
  <c r="AY117" i="12"/>
  <c r="BO117" i="12" s="1"/>
  <c r="AY118" i="12"/>
  <c r="BO118" i="12" s="1"/>
  <c r="AY129" i="12"/>
  <c r="BO129" i="12" s="1"/>
  <c r="AY135" i="12"/>
  <c r="BO135" i="12" s="1"/>
  <c r="AY37" i="12"/>
  <c r="BO37" i="12" s="1"/>
  <c r="AY125" i="12"/>
  <c r="BO125" i="12" s="1"/>
  <c r="AY114" i="12"/>
  <c r="BO114" i="12" s="1"/>
  <c r="AY53" i="12"/>
  <c r="BO53" i="12" s="1"/>
  <c r="AY22" i="12"/>
  <c r="BO22" i="12" s="1"/>
  <c r="AY130" i="12"/>
  <c r="BO130" i="12" s="1"/>
  <c r="AY109" i="12"/>
  <c r="BO109" i="12" s="1"/>
  <c r="AY119" i="12"/>
  <c r="BO119" i="12" s="1"/>
  <c r="AY26" i="12"/>
  <c r="BO26" i="12" s="1"/>
  <c r="AY17" i="12"/>
  <c r="BO17" i="12" s="1"/>
  <c r="AY40" i="12"/>
  <c r="BO40" i="12" s="1"/>
  <c r="AY9" i="12"/>
  <c r="BO9" i="12" s="1"/>
  <c r="AY79" i="12"/>
  <c r="BO79" i="12" s="1"/>
  <c r="AY66" i="12"/>
  <c r="BO66" i="12" s="1"/>
  <c r="AY113" i="12"/>
  <c r="BO113" i="12" s="1"/>
  <c r="AY59" i="12"/>
  <c r="BO59" i="12" s="1"/>
  <c r="AY51" i="12"/>
  <c r="BO51" i="12" s="1"/>
  <c r="AY92" i="12"/>
  <c r="BO92" i="12" s="1"/>
  <c r="AY34" i="12"/>
  <c r="BO34" i="12" s="1"/>
  <c r="AY65" i="12"/>
  <c r="BO65" i="12" s="1"/>
  <c r="AY60" i="12"/>
  <c r="BO60" i="12" s="1"/>
  <c r="AY80" i="12"/>
  <c r="BO80" i="12" s="1"/>
  <c r="AY18" i="12"/>
  <c r="BO18" i="12" s="1"/>
  <c r="AY134" i="12"/>
  <c r="BO134" i="12" s="1"/>
  <c r="AY8" i="12"/>
  <c r="BO8" i="12" s="1"/>
  <c r="AY68" i="12"/>
  <c r="BO68" i="12" s="1"/>
  <c r="AY27" i="12"/>
  <c r="BO27" i="12" s="1"/>
  <c r="AY100" i="12"/>
  <c r="BO100" i="12" s="1"/>
  <c r="AY126" i="12"/>
  <c r="BO126" i="12" s="1"/>
  <c r="AY76" i="12"/>
  <c r="BO76" i="12" s="1"/>
  <c r="AY108" i="12"/>
  <c r="BO108" i="12" s="1"/>
  <c r="AY67" i="12"/>
  <c r="BO67" i="12" s="1"/>
  <c r="AY11" i="12"/>
  <c r="BO11" i="12" s="1"/>
  <c r="AY71" i="12"/>
  <c r="BO71" i="12" s="1"/>
  <c r="AY88" i="12"/>
  <c r="BO88" i="12" s="1"/>
  <c r="AY4" i="12"/>
  <c r="BO4" i="12" s="1"/>
  <c r="AY19" i="12"/>
  <c r="BO19" i="12" s="1"/>
  <c r="AY133" i="12"/>
  <c r="BO133" i="12" s="1"/>
  <c r="AY47" i="12"/>
  <c r="BO47" i="12" s="1"/>
  <c r="AY123" i="12"/>
  <c r="BO123" i="12" s="1"/>
  <c r="AY10" i="12"/>
  <c r="BO10" i="12" s="1"/>
  <c r="AY120" i="12"/>
  <c r="BO120" i="12" s="1"/>
  <c r="AY101" i="12"/>
  <c r="BO101" i="12" s="1"/>
  <c r="AY55" i="12"/>
  <c r="BO55" i="12" s="1"/>
  <c r="AY77" i="12"/>
  <c r="BO77" i="12" s="1"/>
  <c r="AY131" i="12"/>
  <c r="BO131" i="12" s="1"/>
  <c r="AY57" i="12"/>
  <c r="BO57" i="12" s="1"/>
  <c r="AY49" i="12"/>
  <c r="BO49" i="12" s="1"/>
  <c r="AY85" i="12"/>
  <c r="BO85" i="12" s="1"/>
  <c r="AY14" i="12"/>
  <c r="BO14" i="12" s="1"/>
  <c r="AY96" i="12"/>
  <c r="BO96" i="12" s="1"/>
  <c r="AY62" i="12"/>
  <c r="BO62" i="12" s="1"/>
  <c r="AY45" i="12"/>
  <c r="BO45" i="12" s="1"/>
  <c r="AY93" i="12"/>
  <c r="BO93" i="12" s="1"/>
  <c r="AY74" i="12"/>
  <c r="BO74" i="12" s="1"/>
  <c r="AY48" i="12"/>
  <c r="BO48" i="12" s="1"/>
  <c r="AY44" i="12"/>
  <c r="BO44" i="12" s="1"/>
  <c r="AY82" i="12"/>
  <c r="BO82" i="12" s="1"/>
  <c r="AY137" i="12"/>
  <c r="BO137" i="12" s="1"/>
  <c r="AY32" i="12"/>
  <c r="BO32" i="12" s="1"/>
  <c r="AY103" i="12"/>
  <c r="BO103" i="12" s="1"/>
  <c r="AY102" i="12"/>
  <c r="BO102" i="12" s="1"/>
  <c r="AY91" i="12"/>
  <c r="BO91" i="12" s="1"/>
  <c r="AY106" i="12"/>
  <c r="BO106" i="12" s="1"/>
  <c r="AY56" i="12"/>
  <c r="BO56" i="12" s="1"/>
  <c r="AY98" i="12"/>
  <c r="BO98" i="12" s="1"/>
  <c r="AY136" i="12"/>
  <c r="BO136" i="12" s="1"/>
  <c r="AY33" i="12"/>
  <c r="BO33" i="12" s="1"/>
  <c r="AY105" i="12"/>
  <c r="BO105" i="12" s="1"/>
  <c r="AY31" i="12"/>
  <c r="BO31" i="12" s="1"/>
  <c r="AY99" i="12"/>
  <c r="BO99" i="12" s="1"/>
  <c r="AY6" i="12"/>
  <c r="BO6" i="12" s="1"/>
  <c r="AY132" i="12"/>
  <c r="BO132" i="12" s="1"/>
  <c r="AY124" i="12"/>
  <c r="BO124" i="12" s="1"/>
  <c r="AY25" i="12"/>
  <c r="BO25" i="12" s="1"/>
  <c r="AY104" i="12"/>
  <c r="BO104" i="12" s="1"/>
  <c r="AY110" i="12"/>
  <c r="BO110" i="12" s="1"/>
  <c r="AX33" i="12"/>
  <c r="BC33" i="12" s="1"/>
  <c r="AX52" i="12"/>
  <c r="BC52" i="12" s="1"/>
  <c r="AX38" i="12"/>
  <c r="BC38" i="12" s="1"/>
  <c r="AX5" i="12"/>
  <c r="BC5" i="12" s="1"/>
  <c r="AX137" i="12"/>
  <c r="BC137" i="12" s="1"/>
  <c r="AX26" i="12"/>
  <c r="BC26" i="12" s="1"/>
  <c r="AX82" i="12"/>
  <c r="BC82" i="12" s="1"/>
  <c r="AX18" i="12"/>
  <c r="BC18" i="12" s="1"/>
  <c r="AX13" i="12"/>
  <c r="BC13" i="12" s="1"/>
  <c r="AX88" i="12"/>
  <c r="BC88" i="12" s="1"/>
  <c r="AX126" i="12"/>
  <c r="BC126" i="12" s="1"/>
  <c r="AX124" i="12"/>
  <c r="BC124" i="12" s="1"/>
  <c r="AX59" i="12"/>
  <c r="BC59" i="12" s="1"/>
  <c r="AX27" i="12"/>
  <c r="BC27" i="12" s="1"/>
  <c r="AX103" i="12"/>
  <c r="BC103" i="12" s="1"/>
  <c r="AX99" i="12"/>
  <c r="BC99" i="12" s="1"/>
  <c r="AX12" i="12"/>
  <c r="BC12" i="12" s="1"/>
  <c r="AX10" i="12"/>
  <c r="BC10" i="12" s="1"/>
  <c r="AX4" i="12"/>
  <c r="BC4" i="12" s="1"/>
  <c r="AX31" i="12"/>
  <c r="BC31" i="12" s="1"/>
  <c r="AX56" i="12"/>
  <c r="BC56" i="12" s="1"/>
  <c r="AX112" i="12"/>
  <c r="BC112" i="12" s="1"/>
  <c r="AX108" i="12"/>
  <c r="BC108" i="12" s="1"/>
  <c r="AX67" i="12"/>
  <c r="BC67" i="12" s="1"/>
  <c r="AX92" i="12"/>
  <c r="BC92" i="12" s="1"/>
  <c r="AZ59" i="12"/>
  <c r="AZ40" i="12"/>
  <c r="AX48" i="12"/>
  <c r="BC48" i="12" s="1"/>
  <c r="AX113" i="12"/>
  <c r="BC113" i="12" s="1"/>
  <c r="AZ7" i="12"/>
  <c r="AZ55" i="12"/>
  <c r="AZ33" i="12"/>
  <c r="AX76" i="12"/>
  <c r="BC76" i="12" s="1"/>
  <c r="AX49" i="12"/>
  <c r="BC49" i="12" s="1"/>
  <c r="AZ79" i="12"/>
  <c r="AX96" i="12"/>
  <c r="BC96" i="12" s="1"/>
  <c r="AZ128" i="12"/>
  <c r="AZ36" i="12"/>
  <c r="AX34" i="12"/>
  <c r="BC34" i="12" s="1"/>
  <c r="AX58" i="12"/>
  <c r="BC58" i="12" s="1"/>
  <c r="AZ20" i="12"/>
  <c r="AY87" i="12"/>
  <c r="BO87" i="12" s="1"/>
  <c r="AX64" i="12"/>
  <c r="BC64" i="12" s="1"/>
  <c r="AY72" i="12"/>
  <c r="BO72" i="12" s="1"/>
  <c r="AY28" i="12"/>
  <c r="BO28" i="12" s="1"/>
  <c r="AZ84" i="12"/>
  <c r="AZ21" i="12"/>
  <c r="AX9" i="12"/>
  <c r="BC9" i="12" s="1"/>
  <c r="AX77" i="12"/>
  <c r="BC77" i="12" s="1"/>
  <c r="AX55" i="12"/>
  <c r="BC55" i="12" s="1"/>
  <c r="AX24" i="12"/>
  <c r="BC24" i="12" s="1"/>
  <c r="AZ89" i="12"/>
  <c r="AY5" i="12"/>
  <c r="BO5" i="12" s="1"/>
  <c r="AX97" i="12"/>
  <c r="BC97" i="12" s="1"/>
  <c r="AZ12" i="12"/>
  <c r="AX107" i="12"/>
  <c r="BC107" i="12" s="1"/>
  <c r="AY16" i="12"/>
  <c r="BO16" i="12" s="1"/>
  <c r="AZ61" i="12"/>
  <c r="AX53" i="12"/>
  <c r="BC53" i="12" s="1"/>
  <c r="AY52" i="12"/>
  <c r="BO52" i="12" s="1"/>
  <c r="AX87" i="12"/>
  <c r="BC87" i="12" s="1"/>
  <c r="AX109" i="12"/>
  <c r="BC109" i="12" s="1"/>
  <c r="AY12" i="12"/>
  <c r="BO12" i="12" s="1"/>
  <c r="AY3" i="12"/>
  <c r="BO3" i="12" s="1"/>
  <c r="AZ8" i="12"/>
  <c r="AZ3" i="12"/>
  <c r="AX127" i="12"/>
  <c r="BC127" i="12" s="1"/>
  <c r="AX30" i="12"/>
  <c r="BC30" i="12" s="1"/>
  <c r="AX130" i="12"/>
  <c r="BC130" i="12" s="1"/>
  <c r="AX104" i="12"/>
  <c r="BC104" i="12" s="1"/>
  <c r="AX35" i="12"/>
  <c r="BC35" i="12" s="1"/>
  <c r="AX74" i="12"/>
  <c r="BC74" i="12" s="1"/>
  <c r="AX79" i="12"/>
  <c r="BC79" i="12" s="1"/>
  <c r="AX41" i="12"/>
  <c r="BC41" i="12" s="1"/>
  <c r="AX129" i="12"/>
  <c r="BC129" i="12" s="1"/>
  <c r="AX45" i="12"/>
  <c r="BC45" i="12" s="1"/>
  <c r="AX83" i="12"/>
  <c r="BC83" i="12" s="1"/>
  <c r="AX131" i="12"/>
  <c r="BC131" i="12" s="1"/>
  <c r="AX28" i="12"/>
  <c r="BC28" i="12" s="1"/>
  <c r="AX19" i="12"/>
  <c r="BC19" i="12" s="1"/>
  <c r="AX50" i="12"/>
  <c r="BC50" i="12" s="1"/>
  <c r="AX86" i="12"/>
  <c r="BC86" i="12" s="1"/>
  <c r="AZ25" i="12"/>
  <c r="AZ106" i="12"/>
  <c r="AX61" i="12"/>
  <c r="BC61" i="12" s="1"/>
  <c r="AX93" i="12"/>
  <c r="BC93" i="12" s="1"/>
  <c r="AZ64" i="12"/>
  <c r="AZ129" i="12"/>
  <c r="AZ77" i="12"/>
  <c r="AX44" i="12"/>
  <c r="BC44" i="12" s="1"/>
  <c r="AX57" i="12"/>
  <c r="BC57" i="12" s="1"/>
  <c r="AZ116" i="12"/>
  <c r="AY20" i="12"/>
  <c r="BO20" i="12" s="1"/>
  <c r="AX21" i="12"/>
  <c r="BC21" i="12" s="1"/>
  <c r="AY58" i="12"/>
  <c r="BO58" i="12" s="1"/>
  <c r="AY90" i="12"/>
  <c r="BO90" i="12" s="1"/>
  <c r="AZ65" i="12"/>
  <c r="AZ92" i="12"/>
  <c r="AX125" i="12"/>
  <c r="BC125" i="12" s="1"/>
  <c r="AX110" i="12"/>
  <c r="BC110" i="12" s="1"/>
  <c r="AZ11" i="12"/>
  <c r="AY38" i="12"/>
  <c r="BO38" i="12" s="1"/>
  <c r="AX117" i="12"/>
  <c r="BC117" i="12" s="1"/>
  <c r="AY121" i="12"/>
  <c r="BO121" i="12" s="1"/>
  <c r="AY50" i="12"/>
  <c r="BO50" i="12" s="1"/>
  <c r="AZ137" i="12"/>
  <c r="AZ35" i="12"/>
  <c r="AX73" i="12"/>
  <c r="BC73" i="12" s="1"/>
  <c r="AX23" i="12"/>
  <c r="BC23" i="12" s="1"/>
  <c r="AX7" i="12"/>
  <c r="BC7" i="12" s="1"/>
  <c r="AY122" i="12"/>
  <c r="BO122" i="12" s="1"/>
  <c r="AX68" i="12"/>
  <c r="BC68" i="12" s="1"/>
  <c r="AY7" i="12"/>
  <c r="BO7" i="12" s="1"/>
  <c r="AX91" i="12"/>
  <c r="BC91" i="12" s="1"/>
  <c r="AZ70" i="12"/>
  <c r="AX90" i="12"/>
  <c r="BC90" i="12" s="1"/>
  <c r="AY61" i="12"/>
  <c r="BO61" i="12" s="1"/>
  <c r="AZ57" i="12"/>
  <c r="AX106" i="12"/>
  <c r="BC106" i="12" s="1"/>
  <c r="AZ135" i="12"/>
  <c r="AX101" i="12"/>
  <c r="BC101" i="12" s="1"/>
  <c r="AX95" i="12"/>
  <c r="BC95" i="12" s="1"/>
  <c r="AY81" i="12"/>
  <c r="BO81" i="12" s="1"/>
  <c r="AY30" i="12"/>
  <c r="BO30" i="12" s="1"/>
  <c r="AZ97" i="12"/>
  <c r="AZ90" i="12"/>
  <c r="AX11" i="12"/>
  <c r="BC11" i="12" s="1"/>
  <c r="AX100" i="12"/>
  <c r="BC100" i="12" s="1"/>
  <c r="AX15" i="12"/>
  <c r="BC15" i="12" s="1"/>
  <c r="AX120" i="12"/>
  <c r="BC120" i="12" s="1"/>
  <c r="AX72" i="12"/>
  <c r="BC72" i="12" s="1"/>
  <c r="AX51" i="12"/>
  <c r="BC51" i="12" s="1"/>
  <c r="AX122" i="12"/>
  <c r="BC122" i="12" s="1"/>
  <c r="AX71" i="12"/>
  <c r="BC71" i="12" s="1"/>
  <c r="AX78" i="12"/>
  <c r="BC78" i="12" s="1"/>
  <c r="AX25" i="12"/>
  <c r="BC25" i="12" s="1"/>
  <c r="AZ53" i="12"/>
  <c r="AZ86" i="12"/>
  <c r="AX114" i="12"/>
  <c r="BC114" i="12" s="1"/>
  <c r="AZ124" i="12"/>
  <c r="AX128" i="12"/>
  <c r="BC128" i="12" s="1"/>
  <c r="AY46" i="12"/>
  <c r="BO46" i="12" s="1"/>
  <c r="AY78" i="12"/>
  <c r="BO78" i="12" s="1"/>
  <c r="AZ46" i="12"/>
  <c r="AZ76" i="12"/>
  <c r="AX119" i="12"/>
  <c r="BC119" i="12" s="1"/>
  <c r="AX62" i="12"/>
  <c r="BC62" i="12" s="1"/>
  <c r="AZ88" i="12"/>
  <c r="AY13" i="12"/>
  <c r="BO13" i="12" s="1"/>
  <c r="AY127" i="12"/>
  <c r="BO127" i="12" s="1"/>
  <c r="AY86" i="12"/>
  <c r="BO86" i="12" s="1"/>
  <c r="AY41" i="12"/>
  <c r="BO41" i="12" s="1"/>
  <c r="AZ110" i="12"/>
  <c r="AZ136" i="12"/>
  <c r="AX40" i="12"/>
  <c r="BC40" i="12" s="1"/>
  <c r="AX135" i="12"/>
  <c r="BC135" i="12" s="1"/>
  <c r="AZ68" i="12"/>
  <c r="AY69" i="12"/>
  <c r="BO69" i="12" s="1"/>
  <c r="AY107" i="12"/>
  <c r="BO107" i="12" s="1"/>
  <c r="AY35" i="12"/>
  <c r="BO35" i="12" s="1"/>
  <c r="AZ127" i="12"/>
  <c r="AZ45" i="12"/>
  <c r="AZ18" i="12"/>
  <c r="AX115" i="12"/>
  <c r="BC115" i="12" s="1"/>
  <c r="AX36" i="12"/>
  <c r="BC36" i="12" s="1"/>
  <c r="AX63" i="12"/>
  <c r="BC63" i="12" s="1"/>
  <c r="AY39" i="12"/>
  <c r="BO39" i="12" s="1"/>
  <c r="AX123" i="12"/>
  <c r="BC123" i="12" s="1"/>
  <c r="AZ114" i="12"/>
  <c r="AY83" i="12"/>
  <c r="BO83" i="12" s="1"/>
  <c r="AZ56" i="12"/>
  <c r="AX85" i="12"/>
  <c r="BC85" i="12" s="1"/>
  <c r="AY63" i="12"/>
  <c r="BO63" i="12" s="1"/>
  <c r="AX60" i="12"/>
  <c r="BC60" i="12" s="1"/>
  <c r="AZ38" i="12"/>
  <c r="AX105" i="12"/>
  <c r="BC105" i="12" s="1"/>
  <c r="AY115" i="12"/>
  <c r="BO115" i="12" s="1"/>
  <c r="AY24" i="12"/>
  <c r="BO24" i="12" s="1"/>
  <c r="AZ24" i="12"/>
  <c r="AZ41" i="12"/>
  <c r="AX16" i="12"/>
  <c r="BC16" i="12" s="1"/>
  <c r="AX84" i="12"/>
  <c r="BC84" i="12" s="1"/>
  <c r="AX121" i="12"/>
  <c r="BC121" i="12" s="1"/>
  <c r="AX134" i="12"/>
  <c r="BC134" i="12" s="1"/>
  <c r="AX70" i="12"/>
  <c r="BC70" i="12" s="1"/>
  <c r="AX132" i="12"/>
  <c r="BC132" i="12" s="1"/>
  <c r="AX47" i="12"/>
  <c r="BC47" i="12" s="1"/>
  <c r="AX39" i="12"/>
  <c r="BC39" i="12" s="1"/>
  <c r="AX32" i="12"/>
  <c r="BC32" i="12" s="1"/>
  <c r="AX66" i="12"/>
  <c r="BC66" i="12" s="1"/>
  <c r="AX3" i="12"/>
  <c r="BC3" i="12" s="1"/>
  <c r="AX20" i="12"/>
  <c r="BC20" i="12" s="1"/>
  <c r="AX118" i="12"/>
  <c r="BC118" i="12" s="1"/>
  <c r="AX111" i="12"/>
  <c r="BC111" i="12" s="1"/>
  <c r="AX69" i="12"/>
  <c r="BC69" i="12" s="1"/>
  <c r="AX65" i="12"/>
  <c r="BC65" i="12" s="1"/>
  <c r="AX22" i="12"/>
  <c r="BC22" i="12" s="1"/>
  <c r="AY128" i="12"/>
  <c r="BO128" i="12" s="1"/>
  <c r="AY23" i="12"/>
  <c r="BO23" i="12" s="1"/>
  <c r="AZ133" i="12"/>
  <c r="AZ23" i="12"/>
  <c r="AX6" i="12"/>
  <c r="BC6" i="12" s="1"/>
  <c r="AZ94" i="12"/>
  <c r="AY97" i="12"/>
  <c r="BO97" i="12" s="1"/>
  <c r="AX102" i="12"/>
  <c r="BC102" i="12" s="1"/>
  <c r="AY116" i="12"/>
  <c r="BO116" i="12" s="1"/>
  <c r="AY15" i="12"/>
  <c r="BO15" i="12" s="1"/>
  <c r="AZ130" i="12"/>
  <c r="AZ14" i="12"/>
  <c r="AX54" i="12"/>
  <c r="BC54" i="12" s="1"/>
  <c r="AX14" i="12"/>
  <c r="BC14" i="12" s="1"/>
  <c r="AZ28" i="12"/>
  <c r="AY64" i="12"/>
  <c r="BO64" i="12" s="1"/>
  <c r="AY95" i="12"/>
  <c r="BO95" i="12" s="1"/>
  <c r="AY21" i="12"/>
  <c r="BO21" i="12" s="1"/>
  <c r="AZ115" i="12"/>
  <c r="AZ15" i="12"/>
  <c r="AX136" i="12"/>
  <c r="BC136" i="12" s="1"/>
  <c r="AX98" i="12"/>
  <c r="BC98" i="12" s="1"/>
  <c r="AY73" i="12"/>
  <c r="BO73" i="12" s="1"/>
  <c r="AZ112" i="12"/>
  <c r="AY94" i="12"/>
  <c r="BO94" i="12" s="1"/>
  <c r="AY75" i="12"/>
  <c r="BO75" i="12" s="1"/>
  <c r="AY112" i="12"/>
  <c r="BO112" i="12" s="1"/>
  <c r="AZ95" i="12"/>
  <c r="AZ120" i="12"/>
  <c r="AX116" i="12"/>
  <c r="BC116" i="12" s="1"/>
  <c r="AX46" i="12"/>
  <c r="BC46" i="12" s="1"/>
  <c r="AX80" i="12"/>
  <c r="BC80" i="12" s="1"/>
  <c r="AX75" i="12"/>
  <c r="BC75" i="12" s="1"/>
  <c r="AY70" i="12"/>
  <c r="BO70" i="12" s="1"/>
  <c r="AX133" i="12"/>
  <c r="BC133" i="12" s="1"/>
  <c r="AZ78" i="12"/>
  <c r="AY84" i="12"/>
  <c r="BO84" i="12" s="1"/>
  <c r="AZ93" i="12"/>
  <c r="AX89" i="12"/>
  <c r="BC89" i="12" s="1"/>
  <c r="AY36" i="12"/>
  <c r="BO36" i="12" s="1"/>
  <c r="AX17" i="12"/>
  <c r="BC17" i="12" s="1"/>
  <c r="AX94" i="12"/>
  <c r="BC94" i="12" s="1"/>
  <c r="AZ100" i="12"/>
  <c r="AX81" i="12"/>
  <c r="BC81" i="12" s="1"/>
  <c r="AY111" i="12"/>
  <c r="BO111" i="12" s="1"/>
  <c r="AY54" i="12"/>
  <c r="BO54" i="12" s="1"/>
  <c r="AZ131" i="12"/>
  <c r="AZ52" i="12"/>
  <c r="AX8" i="12"/>
  <c r="BC8" i="12" s="1"/>
  <c r="AX2" i="12"/>
  <c r="BC2" i="12" s="1"/>
  <c r="AY2" i="12"/>
  <c r="BO2" i="12" s="1"/>
  <c r="BP2" i="12" s="1"/>
  <c r="AZ2" i="12"/>
  <c r="BZ2" i="12" s="1"/>
  <c r="AU127" i="11"/>
  <c r="AX20" i="11" s="1"/>
  <c r="BC20" i="11" s="1"/>
  <c r="AW127" i="11"/>
  <c r="AZ11" i="11" s="1"/>
  <c r="AV127" i="11"/>
  <c r="AY34" i="11" s="1"/>
  <c r="BO34" i="11" s="1"/>
  <c r="BD42" i="12" l="1"/>
  <c r="BZ42" i="12"/>
  <c r="CA42" i="12" s="1"/>
  <c r="CB42" i="12" s="1"/>
  <c r="BZ119" i="12"/>
  <c r="CA119" i="12" s="1"/>
  <c r="CB119" i="12" s="1"/>
  <c r="CH37" i="12"/>
  <c r="CI37" i="12" s="1"/>
  <c r="CJ37" i="12" s="1"/>
  <c r="BV42" i="12"/>
  <c r="CH26" i="12"/>
  <c r="CI26" i="12" s="1"/>
  <c r="CJ26" i="12" s="1"/>
  <c r="BV89" i="12"/>
  <c r="BZ49" i="12"/>
  <c r="CA49" i="12" s="1"/>
  <c r="CB49" i="12" s="1"/>
  <c r="BZ6" i="12"/>
  <c r="CA6" i="12" s="1"/>
  <c r="CB6" i="12" s="1"/>
  <c r="BD37" i="12"/>
  <c r="BD29" i="12"/>
  <c r="BJ29" i="12"/>
  <c r="BP29" i="12"/>
  <c r="BV29" i="12"/>
  <c r="CH29" i="12"/>
  <c r="CI29" i="12" s="1"/>
  <c r="CJ29" i="12" s="1"/>
  <c r="BZ29" i="12"/>
  <c r="CA29" i="12" s="1"/>
  <c r="CB29" i="12" s="1"/>
  <c r="CH105" i="12"/>
  <c r="CI105" i="12" s="1"/>
  <c r="CJ105" i="12" s="1"/>
  <c r="CH103" i="12"/>
  <c r="CI103" i="12" s="1"/>
  <c r="CJ103" i="12" s="1"/>
  <c r="CH67" i="12"/>
  <c r="CI67" i="12" s="1"/>
  <c r="CJ67" i="12" s="1"/>
  <c r="BZ62" i="12"/>
  <c r="CA62" i="12" s="1"/>
  <c r="CB62" i="12" s="1"/>
  <c r="BJ111" i="12"/>
  <c r="BD111" i="12"/>
  <c r="CH18" i="12"/>
  <c r="CI18" i="12" s="1"/>
  <c r="CJ18" i="12" s="1"/>
  <c r="BZ18" i="12"/>
  <c r="CA18" i="12" s="1"/>
  <c r="CB18" i="12" s="1"/>
  <c r="BD62" i="12"/>
  <c r="BJ62" i="12"/>
  <c r="BZ70" i="12"/>
  <c r="CA70" i="12" s="1"/>
  <c r="CB70" i="12" s="1"/>
  <c r="CH70" i="12"/>
  <c r="CI70" i="12" s="1"/>
  <c r="CJ70" i="12" s="1"/>
  <c r="CH25" i="12"/>
  <c r="CI25" i="12" s="1"/>
  <c r="CJ25" i="12" s="1"/>
  <c r="BZ25" i="12"/>
  <c r="CA25" i="12" s="1"/>
  <c r="CB25" i="12" s="1"/>
  <c r="BJ24" i="12"/>
  <c r="BD24" i="12"/>
  <c r="BZ79" i="12"/>
  <c r="CA79" i="12" s="1"/>
  <c r="CB79" i="12" s="1"/>
  <c r="CH79" i="12"/>
  <c r="CI79" i="12" s="1"/>
  <c r="CJ79" i="12" s="1"/>
  <c r="BZ108" i="12"/>
  <c r="CA108" i="12" s="1"/>
  <c r="CB108" i="12" s="1"/>
  <c r="CH108" i="12"/>
  <c r="CI108" i="12" s="1"/>
  <c r="CJ108" i="12" s="1"/>
  <c r="CH117" i="12"/>
  <c r="CI117" i="12" s="1"/>
  <c r="CJ117" i="12" s="1"/>
  <c r="BZ117" i="12"/>
  <c r="CA117" i="12" s="1"/>
  <c r="CB117" i="12" s="1"/>
  <c r="BZ4" i="12"/>
  <c r="CA4" i="12" s="1"/>
  <c r="CB4" i="12" s="1"/>
  <c r="CH4" i="12"/>
  <c r="CI4" i="12" s="1"/>
  <c r="CJ4" i="12" s="1"/>
  <c r="CH107" i="12"/>
  <c r="CI107" i="12" s="1"/>
  <c r="CJ107" i="12" s="1"/>
  <c r="BZ107" i="12"/>
  <c r="CA107" i="12" s="1"/>
  <c r="CB107" i="12" s="1"/>
  <c r="BD81" i="12"/>
  <c r="BJ81" i="12"/>
  <c r="CH23" i="12"/>
  <c r="CI23" i="12" s="1"/>
  <c r="CJ23" i="12" s="1"/>
  <c r="BZ23" i="12"/>
  <c r="CA23" i="12" s="1"/>
  <c r="CB23" i="12" s="1"/>
  <c r="BZ86" i="12"/>
  <c r="CA86" i="12" s="1"/>
  <c r="CB86" i="12" s="1"/>
  <c r="CH86" i="12"/>
  <c r="CI86" i="12" s="1"/>
  <c r="CJ86" i="12" s="1"/>
  <c r="BZ115" i="12"/>
  <c r="CA115" i="12" s="1"/>
  <c r="CB115" i="12" s="1"/>
  <c r="CH115" i="12"/>
  <c r="CI115" i="12" s="1"/>
  <c r="CJ115" i="12" s="1"/>
  <c r="BD134" i="12"/>
  <c r="BJ134" i="12"/>
  <c r="CH76" i="12"/>
  <c r="CI76" i="12" s="1"/>
  <c r="CJ76" i="12" s="1"/>
  <c r="BZ76" i="12"/>
  <c r="CA76" i="12" s="1"/>
  <c r="CB76" i="12" s="1"/>
  <c r="BJ76" i="12"/>
  <c r="BD76" i="12"/>
  <c r="BD121" i="12"/>
  <c r="BJ121" i="12"/>
  <c r="CH135" i="12"/>
  <c r="CI135" i="12" s="1"/>
  <c r="CJ135" i="12" s="1"/>
  <c r="BZ135" i="12"/>
  <c r="CA135" i="12" s="1"/>
  <c r="CB135" i="12" s="1"/>
  <c r="BJ74" i="12"/>
  <c r="BD74" i="12"/>
  <c r="CH93" i="12"/>
  <c r="CI93" i="12" s="1"/>
  <c r="CJ93" i="12" s="1"/>
  <c r="BZ93" i="12"/>
  <c r="CA93" i="12" s="1"/>
  <c r="CB93" i="12" s="1"/>
  <c r="BJ116" i="12"/>
  <c r="BD116" i="12"/>
  <c r="BD98" i="12"/>
  <c r="BJ98" i="12"/>
  <c r="BJ14" i="12"/>
  <c r="BD14" i="12"/>
  <c r="CH94" i="12"/>
  <c r="CI94" i="12" s="1"/>
  <c r="CJ94" i="12" s="1"/>
  <c r="BZ94" i="12"/>
  <c r="CA94" i="12" s="1"/>
  <c r="CB94" i="12" s="1"/>
  <c r="BJ69" i="12"/>
  <c r="BD69" i="12"/>
  <c r="BJ47" i="12"/>
  <c r="BD47" i="12"/>
  <c r="BZ24" i="12"/>
  <c r="CA24" i="12" s="1"/>
  <c r="CB24" i="12" s="1"/>
  <c r="CH24" i="12"/>
  <c r="CI24" i="12" s="1"/>
  <c r="CJ24" i="12" s="1"/>
  <c r="BJ85" i="12"/>
  <c r="BD85" i="12"/>
  <c r="BJ115" i="12"/>
  <c r="BD115" i="12"/>
  <c r="BD135" i="12"/>
  <c r="BJ135" i="12"/>
  <c r="CH88" i="12"/>
  <c r="CI88" i="12" s="1"/>
  <c r="CJ88" i="12" s="1"/>
  <c r="BZ88" i="12"/>
  <c r="CA88" i="12" s="1"/>
  <c r="CB88" i="12" s="1"/>
  <c r="CH124" i="12"/>
  <c r="CI124" i="12" s="1"/>
  <c r="CJ124" i="12" s="1"/>
  <c r="BZ124" i="12"/>
  <c r="CA124" i="12" s="1"/>
  <c r="CB124" i="12" s="1"/>
  <c r="BJ51" i="12"/>
  <c r="BD51" i="12"/>
  <c r="BD90" i="12"/>
  <c r="BJ90" i="12"/>
  <c r="BJ73" i="12"/>
  <c r="BD73" i="12"/>
  <c r="BJ110" i="12"/>
  <c r="BD110" i="12"/>
  <c r="CH116" i="12"/>
  <c r="CI116" i="12" s="1"/>
  <c r="CJ116" i="12" s="1"/>
  <c r="BZ116" i="12"/>
  <c r="CA116" i="12" s="1"/>
  <c r="CB116" i="12" s="1"/>
  <c r="CH106" i="12"/>
  <c r="CI106" i="12" s="1"/>
  <c r="CJ106" i="12" s="1"/>
  <c r="BZ106" i="12"/>
  <c r="CA106" i="12" s="1"/>
  <c r="CB106" i="12" s="1"/>
  <c r="BJ45" i="12"/>
  <c r="BD45" i="12"/>
  <c r="BJ30" i="12"/>
  <c r="BD30" i="12"/>
  <c r="CH89" i="12"/>
  <c r="CI89" i="12" s="1"/>
  <c r="CJ89" i="12" s="1"/>
  <c r="BZ89" i="12"/>
  <c r="CA89" i="12" s="1"/>
  <c r="CB89" i="12" s="1"/>
  <c r="BJ96" i="12"/>
  <c r="BD96" i="12"/>
  <c r="BJ48" i="12"/>
  <c r="BD48" i="12"/>
  <c r="BJ31" i="12"/>
  <c r="BD31" i="12"/>
  <c r="BJ124" i="12"/>
  <c r="BD124" i="12"/>
  <c r="BD5" i="12"/>
  <c r="BJ5" i="12"/>
  <c r="BZ75" i="12"/>
  <c r="CA75" i="12" s="1"/>
  <c r="CB75" i="12" s="1"/>
  <c r="CH75" i="12"/>
  <c r="CI75" i="12" s="1"/>
  <c r="CJ75" i="12" s="1"/>
  <c r="CH132" i="12"/>
  <c r="CI132" i="12" s="1"/>
  <c r="CJ132" i="12" s="1"/>
  <c r="BZ132" i="12"/>
  <c r="CA132" i="12" s="1"/>
  <c r="CB132" i="12" s="1"/>
  <c r="CH101" i="12"/>
  <c r="CI101" i="12" s="1"/>
  <c r="CJ101" i="12" s="1"/>
  <c r="BZ101" i="12"/>
  <c r="CA101" i="12" s="1"/>
  <c r="CB101" i="12" s="1"/>
  <c r="CH5" i="12"/>
  <c r="CI5" i="12" s="1"/>
  <c r="CJ5" i="12" s="1"/>
  <c r="BZ5" i="12"/>
  <c r="CA5" i="12" s="1"/>
  <c r="CB5" i="12" s="1"/>
  <c r="CH74" i="12"/>
  <c r="CI74" i="12" s="1"/>
  <c r="CJ74" i="12" s="1"/>
  <c r="BZ74" i="12"/>
  <c r="CA74" i="12" s="1"/>
  <c r="CB74" i="12" s="1"/>
  <c r="BZ50" i="12"/>
  <c r="CA50" i="12" s="1"/>
  <c r="CB50" i="12" s="1"/>
  <c r="CH50" i="12"/>
  <c r="CI50" i="12" s="1"/>
  <c r="CJ50" i="12" s="1"/>
  <c r="CH109" i="12"/>
  <c r="CI109" i="12" s="1"/>
  <c r="CJ109" i="12" s="1"/>
  <c r="BZ109" i="12"/>
  <c r="CA109" i="12" s="1"/>
  <c r="CB109" i="12" s="1"/>
  <c r="CH96" i="12"/>
  <c r="CI96" i="12" s="1"/>
  <c r="CJ96" i="12" s="1"/>
  <c r="BZ96" i="12"/>
  <c r="CA96" i="12" s="1"/>
  <c r="CB96" i="12" s="1"/>
  <c r="BD54" i="12"/>
  <c r="BJ54" i="12"/>
  <c r="CH15" i="12"/>
  <c r="CI15" i="12" s="1"/>
  <c r="CJ15" i="12" s="1"/>
  <c r="BZ15" i="12"/>
  <c r="CA15" i="12" s="1"/>
  <c r="CB15" i="12" s="1"/>
  <c r="BD119" i="12"/>
  <c r="BJ119" i="12"/>
  <c r="BZ137" i="12"/>
  <c r="CA137" i="12" s="1"/>
  <c r="CB137" i="12" s="1"/>
  <c r="CH137" i="12"/>
  <c r="CI137" i="12" s="1"/>
  <c r="CJ137" i="12" s="1"/>
  <c r="CH92" i="12"/>
  <c r="CI92" i="12" s="1"/>
  <c r="CJ92" i="12" s="1"/>
  <c r="BZ92" i="12"/>
  <c r="CA92" i="12" s="1"/>
  <c r="CB92" i="12" s="1"/>
  <c r="BJ44" i="12"/>
  <c r="BD44" i="12"/>
  <c r="BD86" i="12"/>
  <c r="BJ86" i="12"/>
  <c r="BJ41" i="12"/>
  <c r="BD41" i="12"/>
  <c r="CH3" i="12"/>
  <c r="CI3" i="12" s="1"/>
  <c r="CJ3" i="12" s="1"/>
  <c r="BZ3" i="12"/>
  <c r="CA3" i="12" s="1"/>
  <c r="CB3" i="12" s="1"/>
  <c r="CH61" i="12"/>
  <c r="CI61" i="12" s="1"/>
  <c r="CJ61" i="12" s="1"/>
  <c r="BZ61" i="12"/>
  <c r="CA61" i="12" s="1"/>
  <c r="CB61" i="12" s="1"/>
  <c r="BJ55" i="12"/>
  <c r="BD55" i="12"/>
  <c r="BJ49" i="12"/>
  <c r="BD49" i="12"/>
  <c r="CH59" i="12"/>
  <c r="CI59" i="12" s="1"/>
  <c r="CJ59" i="12" s="1"/>
  <c r="BZ59" i="12"/>
  <c r="CA59" i="12" s="1"/>
  <c r="CB59" i="12" s="1"/>
  <c r="BJ10" i="12"/>
  <c r="BD10" i="12"/>
  <c r="BJ88" i="12"/>
  <c r="BD88" i="12"/>
  <c r="BD52" i="12"/>
  <c r="BJ52" i="12"/>
  <c r="CH44" i="12"/>
  <c r="CI44" i="12" s="1"/>
  <c r="CJ44" i="12" s="1"/>
  <c r="BZ44" i="12"/>
  <c r="CA44" i="12" s="1"/>
  <c r="CB44" i="12" s="1"/>
  <c r="CH122" i="12"/>
  <c r="CI122" i="12" s="1"/>
  <c r="CJ122" i="12" s="1"/>
  <c r="BZ122" i="12"/>
  <c r="CA122" i="12" s="1"/>
  <c r="CB122" i="12" s="1"/>
  <c r="CH111" i="12"/>
  <c r="CI111" i="12" s="1"/>
  <c r="CJ111" i="12" s="1"/>
  <c r="BZ111" i="12"/>
  <c r="CA111" i="12" s="1"/>
  <c r="CB111" i="12" s="1"/>
  <c r="BZ19" i="12"/>
  <c r="CA19" i="12" s="1"/>
  <c r="CB19" i="12" s="1"/>
  <c r="CH19" i="12"/>
  <c r="CI19" i="12" s="1"/>
  <c r="CJ19" i="12" s="1"/>
  <c r="CH126" i="12"/>
  <c r="CI126" i="12" s="1"/>
  <c r="CJ126" i="12" s="1"/>
  <c r="BZ126" i="12"/>
  <c r="CA126" i="12" s="1"/>
  <c r="CB126" i="12" s="1"/>
  <c r="CH110" i="12"/>
  <c r="CI110" i="12" s="1"/>
  <c r="CJ110" i="12" s="1"/>
  <c r="BZ110" i="12"/>
  <c r="CA110" i="12" s="1"/>
  <c r="CB110" i="12" s="1"/>
  <c r="BD79" i="12"/>
  <c r="BJ79" i="12"/>
  <c r="BJ77" i="12"/>
  <c r="BD77" i="12"/>
  <c r="BJ92" i="12"/>
  <c r="BD92" i="12"/>
  <c r="BJ12" i="12"/>
  <c r="BD12" i="12"/>
  <c r="BJ13" i="12"/>
  <c r="BD13" i="12"/>
  <c r="BJ33" i="12"/>
  <c r="BD33" i="12"/>
  <c r="CH80" i="12"/>
  <c r="CI80" i="12" s="1"/>
  <c r="CJ80" i="12" s="1"/>
  <c r="BZ80" i="12"/>
  <c r="CA80" i="12" s="1"/>
  <c r="CB80" i="12" s="1"/>
  <c r="CH73" i="12"/>
  <c r="CI73" i="12" s="1"/>
  <c r="CJ73" i="12" s="1"/>
  <c r="BZ73" i="12"/>
  <c r="CA73" i="12" s="1"/>
  <c r="CB73" i="12" s="1"/>
  <c r="CH83" i="12"/>
  <c r="CI83" i="12" s="1"/>
  <c r="CJ83" i="12" s="1"/>
  <c r="BZ83" i="12"/>
  <c r="CA83" i="12" s="1"/>
  <c r="CB83" i="12" s="1"/>
  <c r="CH10" i="12"/>
  <c r="CI10" i="12" s="1"/>
  <c r="CJ10" i="12" s="1"/>
  <c r="BZ10" i="12"/>
  <c r="CA10" i="12" s="1"/>
  <c r="CB10" i="12" s="1"/>
  <c r="CH27" i="12"/>
  <c r="CI27" i="12" s="1"/>
  <c r="CJ27" i="12" s="1"/>
  <c r="BZ27" i="12"/>
  <c r="CA27" i="12" s="1"/>
  <c r="CB27" i="12" s="1"/>
  <c r="BJ136" i="12"/>
  <c r="BD136" i="12"/>
  <c r="BD3" i="12"/>
  <c r="BJ3" i="12"/>
  <c r="BJ67" i="12"/>
  <c r="BD67" i="12"/>
  <c r="CH48" i="12"/>
  <c r="CI48" i="12" s="1"/>
  <c r="CJ48" i="12" s="1"/>
  <c r="BZ48" i="12"/>
  <c r="CA48" i="12" s="1"/>
  <c r="CB48" i="12" s="1"/>
  <c r="CH58" i="12"/>
  <c r="CI58" i="12" s="1"/>
  <c r="CJ58" i="12" s="1"/>
  <c r="BZ58" i="12"/>
  <c r="CA58" i="12" s="1"/>
  <c r="CB58" i="12" s="1"/>
  <c r="CH32" i="12"/>
  <c r="CI32" i="12" s="1"/>
  <c r="CJ32" i="12" s="1"/>
  <c r="BZ32" i="12"/>
  <c r="CA32" i="12" s="1"/>
  <c r="CB32" i="12" s="1"/>
  <c r="CH104" i="12"/>
  <c r="CI104" i="12" s="1"/>
  <c r="CJ104" i="12" s="1"/>
  <c r="BZ104" i="12"/>
  <c r="CA104" i="12" s="1"/>
  <c r="CB104" i="12" s="1"/>
  <c r="CH66" i="12"/>
  <c r="CI66" i="12" s="1"/>
  <c r="CJ66" i="12" s="1"/>
  <c r="BZ66" i="12"/>
  <c r="CA66" i="12" s="1"/>
  <c r="CB66" i="12" s="1"/>
  <c r="CH123" i="12"/>
  <c r="CI123" i="12" s="1"/>
  <c r="CJ123" i="12" s="1"/>
  <c r="BZ123" i="12"/>
  <c r="CA123" i="12" s="1"/>
  <c r="CB123" i="12" s="1"/>
  <c r="BZ113" i="12"/>
  <c r="CA113" i="12" s="1"/>
  <c r="CB113" i="12" s="1"/>
  <c r="CH113" i="12"/>
  <c r="CI113" i="12" s="1"/>
  <c r="CJ113" i="12" s="1"/>
  <c r="BZ120" i="12"/>
  <c r="CA120" i="12" s="1"/>
  <c r="CB120" i="12" s="1"/>
  <c r="CH120" i="12"/>
  <c r="CI120" i="12" s="1"/>
  <c r="CJ120" i="12" s="1"/>
  <c r="BJ114" i="12"/>
  <c r="BD114" i="12"/>
  <c r="BJ125" i="12"/>
  <c r="BD125" i="12"/>
  <c r="BJ127" i="12"/>
  <c r="BD127" i="12"/>
  <c r="BZ40" i="12"/>
  <c r="CA40" i="12" s="1"/>
  <c r="CB40" i="12" s="1"/>
  <c r="CH40" i="12"/>
  <c r="CI40" i="12" s="1"/>
  <c r="CJ40" i="12" s="1"/>
  <c r="BJ38" i="12"/>
  <c r="BD38" i="12"/>
  <c r="CH81" i="12"/>
  <c r="CI81" i="12" s="1"/>
  <c r="CJ81" i="12" s="1"/>
  <c r="BZ81" i="12"/>
  <c r="CA81" i="12" s="1"/>
  <c r="CB81" i="12" s="1"/>
  <c r="CH87" i="12"/>
  <c r="CI87" i="12" s="1"/>
  <c r="CJ87" i="12" s="1"/>
  <c r="BZ87" i="12"/>
  <c r="CA87" i="12" s="1"/>
  <c r="CB87" i="12" s="1"/>
  <c r="CH95" i="12"/>
  <c r="CI95" i="12" s="1"/>
  <c r="CJ95" i="12" s="1"/>
  <c r="BZ95" i="12"/>
  <c r="CA95" i="12" s="1"/>
  <c r="CB95" i="12" s="1"/>
  <c r="BJ118" i="12"/>
  <c r="BD118" i="12"/>
  <c r="CH45" i="12"/>
  <c r="CI45" i="12" s="1"/>
  <c r="CJ45" i="12" s="1"/>
  <c r="BZ45" i="12"/>
  <c r="CA45" i="12" s="1"/>
  <c r="CB45" i="12" s="1"/>
  <c r="BJ91" i="12"/>
  <c r="BD91" i="12"/>
  <c r="CH100" i="12"/>
  <c r="CI100" i="12" s="1"/>
  <c r="CJ100" i="12" s="1"/>
  <c r="BZ100" i="12"/>
  <c r="CA100" i="12" s="1"/>
  <c r="CB100" i="12" s="1"/>
  <c r="CH130" i="12"/>
  <c r="CI130" i="12" s="1"/>
  <c r="CJ130" i="12" s="1"/>
  <c r="BZ130" i="12"/>
  <c r="CA130" i="12" s="1"/>
  <c r="CB130" i="12" s="1"/>
  <c r="CH114" i="12"/>
  <c r="CI114" i="12" s="1"/>
  <c r="CJ114" i="12" s="1"/>
  <c r="BZ114" i="12"/>
  <c r="CA114" i="12" s="1"/>
  <c r="CB114" i="12" s="1"/>
  <c r="BJ15" i="12"/>
  <c r="BD15" i="12"/>
  <c r="CH65" i="12"/>
  <c r="CI65" i="12" s="1"/>
  <c r="CJ65" i="12" s="1"/>
  <c r="BZ65" i="12"/>
  <c r="CA65" i="12" s="1"/>
  <c r="CB65" i="12" s="1"/>
  <c r="BJ94" i="12"/>
  <c r="BD94" i="12"/>
  <c r="CH38" i="12"/>
  <c r="CI38" i="12" s="1"/>
  <c r="CJ38" i="12" s="1"/>
  <c r="BZ38" i="12"/>
  <c r="CA38" i="12" s="1"/>
  <c r="CB38" i="12" s="1"/>
  <c r="BD100" i="12"/>
  <c r="BJ100" i="12"/>
  <c r="BJ19" i="12"/>
  <c r="BD19" i="12"/>
  <c r="BJ107" i="12"/>
  <c r="BD107" i="12"/>
  <c r="CH33" i="12"/>
  <c r="CI33" i="12" s="1"/>
  <c r="CJ33" i="12" s="1"/>
  <c r="BZ33" i="12"/>
  <c r="CA33" i="12" s="1"/>
  <c r="CB33" i="12" s="1"/>
  <c r="BJ99" i="12"/>
  <c r="BD99" i="12"/>
  <c r="BJ75" i="12"/>
  <c r="BD75" i="12"/>
  <c r="BD78" i="12"/>
  <c r="BJ78" i="12"/>
  <c r="BJ11" i="12"/>
  <c r="BD11" i="12"/>
  <c r="BJ117" i="12"/>
  <c r="BD117" i="12"/>
  <c r="CH64" i="12"/>
  <c r="CI64" i="12" s="1"/>
  <c r="CJ64" i="12" s="1"/>
  <c r="BZ64" i="12"/>
  <c r="CA64" i="12" s="1"/>
  <c r="CB64" i="12" s="1"/>
  <c r="BJ28" i="12"/>
  <c r="BD28" i="12"/>
  <c r="BJ35" i="12"/>
  <c r="BD35" i="12"/>
  <c r="CH12" i="12"/>
  <c r="CI12" i="12" s="1"/>
  <c r="CJ12" i="12" s="1"/>
  <c r="BZ12" i="12"/>
  <c r="CA12" i="12" s="1"/>
  <c r="CB12" i="12" s="1"/>
  <c r="CH21" i="12"/>
  <c r="CI21" i="12" s="1"/>
  <c r="CJ21" i="12" s="1"/>
  <c r="BZ21" i="12"/>
  <c r="CA21" i="12" s="1"/>
  <c r="CB21" i="12" s="1"/>
  <c r="BJ34" i="12"/>
  <c r="BD34" i="12"/>
  <c r="BZ55" i="12"/>
  <c r="CA55" i="12" s="1"/>
  <c r="CB55" i="12" s="1"/>
  <c r="CH55" i="12"/>
  <c r="CI55" i="12" s="1"/>
  <c r="CJ55" i="12" s="1"/>
  <c r="BJ108" i="12"/>
  <c r="BD108" i="12"/>
  <c r="BD103" i="12"/>
  <c r="BJ103" i="12"/>
  <c r="BD82" i="12"/>
  <c r="BJ82" i="12"/>
  <c r="CH30" i="12"/>
  <c r="CI30" i="12" s="1"/>
  <c r="CJ30" i="12" s="1"/>
  <c r="BZ30" i="12"/>
  <c r="CA30" i="12" s="1"/>
  <c r="CB30" i="12" s="1"/>
  <c r="BZ121" i="12"/>
  <c r="CA121" i="12" s="1"/>
  <c r="CB121" i="12" s="1"/>
  <c r="CH121" i="12"/>
  <c r="CI121" i="12" s="1"/>
  <c r="CJ121" i="12" s="1"/>
  <c r="CH9" i="12"/>
  <c r="CI9" i="12" s="1"/>
  <c r="CJ9" i="12" s="1"/>
  <c r="BZ9" i="12"/>
  <c r="CA9" i="12" s="1"/>
  <c r="CB9" i="12" s="1"/>
  <c r="BZ125" i="12"/>
  <c r="CA125" i="12" s="1"/>
  <c r="CB125" i="12" s="1"/>
  <c r="CH125" i="12"/>
  <c r="CI125" i="12" s="1"/>
  <c r="CJ125" i="12" s="1"/>
  <c r="CH82" i="12"/>
  <c r="CI82" i="12" s="1"/>
  <c r="CJ82" i="12" s="1"/>
  <c r="BZ82" i="12"/>
  <c r="CA82" i="12" s="1"/>
  <c r="CB82" i="12" s="1"/>
  <c r="BZ134" i="12"/>
  <c r="CA134" i="12" s="1"/>
  <c r="CB134" i="12" s="1"/>
  <c r="CH134" i="12"/>
  <c r="CI134" i="12" s="1"/>
  <c r="CJ134" i="12" s="1"/>
  <c r="BJ6" i="12"/>
  <c r="BD6" i="12"/>
  <c r="BZ56" i="12"/>
  <c r="CA56" i="12" s="1"/>
  <c r="CB56" i="12" s="1"/>
  <c r="CH56" i="12"/>
  <c r="CI56" i="12" s="1"/>
  <c r="CJ56" i="12" s="1"/>
  <c r="BJ72" i="12"/>
  <c r="BD72" i="12"/>
  <c r="CH35" i="12"/>
  <c r="CI35" i="12" s="1"/>
  <c r="CJ35" i="12" s="1"/>
  <c r="BZ35" i="12"/>
  <c r="CA35" i="12" s="1"/>
  <c r="CB35" i="12" s="1"/>
  <c r="BJ129" i="12"/>
  <c r="BD129" i="12"/>
  <c r="BJ64" i="12"/>
  <c r="BD64" i="12"/>
  <c r="BJ126" i="12"/>
  <c r="BD126" i="12"/>
  <c r="CH22" i="12"/>
  <c r="CI22" i="12" s="1"/>
  <c r="CJ22" i="12" s="1"/>
  <c r="BZ22" i="12"/>
  <c r="CA22" i="12" s="1"/>
  <c r="CB22" i="12" s="1"/>
  <c r="BZ14" i="12"/>
  <c r="CA14" i="12" s="1"/>
  <c r="CB14" i="12" s="1"/>
  <c r="CH14" i="12"/>
  <c r="CI14" i="12" s="1"/>
  <c r="CJ14" i="12" s="1"/>
  <c r="BJ95" i="12"/>
  <c r="BD95" i="12"/>
  <c r="CH133" i="12"/>
  <c r="CI133" i="12" s="1"/>
  <c r="CJ133" i="12" s="1"/>
  <c r="BZ133" i="12"/>
  <c r="CA133" i="12" s="1"/>
  <c r="CB133" i="12" s="1"/>
  <c r="BD105" i="12"/>
  <c r="BJ105" i="12"/>
  <c r="CH53" i="12"/>
  <c r="CI53" i="12" s="1"/>
  <c r="CJ53" i="12" s="1"/>
  <c r="BZ53" i="12"/>
  <c r="CA53" i="12" s="1"/>
  <c r="CB53" i="12" s="1"/>
  <c r="BJ50" i="12"/>
  <c r="BD50" i="12"/>
  <c r="CH8" i="12"/>
  <c r="CI8" i="12" s="1"/>
  <c r="CJ8" i="12" s="1"/>
  <c r="BZ8" i="12"/>
  <c r="CA8" i="12" s="1"/>
  <c r="CB8" i="12" s="1"/>
  <c r="BJ123" i="12"/>
  <c r="BD123" i="12"/>
  <c r="BJ25" i="12"/>
  <c r="BD25" i="12"/>
  <c r="CH129" i="12"/>
  <c r="CI129" i="12" s="1"/>
  <c r="CJ129" i="12" s="1"/>
  <c r="BZ129" i="12"/>
  <c r="CA129" i="12" s="1"/>
  <c r="CB129" i="12" s="1"/>
  <c r="BD9" i="12"/>
  <c r="BJ9" i="12"/>
  <c r="BJ17" i="12"/>
  <c r="BD17" i="12"/>
  <c r="BD66" i="12"/>
  <c r="BJ66" i="12"/>
  <c r="BJ84" i="12"/>
  <c r="BD84" i="12"/>
  <c r="BD106" i="12"/>
  <c r="BJ106" i="12"/>
  <c r="CH52" i="12"/>
  <c r="CI52" i="12" s="1"/>
  <c r="CJ52" i="12" s="1"/>
  <c r="BZ52" i="12"/>
  <c r="CA52" i="12" s="1"/>
  <c r="CB52" i="12" s="1"/>
  <c r="BJ80" i="12"/>
  <c r="BD80" i="12"/>
  <c r="CH112" i="12"/>
  <c r="CI112" i="12" s="1"/>
  <c r="CJ112" i="12" s="1"/>
  <c r="BZ112" i="12"/>
  <c r="CA112" i="12" s="1"/>
  <c r="CB112" i="12" s="1"/>
  <c r="BJ102" i="12"/>
  <c r="BD102" i="12"/>
  <c r="BJ22" i="12"/>
  <c r="BD22" i="12"/>
  <c r="BJ32" i="12"/>
  <c r="BD32" i="12"/>
  <c r="BJ16" i="12"/>
  <c r="BD16" i="12"/>
  <c r="BJ60" i="12"/>
  <c r="BD60" i="12"/>
  <c r="BJ63" i="12"/>
  <c r="BD63" i="12"/>
  <c r="BD71" i="12"/>
  <c r="BJ71" i="12"/>
  <c r="CH90" i="12"/>
  <c r="CI90" i="12" s="1"/>
  <c r="CJ90" i="12" s="1"/>
  <c r="BZ90" i="12"/>
  <c r="CA90" i="12" s="1"/>
  <c r="CB90" i="12" s="1"/>
  <c r="CH57" i="12"/>
  <c r="CI57" i="12" s="1"/>
  <c r="CJ57" i="12" s="1"/>
  <c r="BZ57" i="12"/>
  <c r="CA57" i="12" s="1"/>
  <c r="CB57" i="12" s="1"/>
  <c r="BJ7" i="12"/>
  <c r="BD7" i="12"/>
  <c r="BJ21" i="12"/>
  <c r="BD21" i="12"/>
  <c r="BD93" i="12"/>
  <c r="BJ93" i="12"/>
  <c r="BJ131" i="12"/>
  <c r="BD131" i="12"/>
  <c r="BJ104" i="12"/>
  <c r="BD104" i="12"/>
  <c r="BJ109" i="12"/>
  <c r="BD109" i="12"/>
  <c r="BJ97" i="12"/>
  <c r="BD97" i="12"/>
  <c r="CH84" i="12"/>
  <c r="CI84" i="12" s="1"/>
  <c r="CJ84" i="12" s="1"/>
  <c r="BZ84" i="12"/>
  <c r="CA84" i="12" s="1"/>
  <c r="CB84" i="12" s="1"/>
  <c r="CH36" i="12"/>
  <c r="CI36" i="12" s="1"/>
  <c r="CJ36" i="12" s="1"/>
  <c r="BZ36" i="12"/>
  <c r="CA36" i="12" s="1"/>
  <c r="CB36" i="12" s="1"/>
  <c r="CH7" i="12"/>
  <c r="CI7" i="12" s="1"/>
  <c r="CJ7" i="12" s="1"/>
  <c r="BZ7" i="12"/>
  <c r="CA7" i="12" s="1"/>
  <c r="CB7" i="12" s="1"/>
  <c r="BJ112" i="12"/>
  <c r="BD112" i="12"/>
  <c r="BD27" i="12"/>
  <c r="BJ27" i="12"/>
  <c r="BJ26" i="12"/>
  <c r="BD26" i="12"/>
  <c r="CH51" i="12"/>
  <c r="CI51" i="12" s="1"/>
  <c r="CJ51" i="12" s="1"/>
  <c r="BZ51" i="12"/>
  <c r="CA51" i="12" s="1"/>
  <c r="CB51" i="12" s="1"/>
  <c r="CH17" i="12"/>
  <c r="CI17" i="12" s="1"/>
  <c r="CJ17" i="12" s="1"/>
  <c r="BZ17" i="12"/>
  <c r="CA17" i="12" s="1"/>
  <c r="CB17" i="12" s="1"/>
  <c r="CH16" i="12"/>
  <c r="CI16" i="12" s="1"/>
  <c r="CJ16" i="12" s="1"/>
  <c r="BZ16" i="12"/>
  <c r="CA16" i="12" s="1"/>
  <c r="CB16" i="12" s="1"/>
  <c r="CH54" i="12"/>
  <c r="CI54" i="12" s="1"/>
  <c r="CJ54" i="12" s="1"/>
  <c r="BZ54" i="12"/>
  <c r="CA54" i="12" s="1"/>
  <c r="CB54" i="12" s="1"/>
  <c r="BZ91" i="12"/>
  <c r="CA91" i="12" s="1"/>
  <c r="CB91" i="12" s="1"/>
  <c r="CH91" i="12"/>
  <c r="CI91" i="12" s="1"/>
  <c r="CJ91" i="12" s="1"/>
  <c r="CH69" i="12"/>
  <c r="CI69" i="12" s="1"/>
  <c r="CJ69" i="12" s="1"/>
  <c r="BZ69" i="12"/>
  <c r="CA69" i="12" s="1"/>
  <c r="CB69" i="12" s="1"/>
  <c r="CH72" i="12"/>
  <c r="CI72" i="12" s="1"/>
  <c r="CJ72" i="12" s="1"/>
  <c r="BZ72" i="12"/>
  <c r="CA72" i="12" s="1"/>
  <c r="CB72" i="12" s="1"/>
  <c r="CH99" i="12"/>
  <c r="CI99" i="12" s="1"/>
  <c r="CJ99" i="12" s="1"/>
  <c r="BZ99" i="12"/>
  <c r="CA99" i="12" s="1"/>
  <c r="CB99" i="12" s="1"/>
  <c r="CH63" i="12"/>
  <c r="CI63" i="12" s="1"/>
  <c r="CJ63" i="12" s="1"/>
  <c r="BZ63" i="12"/>
  <c r="CA63" i="12" s="1"/>
  <c r="CB63" i="12" s="1"/>
  <c r="BJ132" i="12"/>
  <c r="BD132" i="12"/>
  <c r="BJ40" i="12"/>
  <c r="BD40" i="12"/>
  <c r="BJ57" i="12"/>
  <c r="BD57" i="12"/>
  <c r="BJ53" i="12"/>
  <c r="BD53" i="12"/>
  <c r="BD4" i="12"/>
  <c r="BJ4" i="12"/>
  <c r="CH31" i="12"/>
  <c r="CI31" i="12" s="1"/>
  <c r="CJ31" i="12" s="1"/>
  <c r="BZ31" i="12"/>
  <c r="CA31" i="12" s="1"/>
  <c r="CB31" i="12" s="1"/>
  <c r="BZ39" i="12"/>
  <c r="CA39" i="12" s="1"/>
  <c r="CB39" i="12" s="1"/>
  <c r="CH39" i="12"/>
  <c r="CI39" i="12" s="1"/>
  <c r="CJ39" i="12" s="1"/>
  <c r="CH78" i="12"/>
  <c r="CI78" i="12" s="1"/>
  <c r="CJ78" i="12" s="1"/>
  <c r="BZ78" i="12"/>
  <c r="CA78" i="12" s="1"/>
  <c r="CB78" i="12" s="1"/>
  <c r="BJ70" i="12"/>
  <c r="BD70" i="12"/>
  <c r="CH136" i="12"/>
  <c r="CI136" i="12" s="1"/>
  <c r="CJ136" i="12" s="1"/>
  <c r="BZ136" i="12"/>
  <c r="CA136" i="12" s="1"/>
  <c r="CB136" i="12" s="1"/>
  <c r="BJ120" i="12"/>
  <c r="BD120" i="12"/>
  <c r="BJ133" i="12"/>
  <c r="BD133" i="12"/>
  <c r="BD20" i="12"/>
  <c r="BJ20" i="12"/>
  <c r="CH127" i="12"/>
  <c r="CI127" i="12" s="1"/>
  <c r="CJ127" i="12" s="1"/>
  <c r="BZ127" i="12"/>
  <c r="CA127" i="12" s="1"/>
  <c r="CB127" i="12" s="1"/>
  <c r="BJ101" i="12"/>
  <c r="BD101" i="12"/>
  <c r="CH77" i="12"/>
  <c r="CI77" i="12" s="1"/>
  <c r="CJ77" i="12" s="1"/>
  <c r="BZ77" i="12"/>
  <c r="CA77" i="12" s="1"/>
  <c r="CB77" i="12" s="1"/>
  <c r="CH20" i="12"/>
  <c r="CI20" i="12" s="1"/>
  <c r="CJ20" i="12" s="1"/>
  <c r="BZ20" i="12"/>
  <c r="CA20" i="12" s="1"/>
  <c r="CB20" i="12" s="1"/>
  <c r="CH46" i="12"/>
  <c r="CI46" i="12" s="1"/>
  <c r="CJ46" i="12" s="1"/>
  <c r="BZ46" i="12"/>
  <c r="CA46" i="12" s="1"/>
  <c r="CB46" i="12" s="1"/>
  <c r="BJ68" i="12"/>
  <c r="BD68" i="12"/>
  <c r="BJ58" i="12"/>
  <c r="BD58" i="12"/>
  <c r="BD18" i="12"/>
  <c r="BJ18" i="12"/>
  <c r="BD8" i="12"/>
  <c r="BJ8" i="12"/>
  <c r="CH131" i="12"/>
  <c r="CI131" i="12" s="1"/>
  <c r="CJ131" i="12" s="1"/>
  <c r="BZ131" i="12"/>
  <c r="CA131" i="12" s="1"/>
  <c r="CB131" i="12" s="1"/>
  <c r="BJ89" i="12"/>
  <c r="BD89" i="12"/>
  <c r="BD46" i="12"/>
  <c r="BJ46" i="12"/>
  <c r="BZ28" i="12"/>
  <c r="CA28" i="12" s="1"/>
  <c r="CB28" i="12" s="1"/>
  <c r="CH28" i="12"/>
  <c r="CI28" i="12" s="1"/>
  <c r="CJ28" i="12" s="1"/>
  <c r="BD65" i="12"/>
  <c r="BJ65" i="12"/>
  <c r="BJ39" i="12"/>
  <c r="BD39" i="12"/>
  <c r="CH41" i="12"/>
  <c r="CI41" i="12" s="1"/>
  <c r="CJ41" i="12" s="1"/>
  <c r="BZ41" i="12"/>
  <c r="CA41" i="12" s="1"/>
  <c r="CB41" i="12" s="1"/>
  <c r="BJ36" i="12"/>
  <c r="BD36" i="12"/>
  <c r="CH68" i="12"/>
  <c r="CI68" i="12" s="1"/>
  <c r="CJ68" i="12" s="1"/>
  <c r="BZ68" i="12"/>
  <c r="CA68" i="12" s="1"/>
  <c r="CB68" i="12" s="1"/>
  <c r="BJ128" i="12"/>
  <c r="BD128" i="12"/>
  <c r="BJ122" i="12"/>
  <c r="BD122" i="12"/>
  <c r="CH97" i="12"/>
  <c r="CI97" i="12" s="1"/>
  <c r="CJ97" i="12" s="1"/>
  <c r="BZ97" i="12"/>
  <c r="CA97" i="12" s="1"/>
  <c r="CB97" i="12" s="1"/>
  <c r="BJ23" i="12"/>
  <c r="BD23" i="12"/>
  <c r="CH11" i="12"/>
  <c r="CI11" i="12" s="1"/>
  <c r="CJ11" i="12" s="1"/>
  <c r="BZ11" i="12"/>
  <c r="CA11" i="12" s="1"/>
  <c r="CB11" i="12" s="1"/>
  <c r="BJ61" i="12"/>
  <c r="BD61" i="12"/>
  <c r="BJ83" i="12"/>
  <c r="BD83" i="12"/>
  <c r="BD130" i="12"/>
  <c r="BJ130" i="12"/>
  <c r="BD87" i="12"/>
  <c r="BJ87" i="12"/>
  <c r="CH128" i="12"/>
  <c r="CI128" i="12" s="1"/>
  <c r="CJ128" i="12" s="1"/>
  <c r="BZ128" i="12"/>
  <c r="CA128" i="12" s="1"/>
  <c r="CB128" i="12" s="1"/>
  <c r="BJ113" i="12"/>
  <c r="BD113" i="12"/>
  <c r="BJ56" i="12"/>
  <c r="BD56" i="12"/>
  <c r="BJ59" i="12"/>
  <c r="BD59" i="12"/>
  <c r="BD137" i="12"/>
  <c r="BJ137" i="12"/>
  <c r="CH102" i="12"/>
  <c r="CI102" i="12" s="1"/>
  <c r="CJ102" i="12" s="1"/>
  <c r="BZ102" i="12"/>
  <c r="CA102" i="12" s="1"/>
  <c r="CB102" i="12" s="1"/>
  <c r="BZ85" i="12"/>
  <c r="CA85" i="12" s="1"/>
  <c r="CB85" i="12" s="1"/>
  <c r="CH85" i="12"/>
  <c r="CI85" i="12" s="1"/>
  <c r="CJ85" i="12" s="1"/>
  <c r="BZ98" i="12"/>
  <c r="CA98" i="12" s="1"/>
  <c r="CB98" i="12" s="1"/>
  <c r="CH98" i="12"/>
  <c r="CI98" i="12" s="1"/>
  <c r="CJ98" i="12" s="1"/>
  <c r="CH118" i="12"/>
  <c r="CI118" i="12" s="1"/>
  <c r="CJ118" i="12" s="1"/>
  <c r="BZ118" i="12"/>
  <c r="CA118" i="12" s="1"/>
  <c r="CB118" i="12" s="1"/>
  <c r="CH47" i="12"/>
  <c r="CI47" i="12" s="1"/>
  <c r="CJ47" i="12" s="1"/>
  <c r="BZ47" i="12"/>
  <c r="CA47" i="12" s="1"/>
  <c r="CB47" i="12" s="1"/>
  <c r="CH60" i="12"/>
  <c r="CI60" i="12" s="1"/>
  <c r="CJ60" i="12" s="1"/>
  <c r="BZ60" i="12"/>
  <c r="CA60" i="12" s="1"/>
  <c r="CB60" i="12" s="1"/>
  <c r="BZ34" i="12"/>
  <c r="CA34" i="12" s="1"/>
  <c r="CB34" i="12" s="1"/>
  <c r="CH34" i="12"/>
  <c r="CI34" i="12" s="1"/>
  <c r="CJ34" i="12" s="1"/>
  <c r="CH71" i="12"/>
  <c r="CI71" i="12" s="1"/>
  <c r="CJ71" i="12" s="1"/>
  <c r="BZ71" i="12"/>
  <c r="CA71" i="12" s="1"/>
  <c r="CB71" i="12" s="1"/>
  <c r="CH13" i="12"/>
  <c r="CI13" i="12" s="1"/>
  <c r="CJ13" i="12" s="1"/>
  <c r="BZ13" i="12"/>
  <c r="CA13" i="12" s="1"/>
  <c r="CB13" i="12" s="1"/>
  <c r="BP84" i="12"/>
  <c r="BV84" i="12"/>
  <c r="BP56" i="12"/>
  <c r="BV56" i="12"/>
  <c r="BV44" i="12"/>
  <c r="BP44" i="12"/>
  <c r="BV10" i="12"/>
  <c r="BP10" i="12"/>
  <c r="BP11" i="12"/>
  <c r="BV11" i="12"/>
  <c r="BP8" i="12"/>
  <c r="BV8" i="12"/>
  <c r="BV51" i="12"/>
  <c r="BP51" i="12"/>
  <c r="BP26" i="12"/>
  <c r="BV26" i="12"/>
  <c r="BX26" i="12"/>
  <c r="BP37" i="12"/>
  <c r="BV37" i="12"/>
  <c r="BX37" i="12"/>
  <c r="BP115" i="12"/>
  <c r="BV115" i="12"/>
  <c r="BP83" i="12"/>
  <c r="BV83" i="12"/>
  <c r="BP87" i="12"/>
  <c r="BV87" i="12"/>
  <c r="BV6" i="12"/>
  <c r="BP6" i="12"/>
  <c r="BV106" i="12"/>
  <c r="BP106" i="12"/>
  <c r="BP48" i="12"/>
  <c r="BV48" i="12"/>
  <c r="BV49" i="12"/>
  <c r="BP49" i="12"/>
  <c r="BP123" i="12"/>
  <c r="BV123" i="12"/>
  <c r="BP67" i="12"/>
  <c r="BV67" i="12"/>
  <c r="BX67" i="12"/>
  <c r="BP134" i="12"/>
  <c r="BV134" i="12"/>
  <c r="BV59" i="12"/>
  <c r="BP59" i="12"/>
  <c r="BV119" i="12"/>
  <c r="BP119" i="12"/>
  <c r="BP135" i="12"/>
  <c r="BV135" i="12"/>
  <c r="BV111" i="12"/>
  <c r="BP111" i="12"/>
  <c r="BV132" i="12"/>
  <c r="BP132" i="12"/>
  <c r="BV18" i="12"/>
  <c r="BP18" i="12"/>
  <c r="BV75" i="12"/>
  <c r="BP75" i="12"/>
  <c r="BP80" i="12"/>
  <c r="BV80" i="12"/>
  <c r="BP94" i="12"/>
  <c r="BV94" i="12"/>
  <c r="BP78" i="12"/>
  <c r="BV78" i="12"/>
  <c r="BP122" i="12"/>
  <c r="BV122" i="12"/>
  <c r="BP58" i="12"/>
  <c r="BV58" i="12"/>
  <c r="BP12" i="12"/>
  <c r="BV12" i="12"/>
  <c r="BV105" i="12"/>
  <c r="BX105" i="12"/>
  <c r="BP105" i="12"/>
  <c r="BP103" i="12"/>
  <c r="BV103" i="12"/>
  <c r="BX103" i="12"/>
  <c r="BP45" i="12"/>
  <c r="BV45" i="12"/>
  <c r="BV77" i="12"/>
  <c r="BP77" i="12"/>
  <c r="BP19" i="12"/>
  <c r="BV19" i="12"/>
  <c r="BV126" i="12"/>
  <c r="BP126" i="12"/>
  <c r="BV60" i="12"/>
  <c r="BP60" i="12"/>
  <c r="BP79" i="12"/>
  <c r="BV79" i="12"/>
  <c r="BP22" i="12"/>
  <c r="BV22" i="12"/>
  <c r="BV117" i="12"/>
  <c r="BP117" i="12"/>
  <c r="BV81" i="12"/>
  <c r="BP81" i="12"/>
  <c r="BP50" i="12"/>
  <c r="BV50" i="12"/>
  <c r="BP99" i="12"/>
  <c r="BV99" i="12"/>
  <c r="BV57" i="12"/>
  <c r="BP57" i="12"/>
  <c r="BV109" i="12"/>
  <c r="BP109" i="12"/>
  <c r="BV21" i="12"/>
  <c r="BP21" i="12"/>
  <c r="BV35" i="12"/>
  <c r="BP35" i="12"/>
  <c r="BP90" i="12"/>
  <c r="BV90" i="12"/>
  <c r="BP31" i="12"/>
  <c r="BV31" i="12"/>
  <c r="BP131" i="12"/>
  <c r="BV131" i="12"/>
  <c r="BP118" i="12"/>
  <c r="BV118" i="12"/>
  <c r="BP95" i="12"/>
  <c r="BV95" i="12"/>
  <c r="BP39" i="12"/>
  <c r="BV39" i="12"/>
  <c r="BV64" i="12"/>
  <c r="BP64" i="12"/>
  <c r="BV69" i="12"/>
  <c r="BP69" i="12"/>
  <c r="BV127" i="12"/>
  <c r="BP127" i="12"/>
  <c r="BV46" i="12"/>
  <c r="BP46" i="12"/>
  <c r="BV38" i="12"/>
  <c r="BP38" i="12"/>
  <c r="BV104" i="12"/>
  <c r="BP104" i="12"/>
  <c r="BP33" i="12"/>
  <c r="BV33" i="12"/>
  <c r="BV32" i="12"/>
  <c r="BP32" i="12"/>
  <c r="BP62" i="12"/>
  <c r="BV62" i="12"/>
  <c r="BV55" i="12"/>
  <c r="BP55" i="12"/>
  <c r="BP4" i="12"/>
  <c r="BV4" i="12"/>
  <c r="BV100" i="12"/>
  <c r="BP100" i="12"/>
  <c r="BP65" i="12"/>
  <c r="BV65" i="12"/>
  <c r="BP9" i="12"/>
  <c r="BV9" i="12"/>
  <c r="BP53" i="12"/>
  <c r="BV53" i="12"/>
  <c r="BP24" i="12"/>
  <c r="BV24" i="12"/>
  <c r="BP85" i="12"/>
  <c r="BV85" i="12"/>
  <c r="BP112" i="12"/>
  <c r="BV112" i="12"/>
  <c r="BP7" i="12"/>
  <c r="BV7" i="12"/>
  <c r="BP91" i="12"/>
  <c r="BV91" i="12"/>
  <c r="BX108" i="12"/>
  <c r="BV108" i="12"/>
  <c r="BP108" i="12"/>
  <c r="BV129" i="12"/>
  <c r="BP129" i="12"/>
  <c r="BP15" i="12"/>
  <c r="BV15" i="12"/>
  <c r="BP41" i="12"/>
  <c r="BV41" i="12"/>
  <c r="BV121" i="12"/>
  <c r="BP121" i="12"/>
  <c r="BP3" i="12"/>
  <c r="BV3" i="12"/>
  <c r="BV102" i="12"/>
  <c r="BP102" i="12"/>
  <c r="BP133" i="12"/>
  <c r="BV133" i="12"/>
  <c r="BP66" i="12"/>
  <c r="BV66" i="12"/>
  <c r="BV128" i="12"/>
  <c r="BP128" i="12"/>
  <c r="BP107" i="12"/>
  <c r="BV107" i="12"/>
  <c r="BP36" i="12"/>
  <c r="BV36" i="12"/>
  <c r="BP73" i="12"/>
  <c r="BV73" i="12"/>
  <c r="BP97" i="12"/>
  <c r="BV97" i="12"/>
  <c r="BP63" i="12"/>
  <c r="BV63" i="12"/>
  <c r="BV13" i="12"/>
  <c r="BP13" i="12"/>
  <c r="BP61" i="12"/>
  <c r="BV61" i="12"/>
  <c r="BP20" i="12"/>
  <c r="BV20" i="12"/>
  <c r="BP5" i="12"/>
  <c r="BV5" i="12"/>
  <c r="BP28" i="12"/>
  <c r="BV28" i="12"/>
  <c r="BP25" i="12"/>
  <c r="BX25" i="12"/>
  <c r="BV25" i="12"/>
  <c r="BP136" i="12"/>
  <c r="BV136" i="12"/>
  <c r="BV137" i="12"/>
  <c r="BP137" i="12"/>
  <c r="BV96" i="12"/>
  <c r="BP96" i="12"/>
  <c r="BP101" i="12"/>
  <c r="BV101" i="12"/>
  <c r="BP88" i="12"/>
  <c r="BV88" i="12"/>
  <c r="BP27" i="12"/>
  <c r="BV27" i="12"/>
  <c r="BP34" i="12"/>
  <c r="BV34" i="12"/>
  <c r="BV40" i="12"/>
  <c r="BP40" i="12"/>
  <c r="BP114" i="12"/>
  <c r="BV114" i="12"/>
  <c r="BP16" i="12"/>
  <c r="BV16" i="12"/>
  <c r="BV74" i="12"/>
  <c r="BP74" i="12"/>
  <c r="BP47" i="12"/>
  <c r="BV47" i="12"/>
  <c r="BV113" i="12"/>
  <c r="BP113" i="12"/>
  <c r="BV70" i="12"/>
  <c r="BP70" i="12"/>
  <c r="BV23" i="12"/>
  <c r="BP23" i="12"/>
  <c r="BP110" i="12"/>
  <c r="BV110" i="12"/>
  <c r="BV93" i="12"/>
  <c r="BP93" i="12"/>
  <c r="BP76" i="12"/>
  <c r="BV76" i="12"/>
  <c r="BP130" i="12"/>
  <c r="BV130" i="12"/>
  <c r="BV116" i="12"/>
  <c r="BP116" i="12"/>
  <c r="BV86" i="12"/>
  <c r="BP86" i="12"/>
  <c r="BP54" i="12"/>
  <c r="BV54" i="12"/>
  <c r="BV30" i="12"/>
  <c r="BP30" i="12"/>
  <c r="BV52" i="12"/>
  <c r="BP52" i="12"/>
  <c r="BP72" i="12"/>
  <c r="BV72" i="12"/>
  <c r="BV124" i="12"/>
  <c r="BP124" i="12"/>
  <c r="BV98" i="12"/>
  <c r="BP98" i="12"/>
  <c r="BP82" i="12"/>
  <c r="BV82" i="12"/>
  <c r="BP14" i="12"/>
  <c r="BV14" i="12"/>
  <c r="BV120" i="12"/>
  <c r="BP120" i="12"/>
  <c r="BP71" i="12"/>
  <c r="BV71" i="12"/>
  <c r="BP68" i="12"/>
  <c r="BV68" i="12"/>
  <c r="BV92" i="12"/>
  <c r="BP92" i="12"/>
  <c r="BP17" i="12"/>
  <c r="BV17" i="12"/>
  <c r="BV125" i="12"/>
  <c r="BP125" i="12"/>
  <c r="AX138" i="12"/>
  <c r="BV2" i="12"/>
  <c r="BO138" i="12"/>
  <c r="AY138" i="12"/>
  <c r="CH2" i="12"/>
  <c r="CI2" i="12" s="1"/>
  <c r="AZ138" i="12"/>
  <c r="CA2" i="12"/>
  <c r="BC138" i="12"/>
  <c r="BJ2" i="12"/>
  <c r="BD2" i="12"/>
  <c r="BX2" i="12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X96" i="12" l="1"/>
  <c r="BX117" i="12"/>
  <c r="BX119" i="12"/>
  <c r="BX42" i="12"/>
  <c r="BX120" i="12"/>
  <c r="BX70" i="12"/>
  <c r="BX74" i="12"/>
  <c r="BX19" i="12"/>
  <c r="BX62" i="12"/>
  <c r="BX10" i="12"/>
  <c r="BX40" i="12"/>
  <c r="BX135" i="12"/>
  <c r="BX24" i="12"/>
  <c r="BX75" i="12"/>
  <c r="BX92" i="12"/>
  <c r="BX76" i="12"/>
  <c r="BX126" i="12"/>
  <c r="BX130" i="12"/>
  <c r="BX23" i="12"/>
  <c r="BX137" i="12"/>
  <c r="BX6" i="12"/>
  <c r="BX116" i="12"/>
  <c r="BX101" i="12"/>
  <c r="BX97" i="12"/>
  <c r="BX32" i="12"/>
  <c r="BX131" i="12"/>
  <c r="BX28" i="12"/>
  <c r="BX121" i="12"/>
  <c r="BX49" i="12"/>
  <c r="BX31" i="12"/>
  <c r="BX71" i="12"/>
  <c r="BX84" i="12"/>
  <c r="BX127" i="12"/>
  <c r="BX56" i="12"/>
  <c r="BX85" i="12"/>
  <c r="BX27" i="12"/>
  <c r="BX59" i="12"/>
  <c r="BX125" i="12"/>
  <c r="BX88" i="12"/>
  <c r="BX39" i="12"/>
  <c r="BX22" i="12"/>
  <c r="BX134" i="12"/>
  <c r="BX29" i="12"/>
  <c r="BX68" i="12"/>
  <c r="BX124" i="12"/>
  <c r="BX54" i="12"/>
  <c r="BX16" i="12"/>
  <c r="BX36" i="12"/>
  <c r="BX66" i="12"/>
  <c r="BX3" i="12"/>
  <c r="BX95" i="12"/>
  <c r="BX12" i="12"/>
  <c r="BX15" i="12"/>
  <c r="BX136" i="12"/>
  <c r="BX122" i="12"/>
  <c r="BX94" i="12"/>
  <c r="BX72" i="12"/>
  <c r="BX35" i="12"/>
  <c r="BX8" i="12"/>
  <c r="BX57" i="12"/>
  <c r="BX48" i="12"/>
  <c r="BX50" i="12"/>
  <c r="BX14" i="12"/>
  <c r="BX86" i="12"/>
  <c r="BX129" i="12"/>
  <c r="BX7" i="12"/>
  <c r="BX52" i="12"/>
  <c r="BX4" i="12"/>
  <c r="BX64" i="12"/>
  <c r="BX21" i="12"/>
  <c r="BX99" i="12"/>
  <c r="BX80" i="12"/>
  <c r="BX44" i="12"/>
  <c r="BX128" i="12"/>
  <c r="BX53" i="12"/>
  <c r="BX107" i="12"/>
  <c r="BX133" i="12"/>
  <c r="BX91" i="12"/>
  <c r="BX104" i="12"/>
  <c r="BX45" i="12"/>
  <c r="BX58" i="12"/>
  <c r="BX83" i="12"/>
  <c r="BX89" i="12"/>
  <c r="BX55" i="12"/>
  <c r="BX78" i="12"/>
  <c r="BX114" i="12"/>
  <c r="BX20" i="12"/>
  <c r="BX63" i="12"/>
  <c r="BX41" i="12"/>
  <c r="BX33" i="12"/>
  <c r="BX90" i="12"/>
  <c r="BX109" i="12"/>
  <c r="BX60" i="12"/>
  <c r="BX69" i="12"/>
  <c r="BX98" i="12"/>
  <c r="BX77" i="12"/>
  <c r="BX51" i="12"/>
  <c r="BX17" i="12"/>
  <c r="BX112" i="12"/>
  <c r="BX111" i="12"/>
  <c r="BX123" i="12"/>
  <c r="BX87" i="12"/>
  <c r="BX102" i="12"/>
  <c r="BX30" i="12"/>
  <c r="BX34" i="12"/>
  <c r="BX65" i="12"/>
  <c r="BX132" i="12"/>
  <c r="BX11" i="12"/>
  <c r="BX82" i="12"/>
  <c r="BX93" i="12"/>
  <c r="BX47" i="12"/>
  <c r="BX5" i="12"/>
  <c r="BX61" i="12"/>
  <c r="BX38" i="12"/>
  <c r="BX115" i="12"/>
  <c r="BX9" i="12"/>
  <c r="BX100" i="12"/>
  <c r="BX46" i="12"/>
  <c r="BX118" i="12"/>
  <c r="BX81" i="12"/>
  <c r="BX79" i="12"/>
  <c r="BX18" i="12"/>
  <c r="BX13" i="12"/>
  <c r="BX110" i="12"/>
  <c r="BX113" i="12"/>
  <c r="BX73" i="12"/>
  <c r="BX106" i="12"/>
  <c r="BZ35" i="11"/>
  <c r="CA35" i="11" s="1"/>
  <c r="CB35" i="11" s="1"/>
  <c r="BV7" i="11"/>
  <c r="BP8" i="11"/>
  <c r="BP138" i="12"/>
  <c r="BZ138" i="12"/>
  <c r="CB2" i="12"/>
  <c r="CI138" i="12"/>
  <c r="CJ2" i="12"/>
  <c r="BD138" i="12"/>
  <c r="CH138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BQ42" i="12" l="1"/>
  <c r="BQ43" i="12"/>
  <c r="BE42" i="12"/>
  <c r="BE43" i="12"/>
  <c r="BQ29" i="12"/>
  <c r="BE29" i="12"/>
  <c r="BQ95" i="12"/>
  <c r="BQ72" i="12"/>
  <c r="BQ33" i="12"/>
  <c r="BQ120" i="12"/>
  <c r="BQ77" i="12"/>
  <c r="BQ64" i="12"/>
  <c r="BQ41" i="12"/>
  <c r="BQ68" i="12"/>
  <c r="BQ50" i="12"/>
  <c r="BQ82" i="12"/>
  <c r="BQ58" i="12"/>
  <c r="BQ99" i="12"/>
  <c r="BQ45" i="12"/>
  <c r="BQ14" i="12"/>
  <c r="BQ53" i="12"/>
  <c r="BQ3" i="12"/>
  <c r="BQ22" i="12"/>
  <c r="BQ56" i="12"/>
  <c r="BQ59" i="12"/>
  <c r="BQ61" i="12"/>
  <c r="BQ118" i="12"/>
  <c r="BQ15" i="12"/>
  <c r="BQ4" i="12"/>
  <c r="BQ28" i="12"/>
  <c r="BQ17" i="12"/>
  <c r="BQ36" i="12"/>
  <c r="BQ71" i="12"/>
  <c r="BQ20" i="12"/>
  <c r="BQ70" i="12"/>
  <c r="BQ67" i="12"/>
  <c r="BQ107" i="12"/>
  <c r="BQ25" i="12"/>
  <c r="BQ11" i="12"/>
  <c r="BQ91" i="12"/>
  <c r="BQ6" i="12"/>
  <c r="BQ34" i="12"/>
  <c r="BQ87" i="12"/>
  <c r="BQ66" i="12"/>
  <c r="BQ112" i="12"/>
  <c r="BQ126" i="12"/>
  <c r="BQ102" i="12"/>
  <c r="BQ122" i="12"/>
  <c r="BQ130" i="12"/>
  <c r="BQ83" i="12"/>
  <c r="BQ10" i="12"/>
  <c r="BQ27" i="12"/>
  <c r="BQ39" i="12"/>
  <c r="BQ63" i="12"/>
  <c r="BQ94" i="12"/>
  <c r="BQ12" i="12"/>
  <c r="BQ62" i="12"/>
  <c r="BQ131" i="12"/>
  <c r="BQ88" i="12"/>
  <c r="BQ9" i="12"/>
  <c r="BQ37" i="12"/>
  <c r="BQ86" i="12"/>
  <c r="BQ79" i="12"/>
  <c r="BQ16" i="12"/>
  <c r="BQ78" i="12"/>
  <c r="BQ96" i="12"/>
  <c r="BQ110" i="12"/>
  <c r="BQ7" i="12"/>
  <c r="BQ115" i="12"/>
  <c r="BQ19" i="12"/>
  <c r="BQ54" i="12"/>
  <c r="BQ26" i="12"/>
  <c r="BQ48" i="12"/>
  <c r="BQ134" i="12"/>
  <c r="BQ80" i="12"/>
  <c r="BQ100" i="12"/>
  <c r="BQ31" i="12"/>
  <c r="BQ123" i="12"/>
  <c r="BQ23" i="12"/>
  <c r="BQ90" i="12"/>
  <c r="BQ114" i="12"/>
  <c r="BQ46" i="12"/>
  <c r="BQ52" i="12"/>
  <c r="BQ132" i="12"/>
  <c r="BQ117" i="12"/>
  <c r="BQ35" i="12"/>
  <c r="BQ124" i="12"/>
  <c r="BQ125" i="12"/>
  <c r="BQ30" i="12"/>
  <c r="BQ113" i="12"/>
  <c r="BQ97" i="12"/>
  <c r="BQ51" i="12"/>
  <c r="BQ24" i="12"/>
  <c r="BQ104" i="12"/>
  <c r="BQ8" i="12"/>
  <c r="BQ135" i="12"/>
  <c r="BQ89" i="12"/>
  <c r="BQ109" i="12"/>
  <c r="BQ76" i="12"/>
  <c r="BQ60" i="12"/>
  <c r="BQ93" i="12"/>
  <c r="BQ55" i="12"/>
  <c r="BQ74" i="12"/>
  <c r="BQ84" i="12"/>
  <c r="BQ137" i="12"/>
  <c r="BQ5" i="12"/>
  <c r="BQ127" i="12"/>
  <c r="BQ116" i="12"/>
  <c r="BQ57" i="12"/>
  <c r="BQ105" i="12"/>
  <c r="BQ21" i="12"/>
  <c r="BQ40" i="12"/>
  <c r="BQ13" i="12"/>
  <c r="BQ121" i="12"/>
  <c r="BQ103" i="12"/>
  <c r="BQ111" i="12"/>
  <c r="BQ73" i="12"/>
  <c r="BQ32" i="12"/>
  <c r="BQ108" i="12"/>
  <c r="BQ44" i="12"/>
  <c r="BQ85" i="12"/>
  <c r="BQ106" i="12"/>
  <c r="BQ81" i="12"/>
  <c r="BQ69" i="12"/>
  <c r="BQ119" i="12"/>
  <c r="BQ47" i="12"/>
  <c r="BQ75" i="12"/>
  <c r="BQ92" i="12"/>
  <c r="BQ136" i="12"/>
  <c r="BQ65" i="12"/>
  <c r="BQ129" i="12"/>
  <c r="BQ128" i="12"/>
  <c r="BQ38" i="12"/>
  <c r="BQ133" i="12"/>
  <c r="BQ18" i="12"/>
  <c r="BQ101" i="12"/>
  <c r="BQ49" i="12"/>
  <c r="BQ98" i="12"/>
  <c r="BE34" i="12"/>
  <c r="BE58" i="12"/>
  <c r="BE54" i="12"/>
  <c r="BE46" i="12"/>
  <c r="BE37" i="12"/>
  <c r="BE28" i="12"/>
  <c r="BE20" i="12"/>
  <c r="BE12" i="12"/>
  <c r="BE36" i="12"/>
  <c r="BE59" i="12"/>
  <c r="BE45" i="12"/>
  <c r="BE53" i="12"/>
  <c r="BE17" i="12"/>
  <c r="BE49" i="12"/>
  <c r="BE52" i="12"/>
  <c r="BE51" i="12"/>
  <c r="BE19" i="12"/>
  <c r="BE25" i="12"/>
  <c r="BE61" i="12"/>
  <c r="BE11" i="12"/>
  <c r="BE41" i="12"/>
  <c r="BE27" i="12"/>
  <c r="BE47" i="12"/>
  <c r="BE14" i="12"/>
  <c r="BE123" i="12"/>
  <c r="BE101" i="12"/>
  <c r="BE65" i="12"/>
  <c r="BE116" i="12"/>
  <c r="BE74" i="12"/>
  <c r="BE82" i="12"/>
  <c r="BE60" i="12"/>
  <c r="BE9" i="12"/>
  <c r="BE30" i="12"/>
  <c r="BE94" i="12"/>
  <c r="BE39" i="12"/>
  <c r="BE102" i="12"/>
  <c r="BE115" i="12"/>
  <c r="BE95" i="12"/>
  <c r="BE107" i="12"/>
  <c r="BE124" i="12"/>
  <c r="BE104" i="12"/>
  <c r="BE8" i="12"/>
  <c r="BE127" i="12"/>
  <c r="BE48" i="12"/>
  <c r="BE31" i="12"/>
  <c r="BE111" i="12"/>
  <c r="BE78" i="12"/>
  <c r="BE128" i="12"/>
  <c r="BE86" i="12"/>
  <c r="BE16" i="12"/>
  <c r="BE81" i="12"/>
  <c r="BE57" i="12"/>
  <c r="BE56" i="12"/>
  <c r="BE84" i="12"/>
  <c r="BE126" i="12"/>
  <c r="BE50" i="12"/>
  <c r="BE135" i="12"/>
  <c r="BE83" i="12"/>
  <c r="BE63" i="12"/>
  <c r="BE18" i="12"/>
  <c r="BE70" i="12"/>
  <c r="BE7" i="12"/>
  <c r="BE120" i="12"/>
  <c r="BE75" i="12"/>
  <c r="BE98" i="12"/>
  <c r="BE125" i="12"/>
  <c r="BE68" i="12"/>
  <c r="BE10" i="12"/>
  <c r="BE97" i="12"/>
  <c r="BE119" i="12"/>
  <c r="BE85" i="12"/>
  <c r="BE96" i="12"/>
  <c r="BE133" i="12"/>
  <c r="BE26" i="12"/>
  <c r="BE99" i="12"/>
  <c r="BE22" i="12"/>
  <c r="BE80" i="12"/>
  <c r="BE69" i="12"/>
  <c r="BE93" i="12"/>
  <c r="BE87" i="12"/>
  <c r="BE64" i="12"/>
  <c r="BE131" i="12"/>
  <c r="BE38" i="12"/>
  <c r="BE44" i="12"/>
  <c r="BE100" i="12"/>
  <c r="BE113" i="12"/>
  <c r="BE5" i="12"/>
  <c r="BE35" i="12"/>
  <c r="BE15" i="12"/>
  <c r="BE103" i="12"/>
  <c r="BE121" i="12"/>
  <c r="BE62" i="12"/>
  <c r="BE134" i="12"/>
  <c r="BE76" i="12"/>
  <c r="BE130" i="12"/>
  <c r="BE79" i="12"/>
  <c r="BE6" i="12"/>
  <c r="BE89" i="12"/>
  <c r="BE91" i="12"/>
  <c r="BE112" i="12"/>
  <c r="BE137" i="12"/>
  <c r="BE72" i="12"/>
  <c r="BE109" i="12"/>
  <c r="BE136" i="12"/>
  <c r="BE21" i="12"/>
  <c r="BE3" i="12"/>
  <c r="BE4" i="12"/>
  <c r="BE117" i="12"/>
  <c r="BE88" i="12"/>
  <c r="BE108" i="12"/>
  <c r="BE77" i="12"/>
  <c r="BE71" i="12"/>
  <c r="BE66" i="12"/>
  <c r="BE23" i="12"/>
  <c r="BE67" i="12"/>
  <c r="BE129" i="12"/>
  <c r="BE132" i="12"/>
  <c r="BE90" i="12"/>
  <c r="BE92" i="12"/>
  <c r="BE55" i="12"/>
  <c r="BE33" i="12"/>
  <c r="BE122" i="12"/>
  <c r="BE110" i="12"/>
  <c r="BE73" i="12"/>
  <c r="BE118" i="12"/>
  <c r="BE40" i="12"/>
  <c r="BE32" i="12"/>
  <c r="BE105" i="12"/>
  <c r="BE13" i="12"/>
  <c r="BE106" i="12"/>
  <c r="BE114" i="12"/>
  <c r="BE24" i="12"/>
  <c r="BX43" i="11"/>
  <c r="BE2" i="12"/>
  <c r="BQ2" i="12"/>
  <c r="BX138" i="12"/>
  <c r="CB138" i="12"/>
  <c r="CC43" i="12" s="1"/>
  <c r="CJ138" i="12"/>
  <c r="CK43" i="12" s="1"/>
  <c r="CL43" i="12" s="1"/>
  <c r="CA138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CD43" i="12" l="1"/>
  <c r="CK42" i="12"/>
  <c r="CL42" i="12" s="1"/>
  <c r="CC42" i="12"/>
  <c r="CD42" i="12" s="1"/>
  <c r="CC29" i="12"/>
  <c r="CD29" i="12" s="1"/>
  <c r="CK29" i="12"/>
  <c r="CL29" i="12" s="1"/>
  <c r="CK51" i="12"/>
  <c r="CL51" i="12" s="1"/>
  <c r="CK17" i="12"/>
  <c r="CL17" i="12" s="1"/>
  <c r="CK9" i="12"/>
  <c r="CL9" i="12" s="1"/>
  <c r="CK18" i="12"/>
  <c r="CL18" i="12" s="1"/>
  <c r="CK25" i="12"/>
  <c r="CL25" i="12" s="1"/>
  <c r="CK109" i="12"/>
  <c r="CL109" i="12" s="1"/>
  <c r="CK3" i="12"/>
  <c r="CL3" i="12" s="1"/>
  <c r="CK49" i="12"/>
  <c r="CL49" i="12" s="1"/>
  <c r="CK137" i="12"/>
  <c r="CL137" i="12" s="1"/>
  <c r="CK91" i="12"/>
  <c r="CL91" i="12" s="1"/>
  <c r="CK37" i="12"/>
  <c r="CL37" i="12" s="1"/>
  <c r="CK14" i="12"/>
  <c r="CL14" i="12" s="1"/>
  <c r="CK61" i="12"/>
  <c r="CL61" i="12" s="1"/>
  <c r="CK112" i="12"/>
  <c r="CL112" i="12" s="1"/>
  <c r="CK23" i="12"/>
  <c r="CL23" i="12" s="1"/>
  <c r="CK69" i="12"/>
  <c r="CL69" i="12" s="1"/>
  <c r="CK128" i="12"/>
  <c r="CL128" i="12" s="1"/>
  <c r="CK115" i="12"/>
  <c r="CL115" i="12" s="1"/>
  <c r="CK84" i="12"/>
  <c r="CL84" i="12" s="1"/>
  <c r="CK136" i="12"/>
  <c r="CL136" i="12" s="1"/>
  <c r="CK83" i="12"/>
  <c r="CL83" i="12" s="1"/>
  <c r="CK20" i="12"/>
  <c r="CL20" i="12" s="1"/>
  <c r="CK85" i="12"/>
  <c r="CL85" i="12" s="1"/>
  <c r="CK55" i="12"/>
  <c r="CL55" i="12" s="1"/>
  <c r="CK108" i="12"/>
  <c r="CL108" i="12" s="1"/>
  <c r="CK8" i="12"/>
  <c r="CL8" i="12" s="1"/>
  <c r="CK30" i="12"/>
  <c r="CL30" i="12" s="1"/>
  <c r="CK72" i="12"/>
  <c r="CL72" i="12" s="1"/>
  <c r="CK6" i="12"/>
  <c r="CL6" i="12" s="1"/>
  <c r="CK45" i="12"/>
  <c r="CL45" i="12" s="1"/>
  <c r="CK75" i="12"/>
  <c r="CL75" i="12" s="1"/>
  <c r="CK101" i="12"/>
  <c r="CL101" i="12" s="1"/>
  <c r="CK4" i="12"/>
  <c r="CL4" i="12" s="1"/>
  <c r="CK86" i="12"/>
  <c r="CL86" i="12" s="1"/>
  <c r="CK77" i="12"/>
  <c r="CL77" i="12" s="1"/>
  <c r="CK82" i="12"/>
  <c r="CL82" i="12" s="1"/>
  <c r="CK33" i="12"/>
  <c r="CL33" i="12" s="1"/>
  <c r="CK132" i="12"/>
  <c r="CL132" i="12" s="1"/>
  <c r="CK39" i="12"/>
  <c r="CL39" i="12" s="1"/>
  <c r="CK67" i="12"/>
  <c r="CL67" i="12" s="1"/>
  <c r="CK34" i="12"/>
  <c r="CL34" i="12" s="1"/>
  <c r="CK44" i="12"/>
  <c r="CL44" i="12" s="1"/>
  <c r="CK122" i="12"/>
  <c r="CL122" i="12" s="1"/>
  <c r="CK5" i="12"/>
  <c r="CL5" i="12" s="1"/>
  <c r="CK54" i="12"/>
  <c r="CL54" i="12" s="1"/>
  <c r="CK21" i="12"/>
  <c r="CL21" i="12" s="1"/>
  <c r="CK93" i="12"/>
  <c r="CL93" i="12" s="1"/>
  <c r="CK53" i="12"/>
  <c r="CL53" i="12" s="1"/>
  <c r="CK24" i="12"/>
  <c r="CL24" i="12" s="1"/>
  <c r="CK63" i="12"/>
  <c r="CL63" i="12" s="1"/>
  <c r="CK127" i="12"/>
  <c r="CL127" i="12" s="1"/>
  <c r="CK28" i="12"/>
  <c r="CL28" i="12" s="1"/>
  <c r="CK71" i="12"/>
  <c r="CL71" i="12" s="1"/>
  <c r="CK66" i="12"/>
  <c r="CL66" i="12" s="1"/>
  <c r="CK117" i="12"/>
  <c r="CL117" i="12" s="1"/>
  <c r="CK97" i="12"/>
  <c r="CL97" i="12" s="1"/>
  <c r="CK133" i="12"/>
  <c r="CL133" i="12" s="1"/>
  <c r="CK135" i="12"/>
  <c r="CL135" i="12" s="1"/>
  <c r="CK90" i="12"/>
  <c r="CL90" i="12" s="1"/>
  <c r="CK121" i="12"/>
  <c r="CL121" i="12" s="1"/>
  <c r="CK19" i="12"/>
  <c r="CL19" i="12" s="1"/>
  <c r="CK65" i="12"/>
  <c r="CL65" i="12" s="1"/>
  <c r="CK60" i="12"/>
  <c r="CL60" i="12" s="1"/>
  <c r="CK102" i="12"/>
  <c r="CL102" i="12" s="1"/>
  <c r="CK79" i="12"/>
  <c r="CL79" i="12" s="1"/>
  <c r="CK98" i="12"/>
  <c r="CL98" i="12" s="1"/>
  <c r="CK52" i="12"/>
  <c r="CL52" i="12" s="1"/>
  <c r="CK59" i="12"/>
  <c r="CL59" i="12" s="1"/>
  <c r="CK124" i="12"/>
  <c r="CL124" i="12" s="1"/>
  <c r="CK15" i="12"/>
  <c r="CL15" i="12" s="1"/>
  <c r="CK56" i="12"/>
  <c r="CL56" i="12" s="1"/>
  <c r="CK32" i="12"/>
  <c r="CL32" i="12" s="1"/>
  <c r="CK106" i="12"/>
  <c r="CL106" i="12" s="1"/>
  <c r="CK120" i="12"/>
  <c r="CL120" i="12" s="1"/>
  <c r="CK27" i="12"/>
  <c r="CL27" i="12" s="1"/>
  <c r="CK70" i="12"/>
  <c r="CL70" i="12" s="1"/>
  <c r="CK134" i="12"/>
  <c r="CL134" i="12" s="1"/>
  <c r="CK41" i="12"/>
  <c r="CL41" i="12" s="1"/>
  <c r="CK78" i="12"/>
  <c r="CL78" i="12" s="1"/>
  <c r="CK73" i="12"/>
  <c r="CL73" i="12" s="1"/>
  <c r="CK130" i="12"/>
  <c r="CL130" i="12" s="1"/>
  <c r="CK99" i="12"/>
  <c r="CL99" i="12" s="1"/>
  <c r="CK76" i="12"/>
  <c r="CL76" i="12" s="1"/>
  <c r="CK80" i="12"/>
  <c r="CL80" i="12" s="1"/>
  <c r="CK26" i="12"/>
  <c r="CL26" i="12" s="1"/>
  <c r="CK87" i="12"/>
  <c r="CL87" i="12" s="1"/>
  <c r="CK40" i="12"/>
  <c r="CL40" i="12" s="1"/>
  <c r="CK94" i="12"/>
  <c r="CL94" i="12" s="1"/>
  <c r="CK92" i="12"/>
  <c r="CL92" i="12" s="1"/>
  <c r="CK118" i="12"/>
  <c r="CL118" i="12" s="1"/>
  <c r="CK46" i="12"/>
  <c r="CL46" i="12" s="1"/>
  <c r="CK96" i="12"/>
  <c r="CL96" i="12" s="1"/>
  <c r="CK35" i="12"/>
  <c r="CL35" i="12" s="1"/>
  <c r="CK105" i="12"/>
  <c r="CL105" i="12" s="1"/>
  <c r="CK103" i="12"/>
  <c r="CL103" i="12" s="1"/>
  <c r="CK36" i="12"/>
  <c r="CL36" i="12" s="1"/>
  <c r="CK104" i="12"/>
  <c r="CL104" i="12" s="1"/>
  <c r="CK68" i="12"/>
  <c r="CL68" i="12" s="1"/>
  <c r="CK125" i="12"/>
  <c r="CL125" i="12" s="1"/>
  <c r="CK7" i="12"/>
  <c r="CL7" i="12" s="1"/>
  <c r="CK48" i="12"/>
  <c r="CL48" i="12" s="1"/>
  <c r="CK95" i="12"/>
  <c r="CL95" i="12" s="1"/>
  <c r="CK88" i="12"/>
  <c r="CL88" i="12" s="1"/>
  <c r="CK62" i="12"/>
  <c r="CL62" i="12" s="1"/>
  <c r="CK111" i="12"/>
  <c r="CL111" i="12" s="1"/>
  <c r="CK100" i="12"/>
  <c r="CL100" i="12" s="1"/>
  <c r="CK74" i="12"/>
  <c r="CL74" i="12" s="1"/>
  <c r="CK129" i="12"/>
  <c r="CL129" i="12" s="1"/>
  <c r="CK10" i="12"/>
  <c r="CL10" i="12" s="1"/>
  <c r="CK107" i="12"/>
  <c r="CL107" i="12" s="1"/>
  <c r="CK11" i="12"/>
  <c r="CL11" i="12" s="1"/>
  <c r="CK38" i="12"/>
  <c r="CL38" i="12" s="1"/>
  <c r="CK119" i="12"/>
  <c r="CL119" i="12" s="1"/>
  <c r="CK89" i="12"/>
  <c r="CL89" i="12" s="1"/>
  <c r="CK16" i="12"/>
  <c r="CL16" i="12" s="1"/>
  <c r="CK12" i="12"/>
  <c r="CL12" i="12" s="1"/>
  <c r="CK58" i="12"/>
  <c r="CL58" i="12" s="1"/>
  <c r="CK110" i="12"/>
  <c r="CL110" i="12" s="1"/>
  <c r="CK13" i="12"/>
  <c r="CL13" i="12" s="1"/>
  <c r="CK64" i="12"/>
  <c r="CL64" i="12" s="1"/>
  <c r="CK126" i="12"/>
  <c r="CL126" i="12" s="1"/>
  <c r="CK113" i="12"/>
  <c r="CL113" i="12" s="1"/>
  <c r="CK81" i="12"/>
  <c r="CL81" i="12" s="1"/>
  <c r="CK131" i="12"/>
  <c r="CL131" i="12" s="1"/>
  <c r="CK22" i="12"/>
  <c r="CL22" i="12" s="1"/>
  <c r="CK31" i="12"/>
  <c r="CL31" i="12" s="1"/>
  <c r="CK47" i="12"/>
  <c r="CL47" i="12" s="1"/>
  <c r="CK114" i="12"/>
  <c r="CL114" i="12" s="1"/>
  <c r="CK50" i="12"/>
  <c r="CL50" i="12" s="1"/>
  <c r="CK123" i="12"/>
  <c r="CL123" i="12" s="1"/>
  <c r="CK57" i="12"/>
  <c r="CL57" i="12" s="1"/>
  <c r="CK116" i="12"/>
  <c r="CL116" i="12" s="1"/>
  <c r="CC93" i="12"/>
  <c r="CD93" i="12" s="1"/>
  <c r="CM93" i="12" s="1"/>
  <c r="CC76" i="12"/>
  <c r="CD76" i="12" s="1"/>
  <c r="CM76" i="12" s="1"/>
  <c r="CC71" i="12"/>
  <c r="CD71" i="12" s="1"/>
  <c r="CM71" i="12" s="1"/>
  <c r="CC61" i="12"/>
  <c r="CD61" i="12" s="1"/>
  <c r="CM61" i="12" s="1"/>
  <c r="CC39" i="12"/>
  <c r="CD39" i="12" s="1"/>
  <c r="CM39" i="12" s="1"/>
  <c r="CC81" i="12"/>
  <c r="CD81" i="12" s="1"/>
  <c r="CM81" i="12" s="1"/>
  <c r="CC49" i="12"/>
  <c r="CD49" i="12" s="1"/>
  <c r="CM49" i="12" s="1"/>
  <c r="CC124" i="12"/>
  <c r="CD124" i="12" s="1"/>
  <c r="CM124" i="12" s="1"/>
  <c r="CC40" i="12"/>
  <c r="CD40" i="12" s="1"/>
  <c r="CM40" i="12" s="1"/>
  <c r="CC31" i="12"/>
  <c r="CD31" i="12" s="1"/>
  <c r="CM31" i="12" s="1"/>
  <c r="CC55" i="12"/>
  <c r="CD55" i="12" s="1"/>
  <c r="CM55" i="12" s="1"/>
  <c r="CC77" i="12"/>
  <c r="CD77" i="12" s="1"/>
  <c r="CM77" i="12" s="1"/>
  <c r="CC37" i="12"/>
  <c r="CD37" i="12" s="1"/>
  <c r="CM37" i="12" s="1"/>
  <c r="CC14" i="12"/>
  <c r="CD14" i="12" s="1"/>
  <c r="CM14" i="12" s="1"/>
  <c r="CC115" i="12"/>
  <c r="CD115" i="12" s="1"/>
  <c r="CM115" i="12" s="1"/>
  <c r="CC50" i="12"/>
  <c r="CD50" i="12" s="1"/>
  <c r="CM50" i="12" s="1"/>
  <c r="CC121" i="12"/>
  <c r="CD121" i="12" s="1"/>
  <c r="CM121" i="12" s="1"/>
  <c r="CC67" i="12"/>
  <c r="CD67" i="12" s="1"/>
  <c r="CM67" i="12" s="1"/>
  <c r="CC10" i="12"/>
  <c r="CD10" i="12" s="1"/>
  <c r="CM10" i="12" s="1"/>
  <c r="CC108" i="12"/>
  <c r="CD108" i="12" s="1"/>
  <c r="CM108" i="12" s="1"/>
  <c r="CC64" i="12"/>
  <c r="CD64" i="12" s="1"/>
  <c r="CM64" i="12" s="1"/>
  <c r="CC52" i="12"/>
  <c r="CD52" i="12" s="1"/>
  <c r="CM52" i="12" s="1"/>
  <c r="CC123" i="12"/>
  <c r="CD123" i="12" s="1"/>
  <c r="CM123" i="12" s="1"/>
  <c r="CC53" i="12"/>
  <c r="CD53" i="12" s="1"/>
  <c r="CM53" i="12" s="1"/>
  <c r="CC137" i="12"/>
  <c r="CD137" i="12" s="1"/>
  <c r="CM137" i="12" s="1"/>
  <c r="CC78" i="12"/>
  <c r="CD78" i="12" s="1"/>
  <c r="CM78" i="12" s="1"/>
  <c r="CC60" i="12"/>
  <c r="CD60" i="12" s="1"/>
  <c r="CM60" i="12" s="1"/>
  <c r="CC16" i="12"/>
  <c r="CD16" i="12" s="1"/>
  <c r="CM16" i="12" s="1"/>
  <c r="CC94" i="12"/>
  <c r="CD94" i="12" s="1"/>
  <c r="CM94" i="12" s="1"/>
  <c r="CC25" i="12"/>
  <c r="CD25" i="12" s="1"/>
  <c r="CM25" i="12" s="1"/>
  <c r="CC133" i="12"/>
  <c r="CD133" i="12" s="1"/>
  <c r="CM133" i="12" s="1"/>
  <c r="CC120" i="12"/>
  <c r="CD120" i="12" s="1"/>
  <c r="CM120" i="12" s="1"/>
  <c r="CC79" i="12"/>
  <c r="CD79" i="12" s="1"/>
  <c r="CM79" i="12" s="1"/>
  <c r="CC80" i="12"/>
  <c r="CD80" i="12" s="1"/>
  <c r="CM80" i="12" s="1"/>
  <c r="CC21" i="12"/>
  <c r="CD21" i="12" s="1"/>
  <c r="CM21" i="12" s="1"/>
  <c r="CC118" i="12"/>
  <c r="CD118" i="12" s="1"/>
  <c r="CM118" i="12" s="1"/>
  <c r="CC69" i="12"/>
  <c r="CD69" i="12" s="1"/>
  <c r="CM69" i="12" s="1"/>
  <c r="CC57" i="12"/>
  <c r="CD57" i="12" s="1"/>
  <c r="CM57" i="12" s="1"/>
  <c r="CC136" i="12"/>
  <c r="CD136" i="12" s="1"/>
  <c r="CM136" i="12" s="1"/>
  <c r="CC58" i="12"/>
  <c r="CD58" i="12" s="1"/>
  <c r="CM58" i="12" s="1"/>
  <c r="CC109" i="12"/>
  <c r="CD109" i="12" s="1"/>
  <c r="CM109" i="12" s="1"/>
  <c r="CC62" i="12"/>
  <c r="CD62" i="12" s="1"/>
  <c r="CM62" i="12" s="1"/>
  <c r="CC13" i="12"/>
  <c r="CD13" i="12" s="1"/>
  <c r="CM13" i="12" s="1"/>
  <c r="CC11" i="12"/>
  <c r="CD11" i="12" s="1"/>
  <c r="CM11" i="12" s="1"/>
  <c r="CC125" i="12"/>
  <c r="CD125" i="12" s="1"/>
  <c r="CM125" i="12" s="1"/>
  <c r="CC85" i="12"/>
  <c r="CD85" i="12" s="1"/>
  <c r="CM85" i="12" s="1"/>
  <c r="CC44" i="12"/>
  <c r="CD44" i="12" s="1"/>
  <c r="CM44" i="12" s="1"/>
  <c r="CC135" i="12"/>
  <c r="CD135" i="12" s="1"/>
  <c r="CM135" i="12" s="1"/>
  <c r="CC73" i="12"/>
  <c r="CD73" i="12" s="1"/>
  <c r="CM73" i="12" s="1"/>
  <c r="CC65" i="12"/>
  <c r="CD65" i="12" s="1"/>
  <c r="CM65" i="12" s="1"/>
  <c r="CC9" i="12"/>
  <c r="CD9" i="12" s="1"/>
  <c r="CM9" i="12" s="1"/>
  <c r="CC95" i="12"/>
  <c r="CD95" i="12" s="1"/>
  <c r="CM95" i="12" s="1"/>
  <c r="CC34" i="12"/>
  <c r="CD34" i="12" s="1"/>
  <c r="CM34" i="12" s="1"/>
  <c r="CC23" i="12"/>
  <c r="CD23" i="12" s="1"/>
  <c r="CM23" i="12" s="1"/>
  <c r="CC22" i="12"/>
  <c r="CD22" i="12" s="1"/>
  <c r="CM22" i="12" s="1"/>
  <c r="CC83" i="12"/>
  <c r="CD83" i="12" s="1"/>
  <c r="CM83" i="12" s="1"/>
  <c r="CC134" i="12"/>
  <c r="CD134" i="12" s="1"/>
  <c r="CM134" i="12" s="1"/>
  <c r="CC12" i="12"/>
  <c r="CD12" i="12" s="1"/>
  <c r="CM12" i="12" s="1"/>
  <c r="CC90" i="12"/>
  <c r="CD90" i="12" s="1"/>
  <c r="CM90" i="12" s="1"/>
  <c r="CC68" i="12"/>
  <c r="CD68" i="12" s="1"/>
  <c r="CM68" i="12" s="1"/>
  <c r="CC19" i="12"/>
  <c r="CD19" i="12" s="1"/>
  <c r="CM19" i="12" s="1"/>
  <c r="CC113" i="12"/>
  <c r="CD113" i="12" s="1"/>
  <c r="CM113" i="12" s="1"/>
  <c r="CC70" i="12"/>
  <c r="CD70" i="12" s="1"/>
  <c r="CM70" i="12" s="1"/>
  <c r="CC129" i="12"/>
  <c r="CD129" i="12" s="1"/>
  <c r="CM129" i="12" s="1"/>
  <c r="CC100" i="12"/>
  <c r="CD100" i="12" s="1"/>
  <c r="CM100" i="12" s="1"/>
  <c r="CC59" i="12"/>
  <c r="CD59" i="12" s="1"/>
  <c r="CM59" i="12" s="1"/>
  <c r="CC87" i="12"/>
  <c r="CD87" i="12" s="1"/>
  <c r="CM87" i="12" s="1"/>
  <c r="CC7" i="12"/>
  <c r="CD7" i="12" s="1"/>
  <c r="CM7" i="12" s="1"/>
  <c r="CC33" i="12"/>
  <c r="CD33" i="12" s="1"/>
  <c r="CM33" i="12" s="1"/>
  <c r="CC54" i="12"/>
  <c r="CD54" i="12" s="1"/>
  <c r="CM54" i="12" s="1"/>
  <c r="CC88" i="12"/>
  <c r="CD88" i="12" s="1"/>
  <c r="CM88" i="12" s="1"/>
  <c r="CC3" i="12"/>
  <c r="CD3" i="12" s="1"/>
  <c r="CM3" i="12" s="1"/>
  <c r="CC89" i="12"/>
  <c r="CD89" i="12" s="1"/>
  <c r="CM89" i="12" s="1"/>
  <c r="CC18" i="12"/>
  <c r="CD18" i="12" s="1"/>
  <c r="CM18" i="12" s="1"/>
  <c r="CC112" i="12"/>
  <c r="CD112" i="12" s="1"/>
  <c r="CM112" i="12" s="1"/>
  <c r="CC72" i="12"/>
  <c r="CD72" i="12" s="1"/>
  <c r="CM72" i="12" s="1"/>
  <c r="CC38" i="12"/>
  <c r="CD38" i="12" s="1"/>
  <c r="CM38" i="12" s="1"/>
  <c r="CC127" i="12"/>
  <c r="CD127" i="12" s="1"/>
  <c r="CM127" i="12" s="1"/>
  <c r="CC82" i="12"/>
  <c r="CD82" i="12" s="1"/>
  <c r="CM82" i="12" s="1"/>
  <c r="CC4" i="12"/>
  <c r="CD4" i="12" s="1"/>
  <c r="CM4" i="12" s="1"/>
  <c r="CC105" i="12"/>
  <c r="CD105" i="12" s="1"/>
  <c r="CM105" i="12" s="1"/>
  <c r="CC66" i="12"/>
  <c r="CD66" i="12" s="1"/>
  <c r="CM66" i="12" s="1"/>
  <c r="CC92" i="12"/>
  <c r="CD92" i="12" s="1"/>
  <c r="CM92" i="12" s="1"/>
  <c r="CC126" i="12"/>
  <c r="CD126" i="12" s="1"/>
  <c r="CM126" i="12" s="1"/>
  <c r="CC47" i="12"/>
  <c r="CD47" i="12" s="1"/>
  <c r="CM47" i="12" s="1"/>
  <c r="CC75" i="12"/>
  <c r="CD75" i="12" s="1"/>
  <c r="CM75" i="12" s="1"/>
  <c r="CC96" i="12"/>
  <c r="CD96" i="12" s="1"/>
  <c r="CM96" i="12" s="1"/>
  <c r="CC20" i="12"/>
  <c r="CD20" i="12" s="1"/>
  <c r="CM20" i="12" s="1"/>
  <c r="CC97" i="12"/>
  <c r="CD97" i="12" s="1"/>
  <c r="CM97" i="12" s="1"/>
  <c r="CC24" i="12"/>
  <c r="CD24" i="12" s="1"/>
  <c r="CM24" i="12" s="1"/>
  <c r="CC117" i="12"/>
  <c r="CD117" i="12" s="1"/>
  <c r="CM117" i="12" s="1"/>
  <c r="CC86" i="12"/>
  <c r="CD86" i="12" s="1"/>
  <c r="CM86" i="12" s="1"/>
  <c r="CC41" i="12"/>
  <c r="CD41" i="12" s="1"/>
  <c r="CM41" i="12" s="1"/>
  <c r="CC99" i="12"/>
  <c r="CD99" i="12" s="1"/>
  <c r="CM99" i="12" s="1"/>
  <c r="CC74" i="12"/>
  <c r="CD74" i="12" s="1"/>
  <c r="CM74" i="12" s="1"/>
  <c r="CC110" i="12"/>
  <c r="CD110" i="12" s="1"/>
  <c r="CM110" i="12" s="1"/>
  <c r="CC91" i="12"/>
  <c r="CD91" i="12" s="1"/>
  <c r="CM91" i="12" s="1"/>
  <c r="CC5" i="12"/>
  <c r="CD5" i="12" s="1"/>
  <c r="CM5" i="12" s="1"/>
  <c r="CC6" i="12"/>
  <c r="CD6" i="12" s="1"/>
  <c r="CM6" i="12" s="1"/>
  <c r="CC119" i="12"/>
  <c r="CD119" i="12" s="1"/>
  <c r="CM119" i="12" s="1"/>
  <c r="CC101" i="12"/>
  <c r="CD101" i="12" s="1"/>
  <c r="CM101" i="12" s="1"/>
  <c r="CC102" i="12"/>
  <c r="CD102" i="12" s="1"/>
  <c r="CM102" i="12" s="1"/>
  <c r="CC30" i="12"/>
  <c r="CD30" i="12" s="1"/>
  <c r="CM30" i="12" s="1"/>
  <c r="CC107" i="12"/>
  <c r="CD107" i="12" s="1"/>
  <c r="CM107" i="12" s="1"/>
  <c r="CC27" i="12"/>
  <c r="CD27" i="12" s="1"/>
  <c r="CM27" i="12" s="1"/>
  <c r="CC122" i="12"/>
  <c r="CD122" i="12" s="1"/>
  <c r="CM122" i="12" s="1"/>
  <c r="CC98" i="12"/>
  <c r="CD98" i="12" s="1"/>
  <c r="CM98" i="12" s="1"/>
  <c r="CC51" i="12"/>
  <c r="CD51" i="12" s="1"/>
  <c r="CM51" i="12" s="1"/>
  <c r="CC35" i="12"/>
  <c r="CD35" i="12" s="1"/>
  <c r="CM35" i="12" s="1"/>
  <c r="CC104" i="12"/>
  <c r="CD104" i="12" s="1"/>
  <c r="CM104" i="12" s="1"/>
  <c r="CC17" i="12"/>
  <c r="CD17" i="12" s="1"/>
  <c r="CM17" i="12" s="1"/>
  <c r="CC128" i="12"/>
  <c r="CD128" i="12" s="1"/>
  <c r="CM128" i="12" s="1"/>
  <c r="CC28" i="12"/>
  <c r="CD28" i="12" s="1"/>
  <c r="CM28" i="12" s="1"/>
  <c r="CC15" i="12"/>
  <c r="CD15" i="12" s="1"/>
  <c r="CM15" i="12" s="1"/>
  <c r="CC111" i="12"/>
  <c r="CD111" i="12" s="1"/>
  <c r="CM111" i="12" s="1"/>
  <c r="CC116" i="12"/>
  <c r="CD116" i="12" s="1"/>
  <c r="CM116" i="12" s="1"/>
  <c r="CC63" i="12"/>
  <c r="CD63" i="12" s="1"/>
  <c r="CM63" i="12" s="1"/>
  <c r="CC130" i="12"/>
  <c r="CD130" i="12" s="1"/>
  <c r="CM130" i="12" s="1"/>
  <c r="CC103" i="12"/>
  <c r="CD103" i="12" s="1"/>
  <c r="CM103" i="12" s="1"/>
  <c r="CC56" i="12"/>
  <c r="CD56" i="12" s="1"/>
  <c r="CM56" i="12" s="1"/>
  <c r="CC48" i="12"/>
  <c r="CD48" i="12" s="1"/>
  <c r="CM48" i="12" s="1"/>
  <c r="CC114" i="12"/>
  <c r="CD114" i="12" s="1"/>
  <c r="CM114" i="12" s="1"/>
  <c r="CC46" i="12"/>
  <c r="CD46" i="12" s="1"/>
  <c r="CM46" i="12" s="1"/>
  <c r="CC26" i="12"/>
  <c r="CD26" i="12" s="1"/>
  <c r="CM26" i="12" s="1"/>
  <c r="CC132" i="12"/>
  <c r="CD132" i="12" s="1"/>
  <c r="CM132" i="12" s="1"/>
  <c r="CC131" i="12"/>
  <c r="CD131" i="12" s="1"/>
  <c r="CM131" i="12" s="1"/>
  <c r="CC32" i="12"/>
  <c r="CD32" i="12" s="1"/>
  <c r="CM32" i="12" s="1"/>
  <c r="CC45" i="12"/>
  <c r="CD45" i="12" s="1"/>
  <c r="CM45" i="12" s="1"/>
  <c r="CC106" i="12"/>
  <c r="CD106" i="12" s="1"/>
  <c r="CM106" i="12" s="1"/>
  <c r="CC8" i="12"/>
  <c r="CD8" i="12" s="1"/>
  <c r="CM8" i="12" s="1"/>
  <c r="CC36" i="12"/>
  <c r="CD36" i="12" s="1"/>
  <c r="CM36" i="12" s="1"/>
  <c r="CC84" i="12"/>
  <c r="CD84" i="12" s="1"/>
  <c r="CM84" i="12" s="1"/>
  <c r="CK2" i="12"/>
  <c r="CL2" i="12" s="1"/>
  <c r="BQ138" i="12"/>
  <c r="BR42" i="12" s="1"/>
  <c r="BS42" i="12" s="1"/>
  <c r="CC2" i="12"/>
  <c r="CD2" i="12" s="1"/>
  <c r="BE138" i="12"/>
  <c r="BF42" i="12" s="1"/>
  <c r="BG42" i="12" s="1"/>
  <c r="CA127" i="11"/>
  <c r="BX127" i="11"/>
  <c r="BD127" i="11"/>
  <c r="BP127" i="11"/>
  <c r="CE43" i="12" l="1"/>
  <c r="CF43" i="12" s="1"/>
  <c r="CM43" i="12"/>
  <c r="CN43" i="12" s="1"/>
  <c r="BR43" i="12"/>
  <c r="BS43" i="12" s="1"/>
  <c r="BF43" i="12"/>
  <c r="BG43" i="12" s="1"/>
  <c r="BH42" i="12"/>
  <c r="BI42" i="12" s="1"/>
  <c r="BT42" i="12"/>
  <c r="BU42" i="12" s="1"/>
  <c r="CM42" i="12"/>
  <c r="CN42" i="12" s="1"/>
  <c r="CE42" i="12"/>
  <c r="CF42" i="12" s="1"/>
  <c r="CN61" i="12"/>
  <c r="CN7" i="12"/>
  <c r="CN57" i="12"/>
  <c r="CN81" i="12"/>
  <c r="CN16" i="12"/>
  <c r="CN125" i="12"/>
  <c r="CN46" i="12"/>
  <c r="CN52" i="12"/>
  <c r="CN77" i="12"/>
  <c r="CN116" i="12"/>
  <c r="BF40" i="12"/>
  <c r="BG40" i="12" s="1"/>
  <c r="BH40" i="12" s="1"/>
  <c r="BI40" i="12" s="1"/>
  <c r="BF29" i="12"/>
  <c r="BG29" i="12" s="1"/>
  <c r="BR128" i="12"/>
  <c r="BS128" i="12" s="1"/>
  <c r="BT128" i="12" s="1"/>
  <c r="BU128" i="12" s="1"/>
  <c r="BR29" i="12"/>
  <c r="BS29" i="12" s="1"/>
  <c r="CE29" i="12"/>
  <c r="CF29" i="12" s="1"/>
  <c r="CM29" i="12"/>
  <c r="CN29" i="12" s="1"/>
  <c r="CN95" i="12"/>
  <c r="CN22" i="12"/>
  <c r="CN58" i="12"/>
  <c r="CN10" i="12"/>
  <c r="CN35" i="12"/>
  <c r="CN26" i="12"/>
  <c r="CN19" i="12"/>
  <c r="CN71" i="12"/>
  <c r="CN54" i="12"/>
  <c r="CN33" i="12"/>
  <c r="CN83" i="12"/>
  <c r="CN25" i="12"/>
  <c r="CN72" i="12"/>
  <c r="BF67" i="12"/>
  <c r="BG67" i="12" s="1"/>
  <c r="BH67" i="12" s="1"/>
  <c r="BI67" i="12" s="1"/>
  <c r="BF122" i="12"/>
  <c r="BG122" i="12" s="1"/>
  <c r="BH122" i="12" s="1"/>
  <c r="BI122" i="12" s="1"/>
  <c r="CN124" i="12"/>
  <c r="CN131" i="12"/>
  <c r="CN96" i="12"/>
  <c r="CN70" i="12"/>
  <c r="CN82" i="12"/>
  <c r="CN136" i="12"/>
  <c r="CN14" i="12"/>
  <c r="CN127" i="12"/>
  <c r="CN84" i="12"/>
  <c r="CN37" i="12"/>
  <c r="CN6" i="12"/>
  <c r="BF128" i="12"/>
  <c r="BG128" i="12" s="1"/>
  <c r="BH128" i="12" s="1"/>
  <c r="BI128" i="12" s="1"/>
  <c r="BF50" i="12"/>
  <c r="BG50" i="12" s="1"/>
  <c r="BH50" i="12" s="1"/>
  <c r="BI50" i="12" s="1"/>
  <c r="CN110" i="12"/>
  <c r="CN107" i="12"/>
  <c r="CN105" i="12"/>
  <c r="CN87" i="12"/>
  <c r="CN41" i="12"/>
  <c r="CN21" i="12"/>
  <c r="CN132" i="12"/>
  <c r="CN20" i="12"/>
  <c r="CN112" i="12"/>
  <c r="CN109" i="12"/>
  <c r="CN90" i="12"/>
  <c r="CN9" i="12"/>
  <c r="BF116" i="12"/>
  <c r="BG116" i="12" s="1"/>
  <c r="BH116" i="12" s="1"/>
  <c r="BI116" i="12" s="1"/>
  <c r="BF111" i="12"/>
  <c r="BG111" i="12" s="1"/>
  <c r="BH111" i="12" s="1"/>
  <c r="BI111" i="12" s="1"/>
  <c r="BF64" i="12"/>
  <c r="BG64" i="12" s="1"/>
  <c r="BH64" i="12" s="1"/>
  <c r="BI64" i="12" s="1"/>
  <c r="BF126" i="12"/>
  <c r="BG126" i="12" s="1"/>
  <c r="BH126" i="12" s="1"/>
  <c r="BI126" i="12" s="1"/>
  <c r="BF71" i="12"/>
  <c r="BG71" i="12" s="1"/>
  <c r="BH71" i="12" s="1"/>
  <c r="BI71" i="12" s="1"/>
  <c r="BF19" i="12"/>
  <c r="BG19" i="12" s="1"/>
  <c r="BH19" i="12" s="1"/>
  <c r="BI19" i="12" s="1"/>
  <c r="BF133" i="12"/>
  <c r="BG133" i="12" s="1"/>
  <c r="BH133" i="12" s="1"/>
  <c r="BI133" i="12" s="1"/>
  <c r="CN15" i="12"/>
  <c r="CN134" i="12"/>
  <c r="CN12" i="12"/>
  <c r="CN80" i="12"/>
  <c r="CN28" i="12"/>
  <c r="CN30" i="12"/>
  <c r="CN47" i="12"/>
  <c r="CN13" i="12"/>
  <c r="CN11" i="12"/>
  <c r="CN88" i="12"/>
  <c r="CN103" i="12"/>
  <c r="CN40" i="12"/>
  <c r="CN78" i="12"/>
  <c r="CN56" i="12"/>
  <c r="CN60" i="12"/>
  <c r="CN117" i="12"/>
  <c r="CN93" i="12"/>
  <c r="CN39" i="12"/>
  <c r="CN75" i="12"/>
  <c r="CN85" i="12"/>
  <c r="CN23" i="12"/>
  <c r="CN3" i="12"/>
  <c r="CN66" i="12"/>
  <c r="CN121" i="12"/>
  <c r="CN27" i="12"/>
  <c r="CN123" i="12"/>
  <c r="CN113" i="12"/>
  <c r="CN89" i="12"/>
  <c r="CN100" i="12"/>
  <c r="CN68" i="12"/>
  <c r="CN118" i="12"/>
  <c r="CN99" i="12"/>
  <c r="CN120" i="12"/>
  <c r="CN98" i="12"/>
  <c r="CN135" i="12"/>
  <c r="CN63" i="12"/>
  <c r="CN44" i="12"/>
  <c r="CN86" i="12"/>
  <c r="CN8" i="12"/>
  <c r="CN115" i="12"/>
  <c r="CN91" i="12"/>
  <c r="CN17" i="12"/>
  <c r="CN48" i="12"/>
  <c r="CN129" i="12"/>
  <c r="CN5" i="12"/>
  <c r="CN18" i="12"/>
  <c r="CN74" i="12"/>
  <c r="CN50" i="12"/>
  <c r="CN126" i="12"/>
  <c r="CN119" i="12"/>
  <c r="CN111" i="12"/>
  <c r="CN104" i="12"/>
  <c r="CN92" i="12"/>
  <c r="CN130" i="12"/>
  <c r="CN106" i="12"/>
  <c r="CN79" i="12"/>
  <c r="CN133" i="12"/>
  <c r="CN24" i="12"/>
  <c r="CN34" i="12"/>
  <c r="CN4" i="12"/>
  <c r="CN108" i="12"/>
  <c r="CN128" i="12"/>
  <c r="CN137" i="12"/>
  <c r="CN51" i="12"/>
  <c r="CN31" i="12"/>
  <c r="CN65" i="12"/>
  <c r="CN45" i="12"/>
  <c r="CN59" i="12"/>
  <c r="CN76" i="12"/>
  <c r="CN122" i="12"/>
  <c r="CN114" i="12"/>
  <c r="CN64" i="12"/>
  <c r="CN38" i="12"/>
  <c r="CN62" i="12"/>
  <c r="CN36" i="12"/>
  <c r="CN94" i="12"/>
  <c r="CN73" i="12"/>
  <c r="CN32" i="12"/>
  <c r="CN102" i="12"/>
  <c r="CN97" i="12"/>
  <c r="CN53" i="12"/>
  <c r="CN67" i="12"/>
  <c r="CN101" i="12"/>
  <c r="CN55" i="12"/>
  <c r="CN69" i="12"/>
  <c r="CN49" i="12"/>
  <c r="BF92" i="12"/>
  <c r="BG92" i="12" s="1"/>
  <c r="BH92" i="12" s="1"/>
  <c r="BI92" i="12" s="1"/>
  <c r="BF55" i="12"/>
  <c r="BG55" i="12" s="1"/>
  <c r="BH55" i="12" s="1"/>
  <c r="BI55" i="12" s="1"/>
  <c r="BF99" i="12"/>
  <c r="BG99" i="12" s="1"/>
  <c r="BH99" i="12" s="1"/>
  <c r="BI99" i="12" s="1"/>
  <c r="BF56" i="12"/>
  <c r="BG56" i="12" s="1"/>
  <c r="BH56" i="12" s="1"/>
  <c r="BI56" i="12" s="1"/>
  <c r="BF41" i="12"/>
  <c r="BG41" i="12" s="1"/>
  <c r="BH41" i="12" s="1"/>
  <c r="BI41" i="12" s="1"/>
  <c r="BF70" i="12"/>
  <c r="BG70" i="12" s="1"/>
  <c r="BH70" i="12" s="1"/>
  <c r="BI70" i="12" s="1"/>
  <c r="BF100" i="12"/>
  <c r="BG100" i="12" s="1"/>
  <c r="BH100" i="12" s="1"/>
  <c r="BI100" i="12" s="1"/>
  <c r="BF58" i="12"/>
  <c r="BG58" i="12" s="1"/>
  <c r="BF36" i="12"/>
  <c r="BG36" i="12" s="1"/>
  <c r="BH36" i="12" s="1"/>
  <c r="BI36" i="12" s="1"/>
  <c r="BF125" i="12"/>
  <c r="BG125" i="12" s="1"/>
  <c r="BH125" i="12" s="1"/>
  <c r="BI125" i="12" s="1"/>
  <c r="BR109" i="12"/>
  <c r="BS109" i="12" s="1"/>
  <c r="BT109" i="12" s="1"/>
  <c r="BU109" i="12" s="1"/>
  <c r="BR15" i="12"/>
  <c r="BS15" i="12" s="1"/>
  <c r="BT15" i="12" s="1"/>
  <c r="BU15" i="12" s="1"/>
  <c r="BR107" i="12"/>
  <c r="BS107" i="12" s="1"/>
  <c r="BT107" i="12" s="1"/>
  <c r="BU107" i="12" s="1"/>
  <c r="BR93" i="12"/>
  <c r="BS93" i="12" s="1"/>
  <c r="BT93" i="12" s="1"/>
  <c r="BU93" i="12" s="1"/>
  <c r="BR131" i="12"/>
  <c r="BS131" i="12" s="1"/>
  <c r="BT131" i="12" s="1"/>
  <c r="BU131" i="12" s="1"/>
  <c r="BR25" i="12"/>
  <c r="BS25" i="12" s="1"/>
  <c r="BT25" i="12" s="1"/>
  <c r="BU25" i="12" s="1"/>
  <c r="BR79" i="12"/>
  <c r="BS79" i="12" s="1"/>
  <c r="BT79" i="12" s="1"/>
  <c r="BU79" i="12" s="1"/>
  <c r="BR137" i="12"/>
  <c r="BS137" i="12" s="1"/>
  <c r="BT137" i="12" s="1"/>
  <c r="BU137" i="12" s="1"/>
  <c r="BR75" i="12"/>
  <c r="BS75" i="12" s="1"/>
  <c r="BT75" i="12" s="1"/>
  <c r="BU75" i="12" s="1"/>
  <c r="BR129" i="12"/>
  <c r="BS129" i="12" s="1"/>
  <c r="BT129" i="12" s="1"/>
  <c r="BU129" i="12" s="1"/>
  <c r="BR91" i="12"/>
  <c r="BS91" i="12" s="1"/>
  <c r="BT91" i="12" s="1"/>
  <c r="BU91" i="12" s="1"/>
  <c r="BR52" i="12"/>
  <c r="BS52" i="12" s="1"/>
  <c r="BT52" i="12" s="1"/>
  <c r="BU52" i="12" s="1"/>
  <c r="BR84" i="12"/>
  <c r="BS84" i="12" s="1"/>
  <c r="BT84" i="12" s="1"/>
  <c r="BU84" i="12" s="1"/>
  <c r="BR78" i="12"/>
  <c r="BS78" i="12" s="1"/>
  <c r="BT78" i="12" s="1"/>
  <c r="BU78" i="12" s="1"/>
  <c r="CE32" i="12"/>
  <c r="CF32" i="12" s="1"/>
  <c r="CE107" i="12"/>
  <c r="CF107" i="12" s="1"/>
  <c r="CE4" i="12"/>
  <c r="CF4" i="12" s="1"/>
  <c r="CE83" i="12"/>
  <c r="CF83" i="12" s="1"/>
  <c r="CE53" i="12"/>
  <c r="CF53" i="12" s="1"/>
  <c r="CE130" i="12"/>
  <c r="CF130" i="12" s="1"/>
  <c r="CE74" i="12"/>
  <c r="CF74" i="12" s="1"/>
  <c r="CE70" i="12"/>
  <c r="CF70" i="12" s="1"/>
  <c r="CE133" i="12"/>
  <c r="CF133" i="12" s="1"/>
  <c r="CE49" i="12"/>
  <c r="CF49" i="12" s="1"/>
  <c r="CE104" i="12"/>
  <c r="CF104" i="12" s="1"/>
  <c r="CE75" i="12"/>
  <c r="CF75" i="12" s="1"/>
  <c r="CE113" i="12"/>
  <c r="CF113" i="12" s="1"/>
  <c r="CE57" i="12"/>
  <c r="CF57" i="12" s="1"/>
  <c r="CE14" i="12"/>
  <c r="CF14" i="12" s="1"/>
  <c r="CE26" i="12"/>
  <c r="CF26" i="12" s="1"/>
  <c r="CE101" i="12"/>
  <c r="CF101" i="12" s="1"/>
  <c r="CE38" i="12"/>
  <c r="CF38" i="12" s="1"/>
  <c r="CE34" i="12"/>
  <c r="CF34" i="12" s="1"/>
  <c r="CE94" i="12"/>
  <c r="CF94" i="12" s="1"/>
  <c r="CE37" i="12"/>
  <c r="CF37" i="12" s="1"/>
  <c r="CE36" i="12"/>
  <c r="CF36" i="12" s="1"/>
  <c r="CE51" i="12"/>
  <c r="CF51" i="12" s="1"/>
  <c r="CE126" i="12"/>
  <c r="CF126" i="12" s="1"/>
  <c r="CE68" i="12"/>
  <c r="CF68" i="12" s="1"/>
  <c r="CE118" i="12"/>
  <c r="CF118" i="12" s="1"/>
  <c r="CE77" i="12"/>
  <c r="CF77" i="12" s="1"/>
  <c r="CE8" i="12"/>
  <c r="CF8" i="12" s="1"/>
  <c r="CE114" i="12"/>
  <c r="CF114" i="12" s="1"/>
  <c r="CE111" i="12"/>
  <c r="CF111" i="12" s="1"/>
  <c r="CE98" i="12"/>
  <c r="CF98" i="12" s="1"/>
  <c r="CE6" i="12"/>
  <c r="CF6" i="12" s="1"/>
  <c r="CE117" i="12"/>
  <c r="CF117" i="12" s="1"/>
  <c r="CE92" i="12"/>
  <c r="CF92" i="12" s="1"/>
  <c r="CE112" i="12"/>
  <c r="CF112" i="12" s="1"/>
  <c r="CE87" i="12"/>
  <c r="CF87" i="12" s="1"/>
  <c r="CE90" i="12"/>
  <c r="CF90" i="12" s="1"/>
  <c r="CE9" i="12"/>
  <c r="CF9" i="12" s="1"/>
  <c r="CE13" i="12"/>
  <c r="CF13" i="12" s="1"/>
  <c r="CE21" i="12"/>
  <c r="CF21" i="12" s="1"/>
  <c r="CE60" i="12"/>
  <c r="CF60" i="12" s="1"/>
  <c r="CE10" i="12"/>
  <c r="CF10" i="12" s="1"/>
  <c r="CE55" i="12"/>
  <c r="CF55" i="12" s="1"/>
  <c r="CE71" i="12"/>
  <c r="CF71" i="12" s="1"/>
  <c r="CE103" i="12"/>
  <c r="CF103" i="12" s="1"/>
  <c r="CE110" i="12"/>
  <c r="CF110" i="12" s="1"/>
  <c r="CE3" i="12"/>
  <c r="CF3" i="12" s="1"/>
  <c r="CE135" i="12"/>
  <c r="CF135" i="12" s="1"/>
  <c r="CE120" i="12"/>
  <c r="CF120" i="12" s="1"/>
  <c r="CE124" i="12"/>
  <c r="CF124" i="12" s="1"/>
  <c r="CE17" i="12"/>
  <c r="CF17" i="12" s="1"/>
  <c r="CE96" i="12"/>
  <c r="CF96" i="12" s="1"/>
  <c r="CE88" i="12"/>
  <c r="CF88" i="12" s="1"/>
  <c r="CE136" i="12"/>
  <c r="CF136" i="12" s="1"/>
  <c r="CE123" i="12"/>
  <c r="CF123" i="12" s="1"/>
  <c r="CE63" i="12"/>
  <c r="CF63" i="12" s="1"/>
  <c r="CE99" i="12"/>
  <c r="CF99" i="12" s="1"/>
  <c r="CE54" i="12"/>
  <c r="CF54" i="12" s="1"/>
  <c r="CE85" i="12"/>
  <c r="CF85" i="12" s="1"/>
  <c r="CE52" i="12"/>
  <c r="CF52" i="12" s="1"/>
  <c r="CE84" i="12"/>
  <c r="CF84" i="12" s="1"/>
  <c r="CE35" i="12"/>
  <c r="CF35" i="12" s="1"/>
  <c r="CE47" i="12"/>
  <c r="CF47" i="12" s="1"/>
  <c r="CE19" i="12"/>
  <c r="CF19" i="12" s="1"/>
  <c r="CE69" i="12"/>
  <c r="CF69" i="12" s="1"/>
  <c r="CE64" i="12"/>
  <c r="CF64" i="12" s="1"/>
  <c r="CE86" i="12"/>
  <c r="CF86" i="12" s="1"/>
  <c r="CE7" i="12"/>
  <c r="CF7" i="12" s="1"/>
  <c r="CE95" i="12"/>
  <c r="CF95" i="12" s="1"/>
  <c r="CE16" i="12"/>
  <c r="CF16" i="12" s="1"/>
  <c r="CE108" i="12"/>
  <c r="CF108" i="12" s="1"/>
  <c r="CE106" i="12"/>
  <c r="CF106" i="12" s="1"/>
  <c r="CE48" i="12"/>
  <c r="CF48" i="12" s="1"/>
  <c r="CE15" i="12"/>
  <c r="CF15" i="12" s="1"/>
  <c r="CE122" i="12"/>
  <c r="CF122" i="12" s="1"/>
  <c r="CE5" i="12"/>
  <c r="CF5" i="12" s="1"/>
  <c r="CE24" i="12"/>
  <c r="CF24" i="12" s="1"/>
  <c r="CE66" i="12"/>
  <c r="CF66" i="12" s="1"/>
  <c r="CE18" i="12"/>
  <c r="CF18" i="12" s="1"/>
  <c r="CE59" i="12"/>
  <c r="CF59" i="12" s="1"/>
  <c r="CE12" i="12"/>
  <c r="CF12" i="12" s="1"/>
  <c r="CE65" i="12"/>
  <c r="CF65" i="12" s="1"/>
  <c r="CE62" i="12"/>
  <c r="CF62" i="12" s="1"/>
  <c r="CE80" i="12"/>
  <c r="CF80" i="12" s="1"/>
  <c r="CE78" i="12"/>
  <c r="CF78" i="12" s="1"/>
  <c r="CE67" i="12"/>
  <c r="CF67" i="12" s="1"/>
  <c r="CE31" i="12"/>
  <c r="CF31" i="12" s="1"/>
  <c r="CE76" i="12"/>
  <c r="CF76" i="12" s="1"/>
  <c r="CE128" i="12"/>
  <c r="CF128" i="12" s="1"/>
  <c r="CE20" i="12"/>
  <c r="CF20" i="12" s="1"/>
  <c r="CE129" i="12"/>
  <c r="CF129" i="12" s="1"/>
  <c r="CE58" i="12"/>
  <c r="CF58" i="12" s="1"/>
  <c r="CE50" i="12"/>
  <c r="CF50" i="12" s="1"/>
  <c r="CE131" i="12"/>
  <c r="CF131" i="12" s="1"/>
  <c r="CE30" i="12"/>
  <c r="CF30" i="12" s="1"/>
  <c r="CE82" i="12"/>
  <c r="CF82" i="12" s="1"/>
  <c r="CE22" i="12"/>
  <c r="CF22" i="12" s="1"/>
  <c r="CE44" i="12"/>
  <c r="CF44" i="12" s="1"/>
  <c r="CE115" i="12"/>
  <c r="CF115" i="12" s="1"/>
  <c r="CE132" i="12"/>
  <c r="CF132" i="12" s="1"/>
  <c r="CE102" i="12"/>
  <c r="CF102" i="12" s="1"/>
  <c r="CE127" i="12"/>
  <c r="CF127" i="12" s="1"/>
  <c r="CE23" i="12"/>
  <c r="CF23" i="12" s="1"/>
  <c r="CE25" i="12"/>
  <c r="CF25" i="12" s="1"/>
  <c r="CE81" i="12"/>
  <c r="CF81" i="12" s="1"/>
  <c r="CE116" i="12"/>
  <c r="CF116" i="12" s="1"/>
  <c r="CE41" i="12"/>
  <c r="CF41" i="12" s="1"/>
  <c r="CE33" i="12"/>
  <c r="CF33" i="12" s="1"/>
  <c r="CE125" i="12"/>
  <c r="CF125" i="12" s="1"/>
  <c r="CE39" i="12"/>
  <c r="CF39" i="12" s="1"/>
  <c r="CE46" i="12"/>
  <c r="CF46" i="12" s="1"/>
  <c r="CE119" i="12"/>
  <c r="CF119" i="12" s="1"/>
  <c r="CE72" i="12"/>
  <c r="CF72" i="12" s="1"/>
  <c r="CE11" i="12"/>
  <c r="CF11" i="12" s="1"/>
  <c r="CE61" i="12"/>
  <c r="CF61" i="12" s="1"/>
  <c r="CE45" i="12"/>
  <c r="CF45" i="12" s="1"/>
  <c r="CE56" i="12"/>
  <c r="CF56" i="12" s="1"/>
  <c r="CE28" i="12"/>
  <c r="CF28" i="12" s="1"/>
  <c r="CE27" i="12"/>
  <c r="CF27" i="12" s="1"/>
  <c r="CE91" i="12"/>
  <c r="CF91" i="12" s="1"/>
  <c r="CE97" i="12"/>
  <c r="CF97" i="12" s="1"/>
  <c r="CE105" i="12"/>
  <c r="CF105" i="12" s="1"/>
  <c r="CE89" i="12"/>
  <c r="CF89" i="12" s="1"/>
  <c r="CE100" i="12"/>
  <c r="CF100" i="12" s="1"/>
  <c r="CE134" i="12"/>
  <c r="CF134" i="12" s="1"/>
  <c r="CE73" i="12"/>
  <c r="CF73" i="12" s="1"/>
  <c r="CE109" i="12"/>
  <c r="CF109" i="12" s="1"/>
  <c r="CE79" i="12"/>
  <c r="CF79" i="12" s="1"/>
  <c r="CE137" i="12"/>
  <c r="CF137" i="12" s="1"/>
  <c r="CE121" i="12"/>
  <c r="CF121" i="12" s="1"/>
  <c r="CE40" i="12"/>
  <c r="CF40" i="12" s="1"/>
  <c r="CE93" i="12"/>
  <c r="CF93" i="12" s="1"/>
  <c r="BR102" i="12"/>
  <c r="BS102" i="12" s="1"/>
  <c r="BR21" i="12"/>
  <c r="BS21" i="12" s="1"/>
  <c r="BR48" i="12"/>
  <c r="BS48" i="12" s="1"/>
  <c r="BR96" i="12"/>
  <c r="BS96" i="12" s="1"/>
  <c r="BR127" i="12"/>
  <c r="BS127" i="12" s="1"/>
  <c r="BR56" i="12"/>
  <c r="BS56" i="12" s="1"/>
  <c r="BR125" i="12"/>
  <c r="BS125" i="12" s="1"/>
  <c r="BR71" i="12"/>
  <c r="BS71" i="12" s="1"/>
  <c r="BR61" i="12"/>
  <c r="BS61" i="12" s="1"/>
  <c r="BR110" i="12"/>
  <c r="BS110" i="12" s="1"/>
  <c r="BR53" i="12"/>
  <c r="BS53" i="12" s="1"/>
  <c r="BR117" i="12"/>
  <c r="BS117" i="12" s="1"/>
  <c r="BR3" i="12"/>
  <c r="BS3" i="12" s="1"/>
  <c r="BR104" i="12"/>
  <c r="BS104" i="12" s="1"/>
  <c r="BR77" i="12"/>
  <c r="BS77" i="12" s="1"/>
  <c r="BR123" i="12"/>
  <c r="BS123" i="12" s="1"/>
  <c r="BR94" i="12"/>
  <c r="BS94" i="12" s="1"/>
  <c r="BR108" i="12"/>
  <c r="BS108" i="12" s="1"/>
  <c r="BR30" i="12"/>
  <c r="BS30" i="12" s="1"/>
  <c r="BR113" i="12"/>
  <c r="BS113" i="12" s="1"/>
  <c r="BR98" i="12"/>
  <c r="BS98" i="12" s="1"/>
  <c r="BR36" i="12"/>
  <c r="BS36" i="12" s="1"/>
  <c r="BR135" i="12"/>
  <c r="BS135" i="12" s="1"/>
  <c r="BR130" i="12"/>
  <c r="BS130" i="12" s="1"/>
  <c r="BR34" i="12"/>
  <c r="BS34" i="12" s="1"/>
  <c r="BR76" i="12"/>
  <c r="BS76" i="12" s="1"/>
  <c r="BR4" i="12"/>
  <c r="BS4" i="12" s="1"/>
  <c r="BR24" i="12"/>
  <c r="BS24" i="12" s="1"/>
  <c r="BR28" i="12"/>
  <c r="BS28" i="12" s="1"/>
  <c r="BR55" i="12"/>
  <c r="BS55" i="12" s="1"/>
  <c r="BR10" i="12"/>
  <c r="BS10" i="12" s="1"/>
  <c r="BR70" i="12"/>
  <c r="BS70" i="12" s="1"/>
  <c r="BR89" i="12"/>
  <c r="BS89" i="12" s="1"/>
  <c r="BR63" i="12"/>
  <c r="BS63" i="12" s="1"/>
  <c r="BR64" i="12"/>
  <c r="BS64" i="12" s="1"/>
  <c r="BR67" i="12"/>
  <c r="BS67" i="12" s="1"/>
  <c r="BR97" i="12"/>
  <c r="BS97" i="12" s="1"/>
  <c r="BR95" i="12"/>
  <c r="BS95" i="12" s="1"/>
  <c r="BR85" i="12"/>
  <c r="BS85" i="12" s="1"/>
  <c r="BR40" i="12"/>
  <c r="BS40" i="12" s="1"/>
  <c r="BR14" i="12"/>
  <c r="BS14" i="12" s="1"/>
  <c r="BR81" i="12"/>
  <c r="BS81" i="12" s="1"/>
  <c r="BR22" i="12"/>
  <c r="BS22" i="12" s="1"/>
  <c r="BR124" i="12"/>
  <c r="BS124" i="12" s="1"/>
  <c r="BR59" i="12"/>
  <c r="BS59" i="12" s="1"/>
  <c r="BR99" i="12"/>
  <c r="BS99" i="12" s="1"/>
  <c r="BR118" i="12"/>
  <c r="BS118" i="12" s="1"/>
  <c r="BR116" i="12"/>
  <c r="BS116" i="12" s="1"/>
  <c r="BR16" i="12"/>
  <c r="BS16" i="12" s="1"/>
  <c r="BR92" i="12"/>
  <c r="BS92" i="12" s="1"/>
  <c r="BR13" i="12"/>
  <c r="BS13" i="12" s="1"/>
  <c r="BR65" i="12"/>
  <c r="BS65" i="12" s="1"/>
  <c r="BR132" i="12"/>
  <c r="BS132" i="12" s="1"/>
  <c r="BR37" i="12"/>
  <c r="BS37" i="12" s="1"/>
  <c r="BR119" i="12"/>
  <c r="BS119" i="12" s="1"/>
  <c r="BR86" i="12"/>
  <c r="BS86" i="12" s="1"/>
  <c r="BR133" i="12"/>
  <c r="BS133" i="12" s="1"/>
  <c r="BR9" i="12"/>
  <c r="BS9" i="12" s="1"/>
  <c r="BR7" i="12"/>
  <c r="BS7" i="12" s="1"/>
  <c r="BR105" i="12"/>
  <c r="BS105" i="12" s="1"/>
  <c r="BR18" i="12"/>
  <c r="BS18" i="12" s="1"/>
  <c r="BR66" i="12"/>
  <c r="BS66" i="12" s="1"/>
  <c r="BR114" i="12"/>
  <c r="BS114" i="12" s="1"/>
  <c r="BR112" i="12"/>
  <c r="BS112" i="12" s="1"/>
  <c r="BR103" i="12"/>
  <c r="BS103" i="12" s="1"/>
  <c r="BR8" i="12"/>
  <c r="BS8" i="12" s="1"/>
  <c r="BR6" i="12"/>
  <c r="BS6" i="12" s="1"/>
  <c r="BR20" i="12"/>
  <c r="BS20" i="12" s="1"/>
  <c r="BR88" i="12"/>
  <c r="BS88" i="12" s="1"/>
  <c r="BR72" i="12"/>
  <c r="BS72" i="12" s="1"/>
  <c r="BR26" i="12"/>
  <c r="BS26" i="12" s="1"/>
  <c r="BR101" i="12"/>
  <c r="BS101" i="12" s="1"/>
  <c r="BR136" i="12"/>
  <c r="BS136" i="12" s="1"/>
  <c r="BR45" i="12"/>
  <c r="BS45" i="12" s="1"/>
  <c r="BR111" i="12"/>
  <c r="BS111" i="12" s="1"/>
  <c r="BR115" i="12"/>
  <c r="BS115" i="12" s="1"/>
  <c r="BR38" i="12"/>
  <c r="BS38" i="12" s="1"/>
  <c r="BR19" i="12"/>
  <c r="BS19" i="12" s="1"/>
  <c r="BR134" i="12"/>
  <c r="BS134" i="12" s="1"/>
  <c r="BR51" i="12"/>
  <c r="BS51" i="12" s="1"/>
  <c r="BR60" i="12"/>
  <c r="BS60" i="12" s="1"/>
  <c r="BR54" i="12"/>
  <c r="BS54" i="12" s="1"/>
  <c r="BR121" i="12"/>
  <c r="BS121" i="12" s="1"/>
  <c r="BR122" i="12"/>
  <c r="BS122" i="12" s="1"/>
  <c r="BR46" i="12"/>
  <c r="BS46" i="12" s="1"/>
  <c r="BR57" i="12"/>
  <c r="BS57" i="12" s="1"/>
  <c r="BR126" i="12"/>
  <c r="BS126" i="12" s="1"/>
  <c r="BR32" i="12"/>
  <c r="BS32" i="12" s="1"/>
  <c r="BR50" i="12"/>
  <c r="BS50" i="12" s="1"/>
  <c r="BR23" i="12"/>
  <c r="BS23" i="12" s="1"/>
  <c r="BR33" i="12"/>
  <c r="BS33" i="12" s="1"/>
  <c r="BR49" i="12"/>
  <c r="BS49" i="12" s="1"/>
  <c r="BR100" i="12"/>
  <c r="BS100" i="12" s="1"/>
  <c r="BR12" i="12"/>
  <c r="BS12" i="12" s="1"/>
  <c r="BR44" i="12"/>
  <c r="BS44" i="12" s="1"/>
  <c r="BR5" i="12"/>
  <c r="BS5" i="12" s="1"/>
  <c r="BR27" i="12"/>
  <c r="BS27" i="12" s="1"/>
  <c r="BR39" i="12"/>
  <c r="BS39" i="12" s="1"/>
  <c r="BR73" i="12"/>
  <c r="BS73" i="12" s="1"/>
  <c r="BR47" i="12"/>
  <c r="BS47" i="12" s="1"/>
  <c r="BR17" i="12"/>
  <c r="BS17" i="12" s="1"/>
  <c r="BR11" i="12"/>
  <c r="BS11" i="12" s="1"/>
  <c r="BR74" i="12"/>
  <c r="BS74" i="12" s="1"/>
  <c r="BR62" i="12"/>
  <c r="BS62" i="12" s="1"/>
  <c r="BR83" i="12"/>
  <c r="BS83" i="12" s="1"/>
  <c r="BR80" i="12"/>
  <c r="BS80" i="12" s="1"/>
  <c r="BR82" i="12"/>
  <c r="BS82" i="12" s="1"/>
  <c r="BR90" i="12"/>
  <c r="BS90" i="12" s="1"/>
  <c r="BR58" i="12"/>
  <c r="BS58" i="12" s="1"/>
  <c r="BR120" i="12"/>
  <c r="BS120" i="12" s="1"/>
  <c r="BR87" i="12"/>
  <c r="BS87" i="12" s="1"/>
  <c r="BR41" i="12"/>
  <c r="BS41" i="12" s="1"/>
  <c r="BR31" i="12"/>
  <c r="BS31" i="12" s="1"/>
  <c r="BR68" i="12"/>
  <c r="BS68" i="12" s="1"/>
  <c r="BR35" i="12"/>
  <c r="BS35" i="12" s="1"/>
  <c r="BR106" i="12"/>
  <c r="BS106" i="12" s="1"/>
  <c r="BR69" i="12"/>
  <c r="BS69" i="12" s="1"/>
  <c r="BF59" i="12"/>
  <c r="BG59" i="12" s="1"/>
  <c r="BF69" i="12"/>
  <c r="BG69" i="12" s="1"/>
  <c r="BF32" i="12"/>
  <c r="BG32" i="12" s="1"/>
  <c r="BF132" i="12"/>
  <c r="BG132" i="12" s="1"/>
  <c r="BF108" i="12"/>
  <c r="BG108" i="12" s="1"/>
  <c r="BF124" i="12"/>
  <c r="BG124" i="12" s="1"/>
  <c r="BF136" i="12"/>
  <c r="BG136" i="12" s="1"/>
  <c r="BF17" i="12"/>
  <c r="BG17" i="12" s="1"/>
  <c r="BF34" i="12"/>
  <c r="BG34" i="12" s="1"/>
  <c r="BF98" i="12"/>
  <c r="BG98" i="12" s="1"/>
  <c r="BF13" i="12"/>
  <c r="BG13" i="12" s="1"/>
  <c r="BF68" i="12"/>
  <c r="BG68" i="12" s="1"/>
  <c r="BF129" i="12"/>
  <c r="BG129" i="12" s="1"/>
  <c r="BF90" i="12"/>
  <c r="BG90" i="12" s="1"/>
  <c r="BF83" i="12"/>
  <c r="BG83" i="12" s="1"/>
  <c r="BF106" i="12"/>
  <c r="BG106" i="12" s="1"/>
  <c r="BF49" i="12"/>
  <c r="BG49" i="12" s="1"/>
  <c r="BF11" i="12"/>
  <c r="BG11" i="12" s="1"/>
  <c r="BF78" i="12"/>
  <c r="BG78" i="12" s="1"/>
  <c r="BF77" i="12"/>
  <c r="BG77" i="12" s="1"/>
  <c r="BF115" i="12"/>
  <c r="BG115" i="12" s="1"/>
  <c r="BF38" i="12"/>
  <c r="BG38" i="12" s="1"/>
  <c r="BF26" i="12"/>
  <c r="BG26" i="12" s="1"/>
  <c r="BF10" i="12"/>
  <c r="BG10" i="12" s="1"/>
  <c r="BF134" i="12"/>
  <c r="BG134" i="12" s="1"/>
  <c r="BF114" i="12"/>
  <c r="BG114" i="12" s="1"/>
  <c r="BF51" i="12"/>
  <c r="BG51" i="12" s="1"/>
  <c r="BF87" i="12"/>
  <c r="BG87" i="12" s="1"/>
  <c r="BF48" i="12"/>
  <c r="BG48" i="12" s="1"/>
  <c r="BF95" i="12"/>
  <c r="BG95" i="12" s="1"/>
  <c r="BF104" i="12"/>
  <c r="BG104" i="12" s="1"/>
  <c r="BF21" i="12"/>
  <c r="BG21" i="12" s="1"/>
  <c r="BF127" i="12"/>
  <c r="BG127" i="12" s="1"/>
  <c r="BF4" i="12"/>
  <c r="BG4" i="12" s="1"/>
  <c r="BF28" i="12"/>
  <c r="BG28" i="12" s="1"/>
  <c r="BF94" i="12"/>
  <c r="BG94" i="12" s="1"/>
  <c r="BF89" i="12"/>
  <c r="BG89" i="12" s="1"/>
  <c r="BF37" i="12"/>
  <c r="BG37" i="12" s="1"/>
  <c r="BF39" i="12"/>
  <c r="BG39" i="12" s="1"/>
  <c r="BF47" i="12"/>
  <c r="BG47" i="12" s="1"/>
  <c r="BF5" i="12"/>
  <c r="BG5" i="12" s="1"/>
  <c r="BF44" i="12"/>
  <c r="BG44" i="12" s="1"/>
  <c r="BF7" i="12"/>
  <c r="BG7" i="12" s="1"/>
  <c r="BF45" i="12"/>
  <c r="BG45" i="12" s="1"/>
  <c r="BF31" i="12"/>
  <c r="BG31" i="12" s="1"/>
  <c r="BF57" i="12"/>
  <c r="BG57" i="12" s="1"/>
  <c r="BF120" i="12"/>
  <c r="BG120" i="12" s="1"/>
  <c r="BF75" i="12"/>
  <c r="BG75" i="12" s="1"/>
  <c r="BF85" i="12"/>
  <c r="BG85" i="12" s="1"/>
  <c r="BF35" i="12"/>
  <c r="BG35" i="12" s="1"/>
  <c r="BF119" i="12"/>
  <c r="BG119" i="12" s="1"/>
  <c r="BF86" i="12"/>
  <c r="BG86" i="12" s="1"/>
  <c r="BF81" i="12"/>
  <c r="BG81" i="12" s="1"/>
  <c r="BF102" i="12"/>
  <c r="BG102" i="12" s="1"/>
  <c r="BF84" i="12"/>
  <c r="BG84" i="12" s="1"/>
  <c r="BF8" i="12"/>
  <c r="BG8" i="12" s="1"/>
  <c r="BF3" i="12"/>
  <c r="BG3" i="12" s="1"/>
  <c r="BF97" i="12"/>
  <c r="BG97" i="12" s="1"/>
  <c r="BF46" i="12"/>
  <c r="BG46" i="12" s="1"/>
  <c r="BF60" i="12"/>
  <c r="BG60" i="12" s="1"/>
  <c r="BF130" i="12"/>
  <c r="BG130" i="12" s="1"/>
  <c r="BF117" i="12"/>
  <c r="BG117" i="12" s="1"/>
  <c r="BF76" i="12"/>
  <c r="BG76" i="12" s="1"/>
  <c r="BF105" i="12"/>
  <c r="BG105" i="12" s="1"/>
  <c r="BF123" i="12"/>
  <c r="BG123" i="12" s="1"/>
  <c r="BF15" i="12"/>
  <c r="BG15" i="12" s="1"/>
  <c r="BF61" i="12"/>
  <c r="BG61" i="12" s="1"/>
  <c r="BF121" i="12"/>
  <c r="BG121" i="12" s="1"/>
  <c r="BF80" i="12"/>
  <c r="BG80" i="12" s="1"/>
  <c r="BF25" i="12"/>
  <c r="BG25" i="12" s="1"/>
  <c r="BF131" i="12"/>
  <c r="BG131" i="12" s="1"/>
  <c r="BF112" i="12"/>
  <c r="BG112" i="12" s="1"/>
  <c r="BF20" i="12"/>
  <c r="BG20" i="12" s="1"/>
  <c r="BF118" i="12"/>
  <c r="BG118" i="12" s="1"/>
  <c r="BF12" i="12"/>
  <c r="BG12" i="12" s="1"/>
  <c r="BF96" i="12"/>
  <c r="BG96" i="12" s="1"/>
  <c r="BF110" i="12"/>
  <c r="BG110" i="12" s="1"/>
  <c r="BF27" i="12"/>
  <c r="BG27" i="12" s="1"/>
  <c r="BF30" i="12"/>
  <c r="BG30" i="12" s="1"/>
  <c r="BF6" i="12"/>
  <c r="BG6" i="12" s="1"/>
  <c r="BF65" i="12"/>
  <c r="BG65" i="12" s="1"/>
  <c r="BF91" i="12"/>
  <c r="BG91" i="12" s="1"/>
  <c r="BF88" i="12"/>
  <c r="BG88" i="12" s="1"/>
  <c r="BF101" i="12"/>
  <c r="BG101" i="12" s="1"/>
  <c r="BF103" i="12"/>
  <c r="BG103" i="12" s="1"/>
  <c r="BF24" i="12"/>
  <c r="BG24" i="12" s="1"/>
  <c r="BF54" i="12"/>
  <c r="BG54" i="12" s="1"/>
  <c r="BF52" i="12"/>
  <c r="BG52" i="12" s="1"/>
  <c r="BF93" i="12"/>
  <c r="BG93" i="12" s="1"/>
  <c r="BF18" i="12"/>
  <c r="BG18" i="12" s="1"/>
  <c r="BF82" i="12"/>
  <c r="BG82" i="12" s="1"/>
  <c r="BF14" i="12"/>
  <c r="BG14" i="12" s="1"/>
  <c r="BF62" i="12"/>
  <c r="BG62" i="12" s="1"/>
  <c r="BF66" i="12"/>
  <c r="BG66" i="12" s="1"/>
  <c r="BF9" i="12"/>
  <c r="BG9" i="12" s="1"/>
  <c r="BF79" i="12"/>
  <c r="BG79" i="12" s="1"/>
  <c r="BF73" i="12"/>
  <c r="BG73" i="12" s="1"/>
  <c r="BF72" i="12"/>
  <c r="BG72" i="12" s="1"/>
  <c r="BF135" i="12"/>
  <c r="BG135" i="12" s="1"/>
  <c r="BF33" i="12"/>
  <c r="BG33" i="12" s="1"/>
  <c r="BF63" i="12"/>
  <c r="BG63" i="12" s="1"/>
  <c r="BF22" i="12"/>
  <c r="BG22" i="12" s="1"/>
  <c r="BF113" i="12"/>
  <c r="BG113" i="12" s="1"/>
  <c r="BF16" i="12"/>
  <c r="BG16" i="12" s="1"/>
  <c r="BF23" i="12"/>
  <c r="BG23" i="12" s="1"/>
  <c r="BF137" i="12"/>
  <c r="BG137" i="12" s="1"/>
  <c r="BF53" i="12"/>
  <c r="BG53" i="12" s="1"/>
  <c r="BF107" i="12"/>
  <c r="BG107" i="12" s="1"/>
  <c r="BF109" i="12"/>
  <c r="BG109" i="12" s="1"/>
  <c r="BF74" i="12"/>
  <c r="BG74" i="12" s="1"/>
  <c r="BF2" i="12"/>
  <c r="BG2" i="12" s="1"/>
  <c r="BH2" i="12" s="1"/>
  <c r="BI2" i="12" s="1"/>
  <c r="BR2" i="12"/>
  <c r="BS2" i="12" s="1"/>
  <c r="CD138" i="12"/>
  <c r="CE2" i="12"/>
  <c r="CF2" i="12" s="1"/>
  <c r="CM2" i="12"/>
  <c r="CN2" i="12" s="1"/>
  <c r="CL138" i="12"/>
  <c r="CC138" i="12"/>
  <c r="CK138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BH43" i="12" l="1"/>
  <c r="BI43" i="12" s="1"/>
  <c r="BT43" i="12"/>
  <c r="BU43" i="12" s="1"/>
  <c r="BT29" i="12"/>
  <c r="BU29" i="12" s="1"/>
  <c r="BH29" i="12"/>
  <c r="BI29" i="12" s="1"/>
  <c r="BH58" i="12"/>
  <c r="BI58" i="12" s="1"/>
  <c r="BT41" i="12"/>
  <c r="BU41" i="12" s="1"/>
  <c r="BT133" i="12"/>
  <c r="BU133" i="12" s="1"/>
  <c r="BT10" i="12"/>
  <c r="BU10" i="12" s="1"/>
  <c r="BT125" i="12"/>
  <c r="BU125" i="12" s="1"/>
  <c r="BT44" i="12"/>
  <c r="BU44" i="12" s="1"/>
  <c r="BT45" i="12"/>
  <c r="BU45" i="12" s="1"/>
  <c r="BT86" i="12"/>
  <c r="BU86" i="12" s="1"/>
  <c r="BT56" i="12"/>
  <c r="BU56" i="12" s="1"/>
  <c r="BT120" i="12"/>
  <c r="BU120" i="12" s="1"/>
  <c r="BT136" i="12"/>
  <c r="BU136" i="12" s="1"/>
  <c r="BT31" i="12"/>
  <c r="BU31" i="12" s="1"/>
  <c r="BT83" i="12"/>
  <c r="BU83" i="12" s="1"/>
  <c r="BT27" i="12"/>
  <c r="BU27" i="12" s="1"/>
  <c r="BT23" i="12"/>
  <c r="BU23" i="12" s="1"/>
  <c r="BT54" i="12"/>
  <c r="BU54" i="12" s="1"/>
  <c r="BT115" i="12"/>
  <c r="BU115" i="12" s="1"/>
  <c r="BT20" i="12"/>
  <c r="BU20" i="12" s="1"/>
  <c r="BT105" i="12"/>
  <c r="BU105" i="12" s="1"/>
  <c r="BT9" i="12"/>
  <c r="BU9" i="12" s="1"/>
  <c r="BT92" i="12"/>
  <c r="BU92" i="12" s="1"/>
  <c r="BT81" i="12"/>
  <c r="BU81" i="12" s="1"/>
  <c r="BT70" i="12"/>
  <c r="BU70" i="12" s="1"/>
  <c r="BT130" i="12"/>
  <c r="BU130" i="12" s="1"/>
  <c r="BT123" i="12"/>
  <c r="BU123" i="12" s="1"/>
  <c r="BT71" i="12"/>
  <c r="BU71" i="12" s="1"/>
  <c r="BT5" i="12"/>
  <c r="BU5" i="12" s="1"/>
  <c r="BT111" i="12"/>
  <c r="BU111" i="12" s="1"/>
  <c r="BT16" i="12"/>
  <c r="BU16" i="12" s="1"/>
  <c r="BT77" i="12"/>
  <c r="BU77" i="12" s="1"/>
  <c r="BT87" i="12"/>
  <c r="BU87" i="12" s="1"/>
  <c r="BT116" i="12"/>
  <c r="BU116" i="12" s="1"/>
  <c r="BT36" i="12"/>
  <c r="BU36" i="12" s="1"/>
  <c r="BT11" i="12"/>
  <c r="BU11" i="12" s="1"/>
  <c r="BT119" i="12"/>
  <c r="BU119" i="12" s="1"/>
  <c r="BT98" i="12"/>
  <c r="BU98" i="12" s="1"/>
  <c r="BT69" i="12"/>
  <c r="BU69" i="12" s="1"/>
  <c r="BT106" i="12"/>
  <c r="BU106" i="12" s="1"/>
  <c r="BT90" i="12"/>
  <c r="BU90" i="12" s="1"/>
  <c r="BT47" i="12"/>
  <c r="BU47" i="12" s="1"/>
  <c r="BT49" i="12"/>
  <c r="BU49" i="12" s="1"/>
  <c r="BT46" i="12"/>
  <c r="BU46" i="12" s="1"/>
  <c r="BT134" i="12"/>
  <c r="BU134" i="12" s="1"/>
  <c r="BT26" i="12"/>
  <c r="BU26" i="12" s="1"/>
  <c r="BT114" i="12"/>
  <c r="BU114" i="12" s="1"/>
  <c r="BT132" i="12"/>
  <c r="BU132" i="12" s="1"/>
  <c r="BT59" i="12"/>
  <c r="BU59" i="12" s="1"/>
  <c r="BT97" i="12"/>
  <c r="BU97" i="12" s="1"/>
  <c r="BT64" i="12"/>
  <c r="BU64" i="12" s="1"/>
  <c r="BT4" i="12"/>
  <c r="BU4" i="12" s="1"/>
  <c r="BT30" i="12"/>
  <c r="BU30" i="12" s="1"/>
  <c r="BT53" i="12"/>
  <c r="BU53" i="12" s="1"/>
  <c r="BT48" i="12"/>
  <c r="BU48" i="12" s="1"/>
  <c r="BT50" i="12"/>
  <c r="BU50" i="12" s="1"/>
  <c r="BT6" i="12"/>
  <c r="BU6" i="12" s="1"/>
  <c r="BT74" i="12"/>
  <c r="BU74" i="12" s="1"/>
  <c r="BT55" i="12"/>
  <c r="BU55" i="12" s="1"/>
  <c r="BT126" i="12"/>
  <c r="BU126" i="12" s="1"/>
  <c r="BT103" i="12"/>
  <c r="BU103" i="12" s="1"/>
  <c r="BT118" i="12"/>
  <c r="BU118" i="12" s="1"/>
  <c r="BT3" i="12"/>
  <c r="BU3" i="12" s="1"/>
  <c r="BT35" i="12"/>
  <c r="BU35" i="12" s="1"/>
  <c r="BT82" i="12"/>
  <c r="BU82" i="12" s="1"/>
  <c r="BT73" i="12"/>
  <c r="BU73" i="12" s="1"/>
  <c r="BT122" i="12"/>
  <c r="BU122" i="12" s="1"/>
  <c r="BT19" i="12"/>
  <c r="BU19" i="12" s="1"/>
  <c r="BT72" i="12"/>
  <c r="BU72" i="12" s="1"/>
  <c r="BT66" i="12"/>
  <c r="BU66" i="12" s="1"/>
  <c r="BT65" i="12"/>
  <c r="BU65" i="12" s="1"/>
  <c r="BT124" i="12"/>
  <c r="BU124" i="12" s="1"/>
  <c r="BT63" i="12"/>
  <c r="BU63" i="12" s="1"/>
  <c r="BT76" i="12"/>
  <c r="BU76" i="12" s="1"/>
  <c r="BT108" i="12"/>
  <c r="BU108" i="12" s="1"/>
  <c r="BT110" i="12"/>
  <c r="BU110" i="12" s="1"/>
  <c r="BT21" i="12"/>
  <c r="BU21" i="12" s="1"/>
  <c r="BT62" i="12"/>
  <c r="BU62" i="12" s="1"/>
  <c r="BT14" i="12"/>
  <c r="BU14" i="12" s="1"/>
  <c r="BT135" i="12"/>
  <c r="BU135" i="12" s="1"/>
  <c r="BT32" i="12"/>
  <c r="BU32" i="12" s="1"/>
  <c r="BT8" i="12"/>
  <c r="BU8" i="12" s="1"/>
  <c r="BT40" i="12"/>
  <c r="BU40" i="12" s="1"/>
  <c r="BT104" i="12"/>
  <c r="BU104" i="12" s="1"/>
  <c r="BT12" i="12"/>
  <c r="BU12" i="12" s="1"/>
  <c r="BT60" i="12"/>
  <c r="BU60" i="12" s="1"/>
  <c r="BT85" i="12"/>
  <c r="BU85" i="12" s="1"/>
  <c r="BT28" i="12"/>
  <c r="BU28" i="12" s="1"/>
  <c r="BT127" i="12"/>
  <c r="BU127" i="12" s="1"/>
  <c r="BT58" i="12"/>
  <c r="BU58" i="12" s="1"/>
  <c r="BT17" i="12"/>
  <c r="BU17" i="12" s="1"/>
  <c r="BT100" i="12"/>
  <c r="BU100" i="12" s="1"/>
  <c r="BT57" i="12"/>
  <c r="BU57" i="12" s="1"/>
  <c r="BT51" i="12"/>
  <c r="BU51" i="12" s="1"/>
  <c r="BT101" i="12"/>
  <c r="BU101" i="12" s="1"/>
  <c r="BT112" i="12"/>
  <c r="BU112" i="12" s="1"/>
  <c r="BT37" i="12"/>
  <c r="BU37" i="12" s="1"/>
  <c r="BT99" i="12"/>
  <c r="BU99" i="12" s="1"/>
  <c r="BT95" i="12"/>
  <c r="BU95" i="12" s="1"/>
  <c r="BT67" i="12"/>
  <c r="BU67" i="12" s="1"/>
  <c r="BT24" i="12"/>
  <c r="BU24" i="12" s="1"/>
  <c r="BT113" i="12"/>
  <c r="BU113" i="12" s="1"/>
  <c r="BT117" i="12"/>
  <c r="BU117" i="12" s="1"/>
  <c r="BT96" i="12"/>
  <c r="BU96" i="12" s="1"/>
  <c r="BT68" i="12"/>
  <c r="BU68" i="12" s="1"/>
  <c r="BT80" i="12"/>
  <c r="BU80" i="12" s="1"/>
  <c r="BT39" i="12"/>
  <c r="BU39" i="12" s="1"/>
  <c r="BT33" i="12"/>
  <c r="BU33" i="12" s="1"/>
  <c r="BT121" i="12"/>
  <c r="BU121" i="12" s="1"/>
  <c r="BT38" i="12"/>
  <c r="BU38" i="12" s="1"/>
  <c r="BT88" i="12"/>
  <c r="BU88" i="12" s="1"/>
  <c r="BT18" i="12"/>
  <c r="BU18" i="12" s="1"/>
  <c r="BT7" i="12"/>
  <c r="BU7" i="12" s="1"/>
  <c r="BT13" i="12"/>
  <c r="BU13" i="12" s="1"/>
  <c r="BT22" i="12"/>
  <c r="BU22" i="12" s="1"/>
  <c r="BT89" i="12"/>
  <c r="BU89" i="12" s="1"/>
  <c r="BT34" i="12"/>
  <c r="BU34" i="12" s="1"/>
  <c r="BT94" i="12"/>
  <c r="BU94" i="12" s="1"/>
  <c r="BT61" i="12"/>
  <c r="BU61" i="12" s="1"/>
  <c r="BT102" i="12"/>
  <c r="BU102" i="12" s="1"/>
  <c r="BH73" i="12"/>
  <c r="BI73" i="12" s="1"/>
  <c r="BH79" i="12"/>
  <c r="BI79" i="12" s="1"/>
  <c r="BH53" i="12"/>
  <c r="BI53" i="12" s="1"/>
  <c r="BH135" i="12"/>
  <c r="BI135" i="12" s="1"/>
  <c r="BH82" i="12"/>
  <c r="BI82" i="12" s="1"/>
  <c r="BH88" i="12"/>
  <c r="BI88" i="12" s="1"/>
  <c r="BH12" i="12"/>
  <c r="BI12" i="12" s="1"/>
  <c r="BH61" i="12"/>
  <c r="BI61" i="12" s="1"/>
  <c r="BH130" i="12"/>
  <c r="BI130" i="12" s="1"/>
  <c r="BH81" i="12"/>
  <c r="BI81" i="12" s="1"/>
  <c r="BH31" i="12"/>
  <c r="BI31" i="12" s="1"/>
  <c r="BH39" i="12"/>
  <c r="BI39" i="12" s="1"/>
  <c r="BH104" i="12"/>
  <c r="BI104" i="12" s="1"/>
  <c r="BH10" i="12"/>
  <c r="BI10" i="12" s="1"/>
  <c r="BH77" i="12"/>
  <c r="BI77" i="12" s="1"/>
  <c r="BH68" i="12"/>
  <c r="BI68" i="12" s="1"/>
  <c r="BH132" i="12"/>
  <c r="BI132" i="12" s="1"/>
  <c r="BH137" i="12"/>
  <c r="BI137" i="12" s="1"/>
  <c r="BH72" i="12"/>
  <c r="BI72" i="12" s="1"/>
  <c r="BH18" i="12"/>
  <c r="BI18" i="12" s="1"/>
  <c r="BH91" i="12"/>
  <c r="BI91" i="12" s="1"/>
  <c r="BH118" i="12"/>
  <c r="BI118" i="12" s="1"/>
  <c r="BH15" i="12"/>
  <c r="BI15" i="12" s="1"/>
  <c r="BH60" i="12"/>
  <c r="BI60" i="12" s="1"/>
  <c r="BH86" i="12"/>
  <c r="BI86" i="12" s="1"/>
  <c r="BH45" i="12"/>
  <c r="BI45" i="12" s="1"/>
  <c r="BH37" i="12"/>
  <c r="BI37" i="12" s="1"/>
  <c r="BH95" i="12"/>
  <c r="BI95" i="12" s="1"/>
  <c r="BH26" i="12"/>
  <c r="BI26" i="12" s="1"/>
  <c r="BH78" i="12"/>
  <c r="BI78" i="12" s="1"/>
  <c r="BH13" i="12"/>
  <c r="BI13" i="12" s="1"/>
  <c r="BH32" i="12"/>
  <c r="BI32" i="12" s="1"/>
  <c r="BH93" i="12"/>
  <c r="BI93" i="12" s="1"/>
  <c r="BH65" i="12"/>
  <c r="BI65" i="12" s="1"/>
  <c r="BH20" i="12"/>
  <c r="BI20" i="12" s="1"/>
  <c r="BH123" i="12"/>
  <c r="BI123" i="12" s="1"/>
  <c r="BH46" i="12"/>
  <c r="BI46" i="12" s="1"/>
  <c r="BH119" i="12"/>
  <c r="BI119" i="12" s="1"/>
  <c r="BH89" i="12"/>
  <c r="BI89" i="12" s="1"/>
  <c r="BH48" i="12"/>
  <c r="BI48" i="12" s="1"/>
  <c r="BH38" i="12"/>
  <c r="BI38" i="12" s="1"/>
  <c r="BH11" i="12"/>
  <c r="BI11" i="12" s="1"/>
  <c r="BH98" i="12"/>
  <c r="BI98" i="12" s="1"/>
  <c r="BH69" i="12"/>
  <c r="BI69" i="12" s="1"/>
  <c r="BH6" i="12"/>
  <c r="BI6" i="12" s="1"/>
  <c r="BH112" i="12"/>
  <c r="BI112" i="12" s="1"/>
  <c r="BH105" i="12"/>
  <c r="BI105" i="12" s="1"/>
  <c r="BH97" i="12"/>
  <c r="BI97" i="12" s="1"/>
  <c r="BH35" i="12"/>
  <c r="BI35" i="12" s="1"/>
  <c r="BH94" i="12"/>
  <c r="BI94" i="12" s="1"/>
  <c r="BH87" i="12"/>
  <c r="BI87" i="12" s="1"/>
  <c r="BH49" i="12"/>
  <c r="BI49" i="12" s="1"/>
  <c r="BH34" i="12"/>
  <c r="BI34" i="12" s="1"/>
  <c r="BH59" i="12"/>
  <c r="BI59" i="12" s="1"/>
  <c r="BH7" i="12"/>
  <c r="BI7" i="12" s="1"/>
  <c r="BH51" i="12"/>
  <c r="BI51" i="12" s="1"/>
  <c r="BH106" i="12"/>
  <c r="BI106" i="12" s="1"/>
  <c r="BH17" i="12"/>
  <c r="BI17" i="12" s="1"/>
  <c r="BH74" i="12"/>
  <c r="BI74" i="12" s="1"/>
  <c r="BH22" i="12"/>
  <c r="BI22" i="12" s="1"/>
  <c r="BH66" i="12"/>
  <c r="BI66" i="12" s="1"/>
  <c r="BH24" i="12"/>
  <c r="BI24" i="12" s="1"/>
  <c r="BH27" i="12"/>
  <c r="BI27" i="12" s="1"/>
  <c r="BH25" i="12"/>
  <c r="BI25" i="12" s="1"/>
  <c r="BH8" i="12"/>
  <c r="BI8" i="12" s="1"/>
  <c r="BH75" i="12"/>
  <c r="BI75" i="12" s="1"/>
  <c r="BH44" i="12"/>
  <c r="BI44" i="12" s="1"/>
  <c r="BH4" i="12"/>
  <c r="BI4" i="12" s="1"/>
  <c r="BH114" i="12"/>
  <c r="BI114" i="12" s="1"/>
  <c r="BH83" i="12"/>
  <c r="BI83" i="12" s="1"/>
  <c r="BH136" i="12"/>
  <c r="BI136" i="12" s="1"/>
  <c r="BH16" i="12"/>
  <c r="BI16" i="12" s="1"/>
  <c r="BH109" i="12"/>
  <c r="BI109" i="12" s="1"/>
  <c r="BH63" i="12"/>
  <c r="BI63" i="12" s="1"/>
  <c r="BH62" i="12"/>
  <c r="BI62" i="12" s="1"/>
  <c r="BH103" i="12"/>
  <c r="BI103" i="12" s="1"/>
  <c r="BH110" i="12"/>
  <c r="BI110" i="12" s="1"/>
  <c r="BH80" i="12"/>
  <c r="BI80" i="12" s="1"/>
  <c r="BH76" i="12"/>
  <c r="BI76" i="12" s="1"/>
  <c r="BH84" i="12"/>
  <c r="BI84" i="12" s="1"/>
  <c r="BH120" i="12"/>
  <c r="BI120" i="12" s="1"/>
  <c r="BH5" i="12"/>
  <c r="BI5" i="12" s="1"/>
  <c r="BH127" i="12"/>
  <c r="BI127" i="12" s="1"/>
  <c r="BH90" i="12"/>
  <c r="BI90" i="12" s="1"/>
  <c r="BH124" i="12"/>
  <c r="BI124" i="12" s="1"/>
  <c r="BH23" i="12"/>
  <c r="BI23" i="12" s="1"/>
  <c r="BH52" i="12"/>
  <c r="BI52" i="12" s="1"/>
  <c r="BH113" i="12"/>
  <c r="BI113" i="12" s="1"/>
  <c r="BH9" i="12"/>
  <c r="BI9" i="12" s="1"/>
  <c r="BH54" i="12"/>
  <c r="BI54" i="12" s="1"/>
  <c r="BH30" i="12"/>
  <c r="BI30" i="12" s="1"/>
  <c r="BH131" i="12"/>
  <c r="BI131" i="12" s="1"/>
  <c r="BH3" i="12"/>
  <c r="BI3" i="12" s="1"/>
  <c r="BH85" i="12"/>
  <c r="BI85" i="12" s="1"/>
  <c r="BH28" i="12"/>
  <c r="BI28" i="12" s="1"/>
  <c r="BH107" i="12"/>
  <c r="BI107" i="12" s="1"/>
  <c r="BH33" i="12"/>
  <c r="BI33" i="12" s="1"/>
  <c r="BH14" i="12"/>
  <c r="BI14" i="12" s="1"/>
  <c r="BH101" i="12"/>
  <c r="BI101" i="12" s="1"/>
  <c r="BH96" i="12"/>
  <c r="BI96" i="12" s="1"/>
  <c r="BH121" i="12"/>
  <c r="BI121" i="12" s="1"/>
  <c r="BH117" i="12"/>
  <c r="BI117" i="12" s="1"/>
  <c r="BH102" i="12"/>
  <c r="BI102" i="12" s="1"/>
  <c r="BH57" i="12"/>
  <c r="BI57" i="12" s="1"/>
  <c r="BH47" i="12"/>
  <c r="BI47" i="12" s="1"/>
  <c r="BH21" i="12"/>
  <c r="BI21" i="12" s="1"/>
  <c r="BH134" i="12"/>
  <c r="BI134" i="12" s="1"/>
  <c r="BH115" i="12"/>
  <c r="BI115" i="12" s="1"/>
  <c r="BH129" i="12"/>
  <c r="BI129" i="12" s="1"/>
  <c r="BH108" i="12"/>
  <c r="BI108" i="12" s="1"/>
  <c r="BR138" i="12"/>
  <c r="BG138" i="12"/>
  <c r="BT2" i="12"/>
  <c r="BU2" i="12" s="1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S138" i="12" l="1"/>
  <c r="BR12" i="1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<sst xmlns="http://schemas.openxmlformats.org/spreadsheetml/2006/main" count="682" uniqueCount="290">
  <si>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</si>
  <si>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</si>
  <si>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</si>
  <si>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</si>
  <si>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</si>
  <si>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</si>
  <si>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</si>
  <si>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</si>
  <si>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</si>
  <si>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</si>
  <si>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</si>
  <si>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</si>
  <si>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</si>
  <si>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</si>
  <si>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</si>
  <si>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</si>
  <si>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</si>
  <si>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</si>
  <si>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</si>
  <si>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</si>
  <si>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</si>
  <si>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</si>
  <si>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</si>
  <si>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</si>
  <si>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</si>
  <si>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</si>
  <si>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</si>
  <si>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</si>
  <si>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</si>
  <si>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</si>
  <si>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</si>
  <si>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</si>
  <si>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</si>
  <si>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</si>
  <si>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</si>
  <si>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</si>
  <si>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</si>
  <si>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</si>
  <si>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</si>
  <si>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</si>
  <si>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</si>
  <si>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</si>
  <si>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</si>
  <si>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</si>
  <si>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</si>
  <si>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</si>
  <si>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</si>
  <si>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</si>
  <si>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</si>
  <si>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</si>
  <si>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</si>
  <si>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</si>
  <si>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</si>
  <si>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</si>
  <si>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</si>
  <si>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</si>
  <si>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</si>
  <si>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</si>
  <si>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</si>
  <si>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</si>
  <si>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</si>
  <si>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</si>
  <si>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</si>
  <si>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</si>
  <si>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</si>
  <si>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</si>
  <si>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</si>
  <si>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</si>
  <si>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</si>
  <si>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</si>
  <si>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</si>
  <si>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</si>
  <si>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</si>
  <si>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</si>
  <si>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</si>
  <si>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</si>
  <si>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</si>
  <si>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</si>
  <si>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</si>
  <si>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</si>
  <si>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</si>
  <si>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</si>
  <si>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</si>
  <si>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</si>
  <si>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</si>
  <si>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</si>
  <si>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</si>
  <si>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</si>
  <si>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</si>
  <si>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</si>
  <si>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</si>
  <si>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</si>
  <si>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</si>
  <si>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</si>
  <si>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</si>
  <si>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</si>
  <si>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</si>
  <si>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</si>
  <si>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</si>
  <si>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</si>
  <si>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</si>
  <si>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</si>
  <si>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</si>
  <si>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</si>
  <si>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</si>
  <si>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</si>
  <si>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</si>
  <si>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</si>
  <si>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</si>
  <si>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</si>
  <si>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</si>
  <si>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</si>
  <si>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</si>
  <si>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</si>
  <si>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</si>
  <si>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</si>
  <si>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</si>
  <si>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</si>
  <si>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</si>
  <si>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</si>
  <si>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</si>
  <si>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</si>
  <si>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</si>
  <si>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</si>
  <si>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</si>
  <si>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</si>
  <si>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</si>
  <si>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</si>
  <si>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</si>
  <si>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</si>
  <si>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</si>
  <si>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</si>
  <si>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</si>
  <si>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</si>
  <si>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</si>
  <si>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</si>
  <si>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</si>
  <si>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</si>
  <si>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</si>
  <si>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</si>
  <si>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</si>
  <si>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</si>
  <si>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</si>
  <si>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</si>
  <si>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</si>
  <si>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</si>
  <si>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</si>
  <si>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</si>
  <si>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</si>
  <si>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</si>
  <si>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</si>
  <si>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</si>
  <si>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</si>
  <si>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</si>
  <si>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</si>
  <si>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</si>
  <si>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</si>
  <si>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</si>
  <si>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</si>
  <si>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</si>
  <si>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</si>
  <si>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</si>
  <si>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</si>
  <si>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</si>
  <si>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</si>
  <si>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</si>
  <si>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</si>
  <si>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</si>
  <si>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</si>
  <si>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</si>
  <si>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</si>
  <si>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</si>
  <si>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</si>
  <si>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</si>
  <si>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</si>
  <si>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</si>
  <si>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</si>
  <si>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</si>
  <si>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</si>
  <si>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</si>
  <si>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</si>
  <si>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</si>
  <si>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</si>
  <si>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</si>
  <si>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</si>
  <si>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</si>
  <si>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</si>
  <si>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</si>
  <si>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</si>
  <si>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</si>
  <si>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</si>
  <si>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</si>
  <si>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</si>
  <si>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</si>
  <si>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</si>
  <si>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</si>
  <si>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</si>
  <si>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</si>
  <si>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</si>
  <si>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</si>
  <si>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</si>
  <si>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</si>
  <si>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</si>
  <si>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</si>
  <si>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</si>
  <si>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</si>
  <si>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</si>
  <si>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</si>
  <si>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</si>
  <si>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</si>
  <si>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</si>
  <si>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</si>
  <si>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</si>
  <si>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</si>
  <si>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</si>
  <si>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</si>
  <si>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</si>
  <si>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</si>
  <si>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</si>
  <si>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</si>
  <si>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</si>
  <si>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</si>
  <si>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</si>
  <si>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</si>
  <si>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</si>
  <si>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</si>
  <si>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</si>
  <si>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</si>
  <si>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</si>
  <si>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</si>
  <si>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</si>
  <si>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</si>
  <si>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</si>
  <si>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</si>
  <si>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</si>
  <si>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</si>
  <si>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</si>
  <si>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</si>
  <si>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</si>
  <si>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</si>
  <si>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</si>
  <si>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</si>
  <si>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</si>
  <si>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</si>
  <si>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</si>
  <si>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</si>
  <si>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</si>
  <si>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</si>
  <si>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</si>
  <si>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</si>
  <si>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</si>
  <si>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</si>
  <si>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</si>
  <si>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</si>
  <si>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</si>
  <si>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</si>
  <si>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</si>
  <si>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</si>
  <si>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</si>
  <si>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</si>
  <si>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</si>
  <si>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</si>
  <si>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</si>
  <si>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</si>
  <si>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</si>
  <si>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</si>
  <si>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</si>
  <si>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</si>
  <si>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</si>
  <si>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</si>
  <si>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</si>
  <si>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</si>
  <si>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</si>
  <si>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</si>
  <si>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</si>
  <si>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</si>
  <si>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</si>
  <si>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</si>
  <si>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</si>
  <si>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</si>
  <si>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</si>
  <si>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RFP</t>
  </si>
  <si>
    <t>ZEST</t>
  </si>
  <si>
    <t>CVE</t>
  </si>
  <si>
    <t>FSI</t>
  </si>
  <si>
    <t>HBM</t>
  </si>
  <si>
    <t>PACB</t>
  </si>
  <si>
    <t>FNV</t>
  </si>
  <si>
    <t>MNP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</si>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</sst>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1" fontId="7" fillId="16" borderId="0" xfId="0" applyNumberFormat="1" applyFon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P2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RowHeight="16" x14ac:dyDescent="0.2"/>
  <sheetData>
    <row r="1" spans="1:94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0" t="s">
        <v>244</v>
      </c>
      <c r="CH1" s="41" t="s">
        <v>234</v>
      </c>
      <c r="CI1" s="41" t="s">
        <v>235</v>
      </c>
      <c r="CJ1" s="41" t="s">
        <v>236</v>
      </c>
      <c r="CK1" s="41" t="s">
        <v>237</v>
      </c>
      <c r="CL1" s="41" t="s">
        <v>238</v>
      </c>
      <c r="CM1" s="41" t="s">
        <v>239</v>
      </c>
      <c r="CN1" s="41" t="s">
        <v>240</v>
      </c>
      <c r="CO1" s="41" t="s">
        <v>250</v>
      </c>
      <c r="CP1" s="41" t="s">
        <v>256</v>
      </c>
    </row>
    <row r="2" spans="1:94" x14ac:dyDescent="0.2">
      <c r="A2" s="33" t="s">
        <v>182</v>
      </c>
      <c r="B2">
        <v>1</v>
      </c>
      <c r="C2">
        <v>1</v>
      </c>
      <c r="D2">
        <v>0.51857770675189696</v>
      </c>
      <c r="E2">
        <v>0.48142229324810198</v>
      </c>
      <c r="F2">
        <v>0.92133492252681704</v>
      </c>
      <c r="G2">
        <v>0.92133492252681704</v>
      </c>
      <c r="H2">
        <v>0.212703719180944</v>
      </c>
      <c r="I2">
        <v>0.28875888006686101</v>
      </c>
      <c r="J2">
        <v>0.247830764306503</v>
      </c>
      <c r="K2">
        <v>0.47784426127358098</v>
      </c>
      <c r="L2">
        <v>0.893484642666869</v>
      </c>
      <c r="M2">
        <v>-1.49822337903855</v>
      </c>
      <c r="N2" s="21">
        <v>0</v>
      </c>
      <c r="O2">
        <v>1.0037851183267299</v>
      </c>
      <c r="P2">
        <v>0.98439316933607701</v>
      </c>
      <c r="Q2">
        <v>1.0127537879566</v>
      </c>
      <c r="R2">
        <v>0.99129986147850202</v>
      </c>
      <c r="S2">
        <v>151.28999328613199</v>
      </c>
      <c r="T2" s="27">
        <f>IF(C2,P2,R2)</f>
        <v>0.98439316933607701</v>
      </c>
      <c r="U2" s="27">
        <f>IF(D2 = 0,O2,Q2)</f>
        <v>1.0127537879566</v>
      </c>
      <c r="V2" s="39">
        <f>S2*T2^(1-N2)</f>
        <v>148.92883597976927</v>
      </c>
      <c r="W2" s="38">
        <f>S2*U2^(N2+1)</f>
        <v>153.21951378045875</v>
      </c>
      <c r="X2" s="44">
        <f>0.5 * (D2-MAX($D$3:$D$137))/(MIN($D$3:$D$137)-MAX($D$3:$D$137)) + 0.75</f>
        <v>0.98534034930910175</v>
      </c>
      <c r="Y2" s="44">
        <f>AVERAGE(D2, F2, G2, H2, I2, J2, K2)</f>
        <v>0.51262645380477434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PERCENTILE($L$2:$L$137, 0.05)</f>
        <v>-4.3359341232353174E-2</v>
      </c>
      <c r="AG2" s="22">
        <f>PERCENTILE($L$2:$L$137, 0.95)</f>
        <v>0.9653657708272595</v>
      </c>
      <c r="AH2" s="22">
        <f>MIN(MAX(L2,AF2), AG2)</f>
        <v>0.893484642666869</v>
      </c>
      <c r="AI2" s="22">
        <f>AH2-$AH$138+1</f>
        <v>1.9368439838992222</v>
      </c>
      <c r="AJ2" s="22">
        <f>PERCENTILE($M$2:$M$137, 0.02)</f>
        <v>-2.2731471942601358</v>
      </c>
      <c r="AK2" s="22">
        <f>PERCENTILE($M$2:$M$137, 0.98)</f>
        <v>1.2131274727462054</v>
      </c>
      <c r="AL2" s="22">
        <f>MIN(MAX(M2,AJ2), AK2)</f>
        <v>-1.49822337903855</v>
      </c>
      <c r="AM2" s="22">
        <f>AL2-$AL$138 + 1</f>
        <v>1.7749238152215858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14.072736496931773</v>
      </c>
      <c r="AS2" s="17">
        <f>(AM2^4) *Z2*AC2*AO2*(M2 &gt; 0)</f>
        <v>0</v>
      </c>
      <c r="AT2" s="17">
        <f>(AM2^4)*AA2*AP2*AQ2</f>
        <v>9.924733789702314</v>
      </c>
      <c r="AU2" s="17">
        <f>MIN(AR2, 0.05*AR$138)</f>
        <v>14.072736496931773</v>
      </c>
      <c r="AV2" s="17">
        <f>MIN(AS2, 0.05*AS$138)</f>
        <v>0</v>
      </c>
      <c r="AW2" s="17">
        <f>MIN(AT2, 0.05*AT$138)</f>
        <v>9.924733789702314</v>
      </c>
      <c r="AX2" s="14">
        <f>AU2/$AU$138</f>
        <v>2.1096818294218743E-2</v>
      </c>
      <c r="AY2" s="14">
        <f>AV2/$AV$138</f>
        <v>0</v>
      </c>
      <c r="AZ2" s="67">
        <f>AW2/$AW$138</f>
        <v>1.1277747312945399E-3</v>
      </c>
      <c r="BA2" s="21">
        <f>N2</f>
        <v>0</v>
      </c>
      <c r="BB2" s="66">
        <v>2875</v>
      </c>
      <c r="BC2" s="15">
        <f>$D$144*AX2</f>
        <v>2558.9596718155567</v>
      </c>
      <c r="BD2" s="19">
        <f>BC2-BB2</f>
        <v>-316.0403281844433</v>
      </c>
      <c r="BE2" s="53">
        <f>BD2*IF($BD$138 &gt; 0, (BD2&gt;0), (BD2&lt;0))</f>
        <v>0</v>
      </c>
      <c r="BF2" s="61">
        <f>BE2/$BE$138</f>
        <v>0</v>
      </c>
      <c r="BG2" s="62">
        <f>BF2*$BD$138</f>
        <v>0</v>
      </c>
      <c r="BH2" s="63">
        <f>(IF(BG2 &gt; 0, V2, W2))</f>
        <v>153.21951378045875</v>
      </c>
      <c r="BI2" s="46">
        <f>BG2/BH2</f>
        <v>0</v>
      </c>
      <c r="BJ2" s="64">
        <f>BB2/BC2</f>
        <v>1.1235034423032606</v>
      </c>
      <c r="BK2" s="66">
        <v>0</v>
      </c>
      <c r="BL2" s="66">
        <v>605</v>
      </c>
      <c r="BM2" s="66">
        <v>0</v>
      </c>
      <c r="BN2" s="10">
        <f>SUM(BK2:BM2)</f>
        <v>605</v>
      </c>
      <c r="BO2" s="15">
        <f>AY2*$D$143</f>
        <v>0</v>
      </c>
      <c r="BP2" s="9">
        <f>BO2-BN2</f>
        <v>-605</v>
      </c>
      <c r="BQ2" s="53">
        <f>BP2*IF($BP$138 &gt; 0, (BP2&gt;0), (BP2&lt;0))</f>
        <v>0</v>
      </c>
      <c r="BR2" s="7">
        <f>BQ2/$BQ$138</f>
        <v>0</v>
      </c>
      <c r="BS2" s="62">
        <f>BR2*$BP$138</f>
        <v>0</v>
      </c>
      <c r="BT2" s="48">
        <f>IF(BS2&gt;0,V2,W2)</f>
        <v>153.21951378045875</v>
      </c>
      <c r="BU2" s="46">
        <f>BS2/BT2</f>
        <v>0</v>
      </c>
      <c r="BV2" s="64" t="e">
        <f>BN2/BO2</f>
        <v>#DIV/0!</v>
      </c>
      <c r="BW2" s="16">
        <f>BB2+BN2+BY2</f>
        <v>3480</v>
      </c>
      <c r="BX2" s="69">
        <f>BC2+BO2+BZ2</f>
        <v>2569.9831623153318</v>
      </c>
      <c r="BY2" s="66">
        <v>0</v>
      </c>
      <c r="BZ2" s="15">
        <f>AZ2*$D$146</f>
        <v>11.023490499775043</v>
      </c>
      <c r="CA2" s="37">
        <f>BZ2-BY2</f>
        <v>11.023490499775043</v>
      </c>
      <c r="CB2" s="54">
        <f>CA2*(CA2&lt;&gt;0)</f>
        <v>11.023490499775043</v>
      </c>
      <c r="CC2" s="26">
        <f>CB2/$CB$138</f>
        <v>5.8032115499855406E-3</v>
      </c>
      <c r="CD2" s="47">
        <f>CC2 * $CA$138</f>
        <v>11.023490499775043</v>
      </c>
      <c r="CE2" s="48">
        <f>IF(CD2&gt;0, V2, W2)</f>
        <v>148.92883597976927</v>
      </c>
      <c r="CF2" s="65">
        <f>CD2/CE2</f>
        <v>7.4018509761752865E-2</v>
      </c>
      <c r="CG2" s="66">
        <v>0</v>
      </c>
      <c r="CH2" s="15">
        <f>AZ2*$CG$141</f>
        <v>10.033529840644698</v>
      </c>
      <c r="CI2" s="37">
        <f>CH2-CG2</f>
        <v>10.033529840644698</v>
      </c>
      <c r="CJ2" s="54">
        <f>CI2*(CI2&lt;&gt;0)</f>
        <v>10.033529840644698</v>
      </c>
      <c r="CK2" s="26">
        <f>CJ2/$CJ$138</f>
        <v>1.6838313137226256E-3</v>
      </c>
      <c r="CL2" s="47">
        <f>CK2 * $CI$138</f>
        <v>10.033529840644698</v>
      </c>
      <c r="CM2" s="48">
        <f>IF(CD2&gt;0,V2,W2)</f>
        <v>148.92883597976927</v>
      </c>
      <c r="CN2" s="65">
        <f>CL2/CM2</f>
        <v>6.7371303714531608E-2</v>
      </c>
      <c r="CO2" s="70">
        <f>N2</f>
        <v>0</v>
      </c>
      <c r="CP2" s="1">
        <f>BW2+BY2</f>
        <v>3480</v>
      </c>
    </row>
    <row r="3" spans="1:94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0.53317441398490195</v>
      </c>
      <c r="G3">
        <v>0.53317441398490195</v>
      </c>
      <c r="H3">
        <v>0.89469285415795996</v>
      </c>
      <c r="I3">
        <v>0.82198077726702801</v>
      </c>
      <c r="J3">
        <v>0.85756651501560899</v>
      </c>
      <c r="K3">
        <v>0.67618971013800699</v>
      </c>
      <c r="L3">
        <v>0.94068080307150603</v>
      </c>
      <c r="M3">
        <v>-0.65731235453586001</v>
      </c>
      <c r="N3" s="21">
        <v>0</v>
      </c>
      <c r="O3">
        <v>1.0013819718925401</v>
      </c>
      <c r="P3">
        <v>0.99606803439130098</v>
      </c>
      <c r="Q3">
        <v>1.0195404153769101</v>
      </c>
      <c r="R3">
        <v>0.99484270812349596</v>
      </c>
      <c r="S3">
        <v>377.29000854492102</v>
      </c>
      <c r="T3" s="27">
        <f>IF(C3,P3,R3)</f>
        <v>0.99606803439130098</v>
      </c>
      <c r="U3" s="27">
        <f>IF(D3 = 0,O3,Q3)</f>
        <v>1.0195404153769101</v>
      </c>
      <c r="V3" s="39">
        <f>S3*T3^(1-N3)</f>
        <v>375.80651720681664</v>
      </c>
      <c r="W3" s="38">
        <f>S3*U3^(N3+1)</f>
        <v>384.66241202944673</v>
      </c>
      <c r="X3" s="44">
        <f>0.5 * (D3-MAX($D$3:$D$137))/(MIN($D$3:$D$137)-MAX($D$3:$D$137)) + 0.75</f>
        <v>0.75250806766581657</v>
      </c>
      <c r="Y3" s="44">
        <f>AVERAGE(D3, F3, G3, H3, I3, J3, K3)</f>
        <v>0.75434604459931875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PERCENTILE($L$2:$L$137, 0.05)</f>
        <v>-4.3359341232353174E-2</v>
      </c>
      <c r="AG3" s="22">
        <f>PERCENTILE($L$2:$L$137, 0.95)</f>
        <v>0.9653657708272595</v>
      </c>
      <c r="AH3" s="22">
        <f>MIN(MAX(L3,AF3), AG3)</f>
        <v>0.94068080307150603</v>
      </c>
      <c r="AI3" s="22">
        <f>AH3-$AH$138+1</f>
        <v>1.9840401443038593</v>
      </c>
      <c r="AJ3" s="22">
        <f>PERCENTILE($M$2:$M$137, 0.02)</f>
        <v>-2.2731471942601358</v>
      </c>
      <c r="AK3" s="22">
        <f>PERCENTILE($M$2:$M$137, 0.98)</f>
        <v>1.2131274727462054</v>
      </c>
      <c r="AL3" s="22">
        <f>MIN(MAX(M3,AJ3), AK3)</f>
        <v>-0.65731235453586001</v>
      </c>
      <c r="AM3" s="22">
        <f>AL3-$AL$138 + 1</f>
        <v>2.6158348397242759</v>
      </c>
      <c r="AN3" s="46">
        <v>1</v>
      </c>
      <c r="AO3" s="51">
        <v>1</v>
      </c>
      <c r="AP3" s="51">
        <v>1</v>
      </c>
      <c r="AQ3" s="21">
        <v>1</v>
      </c>
      <c r="AR3" s="17">
        <f>(AI3^4)*AB3*AE3*AN3</f>
        <v>15.495365368484723</v>
      </c>
      <c r="AS3" s="17">
        <f>(AM3^4) *Z3*AC3*AO3*(M3 &gt; 0)</f>
        <v>0</v>
      </c>
      <c r="AT3" s="17">
        <f>(AM3^4)*AA3*AP3*AQ3</f>
        <v>46.82106402921648</v>
      </c>
      <c r="AU3" s="17">
        <f>MIN(AR3, 0.05*AR$138)</f>
        <v>15.495365368484723</v>
      </c>
      <c r="AV3" s="17">
        <f>MIN(AS3, 0.05*AS$138)</f>
        <v>0</v>
      </c>
      <c r="AW3" s="17">
        <f>MIN(AT3, 0.05*AT$138)</f>
        <v>46.82106402921648</v>
      </c>
      <c r="AX3" s="14">
        <f>AU3/$AU$138</f>
        <v>2.3229519550282598E-2</v>
      </c>
      <c r="AY3" s="14">
        <f>AV3/$AV$138</f>
        <v>0</v>
      </c>
      <c r="AZ3" s="67">
        <f>AW3/$AW$138</f>
        <v>5.3204059699074185E-3</v>
      </c>
      <c r="BA3" s="21">
        <f>N3</f>
        <v>0</v>
      </c>
      <c r="BB3" s="66">
        <v>2264</v>
      </c>
      <c r="BC3" s="15">
        <f>$D$144*AX3</f>
        <v>2817.6478033710778</v>
      </c>
      <c r="BD3" s="19">
        <f>BC3-BB3</f>
        <v>553.64780337107777</v>
      </c>
      <c r="BE3" s="53">
        <f>BD3*IF($BD$138 &gt; 0, (BD3&gt;0), (BD3&lt;0))</f>
        <v>553.64780337107777</v>
      </c>
      <c r="BF3" s="61">
        <f>BE3/$BE$138</f>
        <v>1.8689880911151209E-2</v>
      </c>
      <c r="BG3" s="62">
        <f>BF3*$BD$138</f>
        <v>12.877327947783229</v>
      </c>
      <c r="BH3" s="63">
        <f>(IF(BG3 &gt; 0, V3, W3))</f>
        <v>375.80651720681664</v>
      </c>
      <c r="BI3" s="46">
        <f>BG3/BH3</f>
        <v>3.426584521070581E-2</v>
      </c>
      <c r="BJ3" s="64">
        <f>BB3/BC3</f>
        <v>0.80350709456707647</v>
      </c>
      <c r="BK3" s="66">
        <v>1509</v>
      </c>
      <c r="BL3" s="66">
        <v>0</v>
      </c>
      <c r="BM3" s="66">
        <v>0</v>
      </c>
      <c r="BN3" s="10">
        <f>SUM(BK3:BM3)</f>
        <v>1509</v>
      </c>
      <c r="BO3" s="15">
        <f>AY3*$D$143</f>
        <v>0</v>
      </c>
      <c r="BP3" s="9">
        <f>BO3-BN3</f>
        <v>-1509</v>
      </c>
      <c r="BQ3" s="53">
        <f>BP3*IF($BP$138 &gt; 0, (BP3&gt;0), (BP3&lt;0))</f>
        <v>0</v>
      </c>
      <c r="BR3" s="7">
        <f>BQ3/$BQ$138</f>
        <v>0</v>
      </c>
      <c r="BS3" s="62">
        <f>BR3*$BP$138</f>
        <v>0</v>
      </c>
      <c r="BT3" s="48">
        <f>IF(BS3&gt;0,V3,W3)</f>
        <v>384.66241202944673</v>
      </c>
      <c r="BU3" s="46">
        <f>BS3/BT3</f>
        <v>0</v>
      </c>
      <c r="BV3" s="64" t="e">
        <f>BN3/BO3</f>
        <v>#DIV/0!</v>
      </c>
      <c r="BW3" s="16">
        <f>BB3+BN3+BY3</f>
        <v>3773</v>
      </c>
      <c r="BX3" s="69">
        <f>BC3+BO3+BZ3</f>
        <v>2869.6523775442365</v>
      </c>
      <c r="BY3" s="66">
        <v>0</v>
      </c>
      <c r="BZ3" s="15">
        <f>AZ3*$D$146</f>
        <v>52.004574173158552</v>
      </c>
      <c r="CA3" s="37">
        <f>BZ3-BY3</f>
        <v>52.004574173158552</v>
      </c>
      <c r="CB3" s="54">
        <f>CA3*(CA3&lt;&gt;0)</f>
        <v>52.004574173158552</v>
      </c>
      <c r="CC3" s="26">
        <f>CB3/$CB$138</f>
        <v>2.737731261254429E-2</v>
      </c>
      <c r="CD3" s="47">
        <f>CC3 * $CA$138</f>
        <v>52.004574173158552</v>
      </c>
      <c r="CE3" s="48">
        <f>IF(CD3&gt;0, V3, W3)</f>
        <v>375.80651720681664</v>
      </c>
      <c r="CF3" s="65">
        <f>CD3/CE3</f>
        <v>0.13838124617870587</v>
      </c>
      <c r="CG3" s="66">
        <v>0</v>
      </c>
      <c r="CH3" s="15">
        <f>AZ3*$CG$141</f>
        <v>47.334321812773823</v>
      </c>
      <c r="CI3" s="37">
        <f>CH3-CG3</f>
        <v>47.334321812773823</v>
      </c>
      <c r="CJ3" s="54">
        <f>CI3*(CI3&lt;&gt;0)</f>
        <v>47.334321812773823</v>
      </c>
      <c r="CK3" s="26">
        <f>CJ3/$CJ$138</f>
        <v>7.9436663415605301E-3</v>
      </c>
      <c r="CL3" s="47">
        <f>CK3 * $CI$138</f>
        <v>47.334321812773823</v>
      </c>
      <c r="CM3" s="48">
        <f>IF(CD3&gt;0,V3,W3)</f>
        <v>375.80651720681664</v>
      </c>
      <c r="CN3" s="65">
        <f>CL3/CM3</f>
        <v>0.12595396738882111</v>
      </c>
      <c r="CO3" s="70">
        <f>N3</f>
        <v>0</v>
      </c>
      <c r="CP3" s="1">
        <f>BW3+BY3</f>
        <v>3773</v>
      </c>
    </row>
    <row r="4" spans="1:94" x14ac:dyDescent="0.2">
      <c r="A4" s="25" t="s">
        <v>184</v>
      </c>
      <c r="B4">
        <v>0</v>
      </c>
      <c r="C4">
        <v>0</v>
      </c>
      <c r="D4">
        <v>0.23739495798319299</v>
      </c>
      <c r="E4">
        <v>0.76260504201680601</v>
      </c>
      <c r="F4">
        <v>0.208163265306122</v>
      </c>
      <c r="G4">
        <v>0.208163265306122</v>
      </c>
      <c r="H4">
        <v>0.65027322404371501</v>
      </c>
      <c r="I4">
        <v>0.22404371584699401</v>
      </c>
      <c r="J4">
        <v>0.38169310896394099</v>
      </c>
      <c r="K4">
        <v>0.281876717567768</v>
      </c>
      <c r="L4">
        <v>-5.4649899994581003E-2</v>
      </c>
      <c r="M4">
        <v>-1.76426556726566</v>
      </c>
      <c r="N4" s="21">
        <v>0</v>
      </c>
      <c r="O4">
        <v>0.99966893293081205</v>
      </c>
      <c r="P4">
        <v>0.98902364824026701</v>
      </c>
      <c r="Q4">
        <v>1.0246896976220701</v>
      </c>
      <c r="R4">
        <v>0.97934768266748495</v>
      </c>
      <c r="S4">
        <v>97.769996643066406</v>
      </c>
      <c r="T4" s="27">
        <f>IF(C4,P4,R4)</f>
        <v>0.97934768266748495</v>
      </c>
      <c r="U4" s="27">
        <f>IF(D4 = 0,O4,Q4)</f>
        <v>1.0246896976220701</v>
      </c>
      <c r="V4" s="39">
        <f>S4*T4^(1-N4)</f>
        <v>95.750819646794866</v>
      </c>
      <c r="W4" s="38">
        <f>S4*U4^(N4+1)</f>
        <v>100.18390829669453</v>
      </c>
      <c r="X4" s="44">
        <f>0.5 * (D4-MAX($D$3:$D$137))/(MIN($D$3:$D$137)-MAX($D$3:$D$137)) + 0.75</f>
        <v>1.1324386057267262</v>
      </c>
      <c r="Y4" s="44">
        <f>AVERAGE(D4, F4, G4, H4, I4, J4, K4)</f>
        <v>0.31308689357397934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PERCENTILE($L$2:$L$137, 0.05)</f>
        <v>-4.3359341232353174E-2</v>
      </c>
      <c r="AG4" s="22">
        <f>PERCENTILE($L$2:$L$137, 0.95)</f>
        <v>0.9653657708272595</v>
      </c>
      <c r="AH4" s="22">
        <f>MIN(MAX(L4,AF4), AG4)</f>
        <v>-4.3359341232353174E-2</v>
      </c>
      <c r="AI4" s="22">
        <f>AH4-$AH$138+1</f>
        <v>1</v>
      </c>
      <c r="AJ4" s="22">
        <f>PERCENTILE($M$2:$M$137, 0.02)</f>
        <v>-2.2731471942601358</v>
      </c>
      <c r="AK4" s="22">
        <f>PERCENTILE($M$2:$M$137, 0.98)</f>
        <v>1.2131274727462054</v>
      </c>
      <c r="AL4" s="22">
        <f>MIN(MAX(M4,AJ4), AK4)</f>
        <v>-1.76426556726566</v>
      </c>
      <c r="AM4" s="22">
        <f>AL4-$AL$138 + 1</f>
        <v>1.5088816269944758</v>
      </c>
      <c r="AN4" s="46">
        <v>1</v>
      </c>
      <c r="AO4" s="51">
        <v>1</v>
      </c>
      <c r="AP4" s="51">
        <v>1</v>
      </c>
      <c r="AQ4" s="21">
        <v>2</v>
      </c>
      <c r="AR4" s="17">
        <f>(AI4^4)*AB4*AE4*AN4</f>
        <v>1</v>
      </c>
      <c r="AS4" s="17">
        <f>(AM4^4) *Z4*AC4*AO4*(M4 &gt; 0)</f>
        <v>0</v>
      </c>
      <c r="AT4" s="17">
        <f>(AM4^4)*AA4*AP4*AQ4</f>
        <v>10.366942197688214</v>
      </c>
      <c r="AU4" s="17">
        <f>MIN(AR4, 0.05*AR$138)</f>
        <v>1</v>
      </c>
      <c r="AV4" s="17">
        <f>MIN(AS4, 0.05*AS$138)</f>
        <v>0</v>
      </c>
      <c r="AW4" s="17">
        <f>MIN(AT4, 0.05*AT$138)</f>
        <v>10.366942197688214</v>
      </c>
      <c r="AX4" s="14">
        <f>AU4/$AU$138</f>
        <v>1.4991269323360388E-3</v>
      </c>
      <c r="AY4" s="14">
        <f>AV4/$AV$138</f>
        <v>0</v>
      </c>
      <c r="AZ4" s="67">
        <f>AW4/$AW$138</f>
        <v>1.1780240859935987E-3</v>
      </c>
      <c r="BA4" s="21">
        <f>N4</f>
        <v>0</v>
      </c>
      <c r="BB4" s="66">
        <v>196</v>
      </c>
      <c r="BC4" s="15">
        <f>$D$144*AX4</f>
        <v>181.83810038463216</v>
      </c>
      <c r="BD4" s="19">
        <f>BC4-BB4</f>
        <v>-14.161899615367844</v>
      </c>
      <c r="BE4" s="53">
        <f>BD4*IF($BD$138 &gt; 0, (BD4&gt;0), (BD4&lt;0))</f>
        <v>0</v>
      </c>
      <c r="BF4" s="61">
        <f>BE4/$BE$138</f>
        <v>0</v>
      </c>
      <c r="BG4" s="62">
        <f>BF4*$BD$138</f>
        <v>0</v>
      </c>
      <c r="BH4" s="63">
        <f>(IF(BG4 &gt; 0, V4, W4))</f>
        <v>100.18390829669453</v>
      </c>
      <c r="BI4" s="46">
        <f>BG4/BH4</f>
        <v>0</v>
      </c>
      <c r="BJ4" s="64">
        <f>BB4/BC4</f>
        <v>1.0778819157558948</v>
      </c>
      <c r="BK4" s="66">
        <v>0</v>
      </c>
      <c r="BL4" s="66">
        <v>489</v>
      </c>
      <c r="BM4" s="66">
        <v>0</v>
      </c>
      <c r="BN4" s="10">
        <f>SUM(BK4:BM4)</f>
        <v>489</v>
      </c>
      <c r="BO4" s="15">
        <f>AY4*$D$143</f>
        <v>0</v>
      </c>
      <c r="BP4" s="9">
        <f>BO4-BN4</f>
        <v>-489</v>
      </c>
      <c r="BQ4" s="53">
        <f>BP4*IF($BP$138 &gt; 0, (BP4&gt;0), (BP4&lt;0))</f>
        <v>0</v>
      </c>
      <c r="BR4" s="7">
        <f>BQ4/$BQ$138</f>
        <v>0</v>
      </c>
      <c r="BS4" s="62">
        <f>BR4*$BP$138</f>
        <v>0</v>
      </c>
      <c r="BT4" s="48">
        <f>IF(BS4&gt;0,V4,W4)</f>
        <v>100.18390829669453</v>
      </c>
      <c r="BU4" s="46">
        <f>BS4/BT4</f>
        <v>0</v>
      </c>
      <c r="BV4" s="64" t="e">
        <f>BN4/BO4</f>
        <v>#DIV/0!</v>
      </c>
      <c r="BW4" s="16">
        <f>BB4+BN4+BY4</f>
        <v>685</v>
      </c>
      <c r="BX4" s="69">
        <f>BC4+BO4+BZ4</f>
        <v>193.35275571438089</v>
      </c>
      <c r="BY4" s="66">
        <v>0</v>
      </c>
      <c r="BZ4" s="15">
        <f>AZ4*$D$146</f>
        <v>11.514655329748729</v>
      </c>
      <c r="CA4" s="37">
        <f>BZ4-BY4</f>
        <v>11.514655329748729</v>
      </c>
      <c r="CB4" s="54">
        <f>CA4*(CA4&lt;&gt;0)</f>
        <v>11.514655329748729</v>
      </c>
      <c r="CC4" s="26">
        <f>CB4/$CB$138</f>
        <v>6.0617805952718909E-3</v>
      </c>
      <c r="CD4" s="47">
        <f>CC4 * $CA$138</f>
        <v>11.514655329748729</v>
      </c>
      <c r="CE4" s="48">
        <f>IF(CD4&gt;0, V4, W4)</f>
        <v>95.750819646794866</v>
      </c>
      <c r="CF4" s="65">
        <f>CD4/CE4</f>
        <v>0.12025646748742132</v>
      </c>
      <c r="CG4" s="66">
        <v>0</v>
      </c>
      <c r="CH4" s="15">
        <f>AZ4*$CG$141</f>
        <v>10.48058578706355</v>
      </c>
      <c r="CI4" s="37">
        <f>CH4-CG4</f>
        <v>10.48058578706355</v>
      </c>
      <c r="CJ4" s="54">
        <f>CI4*(CI4&lt;&gt;0)</f>
        <v>10.48058578706355</v>
      </c>
      <c r="CK4" s="26">
        <f>CJ4/$CJ$138</f>
        <v>1.7588564358403268E-3</v>
      </c>
      <c r="CL4" s="47">
        <f>CK4 * $CI$138</f>
        <v>10.48058578706355</v>
      </c>
      <c r="CM4" s="48">
        <f>IF(CD4&gt;0,V4,W4)</f>
        <v>95.750819646794866</v>
      </c>
      <c r="CN4" s="65">
        <f>CL4/CM4</f>
        <v>0.10945687802699007</v>
      </c>
      <c r="CO4" s="70">
        <f>N4</f>
        <v>0</v>
      </c>
      <c r="CP4" s="1">
        <f>BW4+BY4</f>
        <v>685</v>
      </c>
    </row>
    <row r="5" spans="1:94" x14ac:dyDescent="0.2">
      <c r="A5" s="25" t="s">
        <v>262</v>
      </c>
      <c r="B5">
        <v>1</v>
      </c>
      <c r="C5">
        <v>1</v>
      </c>
      <c r="D5">
        <v>0.54214942069516503</v>
      </c>
      <c r="E5">
        <v>0.45785057930483403</v>
      </c>
      <c r="F5">
        <v>0.95987286452125498</v>
      </c>
      <c r="G5">
        <v>0.95987286452125498</v>
      </c>
      <c r="H5">
        <v>0.15963226076055101</v>
      </c>
      <c r="I5">
        <v>0.47346427078980302</v>
      </c>
      <c r="J5">
        <v>0.274918482346171</v>
      </c>
      <c r="K5">
        <v>0.51369912513012495</v>
      </c>
      <c r="L5">
        <v>0.80306177473460405</v>
      </c>
      <c r="M5">
        <v>-1.5733035190448399</v>
      </c>
      <c r="N5" s="21">
        <v>0</v>
      </c>
      <c r="O5">
        <v>1.0034175273863599</v>
      </c>
      <c r="P5">
        <v>0.98645723577838595</v>
      </c>
      <c r="Q5">
        <v>1.0119735605559499</v>
      </c>
      <c r="R5">
        <v>0.99513286922781397</v>
      </c>
      <c r="S5">
        <v>286.5</v>
      </c>
      <c r="T5" s="27">
        <f>IF(C5,P5,R5)</f>
        <v>0.98645723577838595</v>
      </c>
      <c r="U5" s="27">
        <f>IF(D5 = 0,O5,Q5)</f>
        <v>1.0119735605559499</v>
      </c>
      <c r="V5" s="39">
        <f>S5*T5^(1-N5)</f>
        <v>282.6199980505076</v>
      </c>
      <c r="W5" s="38">
        <f>S5*U5^(N5+1)</f>
        <v>289.93042509927966</v>
      </c>
      <c r="X5" s="44">
        <f>0.5 * (D5-MAX($D$3:$D$137))/(MIN($D$3:$D$137)-MAX($D$3:$D$137)) + 0.75</f>
        <v>0.9730090166188381</v>
      </c>
      <c r="Y5" s="44">
        <f>AVERAGE(D5, F5, G5, H5, I5, J5, K5)</f>
        <v>0.55480132696633211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PERCENTILE($L$2:$L$137, 0.05)</f>
        <v>-4.3359341232353174E-2</v>
      </c>
      <c r="AG5" s="22">
        <f>PERCENTILE($L$2:$L$137, 0.95)</f>
        <v>0.9653657708272595</v>
      </c>
      <c r="AH5" s="22">
        <f>MIN(MAX(L5,AF5), AG5)</f>
        <v>0.80306177473460405</v>
      </c>
      <c r="AI5" s="22">
        <f>AH5-$AH$138+1</f>
        <v>1.8464211159669572</v>
      </c>
      <c r="AJ5" s="22">
        <f>PERCENTILE($M$2:$M$137, 0.02)</f>
        <v>-2.2731471942601358</v>
      </c>
      <c r="AK5" s="22">
        <f>PERCENTILE($M$2:$M$137, 0.98)</f>
        <v>1.2131274727462054</v>
      </c>
      <c r="AL5" s="22">
        <f>MIN(MAX(M5,AJ5), AK5)</f>
        <v>-1.5733035190448399</v>
      </c>
      <c r="AM5" s="22">
        <f>AL5-$AL$138 + 1</f>
        <v>1.6998436752152959</v>
      </c>
      <c r="AN5" s="46">
        <v>1</v>
      </c>
      <c r="AO5" s="74">
        <v>1</v>
      </c>
      <c r="AP5" s="51">
        <v>1</v>
      </c>
      <c r="AQ5" s="21">
        <v>2</v>
      </c>
      <c r="AR5" s="17">
        <f>(AI5^4)*AB5*AE5*AN5</f>
        <v>11.623128325204833</v>
      </c>
      <c r="AS5" s="17">
        <f>(AM5^4) *Z5*AC5*AO5*(M5 &gt; 0)</f>
        <v>0</v>
      </c>
      <c r="AT5" s="17">
        <f>(AM5^4)*AA5*AP5*AQ5</f>
        <v>16.698056658100398</v>
      </c>
      <c r="AU5" s="17">
        <f>MIN(AR5, 0.05*AR$138)</f>
        <v>11.623128325204833</v>
      </c>
      <c r="AV5" s="17">
        <f>MIN(AS5, 0.05*AS$138)</f>
        <v>0</v>
      </c>
      <c r="AW5" s="17">
        <f>MIN(AT5, 0.05*AT$138)</f>
        <v>16.698056658100398</v>
      </c>
      <c r="AX5" s="14">
        <f>AU5/$AU$138</f>
        <v>1.7424544710312441E-2</v>
      </c>
      <c r="AY5" s="14">
        <f>AV5/$AV$138</f>
        <v>0</v>
      </c>
      <c r="AZ5" s="67">
        <f>AW5/$AW$138</f>
        <v>1.8974459929866818E-3</v>
      </c>
      <c r="BA5" s="21">
        <f>N5</f>
        <v>0</v>
      </c>
      <c r="BB5" s="66">
        <v>286</v>
      </c>
      <c r="BC5" s="15">
        <f>$D$144*AX5</f>
        <v>2113.5275751820577</v>
      </c>
      <c r="BD5" s="19">
        <f>BC5-BB5</f>
        <v>1827.5275751820577</v>
      </c>
      <c r="BE5" s="53">
        <f>BD5*IF($BD$138 &gt; 0, (BD5&gt;0), (BD5&lt;0))</f>
        <v>1827.5275751820577</v>
      </c>
      <c r="BF5" s="61">
        <f>BE5/$BE$138</f>
        <v>6.1693142344330119E-2</v>
      </c>
      <c r="BG5" s="62">
        <f>BF5*$BD$138</f>
        <v>42.506575075243603</v>
      </c>
      <c r="BH5" s="63">
        <f>(IF(BG5 &gt; 0, V5, W5))</f>
        <v>282.6199980505076</v>
      </c>
      <c r="BI5" s="46">
        <f>BG5/BH5</f>
        <v>0.15040186599834016</v>
      </c>
      <c r="BJ5" s="64">
        <f>BB5/BC5</f>
        <v>0.13531879278904804</v>
      </c>
      <c r="BK5" s="66">
        <v>0</v>
      </c>
      <c r="BL5" s="66">
        <v>0</v>
      </c>
      <c r="BM5" s="66">
        <v>0</v>
      </c>
      <c r="BN5" s="10">
        <f>SUM(BK5:BM5)</f>
        <v>0</v>
      </c>
      <c r="BO5" s="15">
        <f>AY5*$D$143</f>
        <v>0</v>
      </c>
      <c r="BP5" s="9">
        <f>BO5-BN5</f>
        <v>0</v>
      </c>
      <c r="BQ5" s="53">
        <f>BP5*IF($BP$138 &gt; 0, (BP5&gt;0), (BP5&lt;0))</f>
        <v>0</v>
      </c>
      <c r="BR5" s="7">
        <f>BQ5/$BQ$138</f>
        <v>0</v>
      </c>
      <c r="BS5" s="62">
        <f>BR5*$BP$138</f>
        <v>0</v>
      </c>
      <c r="BT5" s="48">
        <f>IF(BS5&gt;0,V5,W5)</f>
        <v>289.93042509927966</v>
      </c>
      <c r="BU5" s="46">
        <f>BS5/BT5</f>
        <v>0</v>
      </c>
      <c r="BV5" s="64" t="e">
        <f>BN5/BO5</f>
        <v>#DIV/0!</v>
      </c>
      <c r="BW5" s="16">
        <f>BB5+BN5+BY5</f>
        <v>286</v>
      </c>
      <c r="BX5" s="69">
        <f>BC5+BO5+BZ5</f>
        <v>2132.0742559128057</v>
      </c>
      <c r="BY5" s="66">
        <v>0</v>
      </c>
      <c r="BZ5" s="15">
        <f>AZ5*$D$146</f>
        <v>18.546680730747969</v>
      </c>
      <c r="CA5" s="37">
        <f>BZ5-BY5</f>
        <v>18.546680730747969</v>
      </c>
      <c r="CB5" s="54">
        <f>CA5*(CA5&lt;&gt;0)</f>
        <v>18.546680730747969</v>
      </c>
      <c r="CC5" s="26">
        <f>CB5/$CB$138</f>
        <v>9.7637233717185416E-3</v>
      </c>
      <c r="CD5" s="47">
        <f>CC5 * $CA$138</f>
        <v>18.546680730747969</v>
      </c>
      <c r="CE5" s="48">
        <f>IF(CD5&gt;0, V5, W5)</f>
        <v>282.6199980505076</v>
      </c>
      <c r="CF5" s="65">
        <f>CD5/CE5</f>
        <v>6.5624091920888958E-2</v>
      </c>
      <c r="CG5" s="66">
        <v>0</v>
      </c>
      <c r="CH5" s="15">
        <f>AZ5*$CG$141</f>
        <v>16.881102638104263</v>
      </c>
      <c r="CI5" s="37">
        <f>CH5-CG5</f>
        <v>16.881102638104263</v>
      </c>
      <c r="CJ5" s="54">
        <f>CI5*(CI5&lt;&gt;0)</f>
        <v>16.881102638104263</v>
      </c>
      <c r="CK5" s="26">
        <f>CJ5/$CJ$138</f>
        <v>2.8329939396860514E-3</v>
      </c>
      <c r="CL5" s="47">
        <f>CK5 * $CI$138</f>
        <v>16.881102638104263</v>
      </c>
      <c r="CM5" s="48">
        <f>IF(CD5&gt;0,V5,W5)</f>
        <v>282.6199980505076</v>
      </c>
      <c r="CN5" s="65">
        <f>CL5/CM5</f>
        <v>5.9730743594044629E-2</v>
      </c>
      <c r="CO5" s="70">
        <f>N5</f>
        <v>0</v>
      </c>
      <c r="CP5" s="1">
        <f>BW5+BY5</f>
        <v>286</v>
      </c>
    </row>
    <row r="6" spans="1:94" x14ac:dyDescent="0.2">
      <c r="A6" s="25" t="s">
        <v>185</v>
      </c>
      <c r="B6">
        <v>1</v>
      </c>
      <c r="C6">
        <v>1</v>
      </c>
      <c r="D6">
        <v>0.51498202157411099</v>
      </c>
      <c r="E6">
        <v>0.48501797842588801</v>
      </c>
      <c r="F6">
        <v>0.82677791021056801</v>
      </c>
      <c r="G6">
        <v>0.82677791021056801</v>
      </c>
      <c r="H6">
        <v>6.6025908900961106E-2</v>
      </c>
      <c r="I6">
        <v>0.42206435436690298</v>
      </c>
      <c r="J6">
        <v>0.166934665698207</v>
      </c>
      <c r="K6">
        <v>0.37150759621798202</v>
      </c>
      <c r="L6">
        <v>0.89384002345287905</v>
      </c>
      <c r="M6">
        <v>-1.9224764715111</v>
      </c>
      <c r="N6" s="21">
        <v>0</v>
      </c>
      <c r="O6">
        <v>1.0129513058973301</v>
      </c>
      <c r="P6">
        <v>0.99544338643346397</v>
      </c>
      <c r="Q6">
        <v>1.00900472230175</v>
      </c>
      <c r="R6">
        <v>0.97833802477101295</v>
      </c>
      <c r="S6">
        <v>330.85998535156199</v>
      </c>
      <c r="T6" s="27">
        <f>IF(C6,P6,R6)</f>
        <v>0.99544338643346397</v>
      </c>
      <c r="U6" s="27">
        <f>IF(D6 = 0,O6,Q6)</f>
        <v>1.00900472230175</v>
      </c>
      <c r="V6" s="39">
        <f>S6*T6^(1-N6)</f>
        <v>329.35238425368516</v>
      </c>
      <c r="W6" s="38">
        <f>S6*U6^(N6+1)</f>
        <v>333.83928764041389</v>
      </c>
      <c r="X6" s="44">
        <f>0.5 * (D6-MAX($D$3:$D$137))/(MIN($D$3:$D$137)-MAX($D$3:$D$137)) + 0.75</f>
        <v>0.98722140005846371</v>
      </c>
      <c r="Y6" s="44">
        <f>AVERAGE(D6, F6, G6, H6, I6, J6, K6)</f>
        <v>0.45643862388275719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PERCENTILE($L$2:$L$137, 0.05)</f>
        <v>-4.3359341232353174E-2</v>
      </c>
      <c r="AG6" s="22">
        <f>PERCENTILE($L$2:$L$137, 0.95)</f>
        <v>0.9653657708272595</v>
      </c>
      <c r="AH6" s="22">
        <f>MIN(MAX(L6,AF6), AG6)</f>
        <v>0.89384002345287905</v>
      </c>
      <c r="AI6" s="22">
        <f>AH6-$AH$138+1</f>
        <v>1.9371993646852324</v>
      </c>
      <c r="AJ6" s="22">
        <f>PERCENTILE($M$2:$M$137, 0.02)</f>
        <v>-2.2731471942601358</v>
      </c>
      <c r="AK6" s="22">
        <f>PERCENTILE($M$2:$M$137, 0.98)</f>
        <v>1.2131274727462054</v>
      </c>
      <c r="AL6" s="22">
        <f>MIN(MAX(M6,AJ6), AK6)</f>
        <v>-1.9224764715111</v>
      </c>
      <c r="AM6" s="22">
        <f>AL6-$AL$138 + 1</f>
        <v>1.3506707227490358</v>
      </c>
      <c r="AN6" s="46">
        <v>1</v>
      </c>
      <c r="AO6" s="51">
        <v>1</v>
      </c>
      <c r="AP6" s="51">
        <v>1</v>
      </c>
      <c r="AQ6" s="21">
        <v>1</v>
      </c>
      <c r="AR6" s="17">
        <f>(AI6^4)*AB6*AE6*AN6</f>
        <v>14.083067854182792</v>
      </c>
      <c r="AS6" s="17">
        <f>(AM6^4) *Z6*AC6*AO6*(M6 &gt; 0)</f>
        <v>0</v>
      </c>
      <c r="AT6" s="17">
        <f>(AM6^4)*AA6*AP6*AQ6</f>
        <v>3.328112088881801</v>
      </c>
      <c r="AU6" s="17">
        <f>MIN(AR6, 0.05*AR$138)</f>
        <v>14.083067854182792</v>
      </c>
      <c r="AV6" s="17">
        <f>MIN(AS6, 0.05*AS$138)</f>
        <v>0</v>
      </c>
      <c r="AW6" s="17">
        <f>MIN(AT6, 0.05*AT$138)</f>
        <v>3.328112088881801</v>
      </c>
      <c r="AX6" s="14">
        <f>AU6/$AU$138</f>
        <v>2.1112306310121329E-2</v>
      </c>
      <c r="AY6" s="14">
        <f>AV6/$AV$138</f>
        <v>0</v>
      </c>
      <c r="AZ6" s="67">
        <f>AW6/$AW$138</f>
        <v>3.7818250809419071E-4</v>
      </c>
      <c r="BA6" s="21">
        <f>N6</f>
        <v>0</v>
      </c>
      <c r="BB6" s="66">
        <v>0</v>
      </c>
      <c r="BC6" s="15">
        <f>$D$144*AX6</f>
        <v>2560.8383061924765</v>
      </c>
      <c r="BD6" s="19">
        <f>BC6-BB6</f>
        <v>2560.8383061924765</v>
      </c>
      <c r="BE6" s="53">
        <f>BD6*IF($BD$138 &gt; 0, (BD6&gt;0), (BD6&lt;0))</f>
        <v>2560.8383061924765</v>
      </c>
      <c r="BF6" s="61">
        <f>BE6/$BE$138</f>
        <v>8.6448031914925907E-2</v>
      </c>
      <c r="BG6" s="62">
        <f>BF6*$BD$138</f>
        <v>59.562693989384165</v>
      </c>
      <c r="BH6" s="63">
        <f>(IF(BG6 &gt; 0, V6, W6))</f>
        <v>329.35238425368516</v>
      </c>
      <c r="BI6" s="46">
        <f>BG6/BH6</f>
        <v>0.18084792106288725</v>
      </c>
      <c r="BJ6" s="64">
        <f>BB6/BC6</f>
        <v>0</v>
      </c>
      <c r="BK6" s="66">
        <v>0</v>
      </c>
      <c r="BL6" s="66">
        <v>0</v>
      </c>
      <c r="BM6" s="66">
        <v>0</v>
      </c>
      <c r="BN6" s="10">
        <f>SUM(BK6:BM6)</f>
        <v>0</v>
      </c>
      <c r="BO6" s="15">
        <f>AY6*$D$143</f>
        <v>0</v>
      </c>
      <c r="BP6" s="9">
        <f>BO6-BN6</f>
        <v>0</v>
      </c>
      <c r="BQ6" s="53">
        <f>BP6*IF($BP$138 &gt; 0, (BP6&gt;0), (BP6&lt;0))</f>
        <v>0</v>
      </c>
      <c r="BR6" s="7">
        <f>BQ6/$BQ$138</f>
        <v>0</v>
      </c>
      <c r="BS6" s="62">
        <f>BR6*$BP$138</f>
        <v>0</v>
      </c>
      <c r="BT6" s="48">
        <f>IF(BS6&gt;0,V6,W6)</f>
        <v>333.83928764041389</v>
      </c>
      <c r="BU6" s="46">
        <f>BS6/BT6</f>
        <v>0</v>
      </c>
      <c r="BV6" s="64" t="e">
        <f>BN6/BO6</f>
        <v>#DIV/0!</v>
      </c>
      <c r="BW6" s="16">
        <f>BB6+BN6+BY6</f>
        <v>0</v>
      </c>
      <c r="BX6" s="69">
        <f>BC6+BO6+BZ6</f>
        <v>2564.5348700269687</v>
      </c>
      <c r="BY6" s="66">
        <v>0</v>
      </c>
      <c r="BZ6" s="15">
        <f>AZ6*$D$146</f>
        <v>3.6965638344920717</v>
      </c>
      <c r="CA6" s="37">
        <f>BZ6-BY6</f>
        <v>3.6965638344920717</v>
      </c>
      <c r="CB6" s="54">
        <f>CA6*(CA6&lt;&gt;0)</f>
        <v>3.6965638344920717</v>
      </c>
      <c r="CC6" s="26">
        <f>CB6/$CB$138</f>
        <v>1.9460208125566944E-3</v>
      </c>
      <c r="CD6" s="47">
        <f>CC6 * $CA$138</f>
        <v>3.6965638344920717</v>
      </c>
      <c r="CE6" s="48">
        <f>IF(CD6&gt;0, V6, W6)</f>
        <v>329.35238425368516</v>
      </c>
      <c r="CF6" s="65">
        <f>CD6/CE6</f>
        <v>1.1223734854291435E-2</v>
      </c>
      <c r="CG6" s="66">
        <v>0</v>
      </c>
      <c r="CH6" s="15">
        <f>AZ6*$CG$141</f>
        <v>3.3645952288869911</v>
      </c>
      <c r="CI6" s="37">
        <f>CH6-CG6</f>
        <v>3.3645952288869911</v>
      </c>
      <c r="CJ6" s="54">
        <f>CI6*(CI6&lt;&gt;0)</f>
        <v>3.3645952288869911</v>
      </c>
      <c r="CK6" s="26">
        <f>CJ6/$CJ$138</f>
        <v>5.6464782527996474E-4</v>
      </c>
      <c r="CL6" s="47">
        <f>CK6 * $CI$138</f>
        <v>3.3645952288869911</v>
      </c>
      <c r="CM6" s="48">
        <f>IF(CD6&gt;0,V6,W6)</f>
        <v>329.35238425368516</v>
      </c>
      <c r="CN6" s="65">
        <f>CL6/CM6</f>
        <v>1.0215791321842676E-2</v>
      </c>
      <c r="CO6" s="70">
        <f>N6</f>
        <v>0</v>
      </c>
      <c r="CP6" s="1">
        <f>BW6+BY6</f>
        <v>0</v>
      </c>
    </row>
    <row r="7" spans="1:94" x14ac:dyDescent="0.2">
      <c r="A7" s="25" t="s">
        <v>186</v>
      </c>
      <c r="B7">
        <v>1</v>
      </c>
      <c r="C7">
        <v>1</v>
      </c>
      <c r="D7">
        <v>0.65335051546391698</v>
      </c>
      <c r="E7">
        <v>0.34664948453608202</v>
      </c>
      <c r="F7">
        <v>0.88101265822784802</v>
      </c>
      <c r="G7">
        <v>0.88101265822784802</v>
      </c>
      <c r="H7">
        <v>0.37087087087087001</v>
      </c>
      <c r="I7">
        <v>0.42192192192192102</v>
      </c>
      <c r="J7">
        <v>0.39557369809264897</v>
      </c>
      <c r="K7">
        <v>0.59034348923455104</v>
      </c>
      <c r="L7">
        <v>0.82630051343856004</v>
      </c>
      <c r="M7">
        <v>2.8820102377447299E-2</v>
      </c>
      <c r="N7" s="21">
        <v>0</v>
      </c>
      <c r="O7">
        <v>1.0422216861694</v>
      </c>
      <c r="P7">
        <v>0.957395046953466</v>
      </c>
      <c r="Q7">
        <v>1.02858510284877</v>
      </c>
      <c r="R7">
        <v>0.97271318775305005</v>
      </c>
      <c r="S7">
        <v>15.699999809265099</v>
      </c>
      <c r="T7" s="27">
        <f>IF(C7,P7,R7)</f>
        <v>0.957395046953466</v>
      </c>
      <c r="U7" s="27">
        <f>IF(D7 = 0,O7,Q7)</f>
        <v>1.02858510284877</v>
      </c>
      <c r="V7" s="39">
        <f>S7*T7^(1-N7)</f>
        <v>15.031102054560767</v>
      </c>
      <c r="W7" s="38">
        <f>S7*U7^(N7+1)</f>
        <v>16.148785918538611</v>
      </c>
      <c r="X7" s="44">
        <f>0.5 * (D7-MAX($D$3:$D$137))/(MIN($D$3:$D$137)-MAX($D$3:$D$137)) + 0.75</f>
        <v>0.91483515202777166</v>
      </c>
      <c r="Y7" s="44">
        <f>AVERAGE(D7, F7, G7, H7, I7, J7, K7)</f>
        <v>0.59915511600565785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PERCENTILE($L$2:$L$137, 0.05)</f>
        <v>-4.3359341232353174E-2</v>
      </c>
      <c r="AG7" s="22">
        <f>PERCENTILE($L$2:$L$137, 0.95)</f>
        <v>0.9653657708272595</v>
      </c>
      <c r="AH7" s="22">
        <f>MIN(MAX(L7,AF7), AG7)</f>
        <v>0.82630051343856004</v>
      </c>
      <c r="AI7" s="22">
        <f>AH7-$AH$138+1</f>
        <v>1.8696598546709131</v>
      </c>
      <c r="AJ7" s="22">
        <f>PERCENTILE($M$2:$M$137, 0.02)</f>
        <v>-2.2731471942601358</v>
      </c>
      <c r="AK7" s="22">
        <f>PERCENTILE($M$2:$M$137, 0.98)</f>
        <v>1.2131274727462054</v>
      </c>
      <c r="AL7" s="22">
        <f>MIN(MAX(M7,AJ7), AK7)</f>
        <v>2.8820102377447299E-2</v>
      </c>
      <c r="AM7" s="22">
        <f>AL7-$AL$138 + 1</f>
        <v>3.3019672966375833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12.219414919803784</v>
      </c>
      <c r="AS7" s="17">
        <f>(AM7^4) *Z7*AC7*AO7*(M7 &gt; 0)</f>
        <v>118.8751479401093</v>
      </c>
      <c r="AT7" s="17">
        <f>(AM7^4)*AA7*AP7*AQ7</f>
        <v>118.8751479401093</v>
      </c>
      <c r="AU7" s="17">
        <f>MIN(AR7, 0.05*AR$138)</f>
        <v>12.219414919803784</v>
      </c>
      <c r="AV7" s="17">
        <f>MIN(AS7, 0.05*AS$138)</f>
        <v>118.8751479401093</v>
      </c>
      <c r="AW7" s="17">
        <f>MIN(AT7, 0.05*AT$138)</f>
        <v>118.8751479401093</v>
      </c>
      <c r="AX7" s="14">
        <f>AU7/$AU$138</f>
        <v>1.8318454003666669E-2</v>
      </c>
      <c r="AY7" s="14">
        <f>AV7/$AV$138</f>
        <v>3.914665909465307E-2</v>
      </c>
      <c r="AZ7" s="67">
        <f>AW7/$AW$138</f>
        <v>1.350810922151461E-2</v>
      </c>
      <c r="BA7" s="21">
        <f>N7</f>
        <v>0</v>
      </c>
      <c r="BB7" s="66">
        <v>3218</v>
      </c>
      <c r="BC7" s="15">
        <f>$D$144*AX7</f>
        <v>2221.9551968287524</v>
      </c>
      <c r="BD7" s="19">
        <f>BC7-BB7</f>
        <v>-996.04480317124762</v>
      </c>
      <c r="BE7" s="53">
        <f>BD7*IF($BD$138 &gt; 0, (BD7&gt;0), (BD7&lt;0))</f>
        <v>0</v>
      </c>
      <c r="BF7" s="61">
        <f>BE7/$BE$138</f>
        <v>0</v>
      </c>
      <c r="BG7" s="62">
        <f>BF7*$BD$138</f>
        <v>0</v>
      </c>
      <c r="BH7" s="63">
        <f>(IF(BG7 &gt; 0, V7, W7))</f>
        <v>16.148785918538611</v>
      </c>
      <c r="BI7" s="46">
        <f>BG7/BH7</f>
        <v>0</v>
      </c>
      <c r="BJ7" s="64">
        <f>BB7/BC7</f>
        <v>1.4482740266738212</v>
      </c>
      <c r="BK7" s="66">
        <v>204</v>
      </c>
      <c r="BL7" s="66">
        <v>3737</v>
      </c>
      <c r="BM7" s="66">
        <v>110</v>
      </c>
      <c r="BN7" s="10">
        <f>SUM(BK7:BM7)</f>
        <v>4051</v>
      </c>
      <c r="BO7" s="15">
        <f>AY7*$D$143</f>
        <v>6926.1029109726378</v>
      </c>
      <c r="BP7" s="9">
        <f>BO7-BN7</f>
        <v>2875.1029109726378</v>
      </c>
      <c r="BQ7" s="53">
        <f>BP7*IF($BP$138 &gt; 0, (BP7&gt;0), (BP7&lt;0))</f>
        <v>2875.1029109726378</v>
      </c>
      <c r="BR7" s="7">
        <f>BQ7/$BQ$138</f>
        <v>2.1444301527955376E-2</v>
      </c>
      <c r="BS7" s="62">
        <f>BR7*$BP$138</f>
        <v>139.81791817734529</v>
      </c>
      <c r="BT7" s="48">
        <f>IF(BS7&gt;0,V7,W7)</f>
        <v>15.031102054560767</v>
      </c>
      <c r="BU7" s="46">
        <f>BS7/BT7</f>
        <v>9.3019073165644208</v>
      </c>
      <c r="BV7" s="64">
        <f>BN7/BO7</f>
        <v>0.58488879707262609</v>
      </c>
      <c r="BW7" s="16">
        <f>BB7+BN7+BY7</f>
        <v>7269</v>
      </c>
      <c r="BX7" s="69">
        <f>BC7+BO7+BZ7</f>
        <v>9280.0937967925456</v>
      </c>
      <c r="BY7" s="66">
        <v>0</v>
      </c>
      <c r="BZ7" s="15">
        <f>AZ7*$D$146</f>
        <v>132.03568899115561</v>
      </c>
      <c r="CA7" s="37">
        <f>BZ7-BY7</f>
        <v>132.03568899115561</v>
      </c>
      <c r="CB7" s="54">
        <f>CA7*(CA7&lt;&gt;0)</f>
        <v>132.03568899115561</v>
      </c>
      <c r="CC7" s="26">
        <f>CB7/$CB$138</f>
        <v>6.9508930531523516E-2</v>
      </c>
      <c r="CD7" s="47">
        <f>CC7 * $CA$138</f>
        <v>132.03568899115561</v>
      </c>
      <c r="CE7" s="48">
        <f>IF(CD7&gt;0, V7, W7)</f>
        <v>15.031102054560767</v>
      </c>
      <c r="CF7" s="65">
        <f>CD7/CE7</f>
        <v>8.7841655596432524</v>
      </c>
      <c r="CG7" s="66">
        <v>0</v>
      </c>
      <c r="CH7" s="15">
        <f>AZ7*$CG$141</f>
        <v>120.1782707165101</v>
      </c>
      <c r="CI7" s="37">
        <f>CH7-CG7</f>
        <v>120.1782707165101</v>
      </c>
      <c r="CJ7" s="54">
        <f>CI7*(CI7&lt;&gt;0)</f>
        <v>120.1782707165101</v>
      </c>
      <c r="CK7" s="26">
        <f>CJ7/$CJ$138</f>
        <v>2.016836932519573E-2</v>
      </c>
      <c r="CL7" s="47">
        <f>CK7 * $CI$138</f>
        <v>120.1782707165101</v>
      </c>
      <c r="CM7" s="48">
        <f>IF(CD7&gt;0,V7,W7)</f>
        <v>15.031102054560767</v>
      </c>
      <c r="CN7" s="65">
        <f>CL7/CM7</f>
        <v>7.9953066834540829</v>
      </c>
      <c r="CO7" s="70">
        <f>N7</f>
        <v>0</v>
      </c>
      <c r="CP7" s="1">
        <f>BW7+BY7</f>
        <v>7269</v>
      </c>
    </row>
    <row r="8" spans="1:94" x14ac:dyDescent="0.2">
      <c r="A8" s="25" t="s">
        <v>274</v>
      </c>
      <c r="B8">
        <v>1</v>
      </c>
      <c r="C8">
        <v>1</v>
      </c>
      <c r="D8">
        <v>0.90970834998002303</v>
      </c>
      <c r="E8">
        <v>9.0291650019975994E-2</v>
      </c>
      <c r="F8">
        <v>0.93484306714342402</v>
      </c>
      <c r="G8">
        <v>0.93484306714342402</v>
      </c>
      <c r="H8">
        <v>0.96364396155453402</v>
      </c>
      <c r="I8">
        <v>0.73297116590054301</v>
      </c>
      <c r="J8">
        <v>0.840430388559126</v>
      </c>
      <c r="K8">
        <v>0.886380574110891</v>
      </c>
      <c r="L8">
        <v>0.15738750491766201</v>
      </c>
      <c r="M8">
        <v>0.62096806188889897</v>
      </c>
      <c r="N8" s="21">
        <v>0</v>
      </c>
      <c r="O8">
        <v>1.01497314609284</v>
      </c>
      <c r="P8">
        <v>0.99189434931896803</v>
      </c>
      <c r="Q8">
        <v>1.0226944878289399</v>
      </c>
      <c r="R8">
        <v>0.98936020457706597</v>
      </c>
      <c r="S8">
        <v>8.92000007629394</v>
      </c>
      <c r="T8" s="27">
        <f>IF(C8,P8,R8)</f>
        <v>0.99189434931896803</v>
      </c>
      <c r="U8" s="27">
        <f>IF(D8 = 0,O8,Q8)</f>
        <v>1.0226944878289399</v>
      </c>
      <c r="V8" s="39">
        <f>S8*T8^(1-N8)</f>
        <v>8.8476976716007236</v>
      </c>
      <c r="W8" s="38">
        <f>S8*U8^(N8+1)</f>
        <v>9.1224349094595354</v>
      </c>
      <c r="X8" s="44">
        <f>0.5 * (D8-MAX($D$3:$D$137))/(MIN($D$3:$D$137)-MAX($D$3:$D$137)) + 0.75</f>
        <v>0.78072382890625069</v>
      </c>
      <c r="Y8" s="44">
        <f>AVERAGE(D8, F8, G8, H8, I8, J8, K8)</f>
        <v>0.88611722491313782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PERCENTILE($L$2:$L$137, 0.05)</f>
        <v>-4.3359341232353174E-2</v>
      </c>
      <c r="AG8" s="22">
        <f>PERCENTILE($L$2:$L$137, 0.95)</f>
        <v>0.9653657708272595</v>
      </c>
      <c r="AH8" s="22">
        <f>MIN(MAX(L8,AF8), AG8)</f>
        <v>0.15738750491766201</v>
      </c>
      <c r="AI8" s="22">
        <f>AH8-$AH$138+1</f>
        <v>1.2007468461500153</v>
      </c>
      <c r="AJ8" s="22">
        <f>PERCENTILE($M$2:$M$137, 0.02)</f>
        <v>-2.2731471942601358</v>
      </c>
      <c r="AK8" s="22">
        <f>PERCENTILE($M$2:$M$137, 0.98)</f>
        <v>1.2131274727462054</v>
      </c>
      <c r="AL8" s="22">
        <f>MIN(MAX(M8,AJ8), AK8)</f>
        <v>0.62096806188889897</v>
      </c>
      <c r="AM8" s="22">
        <f>AL8-$AL$138 + 1</f>
        <v>3.8941152561490346</v>
      </c>
      <c r="AN8" s="46">
        <v>0</v>
      </c>
      <c r="AO8" s="75">
        <v>0.22</v>
      </c>
      <c r="AP8" s="51">
        <v>0.5</v>
      </c>
      <c r="AQ8" s="50">
        <v>1</v>
      </c>
      <c r="AR8" s="17">
        <f>(AI8^4)*AB8*AE8*AN8</f>
        <v>0</v>
      </c>
      <c r="AS8" s="17">
        <f>(AM8^4) *Z8*AC8*AO8*(M8 &gt; 0)</f>
        <v>50.589208712476939</v>
      </c>
      <c r="AT8" s="17">
        <f>(AM8^4)*AA8*AP8*AQ8</f>
        <v>114.97547434653849</v>
      </c>
      <c r="AU8" s="17">
        <f>MIN(AR8, 0.05*AR$138)</f>
        <v>0</v>
      </c>
      <c r="AV8" s="17">
        <f>MIN(AS8, 0.05*AS$138)</f>
        <v>50.589208712476939</v>
      </c>
      <c r="AW8" s="17">
        <f>MIN(AT8, 0.05*AT$138)</f>
        <v>114.97547434653849</v>
      </c>
      <c r="AX8" s="14">
        <f>AU8/$AU$138</f>
        <v>0</v>
      </c>
      <c r="AY8" s="14">
        <f>AV8/$AV$138</f>
        <v>1.6659483009294221E-2</v>
      </c>
      <c r="AZ8" s="67">
        <f>AW8/$AW$138</f>
        <v>1.3064978611433263E-2</v>
      </c>
      <c r="BA8" s="21">
        <f>N8</f>
        <v>0</v>
      </c>
      <c r="BB8" s="66">
        <v>0</v>
      </c>
      <c r="BC8" s="15">
        <f>$D$144*AX8</f>
        <v>0</v>
      </c>
      <c r="BD8" s="19">
        <f>BC8-BB8</f>
        <v>0</v>
      </c>
      <c r="BE8" s="53">
        <f>BD8*IF($BD$138 &gt; 0, (BD8&gt;0), (BD8&lt;0))</f>
        <v>0</v>
      </c>
      <c r="BF8" s="61">
        <f>BE8/$BE$138</f>
        <v>0</v>
      </c>
      <c r="BG8" s="62">
        <f>BF8*$BD$138</f>
        <v>0</v>
      </c>
      <c r="BH8" s="63">
        <f>(IF(BG8 &gt; 0, V8, W8))</f>
        <v>9.1224349094595354</v>
      </c>
      <c r="BI8" s="46">
        <f>BG8/BH8</f>
        <v>0</v>
      </c>
      <c r="BJ8" s="64" t="e">
        <f>BB8/BC8</f>
        <v>#DIV/0!</v>
      </c>
      <c r="BK8" s="66">
        <v>0</v>
      </c>
      <c r="BL8" s="66">
        <v>517</v>
      </c>
      <c r="BM8" s="66">
        <v>0</v>
      </c>
      <c r="BN8" s="10">
        <f>SUM(BK8:BM8)</f>
        <v>517</v>
      </c>
      <c r="BO8" s="15">
        <f>AY8*$D$143</f>
        <v>2947.5131833595487</v>
      </c>
      <c r="BP8" s="9">
        <f>BO8-BN8</f>
        <v>2430.5131833595487</v>
      </c>
      <c r="BQ8" s="53">
        <f>BP8*IF($BP$138 &gt; 0, (BP8&gt;0), (BP8&lt;0))</f>
        <v>2430.5131833595487</v>
      </c>
      <c r="BR8" s="7">
        <f>BQ8/$BQ$138</f>
        <v>1.8128275468929426E-2</v>
      </c>
      <c r="BS8" s="62">
        <f>BR8*$BP$138</f>
        <v>118.19726247119316</v>
      </c>
      <c r="BT8" s="48">
        <f>IF(BS8&gt;0,V8,W8)</f>
        <v>8.8476976716007236</v>
      </c>
      <c r="BU8" s="46">
        <f>BS8/BT8</f>
        <v>13.359098248867825</v>
      </c>
      <c r="BV8" s="64">
        <f>BN8/BO8</f>
        <v>0.17540209927432049</v>
      </c>
      <c r="BW8" s="16">
        <f>BB8+BN8+BY8</f>
        <v>651</v>
      </c>
      <c r="BX8" s="69">
        <f>BC8+BO8+BZ8</f>
        <v>3075.2174700459336</v>
      </c>
      <c r="BY8" s="66">
        <v>134</v>
      </c>
      <c r="BZ8" s="15">
        <f>AZ8*$D$146</f>
        <v>127.70428668638499</v>
      </c>
      <c r="CA8" s="37">
        <f>BZ8-BY8</f>
        <v>-6.2957133136150105</v>
      </c>
      <c r="CB8" s="54">
        <f>CA8*(CA8&lt;&gt;0)</f>
        <v>-6.2957133136150105</v>
      </c>
      <c r="CC8" s="26">
        <f>CB8/$CB$138</f>
        <v>-3.3143182930773108E-3</v>
      </c>
      <c r="CD8" s="47">
        <f>CC8 * $CA$138</f>
        <v>-6.2957133136150105</v>
      </c>
      <c r="CE8" s="48">
        <f>IF(CD8&gt;0, V8, W8)</f>
        <v>9.1224349094595354</v>
      </c>
      <c r="CF8" s="65">
        <f>CD8/CE8</f>
        <v>-0.69013518606601976</v>
      </c>
      <c r="CG8" s="66">
        <v>0</v>
      </c>
      <c r="CH8" s="15">
        <f>AZ8*$CG$141</f>
        <v>116.23584846126889</v>
      </c>
      <c r="CI8" s="37">
        <f>CH8-CG8</f>
        <v>116.23584846126889</v>
      </c>
      <c r="CJ8" s="54">
        <f>CI8*(CI8&lt;&gt;0)</f>
        <v>116.23584846126889</v>
      </c>
      <c r="CK8" s="26">
        <f>CJ8/$CJ$138</f>
        <v>1.9506750318652209E-2</v>
      </c>
      <c r="CL8" s="47">
        <f>CK8 * $CI$138</f>
        <v>116.23584846126889</v>
      </c>
      <c r="CM8" s="48">
        <f>IF(CD8&gt;0,V8,W8)</f>
        <v>9.1224349094595354</v>
      </c>
      <c r="CN8" s="65">
        <f>CL8/CM8</f>
        <v>12.741756955781376</v>
      </c>
      <c r="CO8" s="70">
        <f>N8</f>
        <v>0</v>
      </c>
      <c r="CP8" s="1">
        <f>BW8+BY8</f>
        <v>785</v>
      </c>
    </row>
    <row r="9" spans="1:94" x14ac:dyDescent="0.2">
      <c r="A9" s="25" t="s">
        <v>145</v>
      </c>
      <c r="B9">
        <v>1</v>
      </c>
      <c r="C9">
        <v>1</v>
      </c>
      <c r="D9">
        <v>0.76787854574510495</v>
      </c>
      <c r="E9">
        <v>0.232121454254894</v>
      </c>
      <c r="F9">
        <v>0.89829161700436999</v>
      </c>
      <c r="G9">
        <v>0.89829161700436999</v>
      </c>
      <c r="H9">
        <v>0.16130380275804401</v>
      </c>
      <c r="I9">
        <v>0.45340576681989098</v>
      </c>
      <c r="J9">
        <v>0.27043682142133602</v>
      </c>
      <c r="K9">
        <v>0.49288044149884203</v>
      </c>
      <c r="L9">
        <v>0.91493240658203401</v>
      </c>
      <c r="M9">
        <v>-2.1063537454408099</v>
      </c>
      <c r="N9" s="21">
        <v>0</v>
      </c>
      <c r="O9">
        <v>1.0289411270472899</v>
      </c>
      <c r="P9">
        <v>0.98670708160238496</v>
      </c>
      <c r="Q9">
        <v>1.01308745175932</v>
      </c>
      <c r="R9">
        <v>0.97450888263426205</v>
      </c>
      <c r="S9">
        <v>73.569999694824205</v>
      </c>
      <c r="T9" s="27">
        <f>IF(C9,P9,R9)</f>
        <v>0.98670708160238496</v>
      </c>
      <c r="U9" s="27">
        <f>IF(D9 = 0,O9,Q9)</f>
        <v>1.01308745175932</v>
      </c>
      <c r="V9" s="39">
        <f>S9*T9^(1-N9)</f>
        <v>72.592039692368346</v>
      </c>
      <c r="W9" s="38">
        <f>S9*U9^(N9+1)</f>
        <v>74.532843516763407</v>
      </c>
      <c r="X9" s="44">
        <f>0.5 * (D9-MAX($D$3:$D$137))/(MIN($D$3:$D$137)-MAX($D$3:$D$137)) + 0.75</f>
        <v>0.85492083068665126</v>
      </c>
      <c r="Y9" s="44">
        <f>AVERAGE(D9, F9, G9, H9, I9, J9, K9)</f>
        <v>0.56321265889313687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PERCENTILE($L$2:$L$137, 0.05)</f>
        <v>-4.3359341232353174E-2</v>
      </c>
      <c r="AG9" s="22">
        <f>PERCENTILE($L$2:$L$137, 0.95)</f>
        <v>0.9653657708272595</v>
      </c>
      <c r="AH9" s="22">
        <f>MIN(MAX(L9,AF9), AG9)</f>
        <v>0.91493240658203401</v>
      </c>
      <c r="AI9" s="22">
        <f>AH9-$AH$138+1</f>
        <v>1.9582917478143873</v>
      </c>
      <c r="AJ9" s="22">
        <f>PERCENTILE($M$2:$M$137, 0.02)</f>
        <v>-2.2731471942601358</v>
      </c>
      <c r="AK9" s="22">
        <f>PERCENTILE($M$2:$M$137, 0.98)</f>
        <v>1.2131274727462054</v>
      </c>
      <c r="AL9" s="22">
        <f>MIN(MAX(M9,AJ9), AK9)</f>
        <v>-2.1063537454408099</v>
      </c>
      <c r="AM9" s="22">
        <f>AL9-$AL$138 + 1</f>
        <v>1.1667934488193259</v>
      </c>
      <c r="AN9" s="46">
        <v>1</v>
      </c>
      <c r="AO9" s="51">
        <v>1</v>
      </c>
      <c r="AP9" s="51">
        <v>1</v>
      </c>
      <c r="AQ9" s="21">
        <v>1</v>
      </c>
      <c r="AR9" s="17">
        <f>(AI9^4)*AB9*AE9*AN9</f>
        <v>14.706508397238556</v>
      </c>
      <c r="AS9" s="17">
        <f>(AM9^4) *Z9*AC9*AO9*(M9 &gt; 0)</f>
        <v>0</v>
      </c>
      <c r="AT9" s="17">
        <f>(AM9^4)*AA9*AP9*AQ9</f>
        <v>1.85342888951945</v>
      </c>
      <c r="AU9" s="17">
        <f>MIN(AR9, 0.05*AR$138)</f>
        <v>14.706508397238556</v>
      </c>
      <c r="AV9" s="17">
        <f>MIN(AS9, 0.05*AS$138)</f>
        <v>0</v>
      </c>
      <c r="AW9" s="17">
        <f>MIN(AT9, 0.05*AT$138)</f>
        <v>1.85342888951945</v>
      </c>
      <c r="AX9" s="14">
        <f>AU9/$AU$138</f>
        <v>2.204692281892643E-2</v>
      </c>
      <c r="AY9" s="14">
        <f>AV9/$AV$138</f>
        <v>0</v>
      </c>
      <c r="AZ9" s="67">
        <f>AW9/$AW$138</f>
        <v>2.1061021002096128E-4</v>
      </c>
      <c r="BA9" s="21">
        <f>N9</f>
        <v>0</v>
      </c>
      <c r="BB9" s="66">
        <v>3237</v>
      </c>
      <c r="BC9" s="15">
        <f>$D$144*AX9</f>
        <v>2674.2035502445001</v>
      </c>
      <c r="BD9" s="19">
        <f>BC9-BB9</f>
        <v>-562.79644975549991</v>
      </c>
      <c r="BE9" s="53">
        <f>BD9*IF($BD$138 &gt; 0, (BD9&gt;0), (BD9&lt;0))</f>
        <v>0</v>
      </c>
      <c r="BF9" s="61">
        <f>BE9/$BE$138</f>
        <v>0</v>
      </c>
      <c r="BG9" s="62">
        <f>BF9*$BD$138</f>
        <v>0</v>
      </c>
      <c r="BH9" s="63">
        <f>(IF(BG9 &gt; 0, V9, W9))</f>
        <v>74.532843516763407</v>
      </c>
      <c r="BI9" s="46">
        <f>BG9/BH9</f>
        <v>0</v>
      </c>
      <c r="BJ9" s="64">
        <f>BB9/BC9</f>
        <v>1.210453856328193</v>
      </c>
      <c r="BK9" s="66">
        <v>1324</v>
      </c>
      <c r="BL9" s="66">
        <v>0</v>
      </c>
      <c r="BM9" s="66">
        <v>294</v>
      </c>
      <c r="BN9" s="10">
        <f>SUM(BK9:BM9)</f>
        <v>1618</v>
      </c>
      <c r="BO9" s="15">
        <f>AY9*$D$143</f>
        <v>0</v>
      </c>
      <c r="BP9" s="9">
        <f>BO9-BN9</f>
        <v>-1618</v>
      </c>
      <c r="BQ9" s="53">
        <f>BP9*IF($BP$138 &gt; 0, (BP9&gt;0), (BP9&lt;0))</f>
        <v>0</v>
      </c>
      <c r="BR9" s="7">
        <f>BQ9/$BQ$138</f>
        <v>0</v>
      </c>
      <c r="BS9" s="62">
        <f>BR9*$BP$138</f>
        <v>0</v>
      </c>
      <c r="BT9" s="48">
        <f>IF(BS9&gt;0,V9,W9)</f>
        <v>74.532843516763407</v>
      </c>
      <c r="BU9" s="46">
        <f>BS9/BT9</f>
        <v>0</v>
      </c>
      <c r="BV9" s="64" t="e">
        <f>BN9/BO9</f>
        <v>#DIV/0!</v>
      </c>
      <c r="BW9" s="16">
        <f>BB9+BN9+BY9</f>
        <v>4855</v>
      </c>
      <c r="BX9" s="69">
        <f>BC9+BO9+BZ9</f>
        <v>2676.2621702728607</v>
      </c>
      <c r="BY9" s="66">
        <v>0</v>
      </c>
      <c r="BZ9" s="15">
        <f>AZ9*$D$146</f>
        <v>2.0586200283603868</v>
      </c>
      <c r="CA9" s="37">
        <f>BZ9-BY9</f>
        <v>2.0586200283603868</v>
      </c>
      <c r="CB9" s="54">
        <f>CA9*(CA9&lt;&gt;0)</f>
        <v>2.0586200283603868</v>
      </c>
      <c r="CC9" s="26">
        <f>CB9/$CB$138</f>
        <v>1.0837409009293701E-3</v>
      </c>
      <c r="CD9" s="47">
        <f>CC9 * $CA$138</f>
        <v>2.0586200283603868</v>
      </c>
      <c r="CE9" s="48">
        <f>IF(CD9&gt;0, V9, W9)</f>
        <v>72.592039692368346</v>
      </c>
      <c r="CF9" s="65">
        <f>CD9/CE9</f>
        <v>2.8358757200988405E-2</v>
      </c>
      <c r="CG9" s="66">
        <v>0</v>
      </c>
      <c r="CH9" s="15">
        <f>AZ9*$CG$141</f>
        <v>1.8737463860039874</v>
      </c>
      <c r="CI9" s="37">
        <f>CH9-CG9</f>
        <v>1.8737463860039874</v>
      </c>
      <c r="CJ9" s="54">
        <f>CI9*(CI9&lt;&gt;0)</f>
        <v>1.8737463860039874</v>
      </c>
      <c r="CK9" s="26">
        <f>CJ9/$CJ$138</f>
        <v>3.144529282154792E-4</v>
      </c>
      <c r="CL9" s="47">
        <f>CK9 * $CI$138</f>
        <v>1.8737463860039874</v>
      </c>
      <c r="CM9" s="48">
        <f>IF(CD9&gt;0,V9,W9)</f>
        <v>72.592039692368346</v>
      </c>
      <c r="CN9" s="65">
        <f>CL9/CM9</f>
        <v>2.5812009056978953E-2</v>
      </c>
      <c r="CO9" s="70">
        <f>N9</f>
        <v>0</v>
      </c>
      <c r="CP9" s="1">
        <f>BW9+BY9</f>
        <v>4855</v>
      </c>
    </row>
    <row r="10" spans="1:94" x14ac:dyDescent="0.2">
      <c r="A10" s="25" t="s">
        <v>198</v>
      </c>
      <c r="B10">
        <v>0</v>
      </c>
      <c r="C10">
        <v>0</v>
      </c>
      <c r="D10">
        <v>9.5285657211346297E-2</v>
      </c>
      <c r="E10">
        <v>0.90471434278865304</v>
      </c>
      <c r="F10">
        <v>7.7075883988875604E-2</v>
      </c>
      <c r="G10">
        <v>7.7075883988875604E-2</v>
      </c>
      <c r="H10">
        <v>0.13769327204345999</v>
      </c>
      <c r="I10">
        <v>1.56707062264939E-2</v>
      </c>
      <c r="J10">
        <v>4.6451596480183197E-2</v>
      </c>
      <c r="K10">
        <v>5.9835590257008998E-2</v>
      </c>
      <c r="L10">
        <v>0.54049727625673305</v>
      </c>
      <c r="M10">
        <v>0.63464545288764795</v>
      </c>
      <c r="N10" s="21">
        <v>0</v>
      </c>
      <c r="O10">
        <v>0.99614517894238497</v>
      </c>
      <c r="P10">
        <v>0.99213140261668997</v>
      </c>
      <c r="Q10">
        <v>1.01835997042969</v>
      </c>
      <c r="R10">
        <v>0.99746584158207097</v>
      </c>
      <c r="S10">
        <v>30.120000839233398</v>
      </c>
      <c r="T10" s="27">
        <f>IF(C10,P10,R10)</f>
        <v>0.99746584158207097</v>
      </c>
      <c r="U10" s="27">
        <f>IF(D10 = 0,O10,Q10)</f>
        <v>1.01835997042969</v>
      </c>
      <c r="V10" s="39">
        <f>S10*T10^(1-N10)</f>
        <v>30.043671985558625</v>
      </c>
      <c r="W10" s="38">
        <f>S10*U10^(N10+1)</f>
        <v>30.67300316398396</v>
      </c>
      <c r="X10" s="44">
        <f>0.5 * (D10-MAX($D$3:$D$137))/(MIN($D$3:$D$137)-MAX($D$3:$D$137)) + 0.75</f>
        <v>1.206781823636804</v>
      </c>
      <c r="Y10" s="44">
        <f>AVERAGE(D10, F10, G10, H10, I10, J10, K10)</f>
        <v>7.2726941456606228E-2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PERCENTILE($L$2:$L$137, 0.05)</f>
        <v>-4.3359341232353174E-2</v>
      </c>
      <c r="AG10" s="22">
        <f>PERCENTILE($L$2:$L$137, 0.95)</f>
        <v>0.9653657708272595</v>
      </c>
      <c r="AH10" s="22">
        <f>MIN(MAX(L10,AF10), AG10)</f>
        <v>0.54049727625673305</v>
      </c>
      <c r="AI10" s="22">
        <f>AH10-$AH$138+1</f>
        <v>1.5838566174890862</v>
      </c>
      <c r="AJ10" s="22">
        <f>PERCENTILE($M$2:$M$137, 0.02)</f>
        <v>-2.2731471942601358</v>
      </c>
      <c r="AK10" s="22">
        <f>PERCENTILE($M$2:$M$137, 0.98)</f>
        <v>1.2131274727462054</v>
      </c>
      <c r="AL10" s="22">
        <f>MIN(MAX(M10,AJ10), AK10)</f>
        <v>0.63464545288764795</v>
      </c>
      <c r="AM10" s="22">
        <f>AL10-$AL$138 + 1</f>
        <v>3.907792647147784</v>
      </c>
      <c r="AN10" s="46">
        <v>0</v>
      </c>
      <c r="AO10" s="75">
        <v>0.22</v>
      </c>
      <c r="AP10" s="51">
        <v>0.5</v>
      </c>
      <c r="AQ10" s="50">
        <v>1</v>
      </c>
      <c r="AR10" s="17">
        <f>(AI10^4)*AB10*AE10*AN10</f>
        <v>0</v>
      </c>
      <c r="AS10" s="17">
        <f>(AM10^4) *Z10*AC10*AO10*(M10 &gt; 0)</f>
        <v>51.303704611680828</v>
      </c>
      <c r="AT10" s="17">
        <f>(AM10^4)*AA10*AP10*AQ10</f>
        <v>116.59932866291098</v>
      </c>
      <c r="AU10" s="17">
        <f>MIN(AR10, 0.05*AR$138)</f>
        <v>0</v>
      </c>
      <c r="AV10" s="17">
        <f>MIN(AS10, 0.05*AS$138)</f>
        <v>51.303704611680828</v>
      </c>
      <c r="AW10" s="17">
        <f>MIN(AT10, 0.05*AT$138)</f>
        <v>116.59932866291098</v>
      </c>
      <c r="AX10" s="14">
        <f>AU10/$AU$138</f>
        <v>0</v>
      </c>
      <c r="AY10" s="14">
        <f>AV10/$AV$138</f>
        <v>1.6894772957406452E-2</v>
      </c>
      <c r="AZ10" s="67">
        <f>AW10/$AW$138</f>
        <v>1.3249501632817335E-2</v>
      </c>
      <c r="BA10" s="21">
        <f>N10</f>
        <v>0</v>
      </c>
      <c r="BB10" s="66">
        <v>0</v>
      </c>
      <c r="BC10" s="15">
        <f>$D$144*AX10</f>
        <v>0</v>
      </c>
      <c r="BD10" s="19">
        <f>BC10-BB10</f>
        <v>0</v>
      </c>
      <c r="BE10" s="53">
        <f>BD10*IF($BD$138 &gt; 0, (BD10&gt;0), (BD10&lt;0))</f>
        <v>0</v>
      </c>
      <c r="BF10" s="61">
        <f>BE10/$BE$138</f>
        <v>0</v>
      </c>
      <c r="BG10" s="62">
        <f>BF10*$BD$138</f>
        <v>0</v>
      </c>
      <c r="BH10" s="63">
        <f>(IF(BG10 &gt; 0, V10, W10))</f>
        <v>30.67300316398396</v>
      </c>
      <c r="BI10" s="46">
        <f>BG10/BH10</f>
        <v>0</v>
      </c>
      <c r="BJ10" s="64" t="e">
        <f>BB10/BC10</f>
        <v>#DIV/0!</v>
      </c>
      <c r="BK10" s="66">
        <v>0</v>
      </c>
      <c r="BL10" s="66">
        <v>482</v>
      </c>
      <c r="BM10" s="66">
        <v>0</v>
      </c>
      <c r="BN10" s="10">
        <f>SUM(BK10:BM10)</f>
        <v>482</v>
      </c>
      <c r="BO10" s="15">
        <f>AY10*$D$143</f>
        <v>2989.142339773699</v>
      </c>
      <c r="BP10" s="9">
        <f>BO10-BN10</f>
        <v>2507.142339773699</v>
      </c>
      <c r="BQ10" s="53">
        <f>BP10*IF($BP$138 &gt; 0, (BP10&gt;0), (BP10&lt;0))</f>
        <v>2507.142339773699</v>
      </c>
      <c r="BR10" s="7">
        <f>BQ10/$BQ$138</f>
        <v>1.869982326629922E-2</v>
      </c>
      <c r="BS10" s="62">
        <f>BR10*$BP$138</f>
        <v>121.92378268743408</v>
      </c>
      <c r="BT10" s="48">
        <f>IF(BS10&gt;0,V10,W10)</f>
        <v>30.043671985558625</v>
      </c>
      <c r="BU10" s="46">
        <f>BS10/BT10</f>
        <v>4.0582184077246062</v>
      </c>
      <c r="BV10" s="64">
        <f>BN10/BO10</f>
        <v>0.16125026686969049</v>
      </c>
      <c r="BW10" s="16">
        <f>BB10+BN10+BY10</f>
        <v>542</v>
      </c>
      <c r="BX10" s="69">
        <f>BC10+BO10+BZ10</f>
        <v>3118.6502559587534</v>
      </c>
      <c r="BY10" s="66">
        <v>60</v>
      </c>
      <c r="BZ10" s="15">
        <f>AZ10*$D$146</f>
        <v>129.50791618505468</v>
      </c>
      <c r="CA10" s="37">
        <f>BZ10-BY10</f>
        <v>69.507916185054683</v>
      </c>
      <c r="CB10" s="54">
        <f>CA10*(CA10&lt;&gt;0)</f>
        <v>69.507916185054683</v>
      </c>
      <c r="CC10" s="26">
        <f>CB10/$CB$138</f>
        <v>3.6591780255878829E-2</v>
      </c>
      <c r="CD10" s="47">
        <f>CC10 * $CA$138</f>
        <v>69.507916185054683</v>
      </c>
      <c r="CE10" s="48">
        <f>IF(CD10&gt;0, V10, W10)</f>
        <v>30.043671985558625</v>
      </c>
      <c r="CF10" s="65">
        <f>CD10/CE10</f>
        <v>2.3135626104048037</v>
      </c>
      <c r="CG10" s="66">
        <v>0</v>
      </c>
      <c r="CH10" s="15">
        <f>AZ10*$CG$141</f>
        <v>117.87750365176763</v>
      </c>
      <c r="CI10" s="37">
        <f>CH10-CG10</f>
        <v>117.87750365176763</v>
      </c>
      <c r="CJ10" s="54">
        <f>CI10*(CI10&lt;&gt;0)</f>
        <v>117.87750365176763</v>
      </c>
      <c r="CK10" s="26">
        <f>CJ10/$CJ$138</f>
        <v>1.9782253602142662E-2</v>
      </c>
      <c r="CL10" s="47">
        <f>CK10 * $CI$138</f>
        <v>117.87750365176763</v>
      </c>
      <c r="CM10" s="48">
        <f>IF(CD10&gt;0,V10,W10)</f>
        <v>30.043671985558625</v>
      </c>
      <c r="CN10" s="65">
        <f>CL10/CM10</f>
        <v>3.9235384978383774</v>
      </c>
      <c r="CO10" s="70">
        <f>N10</f>
        <v>0</v>
      </c>
      <c r="CP10" s="1">
        <f>BW10+BY10</f>
        <v>602</v>
      </c>
    </row>
    <row r="11" spans="1:94" x14ac:dyDescent="0.2">
      <c r="A11" s="25" t="s">
        <v>223</v>
      </c>
      <c r="B11">
        <v>1</v>
      </c>
      <c r="C11">
        <v>1</v>
      </c>
      <c r="D11">
        <v>0.90011985617259205</v>
      </c>
      <c r="E11">
        <v>9.9880143827406995E-2</v>
      </c>
      <c r="F11">
        <v>0.99086213746523599</v>
      </c>
      <c r="G11">
        <v>0.99086213746523599</v>
      </c>
      <c r="H11">
        <v>0.86376932720434596</v>
      </c>
      <c r="I11">
        <v>0.89260342666109405</v>
      </c>
      <c r="J11">
        <v>0.87806802772185399</v>
      </c>
      <c r="K11">
        <v>0.93276168595647202</v>
      </c>
      <c r="L11">
        <v>0.70386921219896104</v>
      </c>
      <c r="M11">
        <v>-0.99761984722776498</v>
      </c>
      <c r="N11" s="21">
        <v>-2</v>
      </c>
      <c r="O11">
        <v>1.0128021636972999</v>
      </c>
      <c r="P11">
        <v>0.99408485656043499</v>
      </c>
      <c r="Q11">
        <v>1.0045253074537701</v>
      </c>
      <c r="R11">
        <v>0.99797998595487503</v>
      </c>
      <c r="S11">
        <v>287.29000854492102</v>
      </c>
      <c r="T11" s="27">
        <f>IF(C11,P11,R11)</f>
        <v>0.99408485656043499</v>
      </c>
      <c r="U11" s="27">
        <f>IF(D11 = 0,O11,Q11)</f>
        <v>1.0045253074537701</v>
      </c>
      <c r="V11" s="39">
        <f>S11*T11^(1-N11)</f>
        <v>282.22202016122321</v>
      </c>
      <c r="W11" s="38">
        <f>S11*U11^(N11+1)</f>
        <v>285.99578966619771</v>
      </c>
      <c r="X11" s="44">
        <f>0.5 * (D11-MAX($D$3:$D$137))/(MIN($D$3:$D$137)-MAX($D$3:$D$137)) + 0.75</f>
        <v>0.78573996423788339</v>
      </c>
      <c r="Y11" s="44">
        <f>AVERAGE(D11, F11, G11, H11, I11, J11, K11)</f>
        <v>0.92129237123526142</v>
      </c>
      <c r="Z11" s="22">
        <f>AI11^N11</f>
        <v>0.32756731676379869</v>
      </c>
      <c r="AA11" s="22">
        <f>(Z11+AB11)/2</f>
        <v>0.26034557692878568</v>
      </c>
      <c r="AB11" s="22">
        <f>AM11^N11</f>
        <v>0.19312383709377268</v>
      </c>
      <c r="AC11" s="22">
        <v>1</v>
      </c>
      <c r="AD11" s="22">
        <v>1</v>
      </c>
      <c r="AE11" s="22">
        <v>1</v>
      </c>
      <c r="AF11" s="22">
        <f>PERCENTILE($L$2:$L$137, 0.05)</f>
        <v>-4.3359341232353174E-2</v>
      </c>
      <c r="AG11" s="22">
        <f>PERCENTILE($L$2:$L$137, 0.95)</f>
        <v>0.9653657708272595</v>
      </c>
      <c r="AH11" s="22">
        <f>MIN(MAX(L11,AF11), AG11)</f>
        <v>0.70386921219896104</v>
      </c>
      <c r="AI11" s="22">
        <f>AH11-$AH$138+1</f>
        <v>1.7472285534313143</v>
      </c>
      <c r="AJ11" s="22">
        <f>PERCENTILE($M$2:$M$137, 0.02)</f>
        <v>-2.2731471942601358</v>
      </c>
      <c r="AK11" s="22">
        <f>PERCENTILE($M$2:$M$137, 0.98)</f>
        <v>1.2131274727462054</v>
      </c>
      <c r="AL11" s="22">
        <f>MIN(MAX(M11,AJ11), AK11)</f>
        <v>-0.99761984722776498</v>
      </c>
      <c r="AM11" s="22">
        <f>AL11-$AL$138 + 1</f>
        <v>2.2755273470323707</v>
      </c>
      <c r="AN11" s="46">
        <v>1</v>
      </c>
      <c r="AO11" s="74">
        <v>1</v>
      </c>
      <c r="AP11" s="51">
        <v>1</v>
      </c>
      <c r="AQ11" s="21">
        <v>1</v>
      </c>
      <c r="AR11" s="17">
        <f>(AI11^4)*AB11*AE11*AN11</f>
        <v>1.7998435463817448</v>
      </c>
      <c r="AS11" s="17">
        <f>(AM11^4) *Z11*AC11*AO11*(M11 &gt; 0)</f>
        <v>0</v>
      </c>
      <c r="AT11" s="17">
        <f>(AM11^4)*AA11*AP11*AQ11</f>
        <v>6.9803699533209462</v>
      </c>
      <c r="AU11" s="17">
        <f>MIN(AR11, 0.05*AR$138)</f>
        <v>1.7998435463817448</v>
      </c>
      <c r="AV11" s="17">
        <f>MIN(AS11, 0.05*AS$138)</f>
        <v>0</v>
      </c>
      <c r="AW11" s="17">
        <f>MIN(AT11, 0.05*AT$138)</f>
        <v>6.9803699533209462</v>
      </c>
      <c r="AX11" s="14">
        <f>AU11/$AU$138</f>
        <v>2.6981939343720821E-3</v>
      </c>
      <c r="AY11" s="14">
        <f>AV11/$AV$138</f>
        <v>0</v>
      </c>
      <c r="AZ11" s="67">
        <f>AW11/$AW$138</f>
        <v>7.9319859003282496E-4</v>
      </c>
      <c r="BA11" s="21">
        <f>N11</f>
        <v>-2</v>
      </c>
      <c r="BB11" s="66">
        <v>0</v>
      </c>
      <c r="BC11" s="15">
        <f>$D$144*AX11</f>
        <v>327.28013146359609</v>
      </c>
      <c r="BD11" s="19">
        <f>BC11-BB11</f>
        <v>327.28013146359609</v>
      </c>
      <c r="BE11" s="53">
        <f>BD11*IF($BD$138 &gt; 0, (BD11&gt;0), (BD11&lt;0))</f>
        <v>327.28013146359609</v>
      </c>
      <c r="BF11" s="61">
        <f>BE11/$BE$138</f>
        <v>1.1048227129948117E-2</v>
      </c>
      <c r="BG11" s="62">
        <f>BF11*$BD$138</f>
        <v>7.61222849253428</v>
      </c>
      <c r="BH11" s="63">
        <f>(IF(BG11 &gt; 0, V11, W11))</f>
        <v>282.22202016122321</v>
      </c>
      <c r="BI11" s="46">
        <f>BG11/BH11</f>
        <v>2.6972482473854059E-2</v>
      </c>
      <c r="BJ11" s="64">
        <f>BB11/BC11</f>
        <v>0</v>
      </c>
      <c r="BK11" s="66">
        <v>0</v>
      </c>
      <c r="BL11" s="66">
        <v>0</v>
      </c>
      <c r="BM11" s="66">
        <v>0</v>
      </c>
      <c r="BN11" s="10">
        <f>SUM(BK11:BM11)</f>
        <v>0</v>
      </c>
      <c r="BO11" s="15">
        <f>AY11*$D$143</f>
        <v>0</v>
      </c>
      <c r="BP11" s="9">
        <f>BO11-BN11</f>
        <v>0</v>
      </c>
      <c r="BQ11" s="53">
        <f>BP11*IF($BP$138 &gt; 0, (BP11&gt;0), (BP11&lt;0))</f>
        <v>0</v>
      </c>
      <c r="BR11" s="7">
        <f>BQ11/$BQ$138</f>
        <v>0</v>
      </c>
      <c r="BS11" s="62">
        <f>BR11*$BP$138</f>
        <v>0</v>
      </c>
      <c r="BT11" s="48">
        <f>IF(BS11&gt;0,V11,W11)</f>
        <v>285.99578966619771</v>
      </c>
      <c r="BU11" s="46">
        <f>BS11/BT11</f>
        <v>0</v>
      </c>
      <c r="BV11" s="64" t="e">
        <f>BN11/BO11</f>
        <v>#DIV/0!</v>
      </c>
      <c r="BW11" s="16">
        <f>BB11+BN11+BY11</f>
        <v>0</v>
      </c>
      <c r="BX11" s="69">
        <f>BC11+BO11+BZ11</f>
        <v>335.03329074180147</v>
      </c>
      <c r="BY11" s="66">
        <v>0</v>
      </c>
      <c r="BZ11" s="15">
        <f>AZ11*$D$146</f>
        <v>7.7531592782053487</v>
      </c>
      <c r="CA11" s="37">
        <f>BZ11-BY11</f>
        <v>7.7531592782053487</v>
      </c>
      <c r="CB11" s="54">
        <f>CA11*(CA11&lt;&gt;0)</f>
        <v>7.7531592782053487</v>
      </c>
      <c r="CC11" s="26">
        <f>CB11/$CB$138</f>
        <v>4.0815768356744185E-3</v>
      </c>
      <c r="CD11" s="47">
        <f>CC11 * $CA$138</f>
        <v>7.7531592782053478</v>
      </c>
      <c r="CE11" s="48">
        <f>IF(CD11&gt;0, V11, W11)</f>
        <v>282.22202016122321</v>
      </c>
      <c r="CF11" s="65">
        <f>CD11/CE11</f>
        <v>2.7471843882969332E-2</v>
      </c>
      <c r="CG11" s="66">
        <v>0</v>
      </c>
      <c r="CH11" s="15">
        <f>AZ11*$CG$141</f>
        <v>7.0568895558745357</v>
      </c>
      <c r="CI11" s="37">
        <f>CH11-CG11</f>
        <v>7.0568895558745357</v>
      </c>
      <c r="CJ11" s="54">
        <f>CI11*(CI11&lt;&gt;0)</f>
        <v>7.0568895558745357</v>
      </c>
      <c r="CK11" s="26">
        <f>CJ11/$CJ$138</f>
        <v>1.1842902548142703E-3</v>
      </c>
      <c r="CL11" s="47">
        <f>CK11 * $CI$138</f>
        <v>7.0568895558745357</v>
      </c>
      <c r="CM11" s="48">
        <f>IF(CD11&gt;0,V11,W11)</f>
        <v>282.22202016122321</v>
      </c>
      <c r="CN11" s="65">
        <f>CL11/CM11</f>
        <v>2.5004744675285049E-2</v>
      </c>
      <c r="CO11" s="70">
        <f>N11</f>
        <v>-2</v>
      </c>
      <c r="CP11" s="1">
        <f>BW11+BY11</f>
        <v>0</v>
      </c>
    </row>
    <row r="12" spans="1:94" x14ac:dyDescent="0.2">
      <c r="A12" s="25" t="s">
        <v>146</v>
      </c>
      <c r="B12">
        <v>1</v>
      </c>
      <c r="C12">
        <v>1</v>
      </c>
      <c r="D12">
        <v>0.72493100275988898</v>
      </c>
      <c r="E12">
        <v>0.27506899724011002</v>
      </c>
      <c r="F12">
        <v>0.94698354661791595</v>
      </c>
      <c r="G12">
        <v>0.94698354661791595</v>
      </c>
      <c r="H12">
        <v>0.37693798449612398</v>
      </c>
      <c r="I12">
        <v>0.67684108527131703</v>
      </c>
      <c r="J12">
        <v>0.50510109335294395</v>
      </c>
      <c r="K12">
        <v>0.69160857772583895</v>
      </c>
      <c r="L12">
        <v>0.684349813387924</v>
      </c>
      <c r="M12">
        <v>1.18274565075539</v>
      </c>
      <c r="N12" s="21">
        <v>0</v>
      </c>
      <c r="O12">
        <v>1.00619655540624</v>
      </c>
      <c r="P12">
        <v>0.99252041231800103</v>
      </c>
      <c r="Q12">
        <v>1.0142028425942</v>
      </c>
      <c r="R12">
        <v>0.98854805988758498</v>
      </c>
      <c r="S12">
        <v>31.959999084472599</v>
      </c>
      <c r="T12" s="27">
        <f>IF(C12,P12,R12)</f>
        <v>0.99252041231800103</v>
      </c>
      <c r="U12" s="27">
        <f>IF(D12 = 0,O12,Q12)</f>
        <v>1.0142028425942</v>
      </c>
      <c r="V12" s="39">
        <f>S12*T12^(1-N12)</f>
        <v>31.72095146900368</v>
      </c>
      <c r="W12" s="38">
        <f>S12*U12^(N12+1)</f>
        <v>32.41392192078014</v>
      </c>
      <c r="X12" s="44">
        <f>0.5 * (D12-MAX($D$3:$D$137))/(MIN($D$3:$D$137)-MAX($D$3:$D$137)) + 0.75</f>
        <v>0.87738845616584782</v>
      </c>
      <c r="Y12" s="44">
        <f>AVERAGE(D12, F12, G12, H12, I12, J12, K12)</f>
        <v>0.6956266909774208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PERCENTILE($L$2:$L$137, 0.05)</f>
        <v>-4.3359341232353174E-2</v>
      </c>
      <c r="AG12" s="22">
        <f>PERCENTILE($L$2:$L$137, 0.95)</f>
        <v>0.9653657708272595</v>
      </c>
      <c r="AH12" s="22">
        <f>MIN(MAX(L12,AF12), AG12)</f>
        <v>0.684349813387924</v>
      </c>
      <c r="AI12" s="22">
        <f>AH12-$AH$138+1</f>
        <v>1.7277091546202772</v>
      </c>
      <c r="AJ12" s="22">
        <f>PERCENTILE($M$2:$M$137, 0.02)</f>
        <v>-2.2731471942601358</v>
      </c>
      <c r="AK12" s="22">
        <f>PERCENTILE($M$2:$M$137, 0.98)</f>
        <v>1.2131274727462054</v>
      </c>
      <c r="AL12" s="22">
        <f>MIN(MAX(M12,AJ12), AK12)</f>
        <v>1.18274565075539</v>
      </c>
      <c r="AM12" s="22">
        <f>AL12-$AL$138 + 1</f>
        <v>4.4558928450155255</v>
      </c>
      <c r="AN12" s="46">
        <v>0</v>
      </c>
      <c r="AO12" s="75">
        <v>0.22</v>
      </c>
      <c r="AP12" s="51">
        <v>0.5</v>
      </c>
      <c r="AQ12" s="50">
        <v>1</v>
      </c>
      <c r="AR12" s="17">
        <f>(AI12^4)*AB12*AE12*AN12</f>
        <v>0</v>
      </c>
      <c r="AS12" s="17">
        <f>(AM12^4) *Z12*AC12*AO12*(M12 &gt; 0)</f>
        <v>86.728459916420491</v>
      </c>
      <c r="AT12" s="17">
        <f>(AM12^4)*AA12*AP12*AQ12</f>
        <v>197.11013617368295</v>
      </c>
      <c r="AU12" s="17">
        <f>MIN(AR12, 0.05*AR$138)</f>
        <v>0</v>
      </c>
      <c r="AV12" s="17">
        <f>MIN(AS12, 0.05*AS$138)</f>
        <v>86.728459916420491</v>
      </c>
      <c r="AW12" s="17">
        <f>MIN(AT12, 0.05*AT$138)</f>
        <v>197.11013617368295</v>
      </c>
      <c r="AX12" s="14">
        <f>AU12/$AU$138</f>
        <v>0</v>
      </c>
      <c r="AY12" s="14">
        <f>AV12/$AV$138</f>
        <v>2.8560464596543784E-2</v>
      </c>
      <c r="AZ12" s="67">
        <f>AW12/$AW$138</f>
        <v>2.2398165590028697E-2</v>
      </c>
      <c r="BA12" s="21">
        <f>N12</f>
        <v>0</v>
      </c>
      <c r="BB12" s="66">
        <v>0</v>
      </c>
      <c r="BC12" s="15">
        <f>$D$144*AX12</f>
        <v>0</v>
      </c>
      <c r="BD12" s="19">
        <f>BC12-BB12</f>
        <v>0</v>
      </c>
      <c r="BE12" s="53">
        <f>BD12*IF($BD$138 &gt; 0, (BD12&gt;0), (BD12&lt;0))</f>
        <v>0</v>
      </c>
      <c r="BF12" s="61">
        <f>BE12/$BE$138</f>
        <v>0</v>
      </c>
      <c r="BG12" s="62">
        <f>BF12*$BD$138</f>
        <v>0</v>
      </c>
      <c r="BH12" s="63">
        <f>(IF(BG12 &gt; 0, V12, W12))</f>
        <v>32.41392192078014</v>
      </c>
      <c r="BI12" s="46">
        <f>BG12/BH12</f>
        <v>0</v>
      </c>
      <c r="BJ12" s="64" t="e">
        <f>BB12/BC12</f>
        <v>#DIV/0!</v>
      </c>
      <c r="BK12" s="66">
        <v>0</v>
      </c>
      <c r="BL12" s="66">
        <v>1758</v>
      </c>
      <c r="BM12" s="66">
        <v>0</v>
      </c>
      <c r="BN12" s="10">
        <f>SUM(BK12:BM12)</f>
        <v>1758</v>
      </c>
      <c r="BO12" s="15">
        <f>AY12*$D$143</f>
        <v>5053.1187476959312</v>
      </c>
      <c r="BP12" s="9">
        <f>BO12-BN12</f>
        <v>3295.1187476959312</v>
      </c>
      <c r="BQ12" s="53">
        <f>BP12*IF($BP$138 &gt; 0, (BP12&gt;0), (BP12&lt;0))</f>
        <v>3295.1187476959312</v>
      </c>
      <c r="BR12" s="7">
        <f>BQ12/$BQ$138</f>
        <v>2.4577040260484347E-2</v>
      </c>
      <c r="BS12" s="62">
        <f>BR12*$BP$138</f>
        <v>160.24353135037077</v>
      </c>
      <c r="BT12" s="48">
        <f>IF(BS12&gt;0,V12,W12)</f>
        <v>31.72095146900368</v>
      </c>
      <c r="BU12" s="46">
        <f>BS12/BT12</f>
        <v>5.0516621957873395</v>
      </c>
      <c r="BV12" s="64">
        <f>BN12/BO12</f>
        <v>0.34790395551293835</v>
      </c>
      <c r="BW12" s="16">
        <f>BB12+BN12+BY12</f>
        <v>1982</v>
      </c>
      <c r="BX12" s="69">
        <f>BC12+BO12+BZ12</f>
        <v>5272.050737163946</v>
      </c>
      <c r="BY12" s="66">
        <v>224</v>
      </c>
      <c r="BZ12" s="15">
        <f>AZ12*$D$146</f>
        <v>218.93198946801499</v>
      </c>
      <c r="CA12" s="37">
        <f>BZ12-BY12</f>
        <v>-5.0680105319850099</v>
      </c>
      <c r="CB12" s="54">
        <f>CA12*(CA12&lt;&gt;0)</f>
        <v>-5.0680105319850099</v>
      </c>
      <c r="CC12" s="26">
        <f>CB12/$CB$138</f>
        <v>-2.6680058603274492E-3</v>
      </c>
      <c r="CD12" s="47">
        <f>CC12 * $CA$138</f>
        <v>-5.0680105319850099</v>
      </c>
      <c r="CE12" s="48">
        <f>IF(CD12&gt;0, V12, W12)</f>
        <v>32.41392192078014</v>
      </c>
      <c r="CF12" s="65">
        <f>CD12/CE12</f>
        <v>-0.15635289504217553</v>
      </c>
      <c r="CG12" s="66">
        <v>0</v>
      </c>
      <c r="CH12" s="15">
        <f>AZ12*$CG$141</f>
        <v>199.27087971308782</v>
      </c>
      <c r="CI12" s="37">
        <f>CH12-CG12</f>
        <v>199.27087971308782</v>
      </c>
      <c r="CJ12" s="54">
        <f>CI12*(CI12&lt;&gt;0)</f>
        <v>199.27087971308782</v>
      </c>
      <c r="CK12" s="26">
        <f>CJ12/$CJ$138</f>
        <v>3.3441725145892637E-2</v>
      </c>
      <c r="CL12" s="47">
        <f>CK12 * $CI$138</f>
        <v>199.27087971308782</v>
      </c>
      <c r="CM12" s="48">
        <f>IF(CD12&gt;0,V12,W12)</f>
        <v>32.41392192078014</v>
      </c>
      <c r="CN12" s="65">
        <f>CL12/CM12</f>
        <v>6.1476941975768096</v>
      </c>
      <c r="CO12" s="70">
        <f>N12</f>
        <v>0</v>
      </c>
      <c r="CP12" s="1">
        <f>BW12+BY12</f>
        <v>2206</v>
      </c>
    </row>
    <row r="13" spans="1:94" x14ac:dyDescent="0.2">
      <c r="A13" s="25" t="s">
        <v>147</v>
      </c>
      <c r="B13">
        <v>0</v>
      </c>
      <c r="C13">
        <v>0</v>
      </c>
      <c r="D13">
        <v>0.108270075908909</v>
      </c>
      <c r="E13">
        <v>0.89172992409108998</v>
      </c>
      <c r="F13">
        <v>8.0254270957488993E-2</v>
      </c>
      <c r="G13">
        <v>8.0254270957488993E-2</v>
      </c>
      <c r="H13">
        <v>1.50438779774341E-2</v>
      </c>
      <c r="I13">
        <v>0.195152528207271</v>
      </c>
      <c r="J13">
        <v>5.4183492147867003E-2</v>
      </c>
      <c r="K13">
        <v>6.5942828725024397E-2</v>
      </c>
      <c r="L13">
        <v>0.79942198618541005</v>
      </c>
      <c r="M13">
        <v>-2.4436766654268798</v>
      </c>
      <c r="N13" s="21">
        <v>0</v>
      </c>
      <c r="O13">
        <v>1.00574203855356</v>
      </c>
      <c r="P13">
        <v>0.97939860303065995</v>
      </c>
      <c r="Q13">
        <v>1.02984092391466</v>
      </c>
      <c r="R13">
        <v>0.98356069480308295</v>
      </c>
      <c r="S13">
        <v>94.139999389648395</v>
      </c>
      <c r="T13" s="27">
        <f>IF(C13,P13,R13)</f>
        <v>0.98356069480308295</v>
      </c>
      <c r="U13" s="27">
        <f>IF(D13 = 0,O13,Q13)</f>
        <v>1.02984092391466</v>
      </c>
      <c r="V13" s="39">
        <f>S13*T13^(1-N13)</f>
        <v>92.592403208444381</v>
      </c>
      <c r="W13" s="38">
        <f>S13*U13^(N13+1)</f>
        <v>96.949223948761031</v>
      </c>
      <c r="X13" s="44">
        <f>0.5 * (D13-MAX($D$3:$D$137))/(MIN($D$3:$D$137)-MAX($D$3:$D$137)) + 0.75</f>
        <v>1.1999891403752181</v>
      </c>
      <c r="Y13" s="44">
        <f>AVERAGE(D13, F13, G13, H13, I13, J13, K13)</f>
        <v>8.5585906411640517E-2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PERCENTILE($L$2:$L$137, 0.05)</f>
        <v>-4.3359341232353174E-2</v>
      </c>
      <c r="AG13" s="22">
        <f>PERCENTILE($L$2:$L$137, 0.95)</f>
        <v>0.9653657708272595</v>
      </c>
      <c r="AH13" s="22">
        <f>MIN(MAX(L13,AF13), AG13)</f>
        <v>0.79942198618541005</v>
      </c>
      <c r="AI13" s="22">
        <f>AH13-$AH$138+1</f>
        <v>1.8427813274177631</v>
      </c>
      <c r="AJ13" s="22">
        <f>PERCENTILE($M$2:$M$137, 0.02)</f>
        <v>-2.2731471942601358</v>
      </c>
      <c r="AK13" s="22">
        <f>PERCENTILE($M$2:$M$137, 0.98)</f>
        <v>1.2131274727462054</v>
      </c>
      <c r="AL13" s="22">
        <f>MIN(MAX(M13,AJ13), AK13)</f>
        <v>-2.2731471942601358</v>
      </c>
      <c r="AM13" s="22">
        <f>AL13-$AL$138 + 1</f>
        <v>1</v>
      </c>
      <c r="AN13" s="46">
        <v>1</v>
      </c>
      <c r="AO13" s="51">
        <v>1</v>
      </c>
      <c r="AP13" s="51">
        <v>1</v>
      </c>
      <c r="AQ13" s="21">
        <v>2</v>
      </c>
      <c r="AR13" s="17">
        <f>(AI13^4)*AB13*AE13*AN13</f>
        <v>11.531749821098167</v>
      </c>
      <c r="AS13" s="17">
        <f>(AM13^4) *Z13*AC13*AO13*(M13 &gt; 0)</f>
        <v>0</v>
      </c>
      <c r="AT13" s="17">
        <f>(AM13^4)*AA13*AP13*AQ13</f>
        <v>2</v>
      </c>
      <c r="AU13" s="17">
        <f>MIN(AR13, 0.05*AR$138)</f>
        <v>11.531749821098167</v>
      </c>
      <c r="AV13" s="17">
        <f>MIN(AS13, 0.05*AS$138)</f>
        <v>0</v>
      </c>
      <c r="AW13" s="17">
        <f>MIN(AT13, 0.05*AT$138)</f>
        <v>2</v>
      </c>
      <c r="AX13" s="14">
        <f>AU13/$AU$138</f>
        <v>1.7287556733769558E-2</v>
      </c>
      <c r="AY13" s="14">
        <f>AV13/$AV$138</f>
        <v>0</v>
      </c>
      <c r="AZ13" s="67">
        <f>AW13/$AW$138</f>
        <v>2.2726548745613596E-4</v>
      </c>
      <c r="BA13" s="21">
        <f>N13</f>
        <v>0</v>
      </c>
      <c r="BB13" s="66">
        <v>3012</v>
      </c>
      <c r="BC13" s="15">
        <f>$D$144*AX13</f>
        <v>2096.9114815793123</v>
      </c>
      <c r="BD13" s="19">
        <f>BC13-BB13</f>
        <v>-915.08851842068771</v>
      </c>
      <c r="BE13" s="53">
        <f>BD13*IF($BD$138 &gt; 0, (BD13&gt;0), (BD13&lt;0))</f>
        <v>0</v>
      </c>
      <c r="BF13" s="61">
        <f>BE13/$BE$138</f>
        <v>0</v>
      </c>
      <c r="BG13" s="62">
        <f>BF13*$BD$138</f>
        <v>0</v>
      </c>
      <c r="BH13" s="63">
        <f>(IF(BG13 &gt; 0, V13, W13))</f>
        <v>96.949223948761031</v>
      </c>
      <c r="BI13" s="46">
        <f>BG13/BH13</f>
        <v>0</v>
      </c>
      <c r="BJ13" s="64">
        <f>BB13/BC13</f>
        <v>1.4363982583239416</v>
      </c>
      <c r="BK13" s="66">
        <v>0</v>
      </c>
      <c r="BL13" s="66">
        <v>4801</v>
      </c>
      <c r="BM13" s="66">
        <v>0</v>
      </c>
      <c r="BN13" s="10">
        <f>SUM(BK13:BM13)</f>
        <v>4801</v>
      </c>
      <c r="BO13" s="15">
        <f>AY13*$D$143</f>
        <v>0</v>
      </c>
      <c r="BP13" s="9">
        <f>BO13-BN13</f>
        <v>-4801</v>
      </c>
      <c r="BQ13" s="53">
        <f>BP13*IF($BP$138 &gt; 0, (BP13&gt;0), (BP13&lt;0))</f>
        <v>0</v>
      </c>
      <c r="BR13" s="7">
        <f>BQ13/$BQ$138</f>
        <v>0</v>
      </c>
      <c r="BS13" s="62">
        <f>BR13*$BP$138</f>
        <v>0</v>
      </c>
      <c r="BT13" s="48">
        <f>IF(BS13&gt;0,V13,W13)</f>
        <v>96.949223948761031</v>
      </c>
      <c r="BU13" s="46">
        <f>BS13/BT13</f>
        <v>0</v>
      </c>
      <c r="BV13" s="64" t="e">
        <f>BN13/BO13</f>
        <v>#DIV/0!</v>
      </c>
      <c r="BW13" s="16">
        <f>BB13+BN13+BY13</f>
        <v>7813</v>
      </c>
      <c r="BX13" s="69">
        <f>BC13+BO13+BZ13</f>
        <v>2099.1328994497267</v>
      </c>
      <c r="BY13" s="66">
        <v>0</v>
      </c>
      <c r="BZ13" s="15">
        <f>AZ13*$D$146</f>
        <v>2.2214178704143737</v>
      </c>
      <c r="CA13" s="37">
        <f>BZ13-BY13</f>
        <v>2.2214178704143737</v>
      </c>
      <c r="CB13" s="54">
        <f>CA13*(CA13&lt;&gt;0)</f>
        <v>2.2214178704143737</v>
      </c>
      <c r="CC13" s="26">
        <f>CB13/$CB$138</f>
        <v>1.1694442738618999E-3</v>
      </c>
      <c r="CD13" s="47">
        <f>CC13 * $CA$138</f>
        <v>2.2214178704143737</v>
      </c>
      <c r="CE13" s="48">
        <f>IF(CD13&gt;0, V13, W13)</f>
        <v>92.592403208444381</v>
      </c>
      <c r="CF13" s="65">
        <f>CD13/CE13</f>
        <v>2.3991362071178874E-2</v>
      </c>
      <c r="CG13" s="66">
        <v>0</v>
      </c>
      <c r="CH13" s="15">
        <f>AZ13*$CG$141</f>
        <v>2.0219242255253778</v>
      </c>
      <c r="CI13" s="37">
        <f>CH13-CG13</f>
        <v>2.0219242255253778</v>
      </c>
      <c r="CJ13" s="54">
        <f>CI13*(CI13&lt;&gt;0)</f>
        <v>2.0219242255253778</v>
      </c>
      <c r="CK13" s="26">
        <f>CJ13/$CJ$138</f>
        <v>3.393201972771768E-4</v>
      </c>
      <c r="CL13" s="47">
        <f>CK13 * $CI$138</f>
        <v>2.0219242255253778</v>
      </c>
      <c r="CM13" s="48">
        <f>IF(CD13&gt;0,V13,W13)</f>
        <v>92.592403208444381</v>
      </c>
      <c r="CN13" s="65">
        <f>CL13/CM13</f>
        <v>2.1836826299600563E-2</v>
      </c>
      <c r="CO13" s="70">
        <f>N13</f>
        <v>0</v>
      </c>
      <c r="CP13" s="1">
        <f>BW13+BY13</f>
        <v>7813</v>
      </c>
    </row>
    <row r="14" spans="1:94" x14ac:dyDescent="0.2">
      <c r="A14" s="25" t="s">
        <v>187</v>
      </c>
      <c r="B14">
        <v>1</v>
      </c>
      <c r="C14">
        <v>1</v>
      </c>
      <c r="D14">
        <v>0.80349551251771301</v>
      </c>
      <c r="E14">
        <v>0.19650448748228599</v>
      </c>
      <c r="F14">
        <v>0.92585640544345305</v>
      </c>
      <c r="G14">
        <v>0.92585640544345305</v>
      </c>
      <c r="H14">
        <v>0.95391131041355204</v>
      </c>
      <c r="I14">
        <v>0.79870453413054299</v>
      </c>
      <c r="J14">
        <v>0.87286498886466501</v>
      </c>
      <c r="K14">
        <v>0.89897032266236598</v>
      </c>
      <c r="L14">
        <v>0.83722821548349002</v>
      </c>
      <c r="M14">
        <v>-2.1512277353582898</v>
      </c>
      <c r="N14" s="21">
        <v>0</v>
      </c>
      <c r="O14">
        <v>1.0398957665691</v>
      </c>
      <c r="P14">
        <v>0.98205831059133197</v>
      </c>
      <c r="Q14">
        <v>1.0050205561605601</v>
      </c>
      <c r="R14">
        <v>0.99130833609803803</v>
      </c>
      <c r="S14">
        <v>135.47999572753901</v>
      </c>
      <c r="T14" s="27">
        <f>IF(C14,P14,R14)</f>
        <v>0.98205831059133197</v>
      </c>
      <c r="U14" s="27">
        <f>IF(D14 = 0,O14,Q14)</f>
        <v>1.0050205561605601</v>
      </c>
      <c r="V14" s="39">
        <f>S14*T14^(1-N14)</f>
        <v>133.04925572310782</v>
      </c>
      <c r="W14" s="38">
        <f>S14*U14^(N14+1)</f>
        <v>136.16018065472156</v>
      </c>
      <c r="X14" s="44">
        <f>0.5 * (D14-MAX($D$3:$D$137))/(MIN($D$3:$D$137)-MAX($D$3:$D$137)) + 0.75</f>
        <v>0.83628813101329835</v>
      </c>
      <c r="Y14" s="44">
        <f>AVERAGE(D14, F14, G14, H14, I14, J14, K14)</f>
        <v>0.8828084970679636</v>
      </c>
      <c r="Z14" s="22">
        <f>AI14^N14</f>
        <v>1</v>
      </c>
      <c r="AA14" s="22">
        <f>(Z14+AB14)/2</f>
        <v>1</v>
      </c>
      <c r="AB14" s="22">
        <f>AM14^N14</f>
        <v>1</v>
      </c>
      <c r="AC14" s="22">
        <v>1</v>
      </c>
      <c r="AD14" s="22">
        <v>1</v>
      </c>
      <c r="AE14" s="22">
        <v>1</v>
      </c>
      <c r="AF14" s="22">
        <f>PERCENTILE($L$2:$L$137, 0.05)</f>
        <v>-4.3359341232353174E-2</v>
      </c>
      <c r="AG14" s="22">
        <f>PERCENTILE($L$2:$L$137, 0.95)</f>
        <v>0.9653657708272595</v>
      </c>
      <c r="AH14" s="22">
        <f>MIN(MAX(L14,AF14), AG14)</f>
        <v>0.83722821548349002</v>
      </c>
      <c r="AI14" s="22">
        <f>AH14-$AH$138+1</f>
        <v>1.8805875567158432</v>
      </c>
      <c r="AJ14" s="22">
        <f>PERCENTILE($M$2:$M$137, 0.02)</f>
        <v>-2.2731471942601358</v>
      </c>
      <c r="AK14" s="22">
        <f>PERCENTILE($M$2:$M$137, 0.98)</f>
        <v>1.2131274727462054</v>
      </c>
      <c r="AL14" s="22">
        <f>MIN(MAX(M14,AJ14), AK14)</f>
        <v>-2.1512277353582898</v>
      </c>
      <c r="AM14" s="22">
        <f>AL14-$AL$138 + 1</f>
        <v>1.121919458901846</v>
      </c>
      <c r="AN14" s="46">
        <v>1</v>
      </c>
      <c r="AO14" s="51">
        <v>1</v>
      </c>
      <c r="AP14" s="51">
        <v>1</v>
      </c>
      <c r="AQ14" s="21">
        <v>1</v>
      </c>
      <c r="AR14" s="17">
        <f>(AI14^4)*AB14*AE14*AN14</f>
        <v>12.50760716909295</v>
      </c>
      <c r="AS14" s="17">
        <f>(AM14^4) *Z14*AC14*AO14*(M14 &gt; 0)</f>
        <v>0</v>
      </c>
      <c r="AT14" s="17">
        <f>(AM14^4)*AA14*AP14*AQ14</f>
        <v>1.5843339276046042</v>
      </c>
      <c r="AU14" s="17">
        <f>MIN(AR14, 0.05*AR$138)</f>
        <v>12.50760716909295</v>
      </c>
      <c r="AV14" s="17">
        <f>MIN(AS14, 0.05*AS$138)</f>
        <v>0</v>
      </c>
      <c r="AW14" s="17">
        <f>MIN(AT14, 0.05*AT$138)</f>
        <v>1.5843339276046042</v>
      </c>
      <c r="AX14" s="14">
        <f>AU14/$AU$138</f>
        <v>1.8750490766266559E-2</v>
      </c>
      <c r="AY14" s="14">
        <f>AV14/$AV$138</f>
        <v>0</v>
      </c>
      <c r="AZ14" s="67">
        <f>AW14/$AW$138</f>
        <v>1.8003221117517742E-4</v>
      </c>
      <c r="BA14" s="21">
        <f>N14</f>
        <v>0</v>
      </c>
      <c r="BB14" s="66">
        <v>3116</v>
      </c>
      <c r="BC14" s="15">
        <f>$D$144*AX14</f>
        <v>2274.3595279850683</v>
      </c>
      <c r="BD14" s="19">
        <f>BC14-BB14</f>
        <v>-841.64047201493167</v>
      </c>
      <c r="BE14" s="53">
        <f>BD14*IF($BD$138 &gt; 0, (BD14&gt;0), (BD14&lt;0))</f>
        <v>0</v>
      </c>
      <c r="BF14" s="61">
        <f>BE14/$BE$138</f>
        <v>0</v>
      </c>
      <c r="BG14" s="62">
        <f>BF14*$BD$138</f>
        <v>0</v>
      </c>
      <c r="BH14" s="63">
        <f>(IF(BG14 &gt; 0, V14, W14))</f>
        <v>136.16018065472156</v>
      </c>
      <c r="BI14" s="46">
        <f>BG14/BH14</f>
        <v>0</v>
      </c>
      <c r="BJ14" s="64">
        <f>BB14/BC14</f>
        <v>1.370056036285771</v>
      </c>
      <c r="BK14" s="66">
        <v>0</v>
      </c>
      <c r="BL14" s="66">
        <v>0</v>
      </c>
      <c r="BM14" s="66">
        <v>0</v>
      </c>
      <c r="BN14" s="10">
        <f>SUM(BK14:BM14)</f>
        <v>0</v>
      </c>
      <c r="BO14" s="15">
        <f>AY14*$D$143</f>
        <v>0</v>
      </c>
      <c r="BP14" s="9">
        <f>BO14-BN14</f>
        <v>0</v>
      </c>
      <c r="BQ14" s="53">
        <f>BP14*IF($BP$138 &gt; 0, (BP14&gt;0), (BP14&lt;0))</f>
        <v>0</v>
      </c>
      <c r="BR14" s="7">
        <f>BQ14/$BQ$138</f>
        <v>0</v>
      </c>
      <c r="BS14" s="62">
        <f>BR14*$BP$138</f>
        <v>0</v>
      </c>
      <c r="BT14" s="48">
        <f>IF(BS14&gt;0,V14,W14)</f>
        <v>136.16018065472156</v>
      </c>
      <c r="BU14" s="46">
        <f>BS14/BT14</f>
        <v>0</v>
      </c>
      <c r="BV14" s="64" t="e">
        <f>BN14/BO14</f>
        <v>#DIV/0!</v>
      </c>
      <c r="BW14" s="16">
        <f>BB14+BN14+BY14</f>
        <v>3116</v>
      </c>
      <c r="BX14" s="69">
        <f>BC14+BO14+BZ14</f>
        <v>2276.1192618348105</v>
      </c>
      <c r="BY14" s="66">
        <v>0</v>
      </c>
      <c r="BZ14" s="15">
        <f>AZ14*$D$146</f>
        <v>1.7597338497423303</v>
      </c>
      <c r="CA14" s="37">
        <f>BZ14-BY14</f>
        <v>1.7597338497423303</v>
      </c>
      <c r="CB14" s="54">
        <f>CA14*(CA14&lt;&gt;0)</f>
        <v>1.7597338497423303</v>
      </c>
      <c r="CC14" s="26">
        <f>CB14/$CB$138</f>
        <v>9.2639511976116919E-4</v>
      </c>
      <c r="CD14" s="47">
        <f>CC14 * $CA$138</f>
        <v>1.7597338497423303</v>
      </c>
      <c r="CE14" s="48">
        <f>IF(CD14&gt;0, V14, W14)</f>
        <v>133.04925572310782</v>
      </c>
      <c r="CF14" s="65">
        <f>CD14/CE14</f>
        <v>1.3226183342239486E-2</v>
      </c>
      <c r="CG14" s="66">
        <v>0</v>
      </c>
      <c r="CH14" s="15">
        <f>AZ14*$CG$141</f>
        <v>1.6017015747727597</v>
      </c>
      <c r="CI14" s="37">
        <f>CH14-CG14</f>
        <v>1.6017015747727597</v>
      </c>
      <c r="CJ14" s="54">
        <f>CI14*(CI14&lt;&gt;0)</f>
        <v>1.6017015747727597</v>
      </c>
      <c r="CK14" s="26">
        <f>CJ14/$CJ$138</f>
        <v>2.687982504338593E-4</v>
      </c>
      <c r="CL14" s="47">
        <f>CK14 * $CI$138</f>
        <v>1.6017015747727597</v>
      </c>
      <c r="CM14" s="48">
        <f>IF(CD14&gt;0,V14,W14)</f>
        <v>133.04925572310782</v>
      </c>
      <c r="CN14" s="65">
        <f>CL14/CM14</f>
        <v>1.2038410632721624E-2</v>
      </c>
      <c r="CO14" s="70">
        <f>N14</f>
        <v>0</v>
      </c>
      <c r="CP14" s="1">
        <f>BW14+BY14</f>
        <v>3116</v>
      </c>
    </row>
    <row r="15" spans="1:94" x14ac:dyDescent="0.2">
      <c r="A15" s="25" t="s">
        <v>199</v>
      </c>
      <c r="B15">
        <v>1</v>
      </c>
      <c r="C15">
        <v>1</v>
      </c>
      <c r="D15">
        <v>0.68597682780663205</v>
      </c>
      <c r="E15">
        <v>0.31402317219336701</v>
      </c>
      <c r="F15">
        <v>0.68772348033372999</v>
      </c>
      <c r="G15">
        <v>0.68772348033372999</v>
      </c>
      <c r="H15">
        <v>0.53949017969076396</v>
      </c>
      <c r="I15">
        <v>0.21897200167154199</v>
      </c>
      <c r="J15">
        <v>0.34370517093728198</v>
      </c>
      <c r="K15">
        <v>0.48618321275594001</v>
      </c>
      <c r="L15">
        <v>0.47859827460159399</v>
      </c>
      <c r="M15">
        <v>0.83143360736111105</v>
      </c>
      <c r="N15" s="21">
        <v>0</v>
      </c>
      <c r="O15">
        <v>0.99275368745442505</v>
      </c>
      <c r="P15">
        <v>0.99859720838102095</v>
      </c>
      <c r="Q15">
        <v>0.99842999057037196</v>
      </c>
      <c r="R15">
        <v>0.99665045303043998</v>
      </c>
      <c r="S15">
        <v>4.1399998664855904</v>
      </c>
      <c r="T15" s="27">
        <f>IF(C15,P15,R15)</f>
        <v>0.99859720838102095</v>
      </c>
      <c r="U15" s="27">
        <f>IF(D15 = 0,O15,Q15)</f>
        <v>0.99842999057037196</v>
      </c>
      <c r="V15" s="39">
        <f>S15*T15^(1-N15)</f>
        <v>4.1341923093703103</v>
      </c>
      <c r="W15" s="38">
        <f>S15*U15^(N15+1)</f>
        <v>4.1335000276565488</v>
      </c>
      <c r="X15" s="44">
        <f>0.5 * (D15-MAX($D$3:$D$137))/(MIN($D$3:$D$137)-MAX($D$3:$D$137)) + 0.75</f>
        <v>0.89776698664434695</v>
      </c>
      <c r="Y15" s="44">
        <f>AVERAGE(D15, F15, G15, H15, I15, J15, K15)</f>
        <v>0.52139633621851711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PERCENTILE($L$2:$L$137, 0.05)</f>
        <v>-4.3359341232353174E-2</v>
      </c>
      <c r="AG15" s="22">
        <f>PERCENTILE($L$2:$L$137, 0.95)</f>
        <v>0.9653657708272595</v>
      </c>
      <c r="AH15" s="22">
        <f>MIN(MAX(L15,AF15), AG15)</f>
        <v>0.47859827460159399</v>
      </c>
      <c r="AI15" s="22">
        <f>AH15-$AH$138+1</f>
        <v>1.5219576158339472</v>
      </c>
      <c r="AJ15" s="22">
        <f>PERCENTILE($M$2:$M$137, 0.02)</f>
        <v>-2.2731471942601358</v>
      </c>
      <c r="AK15" s="22">
        <f>PERCENTILE($M$2:$M$137, 0.98)</f>
        <v>1.2131274727462054</v>
      </c>
      <c r="AL15" s="22">
        <f>MIN(MAX(M15,AJ15), AK15)</f>
        <v>0.83143360736111105</v>
      </c>
      <c r="AM15" s="22">
        <f>AL15-$AL$138 + 1</f>
        <v>4.1045808016212471</v>
      </c>
      <c r="AN15" s="46">
        <v>0</v>
      </c>
      <c r="AO15" s="75">
        <v>0.22</v>
      </c>
      <c r="AP15" s="51">
        <v>0.5</v>
      </c>
      <c r="AQ15" s="50">
        <v>1</v>
      </c>
      <c r="AR15" s="17">
        <f>(AI15^4)*AB15*AE15*AN15</f>
        <v>0</v>
      </c>
      <c r="AS15" s="17">
        <f>(AM15^4) *Z15*AC15*AO15*(M15 &gt; 0)</f>
        <v>62.445035776500895</v>
      </c>
      <c r="AT15" s="17">
        <f>(AM15^4)*AA15*AP15*AQ15</f>
        <v>141.92053585568385</v>
      </c>
      <c r="AU15" s="17">
        <f>MIN(AR15, 0.05*AR$138)</f>
        <v>0</v>
      </c>
      <c r="AV15" s="17">
        <f>MIN(AS15, 0.05*AS$138)</f>
        <v>62.445035776500895</v>
      </c>
      <c r="AW15" s="17">
        <f>MIN(AT15, 0.05*AT$138)</f>
        <v>141.92053585568385</v>
      </c>
      <c r="AX15" s="14">
        <f>AU15/$AU$138</f>
        <v>0</v>
      </c>
      <c r="AY15" s="14">
        <f>AV15/$AV$138</f>
        <v>2.0563713863285118E-2</v>
      </c>
      <c r="AZ15" s="67">
        <f>AW15/$AW$138</f>
        <v>1.6126819880639007E-2</v>
      </c>
      <c r="BA15" s="21">
        <f>N15</f>
        <v>0</v>
      </c>
      <c r="BB15" s="66">
        <v>0</v>
      </c>
      <c r="BC15" s="15">
        <f>$D$144*AX15</f>
        <v>0</v>
      </c>
      <c r="BD15" s="19">
        <f>BC15-BB15</f>
        <v>0</v>
      </c>
      <c r="BE15" s="53">
        <f>BD15*IF($BD$138 &gt; 0, (BD15&gt;0), (BD15&lt;0))</f>
        <v>0</v>
      </c>
      <c r="BF15" s="61">
        <f>BE15/$BE$138</f>
        <v>0</v>
      </c>
      <c r="BG15" s="62">
        <f>BF15*$BD$138</f>
        <v>0</v>
      </c>
      <c r="BH15" s="63">
        <f>(IF(BG15 &gt; 0, V15, W15))</f>
        <v>4.1335000276565488</v>
      </c>
      <c r="BI15" s="46">
        <f>BG15/BH15</f>
        <v>0</v>
      </c>
      <c r="BJ15" s="64" t="e">
        <f>BB15/BC15</f>
        <v>#DIV/0!</v>
      </c>
      <c r="BK15" s="66">
        <v>0</v>
      </c>
      <c r="BL15" s="66">
        <v>1014</v>
      </c>
      <c r="BM15" s="66">
        <v>0</v>
      </c>
      <c r="BN15" s="10">
        <f>SUM(BK15:BM15)</f>
        <v>1014</v>
      </c>
      <c r="BO15" s="15">
        <f>AY15*$D$143</f>
        <v>3638.2772308751391</v>
      </c>
      <c r="BP15" s="9">
        <f>BO15-BN15</f>
        <v>2624.2772308751391</v>
      </c>
      <c r="BQ15" s="53">
        <f>BP15*IF($BP$138 &gt; 0, (BP15&gt;0), (BP15&lt;0))</f>
        <v>2624.2772308751391</v>
      </c>
      <c r="BR15" s="7">
        <f>BQ15/$BQ$138</f>
        <v>1.9573487967008574E-2</v>
      </c>
      <c r="BS15" s="62">
        <f>BR15*$BP$138</f>
        <v>127.62012021929409</v>
      </c>
      <c r="BT15" s="48">
        <f>IF(BS15&gt;0,V15,W15)</f>
        <v>4.1341923093703103</v>
      </c>
      <c r="BU15" s="46">
        <f>BS15/BT15</f>
        <v>30.869420353290785</v>
      </c>
      <c r="BV15" s="64">
        <f>BN15/BO15</f>
        <v>0.27870333557734295</v>
      </c>
      <c r="BW15" s="16">
        <f>BB15+BN15+BY15</f>
        <v>1105</v>
      </c>
      <c r="BX15" s="69">
        <f>BC15+BO15+BZ15</f>
        <v>3795.9096381394393</v>
      </c>
      <c r="BY15" s="66">
        <v>91</v>
      </c>
      <c r="BZ15" s="15">
        <f>AZ15*$D$146</f>
        <v>157.63240726429999</v>
      </c>
      <c r="CA15" s="37">
        <f>BZ15-BY15</f>
        <v>66.632407264299985</v>
      </c>
      <c r="CB15" s="54">
        <f>CA15*(CA15&lt;&gt;0)</f>
        <v>66.632407264299985</v>
      </c>
      <c r="CC15" s="26">
        <f>CB15/$CB$138</f>
        <v>3.5077995980258445E-2</v>
      </c>
      <c r="CD15" s="47">
        <f>CC15 * $CA$138</f>
        <v>66.632407264299985</v>
      </c>
      <c r="CE15" s="48">
        <f>IF(CD15&gt;0, V15, W15)</f>
        <v>4.1341923093703103</v>
      </c>
      <c r="CF15" s="65">
        <f>CD15/CE15</f>
        <v>16.117394227954758</v>
      </c>
      <c r="CG15" s="66">
        <v>0</v>
      </c>
      <c r="CH15" s="15">
        <f>AZ15*$CG$141</f>
        <v>143.47628477307509</v>
      </c>
      <c r="CI15" s="37">
        <f>CH15-CG15</f>
        <v>143.47628477307509</v>
      </c>
      <c r="CJ15" s="54">
        <f>CI15*(CI15&lt;&gt;0)</f>
        <v>143.47628477307509</v>
      </c>
      <c r="CK15" s="26">
        <f>CJ15/$CJ$138</f>
        <v>2.4078252112116644E-2</v>
      </c>
      <c r="CL15" s="47">
        <f>CK15 * $CI$138</f>
        <v>143.47628477307509</v>
      </c>
      <c r="CM15" s="48">
        <f>IF(CD15&gt;0,V15,W15)</f>
        <v>4.1341923093703103</v>
      </c>
      <c r="CN15" s="65">
        <f>CL15/CM15</f>
        <v>34.704792142320137</v>
      </c>
      <c r="CO15" s="70">
        <f>N15</f>
        <v>0</v>
      </c>
      <c r="CP15" s="1">
        <f>BW15+BY15</f>
        <v>1196</v>
      </c>
    </row>
    <row r="16" spans="1:94" x14ac:dyDescent="0.2">
      <c r="A16" s="25" t="s">
        <v>188</v>
      </c>
      <c r="B16">
        <v>1</v>
      </c>
      <c r="C16">
        <v>1</v>
      </c>
      <c r="D16">
        <v>0.89732321214542499</v>
      </c>
      <c r="E16">
        <v>0.102676787854574</v>
      </c>
      <c r="F16">
        <v>0.99801350814461598</v>
      </c>
      <c r="G16">
        <v>0.99801350814461598</v>
      </c>
      <c r="H16">
        <v>0.80819055578771404</v>
      </c>
      <c r="I16">
        <v>0.923109068115336</v>
      </c>
      <c r="J16">
        <v>0.86374071966812604</v>
      </c>
      <c r="K16">
        <v>0.92845296367847396</v>
      </c>
      <c r="L16">
        <v>0.93695293631582899</v>
      </c>
      <c r="M16">
        <v>-1.3437950987732901</v>
      </c>
      <c r="N16" s="21">
        <v>-2</v>
      </c>
      <c r="O16">
        <v>1.02768924632784</v>
      </c>
      <c r="P16">
        <v>0.97288420185829605</v>
      </c>
      <c r="Q16">
        <v>1.02715577008278</v>
      </c>
      <c r="R16">
        <v>0.97792436758706103</v>
      </c>
      <c r="S16">
        <v>593.15997314453102</v>
      </c>
      <c r="T16" s="27">
        <f>IF(C16,P16,R16)</f>
        <v>0.97288420185829605</v>
      </c>
      <c r="U16" s="27">
        <f>IF(D16 = 0,O16,Q16)</f>
        <v>1.02715577008278</v>
      </c>
      <c r="V16" s="39">
        <f>S16*T16^(1-N16)</f>
        <v>546.20452080889356</v>
      </c>
      <c r="W16" s="38">
        <f>S16*U16^(N16+1)</f>
        <v>577.47811035197446</v>
      </c>
      <c r="X16" s="44">
        <f>0.5 * (D16-MAX($D$3:$D$137))/(MIN($D$3:$D$137)-MAX($D$3:$D$137)) + 0.75</f>
        <v>0.78720300370960938</v>
      </c>
      <c r="Y16" s="44">
        <f>AVERAGE(D16, F16, G16, H16, I16, J16, K16)</f>
        <v>0.91669193366918666</v>
      </c>
      <c r="Z16" s="22">
        <f>AI16^N16</f>
        <v>0.25499557257943245</v>
      </c>
      <c r="AA16" s="22">
        <f>(Z16+AB16)/2</f>
        <v>0.261819746863034</v>
      </c>
      <c r="AB16" s="22">
        <f>AM16^N16</f>
        <v>0.2686439211466356</v>
      </c>
      <c r="AC16" s="22">
        <v>1</v>
      </c>
      <c r="AD16" s="22">
        <v>1</v>
      </c>
      <c r="AE16" s="22">
        <v>1</v>
      </c>
      <c r="AF16" s="22">
        <f>PERCENTILE($L$2:$L$137, 0.05)</f>
        <v>-4.3359341232353174E-2</v>
      </c>
      <c r="AG16" s="22">
        <f>PERCENTILE($L$2:$L$137, 0.95)</f>
        <v>0.9653657708272595</v>
      </c>
      <c r="AH16" s="22">
        <f>MIN(MAX(L16,AF16), AG16)</f>
        <v>0.93695293631582899</v>
      </c>
      <c r="AI16" s="22">
        <f>AH16-$AH$138+1</f>
        <v>1.9803122775481823</v>
      </c>
      <c r="AJ16" s="22">
        <f>PERCENTILE($M$2:$M$137, 0.02)</f>
        <v>-2.2731471942601358</v>
      </c>
      <c r="AK16" s="22">
        <f>PERCENTILE($M$2:$M$137, 0.98)</f>
        <v>1.2131274727462054</v>
      </c>
      <c r="AL16" s="22">
        <f>MIN(MAX(M16,AJ16), AK16)</f>
        <v>-1.3437950987732901</v>
      </c>
      <c r="AM16" s="22">
        <f>AL16-$AL$138 + 1</f>
        <v>1.9293520954868457</v>
      </c>
      <c r="AN16" s="46">
        <v>1</v>
      </c>
      <c r="AO16" s="51">
        <v>1</v>
      </c>
      <c r="AP16" s="51">
        <v>1</v>
      </c>
      <c r="AQ16" s="21">
        <v>1</v>
      </c>
      <c r="AR16" s="17">
        <f>(AI16^4)*AB16*AE16*AN16</f>
        <v>4.1315378702664756</v>
      </c>
      <c r="AS16" s="17">
        <f>(AM16^4) *Z16*AC16*AO16*(M16 &gt; 0)</f>
        <v>0</v>
      </c>
      <c r="AT16" s="17">
        <f>(AM16^4)*AA16*AP16*AQ16</f>
        <v>3.6278419881676429</v>
      </c>
      <c r="AU16" s="17">
        <f>MIN(AR16, 0.05*AR$138)</f>
        <v>4.1315378702664756</v>
      </c>
      <c r="AV16" s="17">
        <f>MIN(AS16, 0.05*AS$138)</f>
        <v>0</v>
      </c>
      <c r="AW16" s="17">
        <f>MIN(AT16, 0.05*AT$138)</f>
        <v>3.6278419881676429</v>
      </c>
      <c r="AX16" s="14">
        <f>AU16/$AU$138</f>
        <v>6.1936996932827528E-3</v>
      </c>
      <c r="AY16" s="14">
        <f>AV16/$AV$138</f>
        <v>0</v>
      </c>
      <c r="AZ16" s="67">
        <f>AW16/$AW$138</f>
        <v>4.1224163892737838E-4</v>
      </c>
      <c r="BA16" s="21">
        <f>N16</f>
        <v>-2</v>
      </c>
      <c r="BB16" s="66">
        <v>1186</v>
      </c>
      <c r="BC16" s="15">
        <f>$D$144*AX16</f>
        <v>751.27099799642474</v>
      </c>
      <c r="BD16" s="19">
        <f>BC16-BB16</f>
        <v>-434.72900200357526</v>
      </c>
      <c r="BE16" s="53">
        <f>BD16*IF($BD$138 &gt; 0, (BD16&gt;0), (BD16&lt;0))</f>
        <v>0</v>
      </c>
      <c r="BF16" s="61">
        <f>BE16/$BE$138</f>
        <v>0</v>
      </c>
      <c r="BG16" s="62">
        <f>BF16*$BD$138</f>
        <v>0</v>
      </c>
      <c r="BH16" s="63">
        <f>(IF(BG16 &gt; 0, V16, W16))</f>
        <v>577.47811035197446</v>
      </c>
      <c r="BI16" s="46">
        <f>BG16/BH16</f>
        <v>0</v>
      </c>
      <c r="BJ16" s="64">
        <f>BB16/BC16</f>
        <v>1.5786580383948805</v>
      </c>
      <c r="BK16" s="66">
        <v>0</v>
      </c>
      <c r="BL16" s="66">
        <v>0</v>
      </c>
      <c r="BM16" s="66">
        <v>0</v>
      </c>
      <c r="BN16" s="10">
        <f>SUM(BK16:BM16)</f>
        <v>0</v>
      </c>
      <c r="BO16" s="15">
        <f>AY16*$D$143</f>
        <v>0</v>
      </c>
      <c r="BP16" s="9">
        <f>BO16-BN16</f>
        <v>0</v>
      </c>
      <c r="BQ16" s="53">
        <f>BP16*IF($BP$138 &gt; 0, (BP16&gt;0), (BP16&lt;0))</f>
        <v>0</v>
      </c>
      <c r="BR16" s="7">
        <f>BQ16/$BQ$138</f>
        <v>0</v>
      </c>
      <c r="BS16" s="62">
        <f>BR16*$BP$138</f>
        <v>0</v>
      </c>
      <c r="BT16" s="48">
        <f>IF(BS16&gt;0,V16,W16)</f>
        <v>577.47811035197446</v>
      </c>
      <c r="BU16" s="46">
        <f>BS16/BT16</f>
        <v>0</v>
      </c>
      <c r="BV16" s="64" t="e">
        <f>BN16/BO16</f>
        <v>#DIV/0!</v>
      </c>
      <c r="BW16" s="16">
        <f>BB16+BN16+BY16</f>
        <v>1186</v>
      </c>
      <c r="BX16" s="69">
        <f>BC16+BO16+BZ16</f>
        <v>755.30047450820234</v>
      </c>
      <c r="BY16" s="66">
        <v>0</v>
      </c>
      <c r="BZ16" s="15">
        <f>AZ16*$D$146</f>
        <v>4.0294765117776059</v>
      </c>
      <c r="CA16" s="37">
        <f>BZ16-BY16</f>
        <v>4.0294765117776059</v>
      </c>
      <c r="CB16" s="54">
        <f>CA16*(CA16&lt;&gt;0)</f>
        <v>4.0294765117776059</v>
      </c>
      <c r="CC16" s="26">
        <f>CB16/$CB$138</f>
        <v>2.1212795197692097E-3</v>
      </c>
      <c r="CD16" s="47">
        <f>CC16 * $CA$138</f>
        <v>4.0294765117776059</v>
      </c>
      <c r="CE16" s="48">
        <f>IF(CD16&gt;0, V16, W16)</f>
        <v>546.20452080889356</v>
      </c>
      <c r="CF16" s="65">
        <f>CD16/CE16</f>
        <v>7.3772302466669657E-3</v>
      </c>
      <c r="CG16" s="66">
        <v>0</v>
      </c>
      <c r="CH16" s="15">
        <f>AZ16*$CG$141</f>
        <v>3.6676108011271538</v>
      </c>
      <c r="CI16" s="37">
        <f>CH16-CG16</f>
        <v>3.6676108011271538</v>
      </c>
      <c r="CJ16" s="54">
        <f>CI16*(CI16&lt;&gt;0)</f>
        <v>3.6676108011271538</v>
      </c>
      <c r="CK16" s="26">
        <f>CJ16/$CJ$138</f>
        <v>6.1550002955773489E-4</v>
      </c>
      <c r="CL16" s="47">
        <f>CK16 * $CI$138</f>
        <v>3.6676108011271538</v>
      </c>
      <c r="CM16" s="48">
        <f>IF(CD16&gt;0,V16,W16)</f>
        <v>546.20452080889356</v>
      </c>
      <c r="CN16" s="65">
        <f>CL16/CM16</f>
        <v>6.7147206978361504E-3</v>
      </c>
      <c r="CO16" s="70">
        <f>N16</f>
        <v>-2</v>
      </c>
      <c r="CP16" s="1">
        <f>BW16+BY16</f>
        <v>1186</v>
      </c>
    </row>
    <row r="17" spans="1:94" x14ac:dyDescent="0.2">
      <c r="A17" s="25" t="s">
        <v>189</v>
      </c>
      <c r="B17">
        <v>1</v>
      </c>
      <c r="C17">
        <v>1</v>
      </c>
      <c r="D17">
        <v>0.964043148222133</v>
      </c>
      <c r="E17">
        <v>3.5956851777866498E-2</v>
      </c>
      <c r="F17">
        <v>0.94874851013110795</v>
      </c>
      <c r="G17">
        <v>0.94874851013110795</v>
      </c>
      <c r="H17">
        <v>0.78228165482657697</v>
      </c>
      <c r="I17">
        <v>0.945674885081487</v>
      </c>
      <c r="J17">
        <v>0.86010703637947195</v>
      </c>
      <c r="K17">
        <v>0.90334116994539104</v>
      </c>
      <c r="L17">
        <v>0.87208660127330295</v>
      </c>
      <c r="M17">
        <v>-0.87263849714213804</v>
      </c>
      <c r="N17" s="21">
        <v>0</v>
      </c>
      <c r="O17">
        <v>1.0187967723358</v>
      </c>
      <c r="P17">
        <v>0.997821861608294</v>
      </c>
      <c r="Q17">
        <v>1.00056603828373</v>
      </c>
      <c r="R17">
        <v>0.99154121143766905</v>
      </c>
      <c r="S17">
        <v>185.22000122070301</v>
      </c>
      <c r="T17" s="27">
        <f>IF(C17,P17,R17)</f>
        <v>0.997821861608294</v>
      </c>
      <c r="U17" s="27">
        <f>IF(D17 = 0,O17,Q17)</f>
        <v>1.00056603828373</v>
      </c>
      <c r="V17" s="39">
        <f>S17*T17^(1-N17)</f>
        <v>184.81656642513238</v>
      </c>
      <c r="W17" s="38">
        <f>S17*U17^(N17+1)</f>
        <v>185.32484283230644</v>
      </c>
      <c r="X17" s="44">
        <f>0.5 * (D17-MAX($D$3:$D$137))/(MIN($D$3:$D$137)-MAX($D$3:$D$137)) + 0.75</f>
        <v>0.75229906202699837</v>
      </c>
      <c r="Y17" s="44">
        <f>AVERAGE(D17, F17, G17, H17, I17, J17, K17)</f>
        <v>0.90756355924532517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PERCENTILE($L$2:$L$137, 0.05)</f>
        <v>-4.3359341232353174E-2</v>
      </c>
      <c r="AG17" s="22">
        <f>PERCENTILE($L$2:$L$137, 0.95)</f>
        <v>0.9653657708272595</v>
      </c>
      <c r="AH17" s="22">
        <f>MIN(MAX(L17,AF17), AG17)</f>
        <v>0.87208660127330295</v>
      </c>
      <c r="AI17" s="22">
        <f>AH17-$AH$138+1</f>
        <v>1.9154459425056563</v>
      </c>
      <c r="AJ17" s="22">
        <f>PERCENTILE($M$2:$M$137, 0.02)</f>
        <v>-2.2731471942601358</v>
      </c>
      <c r="AK17" s="22">
        <f>PERCENTILE($M$2:$M$137, 0.98)</f>
        <v>1.2131274727462054</v>
      </c>
      <c r="AL17" s="22">
        <f>MIN(MAX(M17,AJ17), AK17)</f>
        <v>-0.87263849714213804</v>
      </c>
      <c r="AM17" s="22">
        <f>AL17-$AL$138 + 1</f>
        <v>2.4005086971179979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13.461070522724984</v>
      </c>
      <c r="AS17" s="17">
        <f>(AM17^4) *Z17*AC17*AO17*(M17 &gt; 0)</f>
        <v>0</v>
      </c>
      <c r="AT17" s="17">
        <f>(AM17^4)*AA17*AP17*AQ17</f>
        <v>33.205737860287108</v>
      </c>
      <c r="AU17" s="17">
        <f>MIN(AR17, 0.05*AR$138)</f>
        <v>13.461070522724984</v>
      </c>
      <c r="AV17" s="17">
        <f>MIN(AS17, 0.05*AS$138)</f>
        <v>0</v>
      </c>
      <c r="AW17" s="17">
        <f>MIN(AT17, 0.05*AT$138)</f>
        <v>33.205737860287108</v>
      </c>
      <c r="AX17" s="14">
        <f>AU17/$AU$138</f>
        <v>2.0179853358691786E-2</v>
      </c>
      <c r="AY17" s="14">
        <f>AV17/$AV$138</f>
        <v>0</v>
      </c>
      <c r="AZ17" s="67">
        <f>AW17/$AW$138</f>
        <v>3.7732591005794095E-3</v>
      </c>
      <c r="BA17" s="21">
        <f>N17</f>
        <v>0</v>
      </c>
      <c r="BB17" s="66">
        <v>185</v>
      </c>
      <c r="BC17" s="15">
        <f>$D$144*AX17</f>
        <v>2447.7354929958788</v>
      </c>
      <c r="BD17" s="19">
        <f>BC17-BB17</f>
        <v>2262.7354929958788</v>
      </c>
      <c r="BE17" s="53">
        <f>BD17*IF($BD$138 &gt; 0, (BD17&gt;0), (BD17&lt;0))</f>
        <v>2262.7354929958788</v>
      </c>
      <c r="BF17" s="61">
        <f>BE17/$BE$138</f>
        <v>7.6384764176844935E-2</v>
      </c>
      <c r="BG17" s="62">
        <f>BF17*$BD$138</f>
        <v>52.629102517846349</v>
      </c>
      <c r="BH17" s="63">
        <f>(IF(BG17 &gt; 0, V17, W17))</f>
        <v>184.81656642513238</v>
      </c>
      <c r="BI17" s="46">
        <f>BG17/BH17</f>
        <v>0.28476398807660974</v>
      </c>
      <c r="BJ17" s="64">
        <f>BB17/BC17</f>
        <v>7.5580061869173334E-2</v>
      </c>
      <c r="BK17" s="66">
        <v>0</v>
      </c>
      <c r="BL17" s="66">
        <v>0</v>
      </c>
      <c r="BM17" s="66">
        <v>0</v>
      </c>
      <c r="BN17" s="10">
        <f>SUM(BK17:BM17)</f>
        <v>0</v>
      </c>
      <c r="BO17" s="15">
        <f>AY17*$D$143</f>
        <v>0</v>
      </c>
      <c r="BP17" s="9">
        <f>BO17-BN17</f>
        <v>0</v>
      </c>
      <c r="BQ17" s="53">
        <f>BP17*IF($BP$138 &gt; 0, (BP17&gt;0), (BP17&lt;0))</f>
        <v>0</v>
      </c>
      <c r="BR17" s="7">
        <f>BQ17/$BQ$138</f>
        <v>0</v>
      </c>
      <c r="BS17" s="62">
        <f>BR17*$BP$138</f>
        <v>0</v>
      </c>
      <c r="BT17" s="48">
        <f>IF(BS17&gt;0,V17,W17)</f>
        <v>185.32484283230644</v>
      </c>
      <c r="BU17" s="46">
        <f>BS17/BT17</f>
        <v>0</v>
      </c>
      <c r="BV17" s="64" t="e">
        <f>BN17/BO17</f>
        <v>#DIV/0!</v>
      </c>
      <c r="BW17" s="16">
        <f>BB17+BN17+BY17</f>
        <v>185</v>
      </c>
      <c r="BX17" s="69">
        <f>BC17+BO17+BZ17</f>
        <v>2484.6174027374473</v>
      </c>
      <c r="BY17" s="66">
        <v>0</v>
      </c>
      <c r="BZ17" s="15">
        <f>AZ17*$D$146</f>
        <v>36.881909741568464</v>
      </c>
      <c r="CA17" s="37">
        <f>BZ17-BY17</f>
        <v>36.881909741568464</v>
      </c>
      <c r="CB17" s="54">
        <f>CA17*(CA17&lt;&gt;0)</f>
        <v>36.881909741568464</v>
      </c>
      <c r="CC17" s="26">
        <f>CB17/$CB$138</f>
        <v>1.9416130000036027E-2</v>
      </c>
      <c r="CD17" s="47">
        <f>CC17 * $CA$138</f>
        <v>36.881909741568464</v>
      </c>
      <c r="CE17" s="48">
        <f>IF(CD17&gt;0, V17, W17)</f>
        <v>184.81656642513238</v>
      </c>
      <c r="CF17" s="65">
        <f>CD17/CE17</f>
        <v>0.19955954411970428</v>
      </c>
      <c r="CG17" s="66">
        <v>0</v>
      </c>
      <c r="CH17" s="15">
        <f>AZ17*$CG$141</f>
        <v>33.569742903079863</v>
      </c>
      <c r="CI17" s="37">
        <f>CH17-CG17</f>
        <v>33.569742903079863</v>
      </c>
      <c r="CJ17" s="54">
        <f>CI17*(CI17&lt;&gt;0)</f>
        <v>33.569742903079863</v>
      </c>
      <c r="CK17" s="26">
        <f>CJ17/$CJ$138</f>
        <v>5.6336887607434201E-3</v>
      </c>
      <c r="CL17" s="47">
        <f>CK17 * $CI$138</f>
        <v>33.569742903079863</v>
      </c>
      <c r="CM17" s="48">
        <f>IF(CD17&gt;0,V17,W17)</f>
        <v>184.81656642513238</v>
      </c>
      <c r="CN17" s="65">
        <f>CL17/CM17</f>
        <v>0.18163816995636417</v>
      </c>
      <c r="CO17" s="70">
        <f>N17</f>
        <v>0</v>
      </c>
      <c r="CP17" s="1">
        <f>BW17+BY17</f>
        <v>185</v>
      </c>
    </row>
    <row r="18" spans="1:94" x14ac:dyDescent="0.2">
      <c r="A18" s="25" t="s">
        <v>148</v>
      </c>
      <c r="B18">
        <v>1</v>
      </c>
      <c r="C18">
        <v>1</v>
      </c>
      <c r="D18">
        <v>0.58947368421052604</v>
      </c>
      <c r="E18">
        <v>0.41052631578947302</v>
      </c>
      <c r="F18">
        <v>0.57859531772575201</v>
      </c>
      <c r="G18">
        <v>0.57859531772575201</v>
      </c>
      <c r="H18">
        <v>0.84571428571428497</v>
      </c>
      <c r="I18">
        <v>0.125714285714285</v>
      </c>
      <c r="J18">
        <v>0.326064974118562</v>
      </c>
      <c r="K18">
        <v>0.43434970622687002</v>
      </c>
      <c r="L18">
        <v>0.37682354829921</v>
      </c>
      <c r="M18">
        <v>-0.49305702108511901</v>
      </c>
      <c r="N18" s="21">
        <v>0</v>
      </c>
      <c r="O18">
        <v>1.00870585103298</v>
      </c>
      <c r="P18">
        <v>0.98615288660289102</v>
      </c>
      <c r="Q18">
        <v>1.01296214854866</v>
      </c>
      <c r="R18">
        <v>0.98714335305527501</v>
      </c>
      <c r="S18">
        <v>34.110000610351499</v>
      </c>
      <c r="T18" s="27">
        <f>IF(C18,P18,R18)</f>
        <v>0.98615288660289102</v>
      </c>
      <c r="U18" s="27">
        <f>IF(D18 = 0,O18,Q18)</f>
        <v>1.01296214854866</v>
      </c>
      <c r="V18" s="39">
        <f>S18*T18^(1-N18)</f>
        <v>33.637675563924503</v>
      </c>
      <c r="W18" s="38">
        <f>S18*U18^(N18+1)</f>
        <v>34.552139505257756</v>
      </c>
      <c r="X18" s="44">
        <f>0.5 * (D18-MAX($D$3:$D$137))/(MIN($D$3:$D$137)-MAX($D$3:$D$137)) + 0.75</f>
        <v>0.94825174868600315</v>
      </c>
      <c r="Y18" s="44">
        <f>AVERAGE(D18, F18, G18, H18, I18, J18, K18)</f>
        <v>0.49692965306229031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PERCENTILE($L$2:$L$137, 0.05)</f>
        <v>-4.3359341232353174E-2</v>
      </c>
      <c r="AG18" s="22">
        <f>PERCENTILE($L$2:$L$137, 0.95)</f>
        <v>0.9653657708272595</v>
      </c>
      <c r="AH18" s="22">
        <f>MIN(MAX(L18,AF18), AG18)</f>
        <v>0.37682354829921</v>
      </c>
      <c r="AI18" s="22">
        <f>AH18-$AH$138+1</f>
        <v>1.4201828895315631</v>
      </c>
      <c r="AJ18" s="22">
        <f>PERCENTILE($M$2:$M$137, 0.02)</f>
        <v>-2.2731471942601358</v>
      </c>
      <c r="AK18" s="22">
        <f>PERCENTILE($M$2:$M$137, 0.98)</f>
        <v>1.2131274727462054</v>
      </c>
      <c r="AL18" s="22">
        <f>MIN(MAX(M18,AJ18), AK18)</f>
        <v>-0.49305702108511901</v>
      </c>
      <c r="AM18" s="22">
        <f>AL18-$AL$138 + 1</f>
        <v>2.7800901731750169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4.067964026313259</v>
      </c>
      <c r="AS18" s="17">
        <f>(AM18^4) *Z18*AC18*AO18*(M18 &gt; 0)</f>
        <v>0</v>
      </c>
      <c r="AT18" s="17">
        <f>(AM18^4)*AA18*AP18*AQ18</f>
        <v>59.735916402402921</v>
      </c>
      <c r="AU18" s="17">
        <f>MIN(AR18, 0.05*AR$138)</f>
        <v>4.067964026313259</v>
      </c>
      <c r="AV18" s="17">
        <f>MIN(AS18, 0.05*AS$138)</f>
        <v>0</v>
      </c>
      <c r="AW18" s="17">
        <f>MIN(AT18, 0.05*AT$138)</f>
        <v>59.735916402402921</v>
      </c>
      <c r="AX18" s="14">
        <f>AU18/$AU$138</f>
        <v>6.0983944316203567E-3</v>
      </c>
      <c r="AY18" s="14">
        <f>AV18/$AV$138</f>
        <v>0</v>
      </c>
      <c r="AZ18" s="67">
        <f>AW18/$AW$138</f>
        <v>6.7879560799155442E-3</v>
      </c>
      <c r="BA18" s="21">
        <f>N18</f>
        <v>0</v>
      </c>
      <c r="BB18" s="66">
        <v>955</v>
      </c>
      <c r="BC18" s="15">
        <f>$D$144*AX18</f>
        <v>739.71085097782282</v>
      </c>
      <c r="BD18" s="19">
        <f>BC18-BB18</f>
        <v>-215.28914902217718</v>
      </c>
      <c r="BE18" s="53">
        <f>BD18*IF($BD$138 &gt; 0, (BD18&gt;0), (BD18&lt;0))</f>
        <v>0</v>
      </c>
      <c r="BF18" s="61">
        <f>BE18/$BE$138</f>
        <v>0</v>
      </c>
      <c r="BG18" s="62">
        <f>BF18*$BD$138</f>
        <v>0</v>
      </c>
      <c r="BH18" s="63">
        <f>(IF(BG18 &gt; 0, V18, W18))</f>
        <v>34.552139505257756</v>
      </c>
      <c r="BI18" s="46">
        <f>BG18/BH18</f>
        <v>0</v>
      </c>
      <c r="BJ18" s="64">
        <f>BB18/BC18</f>
        <v>1.2910450059473735</v>
      </c>
      <c r="BK18" s="66">
        <v>750</v>
      </c>
      <c r="BL18" s="66">
        <v>614</v>
      </c>
      <c r="BM18" s="66">
        <v>68</v>
      </c>
      <c r="BN18" s="10">
        <f>SUM(BK18:BM18)</f>
        <v>1432</v>
      </c>
      <c r="BO18" s="15">
        <f>AY18*$D$143</f>
        <v>0</v>
      </c>
      <c r="BP18" s="9">
        <f>BO18-BN18</f>
        <v>-1432</v>
      </c>
      <c r="BQ18" s="53">
        <f>BP18*IF($BP$138 &gt; 0, (BP18&gt;0), (BP18&lt;0))</f>
        <v>0</v>
      </c>
      <c r="BR18" s="7">
        <f>BQ18/$BQ$138</f>
        <v>0</v>
      </c>
      <c r="BS18" s="62">
        <f>BR18*$BP$138</f>
        <v>0</v>
      </c>
      <c r="BT18" s="48">
        <f>IF(BS18&gt;0,V18,W18)</f>
        <v>34.552139505257756</v>
      </c>
      <c r="BU18" s="46">
        <f>BS18/BT18</f>
        <v>0</v>
      </c>
      <c r="BV18" s="64" t="e">
        <f>BN18/BO18</f>
        <v>#DIV/0!</v>
      </c>
      <c r="BW18" s="16">
        <f>BB18+BN18+BY18</f>
        <v>2421</v>
      </c>
      <c r="BX18" s="69">
        <f>BC18+BO18+BZ18</f>
        <v>806.06006707876134</v>
      </c>
      <c r="BY18" s="66">
        <v>34</v>
      </c>
      <c r="BZ18" s="15">
        <f>AZ18*$D$146</f>
        <v>66.349216100938477</v>
      </c>
      <c r="CA18" s="37">
        <f>BZ18-BY18</f>
        <v>32.349216100938477</v>
      </c>
      <c r="CB18" s="54">
        <f>CA18*(CA18&lt;&gt;0)</f>
        <v>32.349216100938477</v>
      </c>
      <c r="CC18" s="26">
        <f>CB18/$CB$138</f>
        <v>1.702993661706112E-2</v>
      </c>
      <c r="CD18" s="47">
        <f>CC18 * $CA$138</f>
        <v>32.349216100938477</v>
      </c>
      <c r="CE18" s="48">
        <f>IF(CD18&gt;0, V18, W18)</f>
        <v>33.637675563924503</v>
      </c>
      <c r="CF18" s="65">
        <f>CD18/CE18</f>
        <v>0.96169594238051737</v>
      </c>
      <c r="CG18" s="66">
        <v>0</v>
      </c>
      <c r="CH18" s="15">
        <f>AZ18*$CG$141</f>
        <v>60.390748253988619</v>
      </c>
      <c r="CI18" s="37">
        <f>CH18-CG18</f>
        <v>60.390748253988619</v>
      </c>
      <c r="CJ18" s="54">
        <f>CI18*(CI18&lt;&gt;0)</f>
        <v>60.390748253988619</v>
      </c>
      <c r="CK18" s="26">
        <f>CJ18/$CJ$138</f>
        <v>1.013480146909815E-2</v>
      </c>
      <c r="CL18" s="47">
        <f>CK18 * $CI$138</f>
        <v>60.390748253988619</v>
      </c>
      <c r="CM18" s="48">
        <f>IF(CD18&gt;0,V18,W18)</f>
        <v>33.637675563924503</v>
      </c>
      <c r="CN18" s="65">
        <f>CL18/CM18</f>
        <v>1.7953306000357545</v>
      </c>
      <c r="CO18" s="70">
        <f>N18</f>
        <v>0</v>
      </c>
      <c r="CP18" s="1">
        <f>BW18+BY18</f>
        <v>2455</v>
      </c>
    </row>
    <row r="19" spans="1:94" x14ac:dyDescent="0.2">
      <c r="A19" s="25" t="s">
        <v>251</v>
      </c>
      <c r="B19">
        <v>1</v>
      </c>
      <c r="C19">
        <v>1</v>
      </c>
      <c r="D19">
        <v>0.31602077506991599</v>
      </c>
      <c r="E19">
        <v>0.68397922493008301</v>
      </c>
      <c r="F19">
        <v>0.23837902264600699</v>
      </c>
      <c r="G19">
        <v>0.23837902264600699</v>
      </c>
      <c r="H19">
        <v>0.24070204763894601</v>
      </c>
      <c r="I19">
        <v>0.24279147513581201</v>
      </c>
      <c r="J19">
        <v>0.24174450400054701</v>
      </c>
      <c r="K19">
        <v>0.240055865568192</v>
      </c>
      <c r="L19">
        <v>0.42031005869306298</v>
      </c>
      <c r="M19">
        <v>1.24029298074671</v>
      </c>
      <c r="N19" s="21">
        <v>0</v>
      </c>
      <c r="O19">
        <v>1</v>
      </c>
      <c r="P19">
        <v>0.97919029693285398</v>
      </c>
      <c r="Q19">
        <v>1.0351875813097999</v>
      </c>
      <c r="R19">
        <v>0.99505493026354996</v>
      </c>
      <c r="S19">
        <v>0.85909998416900601</v>
      </c>
      <c r="T19" s="27">
        <f>IF(C19,P19,R19)</f>
        <v>0.97919029693285398</v>
      </c>
      <c r="U19" s="27">
        <f>IF(D19 = 0,O19,Q19)</f>
        <v>1.0351875813097999</v>
      </c>
      <c r="V19" s="39">
        <f>S19*T19^(1-N19)</f>
        <v>0.84122236859345911</v>
      </c>
      <c r="W19" s="38">
        <f>S19*U19^(N19+1)</f>
        <v>0.88932963471520077</v>
      </c>
      <c r="X19" s="44">
        <f>0.5 * (D19-MAX($D$3:$D$137))/(MIN($D$3:$D$137)-MAX($D$3:$D$137)) + 0.75</f>
        <v>1.0913062081898426</v>
      </c>
      <c r="Y19" s="44">
        <f>AVERAGE(D19, F19, G19, H19, I19, J19, K19)</f>
        <v>0.25115324467220385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PERCENTILE($L$2:$L$137, 0.05)</f>
        <v>-4.3359341232353174E-2</v>
      </c>
      <c r="AG19" s="22">
        <f>PERCENTILE($L$2:$L$137, 0.95)</f>
        <v>0.9653657708272595</v>
      </c>
      <c r="AH19" s="22">
        <f>MIN(MAX(L19,AF19), AG19)</f>
        <v>0.42031005869306298</v>
      </c>
      <c r="AI19" s="22">
        <f>AH19-$AH$138+1</f>
        <v>1.4636693999254162</v>
      </c>
      <c r="AJ19" s="22">
        <f>PERCENTILE($M$2:$M$137, 0.02)</f>
        <v>-2.2731471942601358</v>
      </c>
      <c r="AK19" s="22">
        <f>PERCENTILE($M$2:$M$137, 0.98)</f>
        <v>1.2131274727462054</v>
      </c>
      <c r="AL19" s="22">
        <f>MIN(MAX(M19,AJ19), AK19)</f>
        <v>1.2131274727462054</v>
      </c>
      <c r="AM19" s="22">
        <f>AL19-$AL$138 + 1</f>
        <v>4.4862746670063416</v>
      </c>
      <c r="AN19" s="46">
        <v>0</v>
      </c>
      <c r="AO19" s="75">
        <v>0.22</v>
      </c>
      <c r="AP19" s="51">
        <v>0.5</v>
      </c>
      <c r="AQ19" s="50">
        <v>1</v>
      </c>
      <c r="AR19" s="17">
        <f>(AI19^4)*AB19*AE19*AN19</f>
        <v>0</v>
      </c>
      <c r="AS19" s="17">
        <f>(AM19^4) *Z19*AC19*AO19*(M19 &gt; 0)</f>
        <v>89.118140840686721</v>
      </c>
      <c r="AT19" s="17">
        <f>(AM19^4)*AA19*AP19*AQ19</f>
        <v>202.5412291833789</v>
      </c>
      <c r="AU19" s="17">
        <f>MIN(AR19, 0.05*AR$138)</f>
        <v>0</v>
      </c>
      <c r="AV19" s="17">
        <f>MIN(AS19, 0.05*AS$138)</f>
        <v>89.118140840686721</v>
      </c>
      <c r="AW19" s="17">
        <f>MIN(AT19, 0.05*AT$138)</f>
        <v>202.5412291833789</v>
      </c>
      <c r="AX19" s="14">
        <f>AU19/$AU$138</f>
        <v>0</v>
      </c>
      <c r="AY19" s="14">
        <f>AV19/$AV$138</f>
        <v>2.9347408092373344E-2</v>
      </c>
      <c r="AZ19" s="67">
        <f>AW19/$AW$138</f>
        <v>2.3015315590162778E-2</v>
      </c>
      <c r="BA19" s="21">
        <f>N19</f>
        <v>0</v>
      </c>
      <c r="BB19" s="66">
        <v>0</v>
      </c>
      <c r="BC19" s="15">
        <f>$D$144*AX19</f>
        <v>0</v>
      </c>
      <c r="BD19" s="19">
        <f>BC19-BB19</f>
        <v>0</v>
      </c>
      <c r="BE19" s="53">
        <f>BD19*IF($BD$138 &gt; 0, (BD19&gt;0), (BD19&lt;0))</f>
        <v>0</v>
      </c>
      <c r="BF19" s="61">
        <f>BE19/$BE$138</f>
        <v>0</v>
      </c>
      <c r="BG19" s="62">
        <f>BF19*$BD$138</f>
        <v>0</v>
      </c>
      <c r="BH19" s="63">
        <f>(IF(BG19 &gt; 0, V19, W19))</f>
        <v>0.88932963471520077</v>
      </c>
      <c r="BI19" s="46">
        <f>BG19/BH19</f>
        <v>0</v>
      </c>
      <c r="BJ19" s="64" t="e">
        <f>BB19/BC19</f>
        <v>#DIV/0!</v>
      </c>
      <c r="BK19" s="66">
        <v>0</v>
      </c>
      <c r="BL19" s="66">
        <v>1583</v>
      </c>
      <c r="BM19" s="66">
        <v>124</v>
      </c>
      <c r="BN19" s="10">
        <f>SUM(BK19:BM19)</f>
        <v>1707</v>
      </c>
      <c r="BO19" s="15">
        <f>AY19*$D$143</f>
        <v>5192.350338929743</v>
      </c>
      <c r="BP19" s="9">
        <f>BO19-BN19</f>
        <v>3485.350338929743</v>
      </c>
      <c r="BQ19" s="53">
        <f>BP19*IF($BP$138 &gt; 0, (BP19&gt;0), (BP19&lt;0))</f>
        <v>3485.350338929743</v>
      </c>
      <c r="BR19" s="7">
        <f>BQ19/$BQ$138</f>
        <v>2.5995905507704514E-2</v>
      </c>
      <c r="BS19" s="62">
        <f>BR19*$BP$138</f>
        <v>169.49460370550861</v>
      </c>
      <c r="BT19" s="48">
        <f>IF(BS19&gt;0,V19,W19)</f>
        <v>0.84122236859345911</v>
      </c>
      <c r="BU19" s="46">
        <f>BS19/BT19</f>
        <v>201.48608742882934</v>
      </c>
      <c r="BV19" s="64">
        <f>BN19/BO19</f>
        <v>0.32875285536912557</v>
      </c>
      <c r="BW19" s="16">
        <f>BB19+BN19+BY19</f>
        <v>1916</v>
      </c>
      <c r="BX19" s="69">
        <f>BC19+BO19+BZ19</f>
        <v>5417.3146919315686</v>
      </c>
      <c r="BY19" s="66">
        <v>209</v>
      </c>
      <c r="BZ19" s="15">
        <f>AZ19*$D$146</f>
        <v>224.96435300182557</v>
      </c>
      <c r="CA19" s="37">
        <f>BZ19-BY19</f>
        <v>15.964353001825572</v>
      </c>
      <c r="CB19" s="54">
        <f>CA19*(CA19&lt;&gt;0)</f>
        <v>15.964353001825572</v>
      </c>
      <c r="CC19" s="26">
        <f>CB19/$CB$138</f>
        <v>8.4042815413258708E-3</v>
      </c>
      <c r="CD19" s="47">
        <f>CC19 * $CA$138</f>
        <v>15.964353001825572</v>
      </c>
      <c r="CE19" s="48">
        <f>IF(CD19&gt;0, V19, W19)</f>
        <v>0.84122236859345911</v>
      </c>
      <c r="CF19" s="65">
        <f>CD19/CE19</f>
        <v>18.977565977612191</v>
      </c>
      <c r="CG19" s="66">
        <v>0</v>
      </c>
      <c r="CH19" s="15">
        <f>AZ19*$CG$141</f>
        <v>204.7615089767807</v>
      </c>
      <c r="CI19" s="37">
        <f>CH19-CG19</f>
        <v>204.7615089767807</v>
      </c>
      <c r="CJ19" s="54">
        <f>CI19*(CI19&lt;&gt;0)</f>
        <v>204.7615089767807</v>
      </c>
      <c r="CK19" s="26">
        <f>CJ19/$CJ$138</f>
        <v>3.4363164921633001E-2</v>
      </c>
      <c r="CL19" s="47">
        <f>CK19 * $CI$138</f>
        <v>204.7615089767807</v>
      </c>
      <c r="CM19" s="48">
        <f>IF(CD19&gt;0,V19,W19)</f>
        <v>0.84122236859345911</v>
      </c>
      <c r="CN19" s="65">
        <f>CL19/CM19</f>
        <v>243.4094914988365</v>
      </c>
      <c r="CO19" s="70">
        <f>N19</f>
        <v>0</v>
      </c>
      <c r="CP19" s="1">
        <f>BW19+BY19</f>
        <v>2125</v>
      </c>
    </row>
    <row r="20" spans="1:94" x14ac:dyDescent="0.2">
      <c r="A20" s="32" t="s">
        <v>149</v>
      </c>
      <c r="B20">
        <v>1</v>
      </c>
      <c r="C20">
        <v>1</v>
      </c>
      <c r="D20">
        <v>0.47112117780294399</v>
      </c>
      <c r="E20">
        <v>0.52887882219705495</v>
      </c>
      <c r="F20">
        <v>0.324414715719063</v>
      </c>
      <c r="G20">
        <v>0.324414715719063</v>
      </c>
      <c r="H20">
        <v>0.120310478654592</v>
      </c>
      <c r="I20">
        <v>0.42690815006468302</v>
      </c>
      <c r="J20">
        <v>0.22663080963502799</v>
      </c>
      <c r="K20">
        <v>0.271150087001514</v>
      </c>
      <c r="L20">
        <v>-0.11881509053634599</v>
      </c>
      <c r="M20">
        <v>-0.545887839190215</v>
      </c>
      <c r="N20" s="21">
        <v>0</v>
      </c>
      <c r="O20">
        <v>0.99226535842758601</v>
      </c>
      <c r="P20">
        <v>0.98761480744282104</v>
      </c>
      <c r="Q20">
        <v>1.0074658953932001</v>
      </c>
      <c r="R20">
        <v>0.98894783084676197</v>
      </c>
      <c r="S20">
        <v>13.449999809265099</v>
      </c>
      <c r="T20" s="27">
        <f>IF(C20,P20,R20)</f>
        <v>0.98761480744282104</v>
      </c>
      <c r="U20" s="27">
        <f>IF(D20 = 0,O20,Q20)</f>
        <v>1.0074658953932001</v>
      </c>
      <c r="V20" s="39">
        <f>S20*T20^(1-N20)</f>
        <v>13.283418971733331</v>
      </c>
      <c r="W20" s="38">
        <f>S20*U20^(N20+1)</f>
        <v>13.550416100879634</v>
      </c>
      <c r="X20" s="44">
        <f>0.5 * (D20-MAX($D$3:$D$137))/(MIN($D$3:$D$137)-MAX($D$3:$D$137)) + 0.75</f>
        <v>1.0101668107282045</v>
      </c>
      <c r="Y20" s="44">
        <f>AVERAGE(D20, F20, G20, H20, I20, J20, K20)</f>
        <v>0.3092785906566981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PERCENTILE($L$2:$L$137, 0.05)</f>
        <v>-4.3359341232353174E-2</v>
      </c>
      <c r="AG20" s="22">
        <f>PERCENTILE($L$2:$L$137, 0.95)</f>
        <v>0.9653657708272595</v>
      </c>
      <c r="AH20" s="22">
        <f>MIN(MAX(L20,AF20), AG20)</f>
        <v>-4.3359341232353174E-2</v>
      </c>
      <c r="AI20" s="22">
        <f>AH20-$AH$138+1</f>
        <v>1</v>
      </c>
      <c r="AJ20" s="22">
        <f>PERCENTILE($M$2:$M$137, 0.02)</f>
        <v>-2.2731471942601358</v>
      </c>
      <c r="AK20" s="22">
        <f>PERCENTILE($M$2:$M$137, 0.98)</f>
        <v>1.2131274727462054</v>
      </c>
      <c r="AL20" s="22">
        <f>MIN(MAX(M20,AJ20), AK20)</f>
        <v>-0.545887839190215</v>
      </c>
      <c r="AM20" s="22">
        <f>AL20-$AL$138 + 1</f>
        <v>2.7272593550699207</v>
      </c>
      <c r="AN20" s="46">
        <v>1</v>
      </c>
      <c r="AO20" s="51">
        <v>1</v>
      </c>
      <c r="AP20" s="51">
        <v>1</v>
      </c>
      <c r="AQ20" s="21">
        <v>1</v>
      </c>
      <c r="AR20" s="17">
        <f>(AI20^4)*AB20*AE20*AN20</f>
        <v>1</v>
      </c>
      <c r="AS20" s="17">
        <f>(AM20^4) *Z20*AC20*AO20*(M20 &gt; 0)</f>
        <v>0</v>
      </c>
      <c r="AT20" s="17">
        <f>(AM20^4)*AA20*AP20*AQ20</f>
        <v>55.323004845290875</v>
      </c>
      <c r="AU20" s="17">
        <f>MIN(AR20, 0.05*AR$138)</f>
        <v>1</v>
      </c>
      <c r="AV20" s="17">
        <f>MIN(AS20, 0.05*AS$138)</f>
        <v>0</v>
      </c>
      <c r="AW20" s="17">
        <f>MIN(AT20, 0.05*AT$138)</f>
        <v>55.323004845290875</v>
      </c>
      <c r="AX20" s="14">
        <f>AU20/$AU$138</f>
        <v>1.4991269323360388E-3</v>
      </c>
      <c r="AY20" s="14">
        <f>AV20/$AV$138</f>
        <v>0</v>
      </c>
      <c r="AZ20" s="67">
        <f>AW20/$AW$138</f>
        <v>6.2865048318516015E-3</v>
      </c>
      <c r="BA20" s="21">
        <f>N20</f>
        <v>0</v>
      </c>
      <c r="BB20" s="66">
        <v>269</v>
      </c>
      <c r="BC20" s="15">
        <f>$D$144*AX20</f>
        <v>181.83810038463216</v>
      </c>
      <c r="BD20" s="19">
        <f>BC20-BB20</f>
        <v>-87.161899615367844</v>
      </c>
      <c r="BE20" s="53">
        <f>BD20*IF($BD$138 &gt; 0, (BD20&gt;0), (BD20&lt;0))</f>
        <v>0</v>
      </c>
      <c r="BF20" s="61">
        <f>BE20/$BE$138</f>
        <v>0</v>
      </c>
      <c r="BG20" s="62">
        <f>BF20*$BD$138</f>
        <v>0</v>
      </c>
      <c r="BH20" s="63">
        <f>(IF(BG20 &gt; 0, V20, W20))</f>
        <v>13.550416100879634</v>
      </c>
      <c r="BI20" s="46">
        <f>BG20/BH20</f>
        <v>0</v>
      </c>
      <c r="BJ20" s="64">
        <f>BB20/BC20</f>
        <v>1.4793379353996718</v>
      </c>
      <c r="BK20" s="66">
        <v>54</v>
      </c>
      <c r="BL20" s="66">
        <v>296</v>
      </c>
      <c r="BM20" s="66">
        <v>0</v>
      </c>
      <c r="BN20" s="10">
        <f>SUM(BK20:BM20)</f>
        <v>350</v>
      </c>
      <c r="BO20" s="15">
        <f>AY20*$D$143</f>
        <v>0</v>
      </c>
      <c r="BP20" s="9">
        <f>BO20-BN20</f>
        <v>-350</v>
      </c>
      <c r="BQ20" s="53">
        <f>BP20*IF($BP$138 &gt; 0, (BP20&gt;0), (BP20&lt;0))</f>
        <v>0</v>
      </c>
      <c r="BR20" s="7">
        <f>BQ20/$BQ$138</f>
        <v>0</v>
      </c>
      <c r="BS20" s="62">
        <f>BR20*$BP$138</f>
        <v>0</v>
      </c>
      <c r="BT20" s="48">
        <f>IF(BS20&gt;0,V20,W20)</f>
        <v>13.550416100879634</v>
      </c>
      <c r="BU20" s="46">
        <f>BS20/BT20</f>
        <v>0</v>
      </c>
      <c r="BV20" s="64" t="e">
        <f>BN20/BO20</f>
        <v>#DIV/0!</v>
      </c>
      <c r="BW20" s="16">
        <f>BB20+BN20+BY20</f>
        <v>632</v>
      </c>
      <c r="BX20" s="69">
        <f>BC20+BO20+BZ20</f>
        <v>243.28585618880723</v>
      </c>
      <c r="BY20" s="66">
        <v>13</v>
      </c>
      <c r="BZ20" s="15">
        <f>AZ20*$D$146</f>
        <v>61.447755804175067</v>
      </c>
      <c r="CA20" s="37">
        <f>BZ20-BY20</f>
        <v>48.447755804175067</v>
      </c>
      <c r="CB20" s="54">
        <f>CA20*(CA20&lt;&gt;0)</f>
        <v>48.447755804175067</v>
      </c>
      <c r="CC20" s="26">
        <f>CB20/$CB$138</f>
        <v>2.5504859468913704E-2</v>
      </c>
      <c r="CD20" s="47">
        <f>CC20 * $CA$138</f>
        <v>48.447755804175067</v>
      </c>
      <c r="CE20" s="48">
        <f>IF(CD20&gt;0, V20, W20)</f>
        <v>13.283418971733331</v>
      </c>
      <c r="CF20" s="65">
        <f>CD20/CE20</f>
        <v>3.6472353922789202</v>
      </c>
      <c r="CG20" s="66">
        <v>0</v>
      </c>
      <c r="CH20" s="15">
        <f>AZ20*$CG$141</f>
        <v>55.929461862775739</v>
      </c>
      <c r="CI20" s="37">
        <f>CH20-CG20</f>
        <v>55.929461862775739</v>
      </c>
      <c r="CJ20" s="54">
        <f>CI20*(CI20&lt;&gt;0)</f>
        <v>55.929461862775739</v>
      </c>
      <c r="CK20" s="26">
        <f>CJ20/$CJ$138</f>
        <v>9.3861064590351536E-3</v>
      </c>
      <c r="CL20" s="47">
        <f>CK20 * $CI$138</f>
        <v>55.929461862775739</v>
      </c>
      <c r="CM20" s="48">
        <f>IF(CD20&gt;0,V20,W20)</f>
        <v>13.283418971733331</v>
      </c>
      <c r="CN20" s="65">
        <f>CL20/CM20</f>
        <v>4.2104718658495797</v>
      </c>
      <c r="CO20" s="70">
        <f>N20</f>
        <v>0</v>
      </c>
      <c r="CP20" s="1">
        <f>BW20+BY20</f>
        <v>645</v>
      </c>
    </row>
    <row r="21" spans="1:94" x14ac:dyDescent="0.2">
      <c r="A21" s="32" t="s">
        <v>200</v>
      </c>
      <c r="B21">
        <v>1</v>
      </c>
      <c r="C21">
        <v>1</v>
      </c>
      <c r="D21">
        <v>0.96204554534558495</v>
      </c>
      <c r="E21">
        <v>3.7954454654414702E-2</v>
      </c>
      <c r="F21">
        <v>0.81287246722288398</v>
      </c>
      <c r="G21">
        <v>0.81287246722288398</v>
      </c>
      <c r="H21">
        <v>0.67781027998328403</v>
      </c>
      <c r="I21">
        <v>0.75762641036356004</v>
      </c>
      <c r="J21">
        <v>0.71660796069486599</v>
      </c>
      <c r="K21">
        <v>0.76322400449775896</v>
      </c>
      <c r="L21">
        <v>0.55364261337323895</v>
      </c>
      <c r="M21">
        <v>0.81317973184877501</v>
      </c>
      <c r="N21" s="21">
        <v>0</v>
      </c>
      <c r="O21">
        <v>1.0078083670350999</v>
      </c>
      <c r="P21">
        <v>1.01051969117951</v>
      </c>
      <c r="Q21">
        <v>1.0021514713011099</v>
      </c>
      <c r="R21">
        <v>0.99508197201864901</v>
      </c>
      <c r="S21">
        <v>8.2600002288818306</v>
      </c>
      <c r="T21" s="27">
        <f>IF(C21,P21,R21)</f>
        <v>1.01051969117951</v>
      </c>
      <c r="U21" s="27">
        <f>IF(D21 = 0,O21,Q21)</f>
        <v>1.0021514713011099</v>
      </c>
      <c r="V21" s="39">
        <f>S21*T21^(1-N21)</f>
        <v>8.3468928804323497</v>
      </c>
      <c r="W21" s="38">
        <f>S21*U21^(N21+1)</f>
        <v>8.2777713823214309</v>
      </c>
      <c r="X21" s="44">
        <f>0.5 * (D21-MAX($D$3:$D$137))/(MIN($D$3:$D$137)-MAX($D$3:$D$137)) + 0.75</f>
        <v>0.7533440902210885</v>
      </c>
      <c r="Y21" s="44">
        <f>AVERAGE(D21, F21, G21, H21, I21, J21, K21)</f>
        <v>0.78615130504726027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PERCENTILE($L$2:$L$137, 0.05)</f>
        <v>-4.3359341232353174E-2</v>
      </c>
      <c r="AG21" s="22">
        <f>PERCENTILE($L$2:$L$137, 0.95)</f>
        <v>0.9653657708272595</v>
      </c>
      <c r="AH21" s="22">
        <f>MIN(MAX(L21,AF21), AG21)</f>
        <v>0.55364261337323895</v>
      </c>
      <c r="AI21" s="22">
        <f>AH21-$AH$138+1</f>
        <v>1.597001954605592</v>
      </c>
      <c r="AJ21" s="22">
        <f>PERCENTILE($M$2:$M$137, 0.02)</f>
        <v>-2.2731471942601358</v>
      </c>
      <c r="AK21" s="22">
        <f>PERCENTILE($M$2:$M$137, 0.98)</f>
        <v>1.2131274727462054</v>
      </c>
      <c r="AL21" s="22">
        <f>MIN(MAX(M21,AJ21), AK21)</f>
        <v>0.81317973184877501</v>
      </c>
      <c r="AM21" s="22">
        <f>AL21-$AL$138 + 1</f>
        <v>4.086326926108911</v>
      </c>
      <c r="AN21" s="46">
        <v>0</v>
      </c>
      <c r="AO21" s="75">
        <v>0.22</v>
      </c>
      <c r="AP21" s="51">
        <v>0.5</v>
      </c>
      <c r="AQ21" s="50">
        <v>1</v>
      </c>
      <c r="AR21" s="17">
        <f>(AI21^4)*AB21*AE21*AN21</f>
        <v>0</v>
      </c>
      <c r="AS21" s="17">
        <f>(AM21^4) *Z21*AC21*AO21*(M21 &gt; 0)</f>
        <v>61.341602626662109</v>
      </c>
      <c r="AT21" s="17">
        <f>(AM21^4)*AA21*AP21*AQ21</f>
        <v>139.41273324241388</v>
      </c>
      <c r="AU21" s="17">
        <f>MIN(AR21, 0.05*AR$138)</f>
        <v>0</v>
      </c>
      <c r="AV21" s="17">
        <f>MIN(AS21, 0.05*AS$138)</f>
        <v>61.341602626662109</v>
      </c>
      <c r="AW21" s="17">
        <f>MIN(AT21, 0.05*AT$138)</f>
        <v>139.41273324241388</v>
      </c>
      <c r="AX21" s="14">
        <f>AU21/$AU$138</f>
        <v>0</v>
      </c>
      <c r="AY21" s="14">
        <f>AV21/$AV$138</f>
        <v>2.0200343368282744E-2</v>
      </c>
      <c r="AZ21" s="67">
        <f>AW21/$AW$138</f>
        <v>1.5841851388964722E-2</v>
      </c>
      <c r="BA21" s="21">
        <f>N21</f>
        <v>0</v>
      </c>
      <c r="BB21" s="66">
        <v>0</v>
      </c>
      <c r="BC21" s="15">
        <f>$D$144*AX21</f>
        <v>0</v>
      </c>
      <c r="BD21" s="19">
        <f>BC21-BB21</f>
        <v>0</v>
      </c>
      <c r="BE21" s="53">
        <f>BD21*IF($BD$138 &gt; 0, (BD21&gt;0), (BD21&lt;0))</f>
        <v>0</v>
      </c>
      <c r="BF21" s="61">
        <f>BE21/$BE$138</f>
        <v>0</v>
      </c>
      <c r="BG21" s="62">
        <f>BF21*$BD$138</f>
        <v>0</v>
      </c>
      <c r="BH21" s="63">
        <f>(IF(BG21 &gt; 0, V21, W21))</f>
        <v>8.2777713823214309</v>
      </c>
      <c r="BI21" s="46">
        <f>BG21/BH21</f>
        <v>0</v>
      </c>
      <c r="BJ21" s="64" t="e">
        <f>BB21/BC21</f>
        <v>#DIV/0!</v>
      </c>
      <c r="BK21" s="66">
        <v>0</v>
      </c>
      <c r="BL21" s="66">
        <v>644</v>
      </c>
      <c r="BM21" s="66">
        <v>0</v>
      </c>
      <c r="BN21" s="10">
        <f>SUM(BK21:BM21)</f>
        <v>644</v>
      </c>
      <c r="BO21" s="15">
        <f>AY21*$D$143</f>
        <v>3573.9871611373292</v>
      </c>
      <c r="BP21" s="9">
        <f>BO21-BN21</f>
        <v>2929.9871611373292</v>
      </c>
      <c r="BQ21" s="53">
        <f>BP21*IF($BP$138 &gt; 0, (BP21&gt;0), (BP21&lt;0))</f>
        <v>2929.9871611373292</v>
      </c>
      <c r="BR21" s="7">
        <f>BQ21/$BQ$138</f>
        <v>2.1853662321677091E-2</v>
      </c>
      <c r="BS21" s="62">
        <f>BR21*$BP$138</f>
        <v>142.48697102045054</v>
      </c>
      <c r="BT21" s="48">
        <f>IF(BS21&gt;0,V21,W21)</f>
        <v>8.3468928804323497</v>
      </c>
      <c r="BU21" s="46">
        <f>BS21/BT21</f>
        <v>17.070660072142921</v>
      </c>
      <c r="BV21" s="64">
        <f>BN21/BO21</f>
        <v>0.18019091030955567</v>
      </c>
      <c r="BW21" s="16">
        <f>BB21+BN21+BY21</f>
        <v>735</v>
      </c>
      <c r="BX21" s="69">
        <f>BC21+BO21+BZ21</f>
        <v>3728.8341296313342</v>
      </c>
      <c r="BY21" s="66">
        <v>91</v>
      </c>
      <c r="BZ21" s="15">
        <f>AZ21*$D$146</f>
        <v>154.84696849400513</v>
      </c>
      <c r="CA21" s="37">
        <f>BZ21-BY21</f>
        <v>63.846968494005125</v>
      </c>
      <c r="CB21" s="54">
        <f>CA21*(CA21&lt;&gt;0)</f>
        <v>63.846968494005125</v>
      </c>
      <c r="CC21" s="26">
        <f>CB21/$CB$138</f>
        <v>3.3611628277226226E-2</v>
      </c>
      <c r="CD21" s="47">
        <f>CC21 * $CA$138</f>
        <v>63.846968494005132</v>
      </c>
      <c r="CE21" s="48">
        <f>IF(CD21&gt;0, V21, W21)</f>
        <v>8.3468928804323497</v>
      </c>
      <c r="CF21" s="65">
        <f>CD21/CE21</f>
        <v>7.6491898732379573</v>
      </c>
      <c r="CG21" s="66">
        <v>0</v>
      </c>
      <c r="CH21" s="15">
        <f>AZ21*$CG$141</f>
        <v>140.9409913447719</v>
      </c>
      <c r="CI21" s="37">
        <f>CH21-CG21</f>
        <v>140.9409913447719</v>
      </c>
      <c r="CJ21" s="54">
        <f>CI21*(CI21&lt;&gt;0)</f>
        <v>140.9409913447719</v>
      </c>
      <c r="CK21" s="26">
        <f>CJ21/$CJ$138</f>
        <v>2.3652778073383153E-2</v>
      </c>
      <c r="CL21" s="47">
        <f>CK21 * $CI$138</f>
        <v>140.9409913447719</v>
      </c>
      <c r="CM21" s="48">
        <f>IF(CD21&gt;0,V21,W21)</f>
        <v>8.3468928804323497</v>
      </c>
      <c r="CN21" s="65">
        <f>CL21/CM21</f>
        <v>16.88544388477542</v>
      </c>
      <c r="CO21" s="70">
        <f>N21</f>
        <v>0</v>
      </c>
      <c r="CP21" s="1">
        <f>BW21+BY21</f>
        <v>826</v>
      </c>
    </row>
    <row r="22" spans="1:94" x14ac:dyDescent="0.2">
      <c r="A22" s="32" t="s">
        <v>258</v>
      </c>
      <c r="B22">
        <v>1</v>
      </c>
      <c r="C22">
        <v>1</v>
      </c>
      <c r="D22">
        <v>0.78865361566120595</v>
      </c>
      <c r="E22">
        <v>0.21134638433879299</v>
      </c>
      <c r="F22">
        <v>0.869288835915772</v>
      </c>
      <c r="G22">
        <v>0.869288835915772</v>
      </c>
      <c r="H22">
        <v>0.60342666109485998</v>
      </c>
      <c r="I22">
        <v>0.65399080651901298</v>
      </c>
      <c r="J22">
        <v>0.62820019799782201</v>
      </c>
      <c r="K22">
        <v>0.73897727897384202</v>
      </c>
      <c r="L22">
        <v>-4.1100135016687099E-2</v>
      </c>
      <c r="M22">
        <v>0.419728554907568</v>
      </c>
      <c r="N22" s="21">
        <v>0</v>
      </c>
      <c r="O22">
        <v>1.01218844758424</v>
      </c>
      <c r="P22">
        <v>0.98886934974810303</v>
      </c>
      <c r="Q22">
        <v>1.0144826315356601</v>
      </c>
      <c r="R22">
        <v>0.99328496904790298</v>
      </c>
      <c r="S22">
        <v>16.819999694824201</v>
      </c>
      <c r="T22" s="27">
        <f>IF(C22,P22,R22)</f>
        <v>0.98886934974810303</v>
      </c>
      <c r="U22" s="27">
        <f>IF(D22 = 0,O22,Q22)</f>
        <v>1.0144826315356601</v>
      </c>
      <c r="V22" s="39">
        <f>S22*T22^(1-N22)</f>
        <v>16.6327821609841</v>
      </c>
      <c r="W22" s="38">
        <f>S22*U22^(N22+1)</f>
        <v>17.063597552834256</v>
      </c>
      <c r="X22" s="44">
        <f>0.5 * (D22-MAX($D$3:$D$137))/(MIN($D$3:$D$137)-MAX($D$3:$D$137)) + 0.75</f>
        <v>0.8440525374681136</v>
      </c>
      <c r="Y22" s="44">
        <f>AVERAGE(D22, F22, G22, H22, I22, J22, K22)</f>
        <v>0.7359751760111839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PERCENTILE($L$2:$L$137, 0.05)</f>
        <v>-4.3359341232353174E-2</v>
      </c>
      <c r="AG22" s="22">
        <f>PERCENTILE($L$2:$L$137, 0.95)</f>
        <v>0.9653657708272595</v>
      </c>
      <c r="AH22" s="22">
        <f>MIN(MAX(L22,AF22), AG22)</f>
        <v>-4.1100135016687099E-2</v>
      </c>
      <c r="AI22" s="22">
        <f>AH22-$AH$138+1</f>
        <v>1.0022592062156661</v>
      </c>
      <c r="AJ22" s="22">
        <f>PERCENTILE($M$2:$M$137, 0.02)</f>
        <v>-2.2731471942601358</v>
      </c>
      <c r="AK22" s="22">
        <f>PERCENTILE($M$2:$M$137, 0.98)</f>
        <v>1.2131274727462054</v>
      </c>
      <c r="AL22" s="22">
        <f>MIN(MAX(M22,AJ22), AK22)</f>
        <v>0.419728554907568</v>
      </c>
      <c r="AM22" s="22">
        <f>AL22-$AL$138 + 1</f>
        <v>3.6928757491677038</v>
      </c>
      <c r="AN22" s="46">
        <v>0</v>
      </c>
      <c r="AO22" s="75">
        <v>0.22</v>
      </c>
      <c r="AP22" s="51">
        <v>0.5</v>
      </c>
      <c r="AQ22" s="50">
        <v>1</v>
      </c>
      <c r="AR22" s="17">
        <f>(AI22^4)*AB22*AE22*AN22</f>
        <v>0</v>
      </c>
      <c r="AS22" s="17">
        <f>(AM22^4) *Z22*AC22*AO22*(M22 &gt; 0)</f>
        <v>40.914897089656193</v>
      </c>
      <c r="AT22" s="17">
        <f>(AM22^4)*AA22*AP22*AQ22</f>
        <v>92.988402476491345</v>
      </c>
      <c r="AU22" s="17">
        <f>MIN(AR22, 0.05*AR$138)</f>
        <v>0</v>
      </c>
      <c r="AV22" s="17">
        <f>MIN(AS22, 0.05*AS$138)</f>
        <v>40.914897089656193</v>
      </c>
      <c r="AW22" s="17">
        <f>MIN(AT22, 0.05*AT$138)</f>
        <v>92.988402476491345</v>
      </c>
      <c r="AX22" s="14">
        <f>AU22/$AU$138</f>
        <v>0</v>
      </c>
      <c r="AY22" s="14">
        <f>AV22/$AV$138</f>
        <v>1.347364487881462E-2</v>
      </c>
      <c r="AZ22" s="67">
        <f>AW22/$AW$138</f>
        <v>1.0566527308293583E-2</v>
      </c>
      <c r="BA22" s="21">
        <f>N22</f>
        <v>0</v>
      </c>
      <c r="BB22" s="66">
        <v>0</v>
      </c>
      <c r="BC22" s="15">
        <f>$D$144*AX22</f>
        <v>0</v>
      </c>
      <c r="BD22" s="19">
        <f>BC22-BB22</f>
        <v>0</v>
      </c>
      <c r="BE22" s="53">
        <f>BD22*IF($BD$138 &gt; 0, (BD22&gt;0), (BD22&lt;0))</f>
        <v>0</v>
      </c>
      <c r="BF22" s="61">
        <f>BE22/$BE$138</f>
        <v>0</v>
      </c>
      <c r="BG22" s="62">
        <f>BF22*$BD$138</f>
        <v>0</v>
      </c>
      <c r="BH22" s="63">
        <f>(IF(BG22 &gt; 0, V22, W22))</f>
        <v>17.063597552834256</v>
      </c>
      <c r="BI22" s="46">
        <f>BG22/BH22</f>
        <v>0</v>
      </c>
      <c r="BJ22" s="64" t="e">
        <f>BB22/BC22</f>
        <v>#DIV/0!</v>
      </c>
      <c r="BK22" s="66">
        <v>0</v>
      </c>
      <c r="BL22" s="66">
        <v>84</v>
      </c>
      <c r="BM22" s="66">
        <v>0</v>
      </c>
      <c r="BN22" s="10">
        <f>SUM(BK22:BM22)</f>
        <v>84</v>
      </c>
      <c r="BO22" s="15">
        <f>AY22*$D$143</f>
        <v>2383.8522411562781</v>
      </c>
      <c r="BP22" s="9">
        <f>BO22-BN22</f>
        <v>2299.8522411562781</v>
      </c>
      <c r="BQ22" s="53">
        <f>BP22*IF($BP$138 &gt; 0, (BP22&gt;0), (BP22&lt;0))</f>
        <v>2299.8522411562781</v>
      </c>
      <c r="BR22" s="7">
        <f>BQ22/$BQ$138</f>
        <v>1.7153725086109982E-2</v>
      </c>
      <c r="BS22" s="62">
        <f>BR22*$BP$138</f>
        <v>111.84314524769125</v>
      </c>
      <c r="BT22" s="48">
        <f>IF(BS22&gt;0,V22,W22)</f>
        <v>16.6327821609841</v>
      </c>
      <c r="BU22" s="46">
        <f>BS22/BT22</f>
        <v>6.7242596076346324</v>
      </c>
      <c r="BV22" s="64">
        <f>BN22/BO22</f>
        <v>3.5237083301461726E-2</v>
      </c>
      <c r="BW22" s="16">
        <f>BB22+BN22+BY22</f>
        <v>151</v>
      </c>
      <c r="BX22" s="69">
        <f>BC22+BO22+BZ22</f>
        <v>2487.1352906575589</v>
      </c>
      <c r="BY22" s="66">
        <v>67</v>
      </c>
      <c r="BZ22" s="15">
        <f>AZ22*$D$146</f>
        <v>103.28304950128103</v>
      </c>
      <c r="CA22" s="37">
        <f>BZ22-BY22</f>
        <v>36.283049501281027</v>
      </c>
      <c r="CB22" s="54">
        <f>CA22*(CA22&lt;&gt;0)</f>
        <v>36.283049501281027</v>
      </c>
      <c r="CC22" s="26">
        <f>CB22/$CB$138</f>
        <v>1.9100865732031794E-2</v>
      </c>
      <c r="CD22" s="47">
        <f>CC22 * $CA$138</f>
        <v>36.283049501281027</v>
      </c>
      <c r="CE22" s="48">
        <f>IF(CD22&gt;0, V22, W22)</f>
        <v>16.6327821609841</v>
      </c>
      <c r="CF22" s="65">
        <f>CD22/CE22</f>
        <v>2.1814179462045149</v>
      </c>
      <c r="CG22" s="66">
        <v>0</v>
      </c>
      <c r="CH22" s="15">
        <f>AZ22*$CG$141</f>
        <v>94.007751830060926</v>
      </c>
      <c r="CI22" s="37">
        <f>CH22-CG22</f>
        <v>94.007751830060926</v>
      </c>
      <c r="CJ22" s="54">
        <f>CI22*(CI22&lt;&gt;0)</f>
        <v>94.007751830060926</v>
      </c>
      <c r="CK22" s="26">
        <f>CJ22/$CJ$138</f>
        <v>1.5776421536406276E-2</v>
      </c>
      <c r="CL22" s="47">
        <f>CK22 * $CI$138</f>
        <v>94.007751830060926</v>
      </c>
      <c r="CM22" s="48">
        <f>IF(CD22&gt;0,V22,W22)</f>
        <v>16.6327821609841</v>
      </c>
      <c r="CN22" s="65">
        <f>CL22/CM22</f>
        <v>5.6519559337810046</v>
      </c>
      <c r="CO22" s="70">
        <f>N22</f>
        <v>0</v>
      </c>
      <c r="CP22" s="1">
        <f>BW22+BY22</f>
        <v>218</v>
      </c>
    </row>
    <row r="23" spans="1:94" x14ac:dyDescent="0.2">
      <c r="A23" s="32" t="s">
        <v>259</v>
      </c>
      <c r="B23">
        <v>0</v>
      </c>
      <c r="C23">
        <v>0</v>
      </c>
      <c r="D23">
        <v>0.360853805879983</v>
      </c>
      <c r="E23">
        <v>0.63914619412001605</v>
      </c>
      <c r="F23">
        <v>0.47092313948759601</v>
      </c>
      <c r="G23">
        <v>0.47092313948759601</v>
      </c>
      <c r="H23">
        <v>0.424989552862515</v>
      </c>
      <c r="I23">
        <v>0.30589218554116099</v>
      </c>
      <c r="J23">
        <v>0.36055649093765502</v>
      </c>
      <c r="K23">
        <v>0.41206115404754101</v>
      </c>
      <c r="L23">
        <v>0.123831795803248</v>
      </c>
      <c r="M23">
        <v>0.227841746675194</v>
      </c>
      <c r="N23" s="21">
        <v>0</v>
      </c>
      <c r="O23">
        <v>1</v>
      </c>
      <c r="P23">
        <v>0.98075280418994504</v>
      </c>
      <c r="Q23">
        <v>1.00659741331215</v>
      </c>
      <c r="R23">
        <v>0.98419466347226803</v>
      </c>
      <c r="S23">
        <v>0.85119998455047596</v>
      </c>
      <c r="T23" s="27">
        <f>IF(C23,P23,R23)</f>
        <v>0.98419466347226803</v>
      </c>
      <c r="U23" s="27">
        <f>IF(D23 = 0,O23,Q23)</f>
        <v>1.00659741331215</v>
      </c>
      <c r="V23" s="39">
        <f>S23*T23^(1-N23)</f>
        <v>0.83774648234225546</v>
      </c>
      <c r="W23" s="38">
        <f>S23*U23^(N23+1)</f>
        <v>0.85681570265985119</v>
      </c>
      <c r="X23" s="44">
        <f>0.5 * (D23-MAX($D$3:$D$137))/(MIN($D$3:$D$137)-MAX($D$3:$D$137)) + 0.75</f>
        <v>1.0678522065095926</v>
      </c>
      <c r="Y23" s="44">
        <f>AVERAGE(D23, F23, G23, H23, I23, J23, K23)</f>
        <v>0.40088563832057816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PERCENTILE($L$2:$L$137, 0.05)</f>
        <v>-4.3359341232353174E-2</v>
      </c>
      <c r="AG23" s="22">
        <f>PERCENTILE($L$2:$L$137, 0.95)</f>
        <v>0.9653657708272595</v>
      </c>
      <c r="AH23" s="22">
        <f>MIN(MAX(L23,AF23), AG23)</f>
        <v>0.123831795803248</v>
      </c>
      <c r="AI23" s="22">
        <f>AH23-$AH$138+1</f>
        <v>1.1671911370356012</v>
      </c>
      <c r="AJ23" s="22">
        <f>PERCENTILE($M$2:$M$137, 0.02)</f>
        <v>-2.2731471942601358</v>
      </c>
      <c r="AK23" s="22">
        <f>PERCENTILE($M$2:$M$137, 0.98)</f>
        <v>1.2131274727462054</v>
      </c>
      <c r="AL23" s="22">
        <f>MIN(MAX(M23,AJ23), AK23)</f>
        <v>0.227841746675194</v>
      </c>
      <c r="AM23" s="22">
        <f>AL23-$AL$138 + 1</f>
        <v>3.5009889409353296</v>
      </c>
      <c r="AN23" s="46">
        <v>0</v>
      </c>
      <c r="AO23" s="75">
        <v>0.22</v>
      </c>
      <c r="AP23" s="51">
        <v>0.5</v>
      </c>
      <c r="AQ23" s="50">
        <v>1</v>
      </c>
      <c r="AR23" s="17">
        <f>(AI23^4)*AB23*AE23*AN23</f>
        <v>0</v>
      </c>
      <c r="AS23" s="17">
        <f>(AM23^4) *Z23*AC23*AO23*(M23 &gt; 0)</f>
        <v>33.051078558796625</v>
      </c>
      <c r="AT23" s="17">
        <f>(AM23^4)*AA23*AP23*AQ23</f>
        <v>75.116087633628695</v>
      </c>
      <c r="AU23" s="17">
        <f>MIN(AR23, 0.05*AR$138)</f>
        <v>0</v>
      </c>
      <c r="AV23" s="17">
        <f>MIN(AS23, 0.05*AS$138)</f>
        <v>33.051078558796625</v>
      </c>
      <c r="AW23" s="17">
        <f>MIN(AT23, 0.05*AT$138)</f>
        <v>75.116087633628695</v>
      </c>
      <c r="AX23" s="14">
        <f>AU23/$AU$138</f>
        <v>0</v>
      </c>
      <c r="AY23" s="14">
        <f>AV23/$AV$138</f>
        <v>1.0884018463671317E-2</v>
      </c>
      <c r="AZ23" s="67">
        <f>AW23/$AW$138</f>
        <v>8.5356471359272264E-3</v>
      </c>
      <c r="BA23" s="21">
        <f>N23</f>
        <v>0</v>
      </c>
      <c r="BB23" s="66">
        <v>0</v>
      </c>
      <c r="BC23" s="15">
        <f>$D$144*AX23</f>
        <v>0</v>
      </c>
      <c r="BD23" s="19">
        <f>BC23-BB23</f>
        <v>0</v>
      </c>
      <c r="BE23" s="53">
        <f>BD23*IF($BD$138 &gt; 0, (BD23&gt;0), (BD23&lt;0))</f>
        <v>0</v>
      </c>
      <c r="BF23" s="61">
        <f>BE23/$BE$138</f>
        <v>0</v>
      </c>
      <c r="BG23" s="62">
        <f>BF23*$BD$138</f>
        <v>0</v>
      </c>
      <c r="BH23" s="63">
        <f>(IF(BG23 &gt; 0, V23, W23))</f>
        <v>0.85681570265985119</v>
      </c>
      <c r="BI23" s="46">
        <f>BG23/BH23</f>
        <v>0</v>
      </c>
      <c r="BJ23" s="64" t="e">
        <f>BB23/BC23</f>
        <v>#DIV/0!</v>
      </c>
      <c r="BK23" s="66">
        <v>0</v>
      </c>
      <c r="BL23" s="66">
        <v>107</v>
      </c>
      <c r="BM23" s="66">
        <v>103</v>
      </c>
      <c r="BN23" s="10">
        <f>SUM(BK23:BM23)</f>
        <v>210</v>
      </c>
      <c r="BO23" s="15">
        <f>AY23*$D$143</f>
        <v>1925.6772789228983</v>
      </c>
      <c r="BP23" s="9">
        <f>BO23-BN23</f>
        <v>1715.6772789228983</v>
      </c>
      <c r="BQ23" s="53">
        <f>BP23*IF($BP$138 &gt; 0, (BP23&gt;0), (BP23&lt;0))</f>
        <v>1715.6772789228983</v>
      </c>
      <c r="BR23" s="7">
        <f>BQ23/$BQ$138</f>
        <v>1.2796585733843588E-2</v>
      </c>
      <c r="BS23" s="62">
        <f>BR23*$BP$138</f>
        <v>83.434378813946779</v>
      </c>
      <c r="BT23" s="48">
        <f>IF(BS23&gt;0,V23,W23)</f>
        <v>0.83774648234225546</v>
      </c>
      <c r="BU23" s="46">
        <f>BS23/BT23</f>
        <v>99.593827694355213</v>
      </c>
      <c r="BV23" s="64">
        <f>BN23/BO23</f>
        <v>0.10905254078578561</v>
      </c>
      <c r="BW23" s="16">
        <f>BB23+BN23+BY23</f>
        <v>253</v>
      </c>
      <c r="BX23" s="69">
        <f>BC23+BO23+BZ23</f>
        <v>2009.1093886353758</v>
      </c>
      <c r="BY23" s="66">
        <v>43</v>
      </c>
      <c r="BZ23" s="15">
        <f>AZ23*$D$146</f>
        <v>83.43210971247747</v>
      </c>
      <c r="CA23" s="37">
        <f>BZ23-BY23</f>
        <v>40.43210971247747</v>
      </c>
      <c r="CB23" s="54">
        <f>CA23*(CA23&lt;&gt;0)</f>
        <v>40.43210971247747</v>
      </c>
      <c r="CC23" s="26">
        <f>CB23/$CB$138</f>
        <v>2.128509895105548E-2</v>
      </c>
      <c r="CD23" s="47">
        <f>CC23 * $CA$138</f>
        <v>40.43210971247747</v>
      </c>
      <c r="CE23" s="48">
        <f>IF(CD23&gt;0, V23, W23)</f>
        <v>0.83774648234225546</v>
      </c>
      <c r="CF23" s="65">
        <f>CD23/CE23</f>
        <v>48.262941790496491</v>
      </c>
      <c r="CG23" s="66">
        <v>0</v>
      </c>
      <c r="CH23" s="15">
        <f>AZ23*$CG$141</f>
        <v>75.939518656560551</v>
      </c>
      <c r="CI23" s="37">
        <f>CH23-CG23</f>
        <v>75.939518656560551</v>
      </c>
      <c r="CJ23" s="54">
        <f>CI23*(CI23&lt;&gt;0)</f>
        <v>75.939518656560551</v>
      </c>
      <c r="CK23" s="26">
        <f>CJ23/$CJ$138</f>
        <v>1.2744202837266294E-2</v>
      </c>
      <c r="CL23" s="47">
        <f>CK23 * $CI$138</f>
        <v>75.939518656560551</v>
      </c>
      <c r="CM23" s="48">
        <f>IF(CD23&gt;0,V23,W23)</f>
        <v>0.83774648234225546</v>
      </c>
      <c r="CN23" s="65">
        <f>CL23/CM23</f>
        <v>90.647373945684905</v>
      </c>
      <c r="CO23" s="70">
        <f>N23</f>
        <v>0</v>
      </c>
      <c r="CP23" s="1">
        <f>BW23+BY23</f>
        <v>296</v>
      </c>
    </row>
    <row r="24" spans="1:94" x14ac:dyDescent="0.2">
      <c r="A24" s="32" t="s">
        <v>265</v>
      </c>
      <c r="B24">
        <v>1</v>
      </c>
      <c r="C24">
        <v>1</v>
      </c>
      <c r="D24">
        <v>0.77187375149820203</v>
      </c>
      <c r="E24">
        <v>0.228126248501797</v>
      </c>
      <c r="F24">
        <v>0.941971383147853</v>
      </c>
      <c r="G24">
        <v>0.941971383147853</v>
      </c>
      <c r="H24">
        <v>0.102381947346427</v>
      </c>
      <c r="I24">
        <v>0.644797325532804</v>
      </c>
      <c r="J24">
        <v>0.25693502258706602</v>
      </c>
      <c r="K24">
        <v>0.49196081003009201</v>
      </c>
      <c r="L24">
        <v>0.20032713572904201</v>
      </c>
      <c r="M24">
        <v>0.24093307287521001</v>
      </c>
      <c r="N24" s="21">
        <v>0</v>
      </c>
      <c r="O24">
        <v>1.01914611110471</v>
      </c>
      <c r="P24">
        <v>0.98556319697466499</v>
      </c>
      <c r="Q24">
        <v>1.01716576963475</v>
      </c>
      <c r="R24">
        <v>0.98683577097077602</v>
      </c>
      <c r="S24">
        <v>5.1100001335143999</v>
      </c>
      <c r="T24" s="27">
        <f>IF(C24,P24,R24)</f>
        <v>0.98556319697466499</v>
      </c>
      <c r="U24" s="27">
        <f>IF(D24 = 0,O24,Q24)</f>
        <v>1.01716576963475</v>
      </c>
      <c r="V24" s="39">
        <f>S24*T24^(1-N24)</f>
        <v>5.036228068127417</v>
      </c>
      <c r="W24" s="38">
        <f>S24*U24^(N24+1)</f>
        <v>5.1977172186398501</v>
      </c>
      <c r="X24" s="44">
        <f>0.5 * (D24-MAX($D$3:$D$137))/(MIN($D$3:$D$137)-MAX($D$3:$D$137)) + 0.75</f>
        <v>0.85283077429847054</v>
      </c>
      <c r="Y24" s="44">
        <f>AVERAGE(D24, F24, G24, H24, I24, J24, K24)</f>
        <v>0.59312737475575672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PERCENTILE($L$2:$L$137, 0.05)</f>
        <v>-4.3359341232353174E-2</v>
      </c>
      <c r="AG24" s="22">
        <f>PERCENTILE($L$2:$L$137, 0.95)</f>
        <v>0.9653657708272595</v>
      </c>
      <c r="AH24" s="22">
        <f>MIN(MAX(L24,AF24), AG24)</f>
        <v>0.20032713572904201</v>
      </c>
      <c r="AI24" s="22">
        <f>AH24-$AH$138+1</f>
        <v>1.2436864769613951</v>
      </c>
      <c r="AJ24" s="22">
        <f>PERCENTILE($M$2:$M$137, 0.02)</f>
        <v>-2.2731471942601358</v>
      </c>
      <c r="AK24" s="22">
        <f>PERCENTILE($M$2:$M$137, 0.98)</f>
        <v>1.2131274727462054</v>
      </c>
      <c r="AL24" s="22">
        <f>MIN(MAX(M24,AJ24), AK24)</f>
        <v>0.24093307287521001</v>
      </c>
      <c r="AM24" s="22">
        <f>AL24-$AL$138 + 1</f>
        <v>3.5140802671353457</v>
      </c>
      <c r="AN24" s="46">
        <v>0</v>
      </c>
      <c r="AO24" s="75">
        <v>0.22</v>
      </c>
      <c r="AP24" s="51">
        <v>0.5</v>
      </c>
      <c r="AQ24" s="50">
        <v>1</v>
      </c>
      <c r="AR24" s="17">
        <f>(AI24^4)*AB24*AE24*AN24</f>
        <v>0</v>
      </c>
      <c r="AS24" s="17">
        <f>(AM24^4) *Z24*AC24*AO24*(M24 &gt; 0)</f>
        <v>33.548212851314126</v>
      </c>
      <c r="AT24" s="17">
        <f>(AM24^4)*AA24*AP24*AQ24</f>
        <v>76.245938298441189</v>
      </c>
      <c r="AU24" s="17">
        <f>MIN(AR24, 0.05*AR$138)</f>
        <v>0</v>
      </c>
      <c r="AV24" s="17">
        <f>MIN(AS24, 0.05*AS$138)</f>
        <v>33.548212851314126</v>
      </c>
      <c r="AW24" s="17">
        <f>MIN(AT24, 0.05*AT$138)</f>
        <v>76.245938298441189</v>
      </c>
      <c r="AX24" s="14">
        <f>AU24/$AU$138</f>
        <v>0</v>
      </c>
      <c r="AY24" s="14">
        <f>AV24/$AV$138</f>
        <v>1.1047729272958797E-2</v>
      </c>
      <c r="AZ24" s="67">
        <f>AW24/$AW$138</f>
        <v>8.664035166972851E-3</v>
      </c>
      <c r="BA24" s="21">
        <f>N24</f>
        <v>0</v>
      </c>
      <c r="BB24" s="66">
        <v>0</v>
      </c>
      <c r="BC24" s="15">
        <f>$D$144*AX24</f>
        <v>0</v>
      </c>
      <c r="BD24" s="19">
        <f>BC24-BB24</f>
        <v>0</v>
      </c>
      <c r="BE24" s="53">
        <f>BD24*IF($BD$138 &gt; 0, (BD24&gt;0), (BD24&lt;0))</f>
        <v>0</v>
      </c>
      <c r="BF24" s="61">
        <f>BE24/$BE$138</f>
        <v>0</v>
      </c>
      <c r="BG24" s="62">
        <f>BF24*$BD$138</f>
        <v>0</v>
      </c>
      <c r="BH24" s="63">
        <f>(IF(BG24 &gt; 0, V24, W24))</f>
        <v>5.1977172186398501</v>
      </c>
      <c r="BI24" s="46">
        <f>BG24/BH24</f>
        <v>0</v>
      </c>
      <c r="BJ24" s="64" t="e">
        <f>BB24/BC24</f>
        <v>#DIV/0!</v>
      </c>
      <c r="BK24" s="66">
        <v>0</v>
      </c>
      <c r="BL24" s="66">
        <v>220</v>
      </c>
      <c r="BM24" s="66">
        <v>0</v>
      </c>
      <c r="BN24" s="10">
        <f>SUM(BK24:BM24)</f>
        <v>220</v>
      </c>
      <c r="BO24" s="15">
        <f>AY24*$D$143</f>
        <v>1954.6421494632446</v>
      </c>
      <c r="BP24" s="9">
        <f>BO24-BN24</f>
        <v>1734.6421494632446</v>
      </c>
      <c r="BQ24" s="53">
        <f>BP24*IF($BP$138 &gt; 0, (BP24&gt;0), (BP24&lt;0))</f>
        <v>1734.6421494632446</v>
      </c>
      <c r="BR24" s="7">
        <f>BQ24/$BQ$138</f>
        <v>1.2938037506144929E-2</v>
      </c>
      <c r="BS24" s="62">
        <f>BR24*$BP$138</f>
        <v>84.356651441940144</v>
      </c>
      <c r="BT24" s="48">
        <f>IF(BS24&gt;0,V24,W24)</f>
        <v>5.036228068127417</v>
      </c>
      <c r="BU24" s="46">
        <f>BS24/BT24</f>
        <v>16.749966502868453</v>
      </c>
      <c r="BV24" s="64">
        <f>BN24/BO24</f>
        <v>0.11255257135451274</v>
      </c>
      <c r="BW24" s="16">
        <f>BB24+BN24+BY24</f>
        <v>307</v>
      </c>
      <c r="BX24" s="69">
        <f>BC24+BO24+BZ24</f>
        <v>2039.3291944045791</v>
      </c>
      <c r="BY24" s="66">
        <v>87</v>
      </c>
      <c r="BZ24" s="15">
        <f>AZ24*$D$146</f>
        <v>84.687044941334477</v>
      </c>
      <c r="CA24" s="37">
        <f>BZ24-BY24</f>
        <v>-2.3129550586655228</v>
      </c>
      <c r="CB24" s="54">
        <f>CA24*(CA24&lt;&gt;0)</f>
        <v>-2.3129550586655228</v>
      </c>
      <c r="CC24" s="26">
        <f>CB24/$CB$138</f>
        <v>-1.2176331545184496E-3</v>
      </c>
      <c r="CD24" s="47">
        <f>CC24 * $CA$138</f>
        <v>-2.3129550586655228</v>
      </c>
      <c r="CE24" s="48">
        <f>IF(CD24&gt;0, V24, W24)</f>
        <v>5.1977172186398501</v>
      </c>
      <c r="CF24" s="65">
        <f>CD24/CE24</f>
        <v>-0.44499440069015178</v>
      </c>
      <c r="CG24" s="66">
        <v>0</v>
      </c>
      <c r="CH24" s="15">
        <f>AZ24*$CG$141</f>
        <v>77.08175487176571</v>
      </c>
      <c r="CI24" s="37">
        <f>CH24-CG24</f>
        <v>77.08175487176571</v>
      </c>
      <c r="CJ24" s="54">
        <f>CI24*(CI24&lt;&gt;0)</f>
        <v>77.08175487176571</v>
      </c>
      <c r="CK24" s="26">
        <f>CJ24/$CJ$138</f>
        <v>1.2935893412505254E-2</v>
      </c>
      <c r="CL24" s="47">
        <f>CK24 * $CI$138</f>
        <v>77.08175487176571</v>
      </c>
      <c r="CM24" s="48">
        <f>IF(CD24&gt;0,V24,W24)</f>
        <v>5.1977172186398501</v>
      </c>
      <c r="CN24" s="65">
        <f>CL24/CM24</f>
        <v>14.829924682192816</v>
      </c>
      <c r="CO24" s="70">
        <f>N24</f>
        <v>0</v>
      </c>
      <c r="CP24" s="1">
        <f>BW24+BY24</f>
        <v>394</v>
      </c>
    </row>
    <row r="25" spans="1:94" x14ac:dyDescent="0.2">
      <c r="A25" s="32" t="s">
        <v>167</v>
      </c>
      <c r="B25">
        <v>1</v>
      </c>
      <c r="C25">
        <v>1</v>
      </c>
      <c r="D25">
        <v>0.72450175849941301</v>
      </c>
      <c r="E25">
        <v>0.27549824150058599</v>
      </c>
      <c r="F25">
        <v>0.78892733564013795</v>
      </c>
      <c r="G25">
        <v>0.78892733564013795</v>
      </c>
      <c r="H25">
        <v>0.59488559892328396</v>
      </c>
      <c r="I25">
        <v>0.72947510094212598</v>
      </c>
      <c r="J25">
        <v>0.65875202642844299</v>
      </c>
      <c r="K25">
        <v>0.72090740116726004</v>
      </c>
      <c r="L25">
        <v>0.40635406577408001</v>
      </c>
      <c r="M25">
        <v>0.466316423637333</v>
      </c>
      <c r="N25" s="21">
        <v>0</v>
      </c>
      <c r="O25">
        <v>0.99874274591192802</v>
      </c>
      <c r="P25">
        <v>0.98105229445119502</v>
      </c>
      <c r="Q25">
        <v>1.02616683682656</v>
      </c>
      <c r="R25">
        <v>0.985062659211972</v>
      </c>
      <c r="S25">
        <v>40.919998168945298</v>
      </c>
      <c r="T25" s="27">
        <f>IF(C25,P25,R25)</f>
        <v>0.98105229445119502</v>
      </c>
      <c r="U25" s="27">
        <f>IF(D25 = 0,O25,Q25)</f>
        <v>1.02616683682656</v>
      </c>
      <c r="V25" s="39">
        <f>S25*T25^(1-N25)</f>
        <v>40.144658092582482</v>
      </c>
      <c r="W25" s="38">
        <f>S25*U25^(N25+1)</f>
        <v>41.99074508397522</v>
      </c>
      <c r="X25" s="44">
        <f>0.5 * (D25-MAX($D$3:$D$137))/(MIN($D$3:$D$137)-MAX($D$3:$D$137)) + 0.75</f>
        <v>0.87761301148643478</v>
      </c>
      <c r="Y25" s="44">
        <f>AVERAGE(D25, F25, G25, H25, I25, J25, K25)</f>
        <v>0.71519665103440022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PERCENTILE($L$2:$L$137, 0.05)</f>
        <v>-4.3359341232353174E-2</v>
      </c>
      <c r="AG25" s="22">
        <f>PERCENTILE($L$2:$L$137, 0.95)</f>
        <v>0.9653657708272595</v>
      </c>
      <c r="AH25" s="22">
        <f>MIN(MAX(L25,AF25), AG25)</f>
        <v>0.40635406577408001</v>
      </c>
      <c r="AI25" s="22">
        <f>AH25-$AH$138+1</f>
        <v>1.4497134070064333</v>
      </c>
      <c r="AJ25" s="22">
        <f>PERCENTILE($M$2:$M$137, 0.02)</f>
        <v>-2.2731471942601358</v>
      </c>
      <c r="AK25" s="22">
        <f>PERCENTILE($M$2:$M$137, 0.98)</f>
        <v>1.2131274727462054</v>
      </c>
      <c r="AL25" s="22">
        <f>MIN(MAX(M25,AJ25), AK25)</f>
        <v>0.466316423637333</v>
      </c>
      <c r="AM25" s="22">
        <f>AL25-$AL$138 + 1</f>
        <v>3.7394636178974689</v>
      </c>
      <c r="AN25" s="46">
        <v>1</v>
      </c>
      <c r="AO25" s="51">
        <v>1</v>
      </c>
      <c r="AP25" s="51">
        <v>1</v>
      </c>
      <c r="AQ25" s="21">
        <v>1</v>
      </c>
      <c r="AR25" s="17">
        <f>(AI25^4)*AB25*AE25*AN25</f>
        <v>4.4170124277433152</v>
      </c>
      <c r="AS25" s="17">
        <f>(AM25^4) *Z25*AC25*AO25*(M25 &gt; 0)</f>
        <v>195.54073753704139</v>
      </c>
      <c r="AT25" s="17">
        <f>(AM25^4)*AA25*AP25*AQ25</f>
        <v>195.54073753704139</v>
      </c>
      <c r="AU25" s="17">
        <f>MIN(AR25, 0.05*AR$138)</f>
        <v>4.4170124277433152</v>
      </c>
      <c r="AV25" s="17">
        <f>MIN(AS25, 0.05*AS$138)</f>
        <v>159.44820057540457</v>
      </c>
      <c r="AW25" s="17">
        <f>MIN(AT25, 0.05*AT$138)</f>
        <v>195.54073753704139</v>
      </c>
      <c r="AX25" s="14">
        <f>AU25/$AU$138</f>
        <v>6.621662290892995E-3</v>
      </c>
      <c r="AY25" s="14">
        <f>AV25/$AV$138</f>
        <v>5.2507731509414846E-2</v>
      </c>
      <c r="AZ25" s="67">
        <f>AW25/$AW$138</f>
        <v>2.2219830516944029E-2</v>
      </c>
      <c r="BA25" s="21">
        <f>N25</f>
        <v>0</v>
      </c>
      <c r="BB25" s="66">
        <v>1023</v>
      </c>
      <c r="BC25" s="15">
        <f>$D$144*AX25</f>
        <v>803.18114923615667</v>
      </c>
      <c r="BD25" s="19">
        <f>BC25-BB25</f>
        <v>-219.81885076384333</v>
      </c>
      <c r="BE25" s="53">
        <f>BD25*IF($BD$138 &gt; 0, (BD25&gt;0), (BD25&lt;0))</f>
        <v>0</v>
      </c>
      <c r="BF25" s="61">
        <f>BE25/$BE$138</f>
        <v>0</v>
      </c>
      <c r="BG25" s="62">
        <f>BF25*$BD$138</f>
        <v>0</v>
      </c>
      <c r="BH25" s="63">
        <f>(IF(BG25 &gt; 0, V25, W25))</f>
        <v>41.99074508397522</v>
      </c>
      <c r="BI25" s="46">
        <f>BG25/BH25</f>
        <v>0</v>
      </c>
      <c r="BJ25" s="64">
        <f>BB25/BC25</f>
        <v>1.273685271339966</v>
      </c>
      <c r="BK25" s="66">
        <v>1432</v>
      </c>
      <c r="BL25" s="66">
        <v>2742</v>
      </c>
      <c r="BM25" s="66">
        <v>0</v>
      </c>
      <c r="BN25" s="10">
        <f>SUM(BK25:BM25)</f>
        <v>4174</v>
      </c>
      <c r="BO25" s="15">
        <f>AY25*$D$143</f>
        <v>9290.0380381528157</v>
      </c>
      <c r="BP25" s="9">
        <f>BO25-BN25</f>
        <v>5116.0380381528157</v>
      </c>
      <c r="BQ25" s="53">
        <f>BP25*IF($BP$138 &gt; 0, (BP25&gt;0), (BP25&lt;0))</f>
        <v>5116.0380381528157</v>
      </c>
      <c r="BR25" s="7">
        <f>BQ25/$BQ$138</f>
        <v>3.8158586219622925E-2</v>
      </c>
      <c r="BS25" s="62">
        <f>BR25*$BP$138</f>
        <v>248.79589008125214</v>
      </c>
      <c r="BT25" s="48">
        <f>IF(BS25&gt;0,V25,W25)</f>
        <v>40.144658092582482</v>
      </c>
      <c r="BU25" s="46">
        <f>BS25/BT25</f>
        <v>6.1974843454258259</v>
      </c>
      <c r="BV25" s="64">
        <f>BN25/BO25</f>
        <v>0.44929848326325444</v>
      </c>
      <c r="BW25" s="16">
        <f>BB25+BN25+BY25</f>
        <v>5402</v>
      </c>
      <c r="BX25" s="69">
        <f>BC25+BO25+BZ25</f>
        <v>10310.408031768367</v>
      </c>
      <c r="BY25" s="66">
        <v>205</v>
      </c>
      <c r="BZ25" s="15">
        <f>AZ25*$D$146</f>
        <v>217.18884437939525</v>
      </c>
      <c r="CA25" s="37">
        <f>BZ25-BY25</f>
        <v>12.188844379395249</v>
      </c>
      <c r="CB25" s="54">
        <f>CA25*(CA25&lt;&gt;0)</f>
        <v>12.188844379395249</v>
      </c>
      <c r="CC25" s="26">
        <f>CB25/$CB$138</f>
        <v>6.4167009972863256E-3</v>
      </c>
      <c r="CD25" s="47">
        <f>CC25 * $CA$138</f>
        <v>12.188844379395249</v>
      </c>
      <c r="CE25" s="48">
        <f>IF(CD25&gt;0, V25, W25)</f>
        <v>40.144658092582482</v>
      </c>
      <c r="CF25" s="65">
        <f>CD25/CE25</f>
        <v>0.30362307112655118</v>
      </c>
      <c r="CG25" s="66">
        <v>152</v>
      </c>
      <c r="CH25" s="15">
        <f>AZ25*$CG$141</f>
        <v>197.68427715162179</v>
      </c>
      <c r="CI25" s="37">
        <f>CH25-CG25</f>
        <v>45.684277151621785</v>
      </c>
      <c r="CJ25" s="54">
        <f>CI25*(CI25&lt;&gt;0)</f>
        <v>45.684277151621785</v>
      </c>
      <c r="CK25" s="26">
        <f>CJ25/$CJ$138</f>
        <v>7.6667551334796344E-3</v>
      </c>
      <c r="CL25" s="47">
        <f>CK25 * $CI$138</f>
        <v>45.684277151621785</v>
      </c>
      <c r="CM25" s="48">
        <f>IF(CD25&gt;0,V25,W25)</f>
        <v>40.144658092582482</v>
      </c>
      <c r="CN25" s="65">
        <f>CL25/CM25</f>
        <v>1.1379914370241668</v>
      </c>
      <c r="CO25" s="70">
        <f>N25</f>
        <v>0</v>
      </c>
      <c r="CP25" s="1">
        <f>BW25+BY25</f>
        <v>5607</v>
      </c>
    </row>
    <row r="26" spans="1:94" x14ac:dyDescent="0.2">
      <c r="A26" s="32" t="s">
        <v>218</v>
      </c>
      <c r="B26">
        <v>1</v>
      </c>
      <c r="C26">
        <v>1</v>
      </c>
      <c r="D26">
        <v>0.124850179784258</v>
      </c>
      <c r="E26">
        <v>0.87514982021574095</v>
      </c>
      <c r="F26">
        <v>0.94676201827572504</v>
      </c>
      <c r="G26">
        <v>0.94676201827572504</v>
      </c>
      <c r="H26">
        <v>1.9013790221479299E-2</v>
      </c>
      <c r="I26">
        <v>9.7994149603008701E-2</v>
      </c>
      <c r="J26">
        <v>4.3165266169500997E-2</v>
      </c>
      <c r="K26">
        <v>0.20215646049049599</v>
      </c>
      <c r="L26">
        <v>0.193321499569864</v>
      </c>
      <c r="M26">
        <v>0.59338000824737702</v>
      </c>
      <c r="N26" s="21">
        <v>0</v>
      </c>
      <c r="O26">
        <v>1.0079199456039101</v>
      </c>
      <c r="P26">
        <v>0.976336188394754</v>
      </c>
      <c r="Q26">
        <v>1.01509135236335</v>
      </c>
      <c r="R26">
        <v>0.99948687539772596</v>
      </c>
      <c r="S26">
        <v>14</v>
      </c>
      <c r="T26" s="27">
        <f>IF(C26,P26,R26)</f>
        <v>0.976336188394754</v>
      </c>
      <c r="U26" s="27">
        <f>IF(D26 = 0,O26,Q26)</f>
        <v>1.01509135236335</v>
      </c>
      <c r="V26" s="39">
        <f>S26*T26^(1-N26)</f>
        <v>13.668706637526556</v>
      </c>
      <c r="W26" s="38">
        <f>S26*U26^(N26+1)</f>
        <v>14.2112789330869</v>
      </c>
      <c r="X26" s="44">
        <f>0.5 * (D26-MAX($D$3:$D$137))/(MIN($D$3:$D$137)-MAX($D$3:$D$137)) + 0.75</f>
        <v>1.1913154063642704</v>
      </c>
      <c r="Y26" s="44">
        <f>AVERAGE(D26, F26, G26, H26, I26, J26, K26)</f>
        <v>0.34010055468859895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PERCENTILE($L$2:$L$137, 0.05)</f>
        <v>-4.3359341232353174E-2</v>
      </c>
      <c r="AG26" s="22">
        <f>PERCENTILE($L$2:$L$137, 0.95)</f>
        <v>0.9653657708272595</v>
      </c>
      <c r="AH26" s="22">
        <f>MIN(MAX(L26,AF26), AG26)</f>
        <v>0.193321499569864</v>
      </c>
      <c r="AI26" s="22">
        <f>AH26-$AH$138+1</f>
        <v>1.2366808408022172</v>
      </c>
      <c r="AJ26" s="22">
        <f>PERCENTILE($M$2:$M$137, 0.02)</f>
        <v>-2.2731471942601358</v>
      </c>
      <c r="AK26" s="22">
        <f>PERCENTILE($M$2:$M$137, 0.98)</f>
        <v>1.2131274727462054</v>
      </c>
      <c r="AL26" s="22">
        <f>MIN(MAX(M26,AJ26), AK26)</f>
        <v>0.59338000824737702</v>
      </c>
      <c r="AM26" s="22">
        <f>AL26-$AL$138 + 1</f>
        <v>3.8665272025075126</v>
      </c>
      <c r="AN26" s="46">
        <v>0</v>
      </c>
      <c r="AO26" s="75">
        <v>0.22</v>
      </c>
      <c r="AP26" s="51">
        <v>0.5</v>
      </c>
      <c r="AQ26" s="50">
        <v>1</v>
      </c>
      <c r="AR26" s="17">
        <f>(AI26^4)*AB26*AE26*AN26</f>
        <v>0</v>
      </c>
      <c r="AS26" s="17">
        <f>(AM26^4) *Z26*AC26*AO26*(M26 &gt; 0)</f>
        <v>49.170764493885621</v>
      </c>
      <c r="AT26" s="17">
        <f>(AM26^4)*AA26*AP26*AQ26</f>
        <v>111.75173748610368</v>
      </c>
      <c r="AU26" s="17">
        <f>MIN(AR26, 0.05*AR$138)</f>
        <v>0</v>
      </c>
      <c r="AV26" s="17">
        <f>MIN(AS26, 0.05*AS$138)</f>
        <v>49.170764493885621</v>
      </c>
      <c r="AW26" s="17">
        <f>MIN(AT26, 0.05*AT$138)</f>
        <v>111.75173748610368</v>
      </c>
      <c r="AX26" s="14">
        <f>AU26/$AU$138</f>
        <v>0</v>
      </c>
      <c r="AY26" s="14">
        <f>AV26/$AV$138</f>
        <v>1.6192376526297864E-2</v>
      </c>
      <c r="AZ26" s="67">
        <f>AW26/$AW$138</f>
        <v>1.2698656546924748E-2</v>
      </c>
      <c r="BA26" s="21">
        <f>N26</f>
        <v>0</v>
      </c>
      <c r="BB26" s="66">
        <v>0</v>
      </c>
      <c r="BC26" s="15">
        <f>$D$144*AX26</f>
        <v>0</v>
      </c>
      <c r="BD26" s="19">
        <f>BC26-BB26</f>
        <v>0</v>
      </c>
      <c r="BE26" s="53">
        <f>BD26*IF($BD$138 &gt; 0, (BD26&gt;0), (BD26&lt;0))</f>
        <v>0</v>
      </c>
      <c r="BF26" s="61">
        <f>BE26/$BE$138</f>
        <v>0</v>
      </c>
      <c r="BG26" s="62">
        <f>BF26*$BD$138</f>
        <v>0</v>
      </c>
      <c r="BH26" s="63">
        <f>(IF(BG26 &gt; 0, V26, W26))</f>
        <v>14.2112789330869</v>
      </c>
      <c r="BI26" s="46">
        <f>BG26/BH26</f>
        <v>0</v>
      </c>
      <c r="BJ26" s="64" t="e">
        <f>BB26/BC26</f>
        <v>#DIV/0!</v>
      </c>
      <c r="BK26" s="66">
        <v>0</v>
      </c>
      <c r="BL26" s="66">
        <v>0</v>
      </c>
      <c r="BM26" s="66">
        <v>0</v>
      </c>
      <c r="BN26" s="10">
        <f>SUM(BK26:BM26)</f>
        <v>0</v>
      </c>
      <c r="BO26" s="15">
        <f>AY26*$D$143</f>
        <v>2864.8694112871285</v>
      </c>
      <c r="BP26" s="9">
        <f>BO26-BN26</f>
        <v>2864.8694112871285</v>
      </c>
      <c r="BQ26" s="53">
        <f>BP26*IF($BP$138 &gt; 0, (BP26&gt;0), (BP26&lt;0))</f>
        <v>2864.8694112871285</v>
      </c>
      <c r="BR26" s="7">
        <f>BQ26/$BQ$138</f>
        <v>2.1367973737355331E-2</v>
      </c>
      <c r="BS26" s="62">
        <f>BR26*$BP$138</f>
        <v>139.32025716624347</v>
      </c>
      <c r="BT26" s="48">
        <f>IF(BS26&gt;0,V26,W26)</f>
        <v>13.668706637526556</v>
      </c>
      <c r="BU26" s="46">
        <f>BS26/BT26</f>
        <v>10.192643741709157</v>
      </c>
      <c r="BV26" s="64">
        <f>BN26/BO26</f>
        <v>0</v>
      </c>
      <c r="BW26" s="16">
        <f>BB26+BN26+BY26</f>
        <v>406</v>
      </c>
      <c r="BX26" s="69">
        <f>BC26+BO26+BZ26</f>
        <v>2988.9930646378716</v>
      </c>
      <c r="BY26" s="66">
        <v>406</v>
      </c>
      <c r="BZ26" s="15">
        <f>AZ26*$D$146</f>
        <v>124.12365335074328</v>
      </c>
      <c r="CA26" s="37">
        <f>BZ26-BY26</f>
        <v>-281.87634664925673</v>
      </c>
      <c r="CB26" s="54">
        <f>CA26*(CA26&lt;&gt;0)</f>
        <v>-281.87634664925673</v>
      </c>
      <c r="CC26" s="26">
        <f>CB26/$CB$138</f>
        <v>-0.14839111718525783</v>
      </c>
      <c r="CD26" s="47">
        <f>CC26 * $CA$138</f>
        <v>-281.87634664925673</v>
      </c>
      <c r="CE26" s="48">
        <f>IF(CD26&gt;0, V26, W26)</f>
        <v>14.2112789330869</v>
      </c>
      <c r="CF26" s="65">
        <f>CD26/CE26</f>
        <v>-19.834692428208431</v>
      </c>
      <c r="CG26" s="66">
        <v>0</v>
      </c>
      <c r="CH26" s="15">
        <f>AZ26*$CG$141</f>
        <v>112.97677263385275</v>
      </c>
      <c r="CI26" s="37">
        <f>CH26-CG26</f>
        <v>112.97677263385275</v>
      </c>
      <c r="CJ26" s="54">
        <f>CI26*(CI26&lt;&gt;0)</f>
        <v>112.97677263385275</v>
      </c>
      <c r="CK26" s="26">
        <f>CJ26/$CJ$138</f>
        <v>1.8959810804925984E-2</v>
      </c>
      <c r="CL26" s="47">
        <f>CK26 * $CI$138</f>
        <v>112.97677263385275</v>
      </c>
      <c r="CM26" s="48">
        <f>IF(CD26&gt;0,V26,W26)</f>
        <v>14.2112789330869</v>
      </c>
      <c r="CN26" s="65">
        <f>CL26/CM26</f>
        <v>7.9497962967160278</v>
      </c>
      <c r="CO26" s="70">
        <f>N26</f>
        <v>0</v>
      </c>
      <c r="CP26" s="1">
        <f>BW26+BY26</f>
        <v>812</v>
      </c>
    </row>
    <row r="27" spans="1:94" x14ac:dyDescent="0.2">
      <c r="A27" s="32" t="s">
        <v>213</v>
      </c>
      <c r="B27">
        <v>0</v>
      </c>
      <c r="C27">
        <v>0</v>
      </c>
      <c r="D27">
        <v>0.251461988304093</v>
      </c>
      <c r="E27">
        <v>0.74853801169590595</v>
      </c>
      <c r="F27">
        <v>0.32451093210586801</v>
      </c>
      <c r="G27">
        <v>0.32451093210586801</v>
      </c>
      <c r="H27">
        <v>0.221476510067114</v>
      </c>
      <c r="I27">
        <v>0.153020134228187</v>
      </c>
      <c r="J27">
        <v>0.18409336027912601</v>
      </c>
      <c r="K27">
        <v>0.244418305244678</v>
      </c>
      <c r="L27">
        <v>0.71445680648923704</v>
      </c>
      <c r="M27">
        <v>-0.34812132137201202</v>
      </c>
      <c r="N27" s="21">
        <v>0</v>
      </c>
      <c r="O27">
        <v>1.0109183669699</v>
      </c>
      <c r="P27">
        <v>0.98082062681646098</v>
      </c>
      <c r="Q27">
        <v>1.0213203986872299</v>
      </c>
      <c r="R27">
        <v>0.98570724165364398</v>
      </c>
      <c r="S27">
        <v>138.99000549316401</v>
      </c>
      <c r="T27" s="27">
        <f>IF(C27,P27,R27)</f>
        <v>0.98570724165364398</v>
      </c>
      <c r="U27" s="27">
        <f>IF(D27 = 0,O27,Q27)</f>
        <v>1.0213203986872299</v>
      </c>
      <c r="V27" s="39">
        <f>S27*T27^(1-N27)</f>
        <v>137.00345493209153</v>
      </c>
      <c r="W27" s="38">
        <f>S27*U27^(N27+1)</f>
        <v>141.95332782381854</v>
      </c>
      <c r="X27" s="44">
        <f>0.5 * (D27-MAX($D$3:$D$137))/(MIN($D$3:$D$137)-MAX($D$3:$D$137)) + 0.75</f>
        <v>1.1250795638145199</v>
      </c>
      <c r="Y27" s="44">
        <f>AVERAGE(D27, F27, G27, H27, I27, J27, K27)</f>
        <v>0.24335602319070485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PERCENTILE($L$2:$L$137, 0.05)</f>
        <v>-4.3359341232353174E-2</v>
      </c>
      <c r="AG27" s="22">
        <f>PERCENTILE($L$2:$L$137, 0.95)</f>
        <v>0.9653657708272595</v>
      </c>
      <c r="AH27" s="22">
        <f>MIN(MAX(L27,AF27), AG27)</f>
        <v>0.71445680648923704</v>
      </c>
      <c r="AI27" s="22">
        <f>AH27-$AH$138+1</f>
        <v>1.7578161477215901</v>
      </c>
      <c r="AJ27" s="22">
        <f>PERCENTILE($M$2:$M$137, 0.02)</f>
        <v>-2.2731471942601358</v>
      </c>
      <c r="AK27" s="22">
        <f>PERCENTILE($M$2:$M$137, 0.98)</f>
        <v>1.2131274727462054</v>
      </c>
      <c r="AL27" s="22">
        <f>MIN(MAX(M27,AJ27), AK27)</f>
        <v>-0.34812132137201202</v>
      </c>
      <c r="AM27" s="22">
        <f>AL27-$AL$138 + 1</f>
        <v>2.9250258728881238</v>
      </c>
      <c r="AN27" s="46">
        <v>1</v>
      </c>
      <c r="AO27" s="76">
        <v>1</v>
      </c>
      <c r="AP27" s="51">
        <v>1</v>
      </c>
      <c r="AQ27" s="21">
        <v>2</v>
      </c>
      <c r="AR27" s="17">
        <f>(AI27^4)*AB27*AE27*AN27</f>
        <v>9.5475908315872093</v>
      </c>
      <c r="AS27" s="17">
        <f>(AM27^4) *Z27*AC27*AO27*(M27 &gt; 0)</f>
        <v>0</v>
      </c>
      <c r="AT27" s="17">
        <f>(AM27^4)*AA27*AP27*AQ27</f>
        <v>146.40261814422249</v>
      </c>
      <c r="AU27" s="17">
        <f>MIN(AR27, 0.05*AR$138)</f>
        <v>9.5475908315872093</v>
      </c>
      <c r="AV27" s="17">
        <f>MIN(AS27, 0.05*AS$138)</f>
        <v>0</v>
      </c>
      <c r="AW27" s="17">
        <f>MIN(AT27, 0.05*AT$138)</f>
        <v>146.40261814422249</v>
      </c>
      <c r="AX27" s="14">
        <f>AU27/$AU$138</f>
        <v>1.4313050554557023E-2</v>
      </c>
      <c r="AY27" s="14">
        <f>AV27/$AV$138</f>
        <v>0</v>
      </c>
      <c r="AZ27" s="67">
        <f>AW27/$AW$138</f>
        <v>1.663613118870063E-2</v>
      </c>
      <c r="BA27" s="21">
        <f>N27</f>
        <v>0</v>
      </c>
      <c r="BB27" s="66">
        <v>1390</v>
      </c>
      <c r="BC27" s="15">
        <f>$D$144*AX27</f>
        <v>1736.1157800655485</v>
      </c>
      <c r="BD27" s="19">
        <f>BC27-BB27</f>
        <v>346.11578006554851</v>
      </c>
      <c r="BE27" s="53">
        <f>BD27*IF($BD$138 &gt; 0, (BD27&gt;0), (BD27&lt;0))</f>
        <v>346.11578006554851</v>
      </c>
      <c r="BF27" s="61">
        <f>BE27/$BE$138</f>
        <v>1.1684075456467772E-2</v>
      </c>
      <c r="BG27" s="62">
        <f>BF27*$BD$138</f>
        <v>8.0503279895063233</v>
      </c>
      <c r="BH27" s="63">
        <f>(IF(BG27 &gt; 0, V27, W27))</f>
        <v>137.00345493209153</v>
      </c>
      <c r="BI27" s="46">
        <f>BG27/BH27</f>
        <v>5.8760036332635754E-2</v>
      </c>
      <c r="BJ27" s="64">
        <f>BB27/BC27</f>
        <v>0.80063784683042249</v>
      </c>
      <c r="BK27" s="66">
        <v>0</v>
      </c>
      <c r="BL27" s="66">
        <v>1112</v>
      </c>
      <c r="BM27" s="66">
        <v>0</v>
      </c>
      <c r="BN27" s="10">
        <f>SUM(BK27:BM27)</f>
        <v>1112</v>
      </c>
      <c r="BO27" s="15">
        <f>AY27*$D$143</f>
        <v>0</v>
      </c>
      <c r="BP27" s="9">
        <f>BO27-BN27</f>
        <v>-1112</v>
      </c>
      <c r="BQ27" s="53">
        <f>BP27*IF($BP$138 &gt; 0, (BP27&gt;0), (BP27&lt;0))</f>
        <v>0</v>
      </c>
      <c r="BR27" s="7">
        <f>BQ27/$BQ$138</f>
        <v>0</v>
      </c>
      <c r="BS27" s="62">
        <f>BR27*$BP$138</f>
        <v>0</v>
      </c>
      <c r="BT27" s="48">
        <f>IF(BS27&gt;0,V27,W27)</f>
        <v>141.95332782381854</v>
      </c>
      <c r="BU27" s="46">
        <f>BS27/BT27</f>
        <v>0</v>
      </c>
      <c r="BV27" s="64" t="e">
        <f>BN27/BO27</f>
        <v>#DIV/0!</v>
      </c>
      <c r="BW27" s="16">
        <f>BB27+BN27+BY27</f>
        <v>2641</v>
      </c>
      <c r="BX27" s="69">
        <f>BC27+BO27+BZ27</f>
        <v>1898.7264761760623</v>
      </c>
      <c r="BY27" s="66">
        <v>139</v>
      </c>
      <c r="BZ27" s="15">
        <f>AZ27*$D$146</f>
        <v>162.61069611051374</v>
      </c>
      <c r="CA27" s="37">
        <f>BZ27-BY27</f>
        <v>23.610696110513743</v>
      </c>
      <c r="CB27" s="54">
        <f>CA27*(CA27&lt;&gt;0)</f>
        <v>23.610696110513743</v>
      </c>
      <c r="CC27" s="26">
        <f>CB27/$CB$138</f>
        <v>1.2429626022223013E-2</v>
      </c>
      <c r="CD27" s="47">
        <f>CC27 * $CA$138</f>
        <v>23.610696110513743</v>
      </c>
      <c r="CE27" s="48">
        <f>IF(CD27&gt;0, V27, W27)</f>
        <v>137.00345493209153</v>
      </c>
      <c r="CF27" s="65">
        <f>CD27/CE27</f>
        <v>0.17233650145696583</v>
      </c>
      <c r="CG27" s="66">
        <v>0</v>
      </c>
      <c r="CH27" s="15">
        <f>AZ27*$CG$141</f>
        <v>148.00750015307233</v>
      </c>
      <c r="CI27" s="37">
        <f>CH27-CG27</f>
        <v>148.00750015307233</v>
      </c>
      <c r="CJ27" s="54">
        <f>CI27*(CI27&lt;&gt;0)</f>
        <v>148.00750015307233</v>
      </c>
      <c r="CK27" s="26">
        <f>CJ27/$CJ$138</f>
        <v>2.4838682635296375E-2</v>
      </c>
      <c r="CL27" s="47">
        <f>CK27 * $CI$138</f>
        <v>148.00750015307233</v>
      </c>
      <c r="CM27" s="48">
        <f>IF(CD27&gt;0,V27,W27)</f>
        <v>137.00345493209153</v>
      </c>
      <c r="CN27" s="65">
        <f>CL27/CM27</f>
        <v>1.0803194724281602</v>
      </c>
      <c r="CO27" s="70">
        <f>N27</f>
        <v>0</v>
      </c>
      <c r="CP27" s="1">
        <f>BW27+BY27</f>
        <v>2780</v>
      </c>
    </row>
    <row r="28" spans="1:94" x14ac:dyDescent="0.2">
      <c r="A28" s="32" t="s">
        <v>253</v>
      </c>
      <c r="B28">
        <v>0</v>
      </c>
      <c r="C28">
        <v>0</v>
      </c>
      <c r="D28">
        <v>0.17818617658809399</v>
      </c>
      <c r="E28">
        <v>0.82181382341190501</v>
      </c>
      <c r="F28">
        <v>6.8732618196265402E-2</v>
      </c>
      <c r="G28">
        <v>6.8732618196265402E-2</v>
      </c>
      <c r="H28">
        <v>0.46615127455077299</v>
      </c>
      <c r="I28">
        <v>0.18783953196823999</v>
      </c>
      <c r="J28">
        <v>0.29590815676154603</v>
      </c>
      <c r="K28">
        <v>0.14261326151467099</v>
      </c>
      <c r="L28">
        <v>0.58166044382639503</v>
      </c>
      <c r="M28">
        <v>0.45303720228753003</v>
      </c>
      <c r="N28" s="21">
        <v>0</v>
      </c>
      <c r="O28">
        <v>1.0015371552429</v>
      </c>
      <c r="P28">
        <v>0.98977088689903203</v>
      </c>
      <c r="Q28">
        <v>1.0314668726234799</v>
      </c>
      <c r="R28">
        <v>0.96993805613596096</v>
      </c>
      <c r="S28">
        <v>23.76</v>
      </c>
      <c r="T28" s="27">
        <f>IF(C28,P28,R28)</f>
        <v>0.96993805613596096</v>
      </c>
      <c r="U28" s="27">
        <f>IF(D28 = 0,O28,Q28)</f>
        <v>1.0314668726234799</v>
      </c>
      <c r="V28" s="39">
        <f>S28*T28^(1-N28)</f>
        <v>23.045728213790433</v>
      </c>
      <c r="W28" s="38">
        <f>S28*U28^(N28+1)</f>
        <v>24.507652893533884</v>
      </c>
      <c r="X28" s="44">
        <f>0.5 * (D28-MAX($D$3:$D$137))/(MIN($D$3:$D$137)-MAX($D$3:$D$137)) + 0.75</f>
        <v>1.1634131535820629</v>
      </c>
      <c r="Y28" s="44">
        <f>AVERAGE(D28, F28, G28, H28, I28, J28, K28)</f>
        <v>0.20116623396797922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PERCENTILE($L$2:$L$137, 0.05)</f>
        <v>-4.3359341232353174E-2</v>
      </c>
      <c r="AG28" s="22">
        <f>PERCENTILE($L$2:$L$137, 0.95)</f>
        <v>0.9653657708272595</v>
      </c>
      <c r="AH28" s="22">
        <f>MIN(MAX(L28,AF28), AG28)</f>
        <v>0.58166044382639503</v>
      </c>
      <c r="AI28" s="22">
        <f>AH28-$AH$138+1</f>
        <v>1.6250197850587482</v>
      </c>
      <c r="AJ28" s="22">
        <f>PERCENTILE($M$2:$M$137, 0.02)</f>
        <v>-2.2731471942601358</v>
      </c>
      <c r="AK28" s="22">
        <f>PERCENTILE($M$2:$M$137, 0.98)</f>
        <v>1.2131274727462054</v>
      </c>
      <c r="AL28" s="22">
        <f>MIN(MAX(M28,AJ28), AK28)</f>
        <v>0.45303720228753003</v>
      </c>
      <c r="AM28" s="22">
        <f>AL28-$AL$138 + 1</f>
        <v>3.7261843965476658</v>
      </c>
      <c r="AN28" s="46">
        <v>0</v>
      </c>
      <c r="AO28" s="75">
        <v>0.22</v>
      </c>
      <c r="AP28" s="51">
        <v>0.5</v>
      </c>
      <c r="AQ28" s="50">
        <v>1</v>
      </c>
      <c r="AR28" s="17">
        <f>(AI28^4)*AB28*AE28*AN28</f>
        <v>0</v>
      </c>
      <c r="AS28" s="17">
        <f>(AM28^4) *Z28*AC28*AO28*(M28 &gt; 0)</f>
        <v>42.411150356147786</v>
      </c>
      <c r="AT28" s="17">
        <f>(AM28^4)*AA28*AP28*AQ28</f>
        <v>96.388978082154054</v>
      </c>
      <c r="AU28" s="17">
        <f>MIN(AR28, 0.05*AR$138)</f>
        <v>0</v>
      </c>
      <c r="AV28" s="17">
        <f>MIN(AS28, 0.05*AS$138)</f>
        <v>42.411150356147786</v>
      </c>
      <c r="AW28" s="17">
        <f>MIN(AT28, 0.05*AT$138)</f>
        <v>96.388978082154054</v>
      </c>
      <c r="AX28" s="14">
        <f>AU28/$AU$138</f>
        <v>0</v>
      </c>
      <c r="AY28" s="14">
        <f>AV28/$AV$138</f>
        <v>1.3966374583530675E-2</v>
      </c>
      <c r="AZ28" s="67">
        <f>AW28/$AW$138</f>
        <v>1.0952944044619774E-2</v>
      </c>
      <c r="BA28" s="21">
        <f>N28</f>
        <v>0</v>
      </c>
      <c r="BB28" s="66">
        <v>0</v>
      </c>
      <c r="BC28" s="15">
        <f>$D$144*AX28</f>
        <v>0</v>
      </c>
      <c r="BD28" s="19">
        <f>BC28-BB28</f>
        <v>0</v>
      </c>
      <c r="BE28" s="53">
        <f>BD28*IF($BD$138 &gt; 0, (BD28&gt;0), (BD28&lt;0))</f>
        <v>0</v>
      </c>
      <c r="BF28" s="61">
        <f>BE28/$BE$138</f>
        <v>0</v>
      </c>
      <c r="BG28" s="62">
        <f>BF28*$BD$138</f>
        <v>0</v>
      </c>
      <c r="BH28" s="63">
        <f>(IF(BG28 &gt; 0, V28, W28))</f>
        <v>24.507652893533884</v>
      </c>
      <c r="BI28" s="46">
        <f>BG28/BH28</f>
        <v>0</v>
      </c>
      <c r="BJ28" s="64" t="e">
        <f>BB28/BC28</f>
        <v>#DIV/0!</v>
      </c>
      <c r="BK28" s="66">
        <v>0</v>
      </c>
      <c r="BL28" s="66">
        <v>71</v>
      </c>
      <c r="BM28" s="66">
        <v>0</v>
      </c>
      <c r="BN28" s="10">
        <f>SUM(BK28:BM28)</f>
        <v>71</v>
      </c>
      <c r="BO28" s="15">
        <f>AY28*$D$143</f>
        <v>2471.0294542590609</v>
      </c>
      <c r="BP28" s="9">
        <f>BO28-BN28</f>
        <v>2400.0294542590609</v>
      </c>
      <c r="BQ28" s="53">
        <f>BP28*IF($BP$138 &gt; 0, (BP28&gt;0), (BP28&lt;0))</f>
        <v>2400.0294542590609</v>
      </c>
      <c r="BR28" s="7">
        <f>BQ28/$BQ$138</f>
        <v>1.7900908901968448E-2</v>
      </c>
      <c r="BS28" s="62">
        <f>BR28*$BP$138</f>
        <v>116.71482108627923</v>
      </c>
      <c r="BT28" s="48">
        <f>IF(BS28&gt;0,V28,W28)</f>
        <v>23.045728213790433</v>
      </c>
      <c r="BU28" s="46">
        <f>BS28/BT28</f>
        <v>5.0644883079215415</v>
      </c>
      <c r="BV28" s="64">
        <f>BN28/BO28</f>
        <v>2.8732963857482377E-2</v>
      </c>
      <c r="BW28" s="16">
        <f>BB28+BN28+BY28</f>
        <v>142</v>
      </c>
      <c r="BX28" s="69">
        <f>BC28+BO28+BZ28</f>
        <v>2578.0895534703991</v>
      </c>
      <c r="BY28" s="66">
        <v>71</v>
      </c>
      <c r="BZ28" s="15">
        <f>AZ28*$D$146</f>
        <v>107.0600992113382</v>
      </c>
      <c r="CA28" s="37">
        <f>BZ28-BY28</f>
        <v>36.060099211338198</v>
      </c>
      <c r="CB28" s="54">
        <f>CA28*(CA28&lt;&gt;0)</f>
        <v>36.060099211338198</v>
      </c>
      <c r="CC28" s="26">
        <f>CB28/$CB$138</f>
        <v>1.8983495675995981E-2</v>
      </c>
      <c r="CD28" s="47">
        <f>CC28 * $CA$138</f>
        <v>36.060099211338198</v>
      </c>
      <c r="CE28" s="48">
        <f>IF(CD28&gt;0, V28, W28)</f>
        <v>23.045728213790433</v>
      </c>
      <c r="CF28" s="65">
        <f>CD28/CE28</f>
        <v>1.5647194515537175</v>
      </c>
      <c r="CG28" s="66">
        <v>0</v>
      </c>
      <c r="CH28" s="15">
        <f>AZ28*$CG$141</f>
        <v>97.44560492897098</v>
      </c>
      <c r="CI28" s="37">
        <f>CH28-CG28</f>
        <v>97.44560492897098</v>
      </c>
      <c r="CJ28" s="54">
        <f>CI28*(CI28&lt;&gt;0)</f>
        <v>97.44560492897098</v>
      </c>
      <c r="CK28" s="26">
        <f>CJ28/$CJ$138</f>
        <v>1.6353363529090992E-2</v>
      </c>
      <c r="CL28" s="47">
        <f>CK28 * $CI$138</f>
        <v>97.44560492897098</v>
      </c>
      <c r="CM28" s="48">
        <f>IF(CD28&gt;0,V28,W28)</f>
        <v>23.045728213790433</v>
      </c>
      <c r="CN28" s="65">
        <f>CL28/CM28</f>
        <v>4.2283586799682942</v>
      </c>
      <c r="CO28" s="70">
        <f>N28</f>
        <v>0</v>
      </c>
      <c r="CP28" s="1">
        <f>BW28+BY28</f>
        <v>213</v>
      </c>
    </row>
    <row r="29" spans="1:94" x14ac:dyDescent="0.2">
      <c r="A29" s="32" t="s">
        <v>283</v>
      </c>
      <c r="B29">
        <v>0</v>
      </c>
      <c r="C29">
        <v>1</v>
      </c>
      <c r="D29">
        <v>0.59528565721134596</v>
      </c>
      <c r="E29">
        <v>0.40471434278865298</v>
      </c>
      <c r="F29">
        <v>0.75446960667461205</v>
      </c>
      <c r="G29">
        <v>0.75446960667461205</v>
      </c>
      <c r="H29">
        <v>0.44588382783117397</v>
      </c>
      <c r="I29">
        <v>0.687003760969494</v>
      </c>
      <c r="J29">
        <v>0.55346532563069495</v>
      </c>
      <c r="K29">
        <v>0.646198705149296</v>
      </c>
      <c r="L29">
        <v>0.2071849129794</v>
      </c>
      <c r="M29">
        <v>-0.44003423488675703</v>
      </c>
      <c r="N29" s="21">
        <v>0</v>
      </c>
      <c r="O29">
        <v>1.0165593113228399</v>
      </c>
      <c r="P29">
        <v>0.98496891064015601</v>
      </c>
      <c r="Q29">
        <v>1.0276165652935101</v>
      </c>
      <c r="R29">
        <v>0.98397941711748504</v>
      </c>
      <c r="S29">
        <v>20.25</v>
      </c>
      <c r="T29" s="27">
        <f>IF(C29,P29,R29)</f>
        <v>0.98496891064015601</v>
      </c>
      <c r="U29" s="27">
        <f>IF(D29 = 0,O29,Q29)</f>
        <v>1.0276165652935101</v>
      </c>
      <c r="V29" s="39">
        <f>S29*T29^(1-N29)</f>
        <v>19.945620440463159</v>
      </c>
      <c r="W29" s="38">
        <f>S29*U29^(N29+1)</f>
        <v>20.809235447193579</v>
      </c>
      <c r="X29" s="44">
        <f>0.5 * (D29-MAX($D$3:$D$137))/(MIN($D$3:$D$137)-MAX($D$3:$D$137)) + 0.75</f>
        <v>0.94521126665603994</v>
      </c>
      <c r="Y29" s="44">
        <f>AVERAGE(D29, F29, G29, H29, I29, J29, K29)</f>
        <v>0.63382521287731841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PERCENTILE($L$2:$L$137, 0.05)</f>
        <v>-4.3359341232353174E-2</v>
      </c>
      <c r="AG29" s="22">
        <f>PERCENTILE($L$2:$L$137, 0.95)</f>
        <v>0.9653657708272595</v>
      </c>
      <c r="AH29" s="22">
        <f>MIN(MAX(L29,AF29), AG29)</f>
        <v>0.2071849129794</v>
      </c>
      <c r="AI29" s="22">
        <f>AH29-$AH$138+1</f>
        <v>1.2505442542117531</v>
      </c>
      <c r="AJ29" s="22">
        <f>PERCENTILE($M$2:$M$137, 0.02)</f>
        <v>-2.2731471942601358</v>
      </c>
      <c r="AK29" s="22">
        <f>PERCENTILE($M$2:$M$137, 0.98)</f>
        <v>1.2131274727462054</v>
      </c>
      <c r="AL29" s="22">
        <f>MIN(MAX(M29,AJ29), AK29)</f>
        <v>-0.44003423488675703</v>
      </c>
      <c r="AM29" s="22">
        <f>AL29-$AL$138 + 1</f>
        <v>2.8331129593733788</v>
      </c>
      <c r="AN29" s="46">
        <v>0</v>
      </c>
      <c r="AO29" s="75">
        <v>0.22</v>
      </c>
      <c r="AP29" s="51">
        <v>0.5</v>
      </c>
      <c r="AQ29" s="50">
        <v>1</v>
      </c>
      <c r="AR29" s="17">
        <f>(AI29^4)*AB29*AE29*AN29</f>
        <v>0</v>
      </c>
      <c r="AS29" s="17">
        <f>(AM29^4) *Z29*AC29*AO29*(M29 &gt; 0)</f>
        <v>0</v>
      </c>
      <c r="AT29" s="17">
        <f>(AM29^4)*AA29*AP29*AQ29</f>
        <v>32.212584219551843</v>
      </c>
      <c r="AU29" s="17">
        <f>MIN(AR29, 0.05*AR$138)</f>
        <v>0</v>
      </c>
      <c r="AV29" s="17">
        <f>MIN(AS29, 0.05*AS$138)</f>
        <v>0</v>
      </c>
      <c r="AW29" s="17">
        <f>MIN(AT29, 0.05*AT$138)</f>
        <v>32.212584219551843</v>
      </c>
      <c r="AX29" s="14">
        <f>AU29/$AU$138</f>
        <v>0</v>
      </c>
      <c r="AY29" s="14">
        <f>AV29/$AV$138</f>
        <v>0</v>
      </c>
      <c r="AZ29" s="67">
        <f>AW29/$AW$138</f>
        <v>3.6604043274391413E-3</v>
      </c>
      <c r="BA29" s="21">
        <f>N29</f>
        <v>0</v>
      </c>
      <c r="BB29" s="66">
        <v>0</v>
      </c>
      <c r="BC29" s="15">
        <f>$D$144*AX29</f>
        <v>0</v>
      </c>
      <c r="BD29" s="19">
        <f>BC29-BB29</f>
        <v>0</v>
      </c>
      <c r="BE29" s="53">
        <f>BD29*IF($BD$138 &gt; 0, (BD29&gt;0), (BD29&lt;0))</f>
        <v>0</v>
      </c>
      <c r="BF29" s="61">
        <f>BE29/$BE$138</f>
        <v>0</v>
      </c>
      <c r="BG29" s="62">
        <f>BF29*$BD$138</f>
        <v>0</v>
      </c>
      <c r="BH29" s="63">
        <f>(IF(BG29 &gt; 0, V29, W29))</f>
        <v>20.809235447193579</v>
      </c>
      <c r="BI29" s="46">
        <f>BG29/BH29</f>
        <v>0</v>
      </c>
      <c r="BJ29" s="64" t="e">
        <f>BB29/BC29</f>
        <v>#DIV/0!</v>
      </c>
      <c r="BK29" s="66">
        <v>0</v>
      </c>
      <c r="BL29" s="66">
        <v>20</v>
      </c>
      <c r="BM29" s="66">
        <v>0</v>
      </c>
      <c r="BN29" s="10">
        <f>SUM(BK29:BM29)</f>
        <v>20</v>
      </c>
      <c r="BO29" s="15">
        <f>AY29*$D$143</f>
        <v>0</v>
      </c>
      <c r="BP29" s="9">
        <f>BO29-BN29</f>
        <v>-20</v>
      </c>
      <c r="BQ29" s="53">
        <f>BP29*IF($BP$138 &gt; 0, (BP29&gt;0), (BP29&lt;0))</f>
        <v>0</v>
      </c>
      <c r="BR29" s="7">
        <f>BQ29/$BQ$138</f>
        <v>0</v>
      </c>
      <c r="BS29" s="62">
        <f>BR29*$BP$138</f>
        <v>0</v>
      </c>
      <c r="BT29" s="48">
        <f>IF(BS29&gt;0,V29,W29)</f>
        <v>20.809235447193579</v>
      </c>
      <c r="BU29" s="46">
        <f>BS29/BT29</f>
        <v>0</v>
      </c>
      <c r="BV29" s="64" t="e">
        <f>BN29/BO29</f>
        <v>#DIV/0!</v>
      </c>
      <c r="BW29" s="16">
        <f>BB29+BN29+BY29</f>
        <v>20</v>
      </c>
      <c r="BX29" s="69">
        <f>BC29+BO29+BZ29</f>
        <v>35.778805118770258</v>
      </c>
      <c r="BY29" s="66">
        <v>0</v>
      </c>
      <c r="BZ29" s="15">
        <f>AZ29*$D$146</f>
        <v>35.778805118770258</v>
      </c>
      <c r="CA29" s="37">
        <f>BZ29-BY29</f>
        <v>35.778805118770258</v>
      </c>
      <c r="CB29" s="54">
        <f>CA29*(CA29&lt;&gt;0)</f>
        <v>35.778805118770258</v>
      </c>
      <c r="CC29" s="26">
        <f>CB29/$CB$138</f>
        <v>1.8835411080924548E-2</v>
      </c>
      <c r="CD29" s="47">
        <f>CC29 * $CA$138</f>
        <v>35.778805118770258</v>
      </c>
      <c r="CE29" s="48">
        <f>IF(CD29&gt;0, V29, W29)</f>
        <v>19.945620440463159</v>
      </c>
      <c r="CF29" s="65">
        <f>CD29/CE29</f>
        <v>1.7938176065050717</v>
      </c>
      <c r="CG29" s="66">
        <v>0</v>
      </c>
      <c r="CH29" s="15">
        <f>AZ29*$CG$141</f>
        <v>32.56570220014418</v>
      </c>
      <c r="CI29" s="37">
        <f>CH29-CG29</f>
        <v>32.56570220014418</v>
      </c>
      <c r="CJ29" s="54">
        <f>CI29*(CI29&lt;&gt;0)</f>
        <v>32.56570220014418</v>
      </c>
      <c r="CK29" s="26">
        <f>CJ29/$CJ$138</f>
        <v>5.4651902160930011E-3</v>
      </c>
      <c r="CL29" s="47">
        <f>CK29 * $CI$138</f>
        <v>32.56570220014418</v>
      </c>
      <c r="CM29" s="48">
        <f>IF(CD29&gt;0,V29,W29)</f>
        <v>19.945620440463159</v>
      </c>
      <c r="CN29" s="65">
        <f>CL29/CM29</f>
        <v>1.6327244518339972</v>
      </c>
      <c r="CO29" s="70">
        <f>N29</f>
        <v>0</v>
      </c>
      <c r="CP29" s="1">
        <f>BW29+BY29</f>
        <v>20</v>
      </c>
    </row>
    <row r="30" spans="1:94" x14ac:dyDescent="0.2">
      <c r="A30" s="32" t="s">
        <v>150</v>
      </c>
      <c r="B30">
        <v>1</v>
      </c>
      <c r="C30">
        <v>1</v>
      </c>
      <c r="D30">
        <v>0.319338422391857</v>
      </c>
      <c r="E30">
        <v>0.68066157760814205</v>
      </c>
      <c r="F30">
        <v>0.28875000000000001</v>
      </c>
      <c r="G30">
        <v>0.28875000000000001</v>
      </c>
      <c r="H30">
        <v>0.191568047337278</v>
      </c>
      <c r="I30">
        <v>0.18860946745562099</v>
      </c>
      <c r="J30">
        <v>0.19008300131731201</v>
      </c>
      <c r="K30">
        <v>0.23427860899017999</v>
      </c>
      <c r="L30">
        <v>0.66714618773440504</v>
      </c>
      <c r="M30">
        <v>-0.26961285658130402</v>
      </c>
      <c r="N30" s="21">
        <v>1</v>
      </c>
      <c r="O30">
        <v>1.0176936490370201</v>
      </c>
      <c r="P30">
        <v>0.96219065468252896</v>
      </c>
      <c r="Q30">
        <v>1.0332676556381</v>
      </c>
      <c r="R30">
        <v>0.98796422892958102</v>
      </c>
      <c r="S30">
        <v>76.519996643066406</v>
      </c>
      <c r="T30" s="27">
        <f>IF(C30,P30,R30)</f>
        <v>0.96219065468252896</v>
      </c>
      <c r="U30" s="27">
        <f>IF(D30 = 0,O30,Q30)</f>
        <v>1.0332676556381</v>
      </c>
      <c r="V30" s="39">
        <f>S30*T30^(1-N30)</f>
        <v>76.519996643066406</v>
      </c>
      <c r="W30" s="38">
        <f>S30*U30^(N30+1)</f>
        <v>81.695965943331231</v>
      </c>
      <c r="X30" s="44">
        <f>0.5 * (D30-MAX($D$3:$D$137))/(MIN($D$3:$D$137)-MAX($D$3:$D$137)) + 0.75</f>
        <v>1.089570610474111</v>
      </c>
      <c r="Y30" s="44">
        <f>AVERAGE(D30, F30, G30, H30, I30, J30, K30)</f>
        <v>0.24305393535603545</v>
      </c>
      <c r="Z30" s="22">
        <f>AI30^N30</f>
        <v>1.7105055289667583</v>
      </c>
      <c r="AA30" s="22">
        <f>(Z30+AB30)/2</f>
        <v>2.3570199333227952</v>
      </c>
      <c r="AB30" s="22">
        <f>AM30^N30</f>
        <v>3.0035343376788317</v>
      </c>
      <c r="AC30" s="22">
        <v>1</v>
      </c>
      <c r="AD30" s="22">
        <v>1</v>
      </c>
      <c r="AE30" s="22">
        <v>1</v>
      </c>
      <c r="AF30" s="22">
        <f>PERCENTILE($L$2:$L$137, 0.05)</f>
        <v>-4.3359341232353174E-2</v>
      </c>
      <c r="AG30" s="22">
        <f>PERCENTILE($L$2:$L$137, 0.95)</f>
        <v>0.9653657708272595</v>
      </c>
      <c r="AH30" s="22">
        <f>MIN(MAX(L30,AF30), AG30)</f>
        <v>0.66714618773440504</v>
      </c>
      <c r="AI30" s="22">
        <f>AH30-$AH$138+1</f>
        <v>1.7105055289667583</v>
      </c>
      <c r="AJ30" s="22">
        <f>PERCENTILE($M$2:$M$137, 0.02)</f>
        <v>-2.2731471942601358</v>
      </c>
      <c r="AK30" s="22">
        <f>PERCENTILE($M$2:$M$137, 0.98)</f>
        <v>1.2131274727462054</v>
      </c>
      <c r="AL30" s="22">
        <f>MIN(MAX(M30,AJ30), AK30)</f>
        <v>-0.26961285658130402</v>
      </c>
      <c r="AM30" s="22">
        <f>AL30-$AL$138 + 1</f>
        <v>3.0035343376788317</v>
      </c>
      <c r="AN30" s="46">
        <v>1</v>
      </c>
      <c r="AO30" s="51">
        <v>1</v>
      </c>
      <c r="AP30" s="51">
        <v>1</v>
      </c>
      <c r="AQ30" s="21">
        <v>1</v>
      </c>
      <c r="AR30" s="17">
        <f>(AI30^4)*AB30*AE30*AN30</f>
        <v>25.711684515663457</v>
      </c>
      <c r="AS30" s="17">
        <f>(AM30^4) *Z30*AC30*AO30*(M30 &gt; 0)</f>
        <v>0</v>
      </c>
      <c r="AT30" s="17">
        <f>(AM30^4)*AA30*AP30*AQ30</f>
        <v>191.81990023116916</v>
      </c>
      <c r="AU30" s="17">
        <f>MIN(AR30, 0.05*AR$138)</f>
        <v>25.711684515663457</v>
      </c>
      <c r="AV30" s="17">
        <f>MIN(AS30, 0.05*AS$138)</f>
        <v>0</v>
      </c>
      <c r="AW30" s="17">
        <f>MIN(AT30, 0.05*AT$138)</f>
        <v>191.81990023116916</v>
      </c>
      <c r="AX30" s="14">
        <f>AU30/$AU$138</f>
        <v>3.8545078733158586E-2</v>
      </c>
      <c r="AY30" s="14">
        <f>AV30/$AV$138</f>
        <v>0</v>
      </c>
      <c r="AZ30" s="67">
        <f>AW30/$AW$138</f>
        <v>2.1797021564912013E-2</v>
      </c>
      <c r="BA30" s="21">
        <f>N30</f>
        <v>1</v>
      </c>
      <c r="BB30" s="66">
        <v>2372</v>
      </c>
      <c r="BC30" s="15">
        <f>$D$144*AX30</f>
        <v>4675.3638700172041</v>
      </c>
      <c r="BD30" s="19">
        <f>BC30-BB30</f>
        <v>2303.3638700172041</v>
      </c>
      <c r="BE30" s="53">
        <f>BD30*IF($BD$138 &gt; 0, (BD30&gt;0), (BD30&lt;0))</f>
        <v>2303.3638700172041</v>
      </c>
      <c r="BF30" s="61">
        <f>BE30/$BE$138</f>
        <v>7.7756285067054232E-2</v>
      </c>
      <c r="BG30" s="62">
        <f>BF30*$BD$138</f>
        <v>53.574080411200562</v>
      </c>
      <c r="BH30" s="63">
        <f>(IF(BG30 &gt; 0, V30, W30))</f>
        <v>76.519996643066406</v>
      </c>
      <c r="BI30" s="46">
        <f>BG30/BH30</f>
        <v>0.70013176635515428</v>
      </c>
      <c r="BJ30" s="64">
        <f>BB30/BC30</f>
        <v>0.50734019125473362</v>
      </c>
      <c r="BK30" s="66">
        <v>2449</v>
      </c>
      <c r="BL30" s="66">
        <v>2143</v>
      </c>
      <c r="BM30" s="66">
        <v>0</v>
      </c>
      <c r="BN30" s="10">
        <f>SUM(BK30:BM30)</f>
        <v>4592</v>
      </c>
      <c r="BO30" s="15">
        <f>AY30*$D$143</f>
        <v>0</v>
      </c>
      <c r="BP30" s="9">
        <f>BO30-BN30</f>
        <v>-4592</v>
      </c>
      <c r="BQ30" s="53">
        <f>BP30*IF($BP$138 &gt; 0, (BP30&gt;0), (BP30&lt;0))</f>
        <v>0</v>
      </c>
      <c r="BR30" s="7">
        <f>BQ30/$BQ$138</f>
        <v>0</v>
      </c>
      <c r="BS30" s="62">
        <f>BR30*$BP$138</f>
        <v>0</v>
      </c>
      <c r="BT30" s="48">
        <f>IF(BS30&gt;0,V30,W30)</f>
        <v>81.695965943331231</v>
      </c>
      <c r="BU30" s="46">
        <f>BS30/BT30</f>
        <v>0</v>
      </c>
      <c r="BV30" s="64" t="e">
        <f>BN30/BO30</f>
        <v>#DIV/0!</v>
      </c>
      <c r="BW30" s="16">
        <f>BB30+BN30+BY30</f>
        <v>7041</v>
      </c>
      <c r="BX30" s="69">
        <f>BC30+BO30+BZ30</f>
        <v>4888.4199471545144</v>
      </c>
      <c r="BY30" s="66">
        <v>77</v>
      </c>
      <c r="BZ30" s="15">
        <f>AZ30*$D$146</f>
        <v>213.05607713731069</v>
      </c>
      <c r="CA30" s="37">
        <f>BZ30-BY30</f>
        <v>136.05607713731069</v>
      </c>
      <c r="CB30" s="54">
        <f>CA30*(CA30&lt;&gt;0)</f>
        <v>136.05607713731069</v>
      </c>
      <c r="CC30" s="26">
        <f>CB30/$CB$138</f>
        <v>7.162542556779794E-2</v>
      </c>
      <c r="CD30" s="47">
        <f>CC30 * $CA$138</f>
        <v>136.05607713731069</v>
      </c>
      <c r="CE30" s="48">
        <f>IF(CD30&gt;0, V30, W30)</f>
        <v>76.519996643066406</v>
      </c>
      <c r="CF30" s="65">
        <f>CD30/CE30</f>
        <v>1.7780460416373913</v>
      </c>
      <c r="CG30" s="66">
        <v>485</v>
      </c>
      <c r="CH30" s="15">
        <f>AZ30*$CG$141</f>
        <v>193.92265160763094</v>
      </c>
      <c r="CI30" s="37">
        <f>CH30-CG30</f>
        <v>-291.07734839236906</v>
      </c>
      <c r="CJ30" s="54">
        <f>CI30*(CI30&lt;&gt;0)</f>
        <v>-291.07734839236906</v>
      </c>
      <c r="CK30" s="26">
        <f>CJ30/$CJ$138</f>
        <v>-4.8848726392677823E-2</v>
      </c>
      <c r="CL30" s="47">
        <f>CK30 * $CI$138</f>
        <v>-291.07734839236906</v>
      </c>
      <c r="CM30" s="48">
        <f>IF(CD30&gt;0,V30,W30)</f>
        <v>76.519996643066406</v>
      </c>
      <c r="CN30" s="65">
        <f>CL30/CM30</f>
        <v>-3.8039383319646816</v>
      </c>
      <c r="CO30" s="70">
        <f>N30</f>
        <v>1</v>
      </c>
      <c r="CP30" s="1">
        <f>BW30+BY30</f>
        <v>7118</v>
      </c>
    </row>
    <row r="31" spans="1:94" x14ac:dyDescent="0.2">
      <c r="A31" s="32" t="s">
        <v>151</v>
      </c>
      <c r="B31">
        <v>1</v>
      </c>
      <c r="C31">
        <v>1</v>
      </c>
      <c r="D31">
        <v>0.85087719298245601</v>
      </c>
      <c r="E31">
        <v>0.14912280701754299</v>
      </c>
      <c r="F31">
        <v>0.83426966292134797</v>
      </c>
      <c r="G31">
        <v>0.83426966292134797</v>
      </c>
      <c r="H31">
        <v>0.95258620689655105</v>
      </c>
      <c r="I31">
        <v>0.76724137931034397</v>
      </c>
      <c r="J31">
        <v>0.85490558267642602</v>
      </c>
      <c r="K31">
        <v>0.84452459543167802</v>
      </c>
      <c r="L31">
        <v>1.79442338713766E-2</v>
      </c>
      <c r="M31">
        <v>-0.67502284888312103</v>
      </c>
      <c r="N31" s="21">
        <v>0</v>
      </c>
      <c r="O31">
        <v>1.00824154987687</v>
      </c>
      <c r="P31">
        <v>0.97947852755062004</v>
      </c>
      <c r="Q31">
        <v>1.0187918449184801</v>
      </c>
      <c r="R31">
        <v>0.98537126899948901</v>
      </c>
      <c r="S31">
        <v>31.7000007629394</v>
      </c>
      <c r="T31" s="27">
        <f>IF(C31,P31,R31)</f>
        <v>0.97947852755062004</v>
      </c>
      <c r="U31" s="27">
        <f>IF(D31 = 0,O31,Q31)</f>
        <v>1.0187918449184801</v>
      </c>
      <c r="V31" s="39">
        <f>S31*T31^(1-N31)</f>
        <v>31.049470070637415</v>
      </c>
      <c r="W31" s="38">
        <f>S31*U31^(N31+1)</f>
        <v>32.295702261192254</v>
      </c>
      <c r="X31" s="44">
        <f>0.5 * (D31-MAX($D$3:$D$137))/(MIN($D$3:$D$137)-MAX($D$3:$D$137)) + 0.75</f>
        <v>0.81150082591360351</v>
      </c>
      <c r="Y31" s="44">
        <f>AVERAGE(D31, F31, G31, H31, I31, J31, K31)</f>
        <v>0.848382040448593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PERCENTILE($L$2:$L$137, 0.05)</f>
        <v>-4.3359341232353174E-2</v>
      </c>
      <c r="AG31" s="22">
        <f>PERCENTILE($L$2:$L$137, 0.95)</f>
        <v>0.9653657708272595</v>
      </c>
      <c r="AH31" s="22">
        <f>MIN(MAX(L31,AF31), AG31)</f>
        <v>1.79442338713766E-2</v>
      </c>
      <c r="AI31" s="22">
        <f>AH31-$AH$138+1</f>
        <v>1.0613035751037299</v>
      </c>
      <c r="AJ31" s="22">
        <f>PERCENTILE($M$2:$M$137, 0.02)</f>
        <v>-2.2731471942601358</v>
      </c>
      <c r="AK31" s="22">
        <f>PERCENTILE($M$2:$M$137, 0.98)</f>
        <v>1.2131274727462054</v>
      </c>
      <c r="AL31" s="22">
        <f>MIN(MAX(M31,AJ31), AK31)</f>
        <v>-0.67502284888312103</v>
      </c>
      <c r="AM31" s="22">
        <f>AL31-$AL$138 + 1</f>
        <v>2.5981243453770149</v>
      </c>
      <c r="AN31" s="46">
        <v>1</v>
      </c>
      <c r="AO31" s="51">
        <v>1</v>
      </c>
      <c r="AP31" s="51">
        <v>1</v>
      </c>
      <c r="AQ31" s="21">
        <v>1</v>
      </c>
      <c r="AR31" s="17">
        <f>(AI31^4)*AB31*AE31*AN31</f>
        <v>1.2686987406733652</v>
      </c>
      <c r="AS31" s="17">
        <f>(AM31^4) *Z31*AC31*AO31*(M31 &gt; 0)</f>
        <v>0</v>
      </c>
      <c r="AT31" s="17">
        <f>(AM31^4)*AA31*AP31*AQ31</f>
        <v>45.565876602107046</v>
      </c>
      <c r="AU31" s="17">
        <f>MIN(AR31, 0.05*AR$138)</f>
        <v>1.2686987406733652</v>
      </c>
      <c r="AV31" s="17">
        <f>MIN(AS31, 0.05*AS$138)</f>
        <v>0</v>
      </c>
      <c r="AW31" s="17">
        <f>MIN(AT31, 0.05*AT$138)</f>
        <v>45.565876602107046</v>
      </c>
      <c r="AX31" s="14">
        <f>AU31/$AU$138</f>
        <v>1.9019404511642576E-3</v>
      </c>
      <c r="AY31" s="14">
        <f>AV31/$AV$138</f>
        <v>0</v>
      </c>
      <c r="AZ31" s="67">
        <f>AW31/$AW$138</f>
        <v>5.1777755786719991E-3</v>
      </c>
      <c r="BA31" s="21">
        <f>N31</f>
        <v>0</v>
      </c>
      <c r="BB31" s="66">
        <v>254</v>
      </c>
      <c r="BC31" s="15">
        <f>$D$144*AX31</f>
        <v>230.69776896441979</v>
      </c>
      <c r="BD31" s="19">
        <f>BC31-BB31</f>
        <v>-23.302231035580206</v>
      </c>
      <c r="BE31" s="53">
        <f>BD31*IF($BD$138 &gt; 0, (BD31&gt;0), (BD31&lt;0))</f>
        <v>0</v>
      </c>
      <c r="BF31" s="61">
        <f>BE31/$BE$138</f>
        <v>0</v>
      </c>
      <c r="BG31" s="62">
        <f>BF31*$BD$138</f>
        <v>0</v>
      </c>
      <c r="BH31" s="63">
        <f>(IF(BG31 &gt; 0, V31, W31))</f>
        <v>32.295702261192254</v>
      </c>
      <c r="BI31" s="46">
        <f>BG31/BH31</f>
        <v>0</v>
      </c>
      <c r="BJ31" s="64">
        <f>BB31/BC31</f>
        <v>1.1010076132950124</v>
      </c>
      <c r="BK31" s="66">
        <v>63</v>
      </c>
      <c r="BL31" s="66">
        <v>349</v>
      </c>
      <c r="BM31" s="66">
        <v>32</v>
      </c>
      <c r="BN31" s="10">
        <f>SUM(BK31:BM31)</f>
        <v>444</v>
      </c>
      <c r="BO31" s="15">
        <f>AY31*$D$143</f>
        <v>0</v>
      </c>
      <c r="BP31" s="9">
        <f>BO31-BN31</f>
        <v>-444</v>
      </c>
      <c r="BQ31" s="53">
        <f>BP31*IF($BP$138 &gt; 0, (BP31&gt;0), (BP31&lt;0))</f>
        <v>0</v>
      </c>
      <c r="BR31" s="7">
        <f>BQ31/$BQ$138</f>
        <v>0</v>
      </c>
      <c r="BS31" s="62">
        <f>BR31*$BP$138</f>
        <v>0</v>
      </c>
      <c r="BT31" s="48">
        <f>IF(BS31&gt;0,V31,W31)</f>
        <v>32.295702261192254</v>
      </c>
      <c r="BU31" s="46">
        <f>BS31/BT31</f>
        <v>0</v>
      </c>
      <c r="BV31" s="64" t="e">
        <f>BN31/BO31</f>
        <v>#DIV/0!</v>
      </c>
      <c r="BW31" s="16">
        <f>BB31+BN31+BY31</f>
        <v>698</v>
      </c>
      <c r="BX31" s="69">
        <f>BC31+BO31+BZ31</f>
        <v>281.30819524692816</v>
      </c>
      <c r="BY31" s="66">
        <v>0</v>
      </c>
      <c r="BZ31" s="15">
        <f>AZ31*$D$146</f>
        <v>50.610426282508385</v>
      </c>
      <c r="CA31" s="37">
        <f>BZ31-BY31</f>
        <v>50.610426282508385</v>
      </c>
      <c r="CB31" s="54">
        <f>CA31*(CA31&lt;&gt;0)</f>
        <v>50.610426282508385</v>
      </c>
      <c r="CC31" s="26">
        <f>CB31/$CB$138</f>
        <v>2.6643376737916002E-2</v>
      </c>
      <c r="CD31" s="47">
        <f>CC31 * $CA$138</f>
        <v>50.610426282508385</v>
      </c>
      <c r="CE31" s="48">
        <f>IF(CD31&gt;0, V31, W31)</f>
        <v>31.049470070637415</v>
      </c>
      <c r="CF31" s="65">
        <f>CD31/CE31</f>
        <v>1.629993238769289</v>
      </c>
      <c r="CG31" s="66">
        <v>0</v>
      </c>
      <c r="CH31" s="15">
        <f>AZ31*$CG$141</f>
        <v>46.065374879550106</v>
      </c>
      <c r="CI31" s="37">
        <f>CH31-CG31</f>
        <v>46.065374879550106</v>
      </c>
      <c r="CJ31" s="54">
        <f>CI31*(CI31&lt;&gt;0)</f>
        <v>46.065374879550106</v>
      </c>
      <c r="CK31" s="26">
        <f>CJ31/$CJ$138</f>
        <v>7.7307111188672272E-3</v>
      </c>
      <c r="CL31" s="47">
        <f>CK31 * $CI$138</f>
        <v>46.065374879550106</v>
      </c>
      <c r="CM31" s="48">
        <f>IF(CD31&gt;0,V31,W31)</f>
        <v>31.049470070637415</v>
      </c>
      <c r="CN31" s="65">
        <f>CL31/CM31</f>
        <v>1.4836122734060055</v>
      </c>
      <c r="CO31" s="70">
        <f>N31</f>
        <v>0</v>
      </c>
      <c r="CP31" s="1">
        <f>BW31+BY31</f>
        <v>698</v>
      </c>
    </row>
    <row r="32" spans="1:94" x14ac:dyDescent="0.2">
      <c r="A32" s="32" t="s">
        <v>164</v>
      </c>
      <c r="B32">
        <v>1</v>
      </c>
      <c r="C32">
        <v>0</v>
      </c>
      <c r="D32">
        <v>0.37818821459982399</v>
      </c>
      <c r="E32">
        <v>0.62181178540017501</v>
      </c>
      <c r="F32">
        <v>0.270199826238053</v>
      </c>
      <c r="G32">
        <v>0.270199826238053</v>
      </c>
      <c r="H32">
        <v>0.185004868549172</v>
      </c>
      <c r="I32">
        <v>0.30574488802336902</v>
      </c>
      <c r="J32">
        <v>0.23783248898824699</v>
      </c>
      <c r="K32">
        <v>0.25350009309345001</v>
      </c>
      <c r="L32">
        <v>0.375299238905553</v>
      </c>
      <c r="M32">
        <v>-1.31671965398687</v>
      </c>
      <c r="N32" s="21">
        <v>0</v>
      </c>
      <c r="O32">
        <v>1.0065422911441999</v>
      </c>
      <c r="P32">
        <v>0.97365440147353099</v>
      </c>
      <c r="Q32">
        <v>1.03234331955081</v>
      </c>
      <c r="R32">
        <v>0.99456957324237605</v>
      </c>
      <c r="S32">
        <v>46</v>
      </c>
      <c r="T32" s="27">
        <f>IF(C32,P32,R32)</f>
        <v>0.99456957324237605</v>
      </c>
      <c r="U32" s="27">
        <f>IF(D32 = 0,O32,Q32)</f>
        <v>1.03234331955081</v>
      </c>
      <c r="V32" s="39">
        <f>S32*T32^(1-N32)</f>
        <v>45.750200369149297</v>
      </c>
      <c r="W32" s="38">
        <f>S32*U32^(N32+1)</f>
        <v>47.487792699337263</v>
      </c>
      <c r="X32" s="44">
        <f>0.5 * (D32-MAX($D$3:$D$137))/(MIN($D$3:$D$137)-MAX($D$3:$D$137)) + 0.75</f>
        <v>1.0587838646220304</v>
      </c>
      <c r="Y32" s="44">
        <f>AVERAGE(D32, F32, G32, H32, I32, J32, K32)</f>
        <v>0.27152431510430974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PERCENTILE($L$2:$L$137, 0.05)</f>
        <v>-4.3359341232353174E-2</v>
      </c>
      <c r="AG32" s="22">
        <f>PERCENTILE($L$2:$L$137, 0.95)</f>
        <v>0.9653657708272595</v>
      </c>
      <c r="AH32" s="22">
        <f>MIN(MAX(L32,AF32), AG32)</f>
        <v>0.375299238905553</v>
      </c>
      <c r="AI32" s="22">
        <f>AH32-$AH$138+1</f>
        <v>1.4186585801379061</v>
      </c>
      <c r="AJ32" s="22">
        <f>PERCENTILE($M$2:$M$137, 0.02)</f>
        <v>-2.2731471942601358</v>
      </c>
      <c r="AK32" s="22">
        <f>PERCENTILE($M$2:$M$137, 0.98)</f>
        <v>1.2131274727462054</v>
      </c>
      <c r="AL32" s="22">
        <f>MIN(MAX(M32,AJ32), AK32)</f>
        <v>-1.31671965398687</v>
      </c>
      <c r="AM32" s="22">
        <f>AL32-$AL$138 + 1</f>
        <v>1.9564275402732658</v>
      </c>
      <c r="AN32" s="46">
        <v>1</v>
      </c>
      <c r="AO32" s="51">
        <v>1</v>
      </c>
      <c r="AP32" s="51">
        <v>1</v>
      </c>
      <c r="AQ32" s="21">
        <v>1</v>
      </c>
      <c r="AR32" s="17">
        <f>(AI32^4)*AB32*AE32*AN32</f>
        <v>4.0505272306653275</v>
      </c>
      <c r="AS32" s="17">
        <f>(AM32^4) *Z32*AC32*AO32*(M32 &gt; 0)</f>
        <v>0</v>
      </c>
      <c r="AT32" s="17">
        <f>(AM32^4)*AA32*AP32*AQ32</f>
        <v>14.650588516020527</v>
      </c>
      <c r="AU32" s="17">
        <f>MIN(AR32, 0.05*AR$138)</f>
        <v>4.0505272306653275</v>
      </c>
      <c r="AV32" s="17">
        <f>MIN(AS32, 0.05*AS$138)</f>
        <v>0</v>
      </c>
      <c r="AW32" s="17">
        <f>MIN(AT32, 0.05*AT$138)</f>
        <v>14.650588516020527</v>
      </c>
      <c r="AX32" s="14">
        <f>AU32/$AU$138</f>
        <v>6.0722544616509033E-3</v>
      </c>
      <c r="AY32" s="14">
        <f>AV32/$AV$138</f>
        <v>0</v>
      </c>
      <c r="AZ32" s="67">
        <f>AW32/$AW$138</f>
        <v>1.6647865703063364E-3</v>
      </c>
      <c r="BA32" s="21">
        <f>N32</f>
        <v>0</v>
      </c>
      <c r="BB32" s="66">
        <v>1104</v>
      </c>
      <c r="BC32" s="15">
        <f>$D$144*AX32</f>
        <v>736.54017718040791</v>
      </c>
      <c r="BD32" s="19">
        <f>BC32-BB32</f>
        <v>-367.45982281959209</v>
      </c>
      <c r="BE32" s="53">
        <f>BD32*IF($BD$138 &gt; 0, (BD32&gt;0), (BD32&lt;0))</f>
        <v>0</v>
      </c>
      <c r="BF32" s="61">
        <f>BE32/$BE$138</f>
        <v>0</v>
      </c>
      <c r="BG32" s="62">
        <f>BF32*$BD$138</f>
        <v>0</v>
      </c>
      <c r="BH32" s="63">
        <f>(IF(BG32 &gt; 0, V32, W32))</f>
        <v>47.487792699337263</v>
      </c>
      <c r="BI32" s="46">
        <f>BG32/BH32</f>
        <v>0</v>
      </c>
      <c r="BJ32" s="64">
        <f>BB32/BC32</f>
        <v>1.498899902821712</v>
      </c>
      <c r="BK32" s="66">
        <v>230</v>
      </c>
      <c r="BL32" s="66">
        <v>1564</v>
      </c>
      <c r="BM32" s="66">
        <v>0</v>
      </c>
      <c r="BN32" s="10">
        <f>SUM(BK32:BM32)</f>
        <v>1794</v>
      </c>
      <c r="BO32" s="15">
        <f>AY32*$D$143</f>
        <v>0</v>
      </c>
      <c r="BP32" s="9">
        <f>BO32-BN32</f>
        <v>-1794</v>
      </c>
      <c r="BQ32" s="53">
        <f>BP32*IF($BP$138 &gt; 0, (BP32&gt;0), (BP32&lt;0))</f>
        <v>0</v>
      </c>
      <c r="BR32" s="7">
        <f>BQ32/$BQ$138</f>
        <v>0</v>
      </c>
      <c r="BS32" s="62">
        <f>BR32*$BP$138</f>
        <v>0</v>
      </c>
      <c r="BT32" s="48">
        <f>IF(BS32&gt;0,V32,W32)</f>
        <v>47.487792699337263</v>
      </c>
      <c r="BU32" s="46">
        <f>BS32/BT32</f>
        <v>0</v>
      </c>
      <c r="BV32" s="64" t="e">
        <f>BN32/BO32</f>
        <v>#DIV/0!</v>
      </c>
      <c r="BW32" s="16">
        <f>BB32+BN32+BY32</f>
        <v>2898</v>
      </c>
      <c r="BX32" s="69">
        <f>BC32+BO32+BZ32</f>
        <v>752.81271675119569</v>
      </c>
      <c r="BY32" s="66">
        <v>0</v>
      </c>
      <c r="BZ32" s="15">
        <f>AZ32*$D$146</f>
        <v>16.272539570787799</v>
      </c>
      <c r="CA32" s="37">
        <f>BZ32-BY32</f>
        <v>16.272539570787799</v>
      </c>
      <c r="CB32" s="54">
        <f>CA32*(CA32&lt;&gt;0)</f>
        <v>16.272539570787799</v>
      </c>
      <c r="CC32" s="26">
        <f>CB32/$CB$138</f>
        <v>8.5665234243835573E-3</v>
      </c>
      <c r="CD32" s="47">
        <f>CC32 * $CA$138</f>
        <v>16.272539570787799</v>
      </c>
      <c r="CE32" s="48">
        <f>IF(CD32&gt;0, V32, W32)</f>
        <v>45.750200369149297</v>
      </c>
      <c r="CF32" s="65">
        <f>CD32/CE32</f>
        <v>0.35568236727900432</v>
      </c>
      <c r="CG32" s="66">
        <v>0</v>
      </c>
      <c r="CH32" s="15">
        <f>AZ32*$CG$141</f>
        <v>14.811189919372898</v>
      </c>
      <c r="CI32" s="37">
        <f>CH32-CG32</f>
        <v>14.811189919372898</v>
      </c>
      <c r="CJ32" s="54">
        <f>CI32*(CI32&lt;&gt;0)</f>
        <v>14.811189919372898</v>
      </c>
      <c r="CK32" s="26">
        <f>CJ32/$CJ$138</f>
        <v>2.4856202927414127E-3</v>
      </c>
      <c r="CL32" s="47">
        <f>CK32 * $CI$138</f>
        <v>14.811189919372898</v>
      </c>
      <c r="CM32" s="48">
        <f>IF(CD32&gt;0,V32,W32)</f>
        <v>45.750200369149297</v>
      </c>
      <c r="CN32" s="65">
        <f>CL32/CM32</f>
        <v>0.32374043829020077</v>
      </c>
      <c r="CO32" s="70">
        <f>N32</f>
        <v>0</v>
      </c>
      <c r="CP32" s="1">
        <f>BW32+BY32</f>
        <v>2898</v>
      </c>
    </row>
    <row r="33" spans="1:94" x14ac:dyDescent="0.2">
      <c r="A33" s="32" t="s">
        <v>231</v>
      </c>
      <c r="B33">
        <v>1</v>
      </c>
      <c r="C33">
        <v>1</v>
      </c>
      <c r="D33">
        <v>0.26088693567718702</v>
      </c>
      <c r="E33">
        <v>0.73911306432281199</v>
      </c>
      <c r="F33">
        <v>0.52524850894632202</v>
      </c>
      <c r="G33">
        <v>0.52524850894632202</v>
      </c>
      <c r="H33">
        <v>0.46259924780610101</v>
      </c>
      <c r="I33">
        <v>8.6084412870873303E-2</v>
      </c>
      <c r="J33">
        <v>0.19955596869524</v>
      </c>
      <c r="K33">
        <v>0.32375372586043499</v>
      </c>
      <c r="L33">
        <v>0.55317277784916097</v>
      </c>
      <c r="M33">
        <v>0.65519168808768902</v>
      </c>
      <c r="N33" s="21">
        <v>0</v>
      </c>
      <c r="O33">
        <v>0.99579703366682804</v>
      </c>
      <c r="P33">
        <v>0.99890829796617497</v>
      </c>
      <c r="Q33">
        <v>1.0014354053886001</v>
      </c>
      <c r="R33">
        <v>0.99874999130765596</v>
      </c>
      <c r="S33">
        <v>1.9349999427795399</v>
      </c>
      <c r="T33" s="27">
        <f>IF(C33,P33,R33)</f>
        <v>0.99890829796617497</v>
      </c>
      <c r="U33" s="27">
        <f>IF(D33 = 0,O33,Q33)</f>
        <v>1.0014354053886001</v>
      </c>
      <c r="V33" s="39">
        <f>S33*T33^(1-N33)</f>
        <v>1.9328874994065561</v>
      </c>
      <c r="W33" s="38">
        <f>S33*U33^(N33+1)</f>
        <v>1.9377774521243465</v>
      </c>
      <c r="X33" s="44">
        <f>0.5 * (D33-MAX($D$3:$D$137))/(MIN($D$3:$D$137)-MAX($D$3:$D$137)) + 0.75</f>
        <v>1.1201489863467309</v>
      </c>
      <c r="Y33" s="44">
        <f>AVERAGE(D33, F33, G33, H33, I33, J33, K33)</f>
        <v>0.34048247268606863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PERCENTILE($L$2:$L$137, 0.05)</f>
        <v>-4.3359341232353174E-2</v>
      </c>
      <c r="AG33" s="22">
        <f>PERCENTILE($L$2:$L$137, 0.95)</f>
        <v>0.9653657708272595</v>
      </c>
      <c r="AH33" s="22">
        <f>MIN(MAX(L33,AF33), AG33)</f>
        <v>0.55317277784916097</v>
      </c>
      <c r="AI33" s="22">
        <f>AH33-$AH$138+1</f>
        <v>1.5965321190815143</v>
      </c>
      <c r="AJ33" s="22">
        <f>PERCENTILE($M$2:$M$137, 0.02)</f>
        <v>-2.2731471942601358</v>
      </c>
      <c r="AK33" s="22">
        <f>PERCENTILE($M$2:$M$137, 0.98)</f>
        <v>1.2131274727462054</v>
      </c>
      <c r="AL33" s="22">
        <f>MIN(MAX(M33,AJ33), AK33)</f>
        <v>0.65519168808768902</v>
      </c>
      <c r="AM33" s="22">
        <f>AL33-$AL$138 + 1</f>
        <v>3.9283388823478247</v>
      </c>
      <c r="AN33" s="46">
        <v>0</v>
      </c>
      <c r="AO33" s="75">
        <v>0.22</v>
      </c>
      <c r="AP33" s="51">
        <v>0.5</v>
      </c>
      <c r="AQ33" s="50">
        <v>1</v>
      </c>
      <c r="AR33" s="17">
        <f>(AI33^4)*AB33*AE33*AN33</f>
        <v>0</v>
      </c>
      <c r="AS33" s="17">
        <f>(AM33^4) *Z33*AC33*AO33*(M33 &gt; 0)</f>
        <v>52.391214156203617</v>
      </c>
      <c r="AT33" s="17">
        <f>(AM33^4)*AA33*AP33*AQ33</f>
        <v>119.07094126409913</v>
      </c>
      <c r="AU33" s="17">
        <f>MIN(AR33, 0.05*AR$138)</f>
        <v>0</v>
      </c>
      <c r="AV33" s="17">
        <f>MIN(AS33, 0.05*AS$138)</f>
        <v>52.391214156203617</v>
      </c>
      <c r="AW33" s="17">
        <f>MIN(AT33, 0.05*AT$138)</f>
        <v>119.07094126409913</v>
      </c>
      <c r="AX33" s="14">
        <f>AU33/$AU$138</f>
        <v>0</v>
      </c>
      <c r="AY33" s="14">
        <f>AV33/$AV$138</f>
        <v>1.7252899665463745E-2</v>
      </c>
      <c r="AZ33" s="67">
        <f>AW33/$AW$138</f>
        <v>1.3530357754123212E-2</v>
      </c>
      <c r="BA33" s="21">
        <f>N33</f>
        <v>0</v>
      </c>
      <c r="BB33" s="66">
        <v>0</v>
      </c>
      <c r="BC33" s="15">
        <f>$D$144*AX33</f>
        <v>0</v>
      </c>
      <c r="BD33" s="19">
        <f>BC33-BB33</f>
        <v>0</v>
      </c>
      <c r="BE33" s="53">
        <f>BD33*IF($BD$138 &gt; 0, (BD33&gt;0), (BD33&lt;0))</f>
        <v>0</v>
      </c>
      <c r="BF33" s="61">
        <f>BE33/$BE$138</f>
        <v>0</v>
      </c>
      <c r="BG33" s="62">
        <f>BF33*$BD$138</f>
        <v>0</v>
      </c>
      <c r="BH33" s="63">
        <f>(IF(BG33 &gt; 0, V33, W33))</f>
        <v>1.9377774521243465</v>
      </c>
      <c r="BI33" s="46">
        <f>BG33/BH33</f>
        <v>0</v>
      </c>
      <c r="BJ33" s="64" t="e">
        <f>BB33/BC33</f>
        <v>#DIV/0!</v>
      </c>
      <c r="BK33" s="66">
        <v>0</v>
      </c>
      <c r="BL33" s="66">
        <v>493</v>
      </c>
      <c r="BM33" s="66">
        <v>0</v>
      </c>
      <c r="BN33" s="10">
        <f>SUM(BK33:BM33)</f>
        <v>493</v>
      </c>
      <c r="BO33" s="15">
        <f>AY33*$D$143</f>
        <v>3052.5046417564872</v>
      </c>
      <c r="BP33" s="9">
        <f>BO33-BN33</f>
        <v>2559.5046417564872</v>
      </c>
      <c r="BQ33" s="53">
        <f>BP33*IF($BP$138 &gt; 0, (BP33&gt;0), (BP33&lt;0))</f>
        <v>2559.5046417564872</v>
      </c>
      <c r="BR33" s="7">
        <f>BQ33/$BQ$138</f>
        <v>1.9090373805596927E-2</v>
      </c>
      <c r="BS33" s="62">
        <f>BR33*$BP$138</f>
        <v>124.47019173118208</v>
      </c>
      <c r="BT33" s="48">
        <f>IF(BS33&gt;0,V33,W33)</f>
        <v>1.9328874994065561</v>
      </c>
      <c r="BU33" s="46">
        <f>BS33/BT33</f>
        <v>64.395983609701801</v>
      </c>
      <c r="BV33" s="64">
        <f>BN33/BO33</f>
        <v>0.16150671591323626</v>
      </c>
      <c r="BW33" s="16">
        <f>BB33+BN33+BY33</f>
        <v>551</v>
      </c>
      <c r="BX33" s="69">
        <f>BC33+BO33+BZ33</f>
        <v>3184.7578001420525</v>
      </c>
      <c r="BY33" s="66">
        <v>58</v>
      </c>
      <c r="BZ33" s="15">
        <f>AZ33*$D$146</f>
        <v>132.25315838556503</v>
      </c>
      <c r="CA33" s="37">
        <f>BZ33-BY33</f>
        <v>74.25315838556503</v>
      </c>
      <c r="CB33" s="54">
        <f>CA33*(CA33&lt;&gt;0)</f>
        <v>74.25315838556503</v>
      </c>
      <c r="CC33" s="26">
        <f>CB33/$CB$138</f>
        <v>3.9089867803198113E-2</v>
      </c>
      <c r="CD33" s="47">
        <f>CC33 * $CA$138</f>
        <v>74.25315838556503</v>
      </c>
      <c r="CE33" s="48">
        <f>IF(CD33&gt;0, V33, W33)</f>
        <v>1.9328874994065561</v>
      </c>
      <c r="CF33" s="65">
        <f>CD33/CE33</f>
        <v>38.415664858075068</v>
      </c>
      <c r="CG33" s="66">
        <v>0</v>
      </c>
      <c r="CH33" s="15">
        <f>AZ33*$CG$141</f>
        <v>120.37621034899568</v>
      </c>
      <c r="CI33" s="37">
        <f>CH33-CG33</f>
        <v>120.37621034899568</v>
      </c>
      <c r="CJ33" s="54">
        <f>CI33*(CI33&lt;&gt;0)</f>
        <v>120.37621034899568</v>
      </c>
      <c r="CK33" s="26">
        <f>CJ33/$CJ$138</f>
        <v>2.0201587639856623E-2</v>
      </c>
      <c r="CL33" s="47">
        <f>CK33 * $CI$138</f>
        <v>120.37621034899568</v>
      </c>
      <c r="CM33" s="48">
        <f>IF(CD33&gt;0,V33,W33)</f>
        <v>1.9328874994065561</v>
      </c>
      <c r="CN33" s="65">
        <f>CL33/CM33</f>
        <v>62.277918598963538</v>
      </c>
      <c r="CO33" s="70">
        <f>N33</f>
        <v>0</v>
      </c>
      <c r="CP33" s="1">
        <f>BW33+BY33</f>
        <v>609</v>
      </c>
    </row>
    <row r="34" spans="1:94" x14ac:dyDescent="0.2">
      <c r="A34" s="32" t="s">
        <v>155</v>
      </c>
      <c r="B34">
        <v>0</v>
      </c>
      <c r="C34">
        <v>0</v>
      </c>
      <c r="D34">
        <v>5.3291536050156699E-2</v>
      </c>
      <c r="E34">
        <v>0.94670846394984298</v>
      </c>
      <c r="F34">
        <v>7.8078078078077998E-2</v>
      </c>
      <c r="G34">
        <v>7.8078078078077998E-2</v>
      </c>
      <c r="H34">
        <v>0.406698564593301</v>
      </c>
      <c r="I34">
        <v>2.8708133971291801E-2</v>
      </c>
      <c r="J34">
        <v>0.108053490819485</v>
      </c>
      <c r="K34">
        <v>9.1851014653147198E-2</v>
      </c>
      <c r="L34">
        <v>-0.24458523291689699</v>
      </c>
      <c r="M34">
        <v>-0.50901865277993796</v>
      </c>
      <c r="N34" s="21">
        <v>0</v>
      </c>
      <c r="O34">
        <v>1.00490404193242</v>
      </c>
      <c r="P34">
        <v>0.98479144620699699</v>
      </c>
      <c r="Q34">
        <v>1.0068263280865899</v>
      </c>
      <c r="R34">
        <v>0.99138131007926</v>
      </c>
      <c r="S34">
        <v>67.699996948242102</v>
      </c>
      <c r="T34" s="27">
        <f>IF(C34,P34,R34)</f>
        <v>0.99138131007926</v>
      </c>
      <c r="U34" s="27">
        <f>IF(D34 = 0,O34,Q34)</f>
        <v>1.0068263280865899</v>
      </c>
      <c r="V34" s="39">
        <f>S34*T34^(1-N34)</f>
        <v>67.116511666910156</v>
      </c>
      <c r="W34" s="38">
        <f>S34*U34^(N34+1)</f>
        <v>68.162139338871938</v>
      </c>
      <c r="X34" s="44">
        <f>0.5 * (D34-MAX($D$3:$D$137))/(MIN($D$3:$D$137)-MAX($D$3:$D$137)) + 0.75</f>
        <v>1.2287506749609043</v>
      </c>
      <c r="Y34" s="44">
        <f>AVERAGE(D34, F34, G34, H34, I34, J34, K34)</f>
        <v>0.12067984232050537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PERCENTILE($L$2:$L$137, 0.05)</f>
        <v>-4.3359341232353174E-2</v>
      </c>
      <c r="AG34" s="22">
        <f>PERCENTILE($L$2:$L$137, 0.95)</f>
        <v>0.9653657708272595</v>
      </c>
      <c r="AH34" s="22">
        <f>MIN(MAX(L34,AF34), AG34)</f>
        <v>-4.3359341232353174E-2</v>
      </c>
      <c r="AI34" s="22">
        <f>AH34-$AH$138+1</f>
        <v>1</v>
      </c>
      <c r="AJ34" s="22">
        <f>PERCENTILE($M$2:$M$137, 0.02)</f>
        <v>-2.2731471942601358</v>
      </c>
      <c r="AK34" s="22">
        <f>PERCENTILE($M$2:$M$137, 0.98)</f>
        <v>1.2131274727462054</v>
      </c>
      <c r="AL34" s="22">
        <f>MIN(MAX(M34,AJ34), AK34)</f>
        <v>-0.50901865277993796</v>
      </c>
      <c r="AM34" s="22">
        <f>AL34-$AL$138 + 1</f>
        <v>2.7641285414801979</v>
      </c>
      <c r="AN34" s="46">
        <v>1</v>
      </c>
      <c r="AO34" s="51">
        <v>1</v>
      </c>
      <c r="AP34" s="51">
        <v>1</v>
      </c>
      <c r="AQ34" s="21">
        <v>1</v>
      </c>
      <c r="AR34" s="17">
        <f>(AI34^4)*AB34*AE34*AN34</f>
        <v>1</v>
      </c>
      <c r="AS34" s="17">
        <f>(AM34^4) *Z34*AC34*AO34*(M34 &gt; 0)</f>
        <v>0</v>
      </c>
      <c r="AT34" s="17">
        <f>(AM34^4)*AA34*AP34*AQ34</f>
        <v>58.375812918971356</v>
      </c>
      <c r="AU34" s="17">
        <f>MIN(AR34, 0.05*AR$138)</f>
        <v>1</v>
      </c>
      <c r="AV34" s="17">
        <f>MIN(AS34, 0.05*AS$138)</f>
        <v>0</v>
      </c>
      <c r="AW34" s="17">
        <f>MIN(AT34, 0.05*AT$138)</f>
        <v>58.375812918971356</v>
      </c>
      <c r="AX34" s="14">
        <f>AU34/$AU$138</f>
        <v>1.4991269323360388E-3</v>
      </c>
      <c r="AY34" s="14">
        <f>AV34/$AV$138</f>
        <v>0</v>
      </c>
      <c r="AZ34" s="67">
        <f>AW34/$AW$138</f>
        <v>6.6334037893391127E-3</v>
      </c>
      <c r="BA34" s="21">
        <f>N34</f>
        <v>0</v>
      </c>
      <c r="BB34" s="66">
        <v>203</v>
      </c>
      <c r="BC34" s="15">
        <f>$D$144*AX34</f>
        <v>181.83810038463216</v>
      </c>
      <c r="BD34" s="19">
        <f>BC34-BB34</f>
        <v>-21.161899615367844</v>
      </c>
      <c r="BE34" s="53">
        <f>BD34*IF($BD$138 &gt; 0, (BD34&gt;0), (BD34&lt;0))</f>
        <v>0</v>
      </c>
      <c r="BF34" s="61">
        <f>BE34/$BE$138</f>
        <v>0</v>
      </c>
      <c r="BG34" s="62">
        <f>BF34*$BD$138</f>
        <v>0</v>
      </c>
      <c r="BH34" s="63">
        <f>(IF(BG34 &gt; 0, V34, W34))</f>
        <v>68.162139338871938</v>
      </c>
      <c r="BI34" s="46">
        <f>BG34/BH34</f>
        <v>0</v>
      </c>
      <c r="BJ34" s="64">
        <f>BB34/BC34</f>
        <v>1.1163776984614624</v>
      </c>
      <c r="BK34" s="66">
        <v>203</v>
      </c>
      <c r="BL34" s="66">
        <v>135</v>
      </c>
      <c r="BM34" s="66">
        <v>0</v>
      </c>
      <c r="BN34" s="10">
        <f>SUM(BK34:BM34)</f>
        <v>338</v>
      </c>
      <c r="BO34" s="15">
        <f>AY34*$D$143</f>
        <v>0</v>
      </c>
      <c r="BP34" s="9">
        <f>BO34-BN34</f>
        <v>-338</v>
      </c>
      <c r="BQ34" s="53">
        <f>BP34*IF($BP$138 &gt; 0, (BP34&gt;0), (BP34&lt;0))</f>
        <v>0</v>
      </c>
      <c r="BR34" s="7">
        <f>BQ34/$BQ$138</f>
        <v>0</v>
      </c>
      <c r="BS34" s="62">
        <f>BR34*$BP$138</f>
        <v>0</v>
      </c>
      <c r="BT34" s="48">
        <f>IF(BS34&gt;0,V34,W34)</f>
        <v>68.162139338871938</v>
      </c>
      <c r="BU34" s="46">
        <f>BS34/BT34</f>
        <v>0</v>
      </c>
      <c r="BV34" s="64" t="e">
        <f>BN34/BO34</f>
        <v>#DIV/0!</v>
      </c>
      <c r="BW34" s="16">
        <f>BB34+BN34+BY34</f>
        <v>609</v>
      </c>
      <c r="BX34" s="69">
        <f>BC34+BO34+BZ34</f>
        <v>246.67663739371676</v>
      </c>
      <c r="BY34" s="66">
        <v>68</v>
      </c>
      <c r="BZ34" s="15">
        <f>AZ34*$D$146</f>
        <v>64.838537009084618</v>
      </c>
      <c r="CA34" s="37">
        <f>BZ34-BY34</f>
        <v>-3.161462990915382</v>
      </c>
      <c r="CB34" s="54">
        <f>CA34*(CA34&lt;&gt;0)</f>
        <v>-3.161462990915382</v>
      </c>
      <c r="CC34" s="26">
        <f>CB34/$CB$138</f>
        <v>-1.6643220714987125E-3</v>
      </c>
      <c r="CD34" s="47">
        <f>CC34 * $CA$138</f>
        <v>-3.161462990915382</v>
      </c>
      <c r="CE34" s="48">
        <f>IF(CD34&gt;0, V34, W34)</f>
        <v>68.162139338871938</v>
      </c>
      <c r="CF34" s="65">
        <f>CD34/CE34</f>
        <v>-4.6381510638889858E-2</v>
      </c>
      <c r="CG34" s="66">
        <v>0</v>
      </c>
      <c r="CH34" s="15">
        <f>AZ34*$CG$141</f>
        <v>59.015735162802748</v>
      </c>
      <c r="CI34" s="37">
        <f>CH34-CG34</f>
        <v>59.015735162802748</v>
      </c>
      <c r="CJ34" s="54">
        <f>CI34*(CI34&lt;&gt;0)</f>
        <v>59.015735162802748</v>
      </c>
      <c r="CK34" s="26">
        <f>CJ34/$CJ$138</f>
        <v>9.9040461779404624E-3</v>
      </c>
      <c r="CL34" s="47">
        <f>CK34 * $CI$138</f>
        <v>59.015735162802748</v>
      </c>
      <c r="CM34" s="48">
        <f>IF(CD34&gt;0,V34,W34)</f>
        <v>68.162139338871938</v>
      </c>
      <c r="CN34" s="65">
        <f>CL34/CM34</f>
        <v>0.86581400958386412</v>
      </c>
      <c r="CO34" s="70">
        <f>N34</f>
        <v>0</v>
      </c>
      <c r="CP34" s="1">
        <f>BW34+BY34</f>
        <v>677</v>
      </c>
    </row>
    <row r="35" spans="1:94" x14ac:dyDescent="0.2">
      <c r="A35" s="32" t="s">
        <v>247</v>
      </c>
      <c r="B35">
        <v>0</v>
      </c>
      <c r="C35">
        <v>1</v>
      </c>
      <c r="D35">
        <v>0.31442269276867701</v>
      </c>
      <c r="E35">
        <v>0.68557730723132204</v>
      </c>
      <c r="F35">
        <v>0.35532591414944298</v>
      </c>
      <c r="G35">
        <v>0.35532591414944298</v>
      </c>
      <c r="H35">
        <v>7.9189302131215999E-2</v>
      </c>
      <c r="I35">
        <v>0.582950271625574</v>
      </c>
      <c r="J35">
        <v>0.21485675504212501</v>
      </c>
      <c r="K35">
        <v>0.27630449308059801</v>
      </c>
      <c r="L35">
        <v>0.31399664647838998</v>
      </c>
      <c r="M35">
        <v>0.17788336673018201</v>
      </c>
      <c r="N35" s="21">
        <v>0</v>
      </c>
      <c r="O35">
        <v>0.99900000095367403</v>
      </c>
      <c r="P35">
        <v>0.98726670018798901</v>
      </c>
      <c r="Q35">
        <v>1.0132474953644399</v>
      </c>
      <c r="R35">
        <v>0.99361629323202105</v>
      </c>
      <c r="S35">
        <v>1.91999995708465</v>
      </c>
      <c r="T35" s="27">
        <f>IF(C35,P35,R35)</f>
        <v>0.98726670018798901</v>
      </c>
      <c r="U35" s="27">
        <f>IF(D35 = 0,O35,Q35)</f>
        <v>1.0132474953644399</v>
      </c>
      <c r="V35" s="39">
        <f>S35*T35^(1-N35)</f>
        <v>1.895552021992043</v>
      </c>
      <c r="W35" s="38">
        <f>S35*U35^(N35+1)</f>
        <v>1.9454351476158538</v>
      </c>
      <c r="X35" s="44">
        <f>0.5 * (D35-MAX($D$3:$D$137))/(MIN($D$3:$D$137)-MAX($D$3:$D$137)) + 0.75</f>
        <v>1.092142230745115</v>
      </c>
      <c r="Y35" s="44">
        <f>AVERAGE(D35, F35, G35, H35, I35, J35, K35)</f>
        <v>0.31119647756386798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PERCENTILE($L$2:$L$137, 0.05)</f>
        <v>-4.3359341232353174E-2</v>
      </c>
      <c r="AG35" s="22">
        <f>PERCENTILE($L$2:$L$137, 0.95)</f>
        <v>0.9653657708272595</v>
      </c>
      <c r="AH35" s="22">
        <f>MIN(MAX(L35,AF35), AG35)</f>
        <v>0.31399664647838998</v>
      </c>
      <c r="AI35" s="22">
        <f>AH35-$AH$138+1</f>
        <v>1.3573559877107431</v>
      </c>
      <c r="AJ35" s="22">
        <f>PERCENTILE($M$2:$M$137, 0.02)</f>
        <v>-2.2731471942601358</v>
      </c>
      <c r="AK35" s="22">
        <f>PERCENTILE($M$2:$M$137, 0.98)</f>
        <v>1.2131274727462054</v>
      </c>
      <c r="AL35" s="22">
        <f>MIN(MAX(M35,AJ35), AK35)</f>
        <v>0.17788336673018201</v>
      </c>
      <c r="AM35" s="22">
        <f>AL35-$AL$138 + 1</f>
        <v>3.4510305609903176</v>
      </c>
      <c r="AN35" s="46">
        <v>0</v>
      </c>
      <c r="AO35" s="75">
        <v>0.22</v>
      </c>
      <c r="AP35" s="51">
        <v>0.5</v>
      </c>
      <c r="AQ35" s="50">
        <v>1</v>
      </c>
      <c r="AR35" s="17">
        <f>(AI35^4)*AB35*AE35*AN35</f>
        <v>0</v>
      </c>
      <c r="AS35" s="17">
        <f>(AM35^4) *Z35*AC35*AO35*(M35 &gt; 0)</f>
        <v>31.204548406243415</v>
      </c>
      <c r="AT35" s="17">
        <f>(AM35^4)*AA35*AP35*AQ35</f>
        <v>70.919428196007757</v>
      </c>
      <c r="AU35" s="17">
        <f>MIN(AR35, 0.05*AR$138)</f>
        <v>0</v>
      </c>
      <c r="AV35" s="17">
        <f>MIN(AS35, 0.05*AS$138)</f>
        <v>31.204548406243415</v>
      </c>
      <c r="AW35" s="17">
        <f>MIN(AT35, 0.05*AT$138)</f>
        <v>70.919428196007757</v>
      </c>
      <c r="AX35" s="14">
        <f>AU35/$AU$138</f>
        <v>0</v>
      </c>
      <c r="AY35" s="14">
        <f>AV35/$AV$138</f>
        <v>1.0275939419038569E-2</v>
      </c>
      <c r="AZ35" s="67">
        <f>AW35/$AW$138</f>
        <v>8.0587692095380678E-3</v>
      </c>
      <c r="BA35" s="21">
        <f>N35</f>
        <v>0</v>
      </c>
      <c r="BB35" s="66">
        <v>0</v>
      </c>
      <c r="BC35" s="15">
        <f>$D$144*AX35</f>
        <v>0</v>
      </c>
      <c r="BD35" s="19">
        <f>BC35-BB35</f>
        <v>0</v>
      </c>
      <c r="BE35" s="53">
        <f>BD35*IF($BD$138 &gt; 0, (BD35&gt;0), (BD35&lt;0))</f>
        <v>0</v>
      </c>
      <c r="BF35" s="61">
        <f>BE35/$BE$138</f>
        <v>0</v>
      </c>
      <c r="BG35" s="62">
        <f>BF35*$BD$138</f>
        <v>0</v>
      </c>
      <c r="BH35" s="63">
        <f>(IF(BG35 &gt; 0, V35, W35))</f>
        <v>1.9454351476158538</v>
      </c>
      <c r="BI35" s="46">
        <f>BG35/BH35</f>
        <v>0</v>
      </c>
      <c r="BJ35" s="64" t="e">
        <f>BB35/BC35</f>
        <v>#DIV/0!</v>
      </c>
      <c r="BK35" s="66">
        <v>0</v>
      </c>
      <c r="BL35" s="66">
        <v>106</v>
      </c>
      <c r="BM35" s="66">
        <v>0</v>
      </c>
      <c r="BN35" s="10">
        <f>SUM(BK35:BM35)</f>
        <v>106</v>
      </c>
      <c r="BO35" s="15">
        <f>AY35*$D$143</f>
        <v>1818.0916473892078</v>
      </c>
      <c r="BP35" s="9">
        <f>BO35-BN35</f>
        <v>1712.0916473892078</v>
      </c>
      <c r="BQ35" s="53">
        <f>BP35*IF($BP$138 &gt; 0, (BP35&gt;0), (BP35&lt;0))</f>
        <v>1712.0916473892078</v>
      </c>
      <c r="BR35" s="7">
        <f>BQ35/$BQ$138</f>
        <v>1.2769841868960298E-2</v>
      </c>
      <c r="BS35" s="62">
        <f>BR35*$BP$138</f>
        <v>83.260007477714495</v>
      </c>
      <c r="BT35" s="48">
        <f>IF(BS35&gt;0,V35,W35)</f>
        <v>1.895552021992043</v>
      </c>
      <c r="BU35" s="46">
        <f>BS35/BT35</f>
        <v>43.923884183466633</v>
      </c>
      <c r="BV35" s="64">
        <f>BN35/BO35</f>
        <v>5.8302891469864428E-2</v>
      </c>
      <c r="BW35" s="16">
        <f>BB35+BN35+BY35</f>
        <v>116</v>
      </c>
      <c r="BX35" s="69">
        <f>BC35+BO35+BZ35</f>
        <v>1896.8624899662982</v>
      </c>
      <c r="BY35" s="66">
        <v>10</v>
      </c>
      <c r="BZ35" s="15">
        <f>AZ35*$D$146</f>
        <v>78.77084257709032</v>
      </c>
      <c r="CA35" s="37">
        <f>BZ35-BY35</f>
        <v>68.77084257709032</v>
      </c>
      <c r="CB35" s="54">
        <f>CA35*(CA35&lt;&gt;0)</f>
        <v>68.77084257709032</v>
      </c>
      <c r="CC35" s="26">
        <f>CB35/$CB$138</f>
        <v>3.620375487725528E-2</v>
      </c>
      <c r="CD35" s="47">
        <f>CC35 * $CA$138</f>
        <v>68.77084257709032</v>
      </c>
      <c r="CE35" s="48">
        <f>IF(CD35&gt;0, V35, W35)</f>
        <v>1.895552021992043</v>
      </c>
      <c r="CF35" s="65">
        <f>CD35/CE35</f>
        <v>36.280113539072786</v>
      </c>
      <c r="CG35" s="66">
        <v>0</v>
      </c>
      <c r="CH35" s="15">
        <f>AZ35*$CG$141</f>
        <v>71.696854964957808</v>
      </c>
      <c r="CI35" s="37">
        <f>CH35-CG35</f>
        <v>71.696854964957808</v>
      </c>
      <c r="CJ35" s="54">
        <f>CI35*(CI35&lt;&gt;0)</f>
        <v>71.696854964957808</v>
      </c>
      <c r="CK35" s="26">
        <f>CJ35/$CJ$138</f>
        <v>1.2032197183126963E-2</v>
      </c>
      <c r="CL35" s="47">
        <f>CK35 * $CI$138</f>
        <v>71.696854964957808</v>
      </c>
      <c r="CM35" s="48">
        <f>IF(CD35&gt;0,V35,W35)</f>
        <v>1.895552021992043</v>
      </c>
      <c r="CN35" s="65">
        <f>CL35/CM35</f>
        <v>37.823733737263147</v>
      </c>
      <c r="CO35" s="70">
        <f>N35</f>
        <v>0</v>
      </c>
      <c r="CP35" s="1">
        <f>BW35+BY35</f>
        <v>126</v>
      </c>
    </row>
    <row r="36" spans="1:94" x14ac:dyDescent="0.2">
      <c r="A36" s="32" t="s">
        <v>152</v>
      </c>
      <c r="B36">
        <v>0</v>
      </c>
      <c r="C36">
        <v>0</v>
      </c>
      <c r="D36">
        <v>0.27310182460270699</v>
      </c>
      <c r="E36">
        <v>0.72689817539729196</v>
      </c>
      <c r="F36">
        <v>0.33099824868651401</v>
      </c>
      <c r="G36">
        <v>0.33099824868651401</v>
      </c>
      <c r="H36">
        <v>0.24858401510383801</v>
      </c>
      <c r="I36">
        <v>0.14852108244178699</v>
      </c>
      <c r="J36">
        <v>0.192145692121753</v>
      </c>
      <c r="K36">
        <v>0.252190181380954</v>
      </c>
      <c r="L36">
        <v>0.28998774161006202</v>
      </c>
      <c r="M36">
        <v>-1.86573133643876</v>
      </c>
      <c r="N36" s="21">
        <v>0</v>
      </c>
      <c r="O36">
        <v>0.99003720853767696</v>
      </c>
      <c r="P36">
        <v>0.95393670717713897</v>
      </c>
      <c r="Q36">
        <v>1.0172178030313199</v>
      </c>
      <c r="R36">
        <v>0.98189215398793195</v>
      </c>
      <c r="S36">
        <v>10.949999809265099</v>
      </c>
      <c r="T36" s="27">
        <f>IF(C36,P36,R36)</f>
        <v>0.98189215398793195</v>
      </c>
      <c r="U36" s="27">
        <f>IF(D36 = 0,O36,Q36)</f>
        <v>1.0172178030313199</v>
      </c>
      <c r="V36" s="39">
        <f>S36*T36^(1-N36)</f>
        <v>10.751718898886752</v>
      </c>
      <c r="W36" s="38">
        <f>S36*U36^(N36+1)</f>
        <v>11.138534749174017</v>
      </c>
      <c r="X36" s="44">
        <f>0.5 * (D36-MAX($D$3:$D$137))/(MIN($D$3:$D$137)-MAX($D$3:$D$137)) + 0.75</f>
        <v>1.113758875747318</v>
      </c>
      <c r="Y36" s="44">
        <f>AVERAGE(D36, F36, G36, H36, I36, J36, K36)</f>
        <v>0.25379132757486672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PERCENTILE($L$2:$L$137, 0.05)</f>
        <v>-4.3359341232353174E-2</v>
      </c>
      <c r="AG36" s="22">
        <f>PERCENTILE($L$2:$L$137, 0.95)</f>
        <v>0.9653657708272595</v>
      </c>
      <c r="AH36" s="22">
        <f>MIN(MAX(L36,AF36), AG36)</f>
        <v>0.28998774161006202</v>
      </c>
      <c r="AI36" s="22">
        <f>AH36-$AH$138+1</f>
        <v>1.3333470828424152</v>
      </c>
      <c r="AJ36" s="22">
        <f>PERCENTILE($M$2:$M$137, 0.02)</f>
        <v>-2.2731471942601358</v>
      </c>
      <c r="AK36" s="22">
        <f>PERCENTILE($M$2:$M$137, 0.98)</f>
        <v>1.2131274727462054</v>
      </c>
      <c r="AL36" s="22">
        <f>MIN(MAX(M36,AJ36), AK36)</f>
        <v>-1.86573133643876</v>
      </c>
      <c r="AM36" s="22">
        <f>AL36-$AL$138 + 1</f>
        <v>1.4074158578213758</v>
      </c>
      <c r="AN36" s="46">
        <v>1</v>
      </c>
      <c r="AO36" s="51">
        <v>1</v>
      </c>
      <c r="AP36" s="51">
        <v>1</v>
      </c>
      <c r="AQ36" s="21">
        <v>1</v>
      </c>
      <c r="AR36" s="17">
        <f>(AI36^4)*AB36*AE36*AN36</f>
        <v>3.1606241948927698</v>
      </c>
      <c r="AS36" s="17">
        <f>(AM36^4) *Z36*AC36*AO36*(M36 &gt; 0)</f>
        <v>0</v>
      </c>
      <c r="AT36" s="17">
        <f>(AM36^4)*AA36*AP36*AQ36</f>
        <v>3.9236454829256262</v>
      </c>
      <c r="AU36" s="17">
        <f>MIN(AR36, 0.05*AR$138)</f>
        <v>3.1606241948927698</v>
      </c>
      <c r="AV36" s="17">
        <f>MIN(AS36, 0.05*AS$138)</f>
        <v>0</v>
      </c>
      <c r="AW36" s="17">
        <f>MIN(AT36, 0.05*AT$138)</f>
        <v>3.9236454829256262</v>
      </c>
      <c r="AX36" s="14">
        <f>AU36/$AU$138</f>
        <v>4.7381768535566604E-3</v>
      </c>
      <c r="AY36" s="14">
        <f>AV36/$AV$138</f>
        <v>0</v>
      </c>
      <c r="AZ36" s="67">
        <f>AW36/$AW$138</f>
        <v>4.4585460164107922E-4</v>
      </c>
      <c r="BA36" s="21">
        <f>N36</f>
        <v>0</v>
      </c>
      <c r="BB36" s="66">
        <v>668</v>
      </c>
      <c r="BC36" s="15">
        <f>$D$144*AX36</f>
        <v>574.7218996290087</v>
      </c>
      <c r="BD36" s="19">
        <f>BC36-BB36</f>
        <v>-93.278100370991297</v>
      </c>
      <c r="BE36" s="53">
        <f>BD36*IF($BD$138 &gt; 0, (BD36&gt;0), (BD36&lt;0))</f>
        <v>0</v>
      </c>
      <c r="BF36" s="61">
        <f>BE36/$BE$138</f>
        <v>0</v>
      </c>
      <c r="BG36" s="62">
        <f>BF36*$BD$138</f>
        <v>0</v>
      </c>
      <c r="BH36" s="63">
        <f>(IF(BG36 &gt; 0, V36, W36))</f>
        <v>11.138534749174017</v>
      </c>
      <c r="BI36" s="46">
        <f>BG36/BH36</f>
        <v>0</v>
      </c>
      <c r="BJ36" s="64">
        <f>BB36/BC36</f>
        <v>1.162301280725867</v>
      </c>
      <c r="BK36" s="66">
        <v>569</v>
      </c>
      <c r="BL36" s="66">
        <v>318</v>
      </c>
      <c r="BM36" s="66">
        <v>110</v>
      </c>
      <c r="BN36" s="10">
        <f>SUM(BK36:BM36)</f>
        <v>997</v>
      </c>
      <c r="BO36" s="15">
        <f>AY36*$D$143</f>
        <v>0</v>
      </c>
      <c r="BP36" s="9">
        <f>BO36-BN36</f>
        <v>-997</v>
      </c>
      <c r="BQ36" s="53">
        <f>BP36*IF($BP$138 &gt; 0, (BP36&gt;0), (BP36&lt;0))</f>
        <v>0</v>
      </c>
      <c r="BR36" s="7">
        <f>BQ36/$BQ$138</f>
        <v>0</v>
      </c>
      <c r="BS36" s="62">
        <f>BR36*$BP$138</f>
        <v>0</v>
      </c>
      <c r="BT36" s="48">
        <f>IF(BS36&gt;0,V36,W36)</f>
        <v>11.138534749174017</v>
      </c>
      <c r="BU36" s="46">
        <f>BS36/BT36</f>
        <v>0</v>
      </c>
      <c r="BV36" s="64" t="e">
        <f>BN36/BO36</f>
        <v>#DIV/0!</v>
      </c>
      <c r="BW36" s="16">
        <f>BB36+BN36+BY36</f>
        <v>1665</v>
      </c>
      <c r="BX36" s="69">
        <f>BC36+BO36+BZ36</f>
        <v>579.07992772547948</v>
      </c>
      <c r="BY36" s="66">
        <v>0</v>
      </c>
      <c r="BZ36" s="15">
        <f>AZ36*$D$146</f>
        <v>4.3580280964708109</v>
      </c>
      <c r="CA36" s="37">
        <f>BZ36-BY36</f>
        <v>4.3580280964708109</v>
      </c>
      <c r="CB36" s="54">
        <f>CA36*(CA36&lt;&gt;0)</f>
        <v>4.3580280964708109</v>
      </c>
      <c r="CC36" s="26">
        <f>CB36/$CB$138</f>
        <v>2.2942423713357414E-3</v>
      </c>
      <c r="CD36" s="47">
        <f>CC36 * $CA$138</f>
        <v>4.3580280964708109</v>
      </c>
      <c r="CE36" s="48">
        <f>IF(CD36&gt;0, V36, W36)</f>
        <v>10.751718898886752</v>
      </c>
      <c r="CF36" s="65">
        <f>CD36/CE36</f>
        <v>0.40533315067621861</v>
      </c>
      <c r="CG36" s="66">
        <v>0</v>
      </c>
      <c r="CH36" s="15">
        <f>AZ36*$CG$141</f>
        <v>3.9666569271502716</v>
      </c>
      <c r="CI36" s="37">
        <f>CH36-CG36</f>
        <v>3.9666569271502716</v>
      </c>
      <c r="CJ36" s="54">
        <f>CI36*(CI36&lt;&gt;0)</f>
        <v>3.9666569271502716</v>
      </c>
      <c r="CK36" s="26">
        <f>CJ36/$CJ$138</f>
        <v>6.6568607965601352E-4</v>
      </c>
      <c r="CL36" s="47">
        <f>CK36 * $CI$138</f>
        <v>3.9666569271502716</v>
      </c>
      <c r="CM36" s="48">
        <f>IF(CD36&gt;0,V36,W36)</f>
        <v>10.751718898886752</v>
      </c>
      <c r="CN36" s="65">
        <f>CL36/CM36</f>
        <v>0.36893235067380575</v>
      </c>
      <c r="CO36" s="70">
        <f>N36</f>
        <v>0</v>
      </c>
      <c r="CP36" s="1">
        <f>BW36+BY36</f>
        <v>1665</v>
      </c>
    </row>
    <row r="37" spans="1:94" x14ac:dyDescent="0.2">
      <c r="A37" s="32" t="s">
        <v>201</v>
      </c>
      <c r="B37">
        <v>0</v>
      </c>
      <c r="C37">
        <v>0</v>
      </c>
      <c r="D37">
        <v>0.44826208549740298</v>
      </c>
      <c r="E37">
        <v>0.55173791450259602</v>
      </c>
      <c r="F37">
        <v>0.41520700636942598</v>
      </c>
      <c r="G37">
        <v>0.41520700636942598</v>
      </c>
      <c r="H37">
        <v>0.602590890096113</v>
      </c>
      <c r="I37">
        <v>0.40785624738821502</v>
      </c>
      <c r="J37">
        <v>0.495752417185156</v>
      </c>
      <c r="K37">
        <v>0.45369579790852799</v>
      </c>
      <c r="L37">
        <v>0.95615789531499396</v>
      </c>
      <c r="M37">
        <v>0.53991952383293595</v>
      </c>
      <c r="N37" s="21">
        <v>0</v>
      </c>
      <c r="O37">
        <v>1.00019311708138</v>
      </c>
      <c r="P37">
        <v>1.00204143111897</v>
      </c>
      <c r="Q37">
        <v>1.00919070417206</v>
      </c>
      <c r="R37">
        <v>0.98802817356262196</v>
      </c>
      <c r="S37">
        <v>14.899999618530201</v>
      </c>
      <c r="T37" s="27">
        <f>IF(C37,P37,R37)</f>
        <v>0.98802817356262196</v>
      </c>
      <c r="U37" s="27">
        <f>IF(D37 = 0,O37,Q37)</f>
        <v>1.00919070417206</v>
      </c>
      <c r="V37" s="39">
        <f>S37*T37^(1-N37)</f>
        <v>14.721619409180159</v>
      </c>
      <c r="W37" s="38">
        <f>S37*U37^(N37+1)</f>
        <v>15.03694110718792</v>
      </c>
      <c r="X37" s="44">
        <f>0.5 * (D37-MAX($D$3:$D$137))/(MIN($D$3:$D$137)-MAX($D$3:$D$137)) + 0.75</f>
        <v>1.0221253417410747</v>
      </c>
      <c r="Y37" s="44">
        <f>AVERAGE(D37, F37, G37, H37, I37, J37, K37)</f>
        <v>0.46265306440203818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PERCENTILE($L$2:$L$137, 0.05)</f>
        <v>-4.3359341232353174E-2</v>
      </c>
      <c r="AG37" s="22">
        <f>PERCENTILE($L$2:$L$137, 0.95)</f>
        <v>0.9653657708272595</v>
      </c>
      <c r="AH37" s="22">
        <f>MIN(MAX(L37,AF37), AG37)</f>
        <v>0.95615789531499396</v>
      </c>
      <c r="AI37" s="22">
        <f>AH37-$AH$138+1</f>
        <v>1.999517236547347</v>
      </c>
      <c r="AJ37" s="22">
        <f>PERCENTILE($M$2:$M$137, 0.02)</f>
        <v>-2.2731471942601358</v>
      </c>
      <c r="AK37" s="22">
        <f>PERCENTILE($M$2:$M$137, 0.98)</f>
        <v>1.2131274727462054</v>
      </c>
      <c r="AL37" s="22">
        <f>MIN(MAX(M37,AJ37), AK37)</f>
        <v>0.53991952383293595</v>
      </c>
      <c r="AM37" s="22">
        <f>AL37-$AL$138 + 1</f>
        <v>3.8130667180930717</v>
      </c>
      <c r="AN37" s="46">
        <v>0</v>
      </c>
      <c r="AO37" s="75">
        <v>0.22</v>
      </c>
      <c r="AP37" s="51">
        <v>0.5</v>
      </c>
      <c r="AQ37" s="50">
        <v>1</v>
      </c>
      <c r="AR37" s="17">
        <f>(AI37^4)*AB37*AE37*AN37</f>
        <v>0</v>
      </c>
      <c r="AS37" s="17">
        <f>(AM37^4) *Z37*AC37*AO37*(M37 &gt; 0)</f>
        <v>46.507211211707329</v>
      </c>
      <c r="AT37" s="17">
        <f>(AM37^4)*AA37*AP37*AQ37</f>
        <v>105.69820729933484</v>
      </c>
      <c r="AU37" s="17">
        <f>MIN(AR37, 0.05*AR$138)</f>
        <v>0</v>
      </c>
      <c r="AV37" s="17">
        <f>MIN(AS37, 0.05*AS$138)</f>
        <v>46.507211211707329</v>
      </c>
      <c r="AW37" s="17">
        <f>MIN(AT37, 0.05*AT$138)</f>
        <v>105.69820729933484</v>
      </c>
      <c r="AX37" s="14">
        <f>AU37/$AU$138</f>
        <v>0</v>
      </c>
      <c r="AY37" s="14">
        <f>AV37/$AV$138</f>
        <v>1.5315244391241259E-2</v>
      </c>
      <c r="AZ37" s="67">
        <f>AW37/$AW$138</f>
        <v>1.2010777302561521E-2</v>
      </c>
      <c r="BA37" s="21">
        <f>N37</f>
        <v>0</v>
      </c>
      <c r="BB37" s="66">
        <v>0</v>
      </c>
      <c r="BC37" s="15">
        <f>$D$144*AX37</f>
        <v>0</v>
      </c>
      <c r="BD37" s="19">
        <f>BC37-BB37</f>
        <v>0</v>
      </c>
      <c r="BE37" s="53">
        <f>BD37*IF($BD$138 &gt; 0, (BD37&gt;0), (BD37&lt;0))</f>
        <v>0</v>
      </c>
      <c r="BF37" s="61">
        <f>BE37/$BE$138</f>
        <v>0</v>
      </c>
      <c r="BG37" s="62">
        <f>BF37*$BD$138</f>
        <v>0</v>
      </c>
      <c r="BH37" s="63">
        <f>(IF(BG37 &gt; 0, V37, W37))</f>
        <v>15.03694110718792</v>
      </c>
      <c r="BI37" s="46">
        <f>BG37/BH37</f>
        <v>0</v>
      </c>
      <c r="BJ37" s="64" t="e">
        <f>BB37/BC37</f>
        <v>#DIV/0!</v>
      </c>
      <c r="BK37" s="66">
        <v>0</v>
      </c>
      <c r="BL37" s="66">
        <v>477</v>
      </c>
      <c r="BM37" s="66">
        <v>0</v>
      </c>
      <c r="BN37" s="10">
        <f>SUM(BK37:BM37)</f>
        <v>477</v>
      </c>
      <c r="BO37" s="15">
        <f>AY37*$D$143</f>
        <v>2709.6810101713613</v>
      </c>
      <c r="BP37" s="9">
        <f>BO37-BN37</f>
        <v>2232.6810101713613</v>
      </c>
      <c r="BQ37" s="53">
        <f>BP37*IF($BP$138 &gt; 0, (BP37&gt;0), (BP37&lt;0))</f>
        <v>2232.6810101713613</v>
      </c>
      <c r="BR37" s="7">
        <f>BQ37/$BQ$138</f>
        <v>1.6652720365288632E-2</v>
      </c>
      <c r="BS37" s="62">
        <f>BR37*$BP$138</f>
        <v>108.57656941770001</v>
      </c>
      <c r="BT37" s="48">
        <f>IF(BS37&gt;0,V37,W37)</f>
        <v>14.721619409180159</v>
      </c>
      <c r="BU37" s="46">
        <f>BS37/BT37</f>
        <v>7.3753142504141538</v>
      </c>
      <c r="BV37" s="64">
        <f>BN37/BO37</f>
        <v>0.17603548100661279</v>
      </c>
      <c r="BW37" s="16">
        <f>BB37+BN37+BY37</f>
        <v>611</v>
      </c>
      <c r="BX37" s="69">
        <f>BC37+BO37+BZ37</f>
        <v>2827.080953454114</v>
      </c>
      <c r="BY37" s="66">
        <v>134</v>
      </c>
      <c r="BZ37" s="15">
        <f>AZ37*$D$146</f>
        <v>117.3999432827527</v>
      </c>
      <c r="CA37" s="37">
        <f>BZ37-BY37</f>
        <v>-16.600056717247298</v>
      </c>
      <c r="CB37" s="54">
        <f>CA37*(CA37&lt;&gt;0)</f>
        <v>-16.600056717247298</v>
      </c>
      <c r="CC37" s="26">
        <f>CB37/$CB$138</f>
        <v>-8.738941705797313E-3</v>
      </c>
      <c r="CD37" s="47">
        <f>CC37 * $CA$138</f>
        <v>-16.600056717247298</v>
      </c>
      <c r="CE37" s="48">
        <f>IF(CD37&gt;0, V37, W37)</f>
        <v>15.03694110718792</v>
      </c>
      <c r="CF37" s="65">
        <f>CD37/CE37</f>
        <v>-1.1039517012746816</v>
      </c>
      <c r="CG37" s="66">
        <v>0</v>
      </c>
      <c r="CH37" s="15">
        <f>AZ37*$CG$141</f>
        <v>106.85688296656421</v>
      </c>
      <c r="CI37" s="37">
        <f>CH37-CG37</f>
        <v>106.85688296656421</v>
      </c>
      <c r="CJ37" s="54">
        <f>CI37*(CI37&lt;&gt;0)</f>
        <v>106.85688296656421</v>
      </c>
      <c r="CK37" s="26">
        <f>CJ37/$CJ$138</f>
        <v>1.7932768276327112E-2</v>
      </c>
      <c r="CL37" s="47">
        <f>CK37 * $CI$138</f>
        <v>106.85688296656421</v>
      </c>
      <c r="CM37" s="48">
        <f>IF(CD37&gt;0,V37,W37)</f>
        <v>15.03694110718792</v>
      </c>
      <c r="CN37" s="65">
        <f>CL37/CM37</f>
        <v>7.1062912466608497</v>
      </c>
      <c r="CO37" s="70">
        <f>N37</f>
        <v>0</v>
      </c>
      <c r="CP37" s="1">
        <f>BW37+BY37</f>
        <v>745</v>
      </c>
    </row>
    <row r="38" spans="1:94" x14ac:dyDescent="0.2">
      <c r="A38" s="32" t="s">
        <v>114</v>
      </c>
      <c r="B38">
        <v>1</v>
      </c>
      <c r="C38">
        <v>1</v>
      </c>
      <c r="D38">
        <v>0.61283534981588605</v>
      </c>
      <c r="E38">
        <v>0.387164650184113</v>
      </c>
      <c r="F38">
        <v>0.78798955613577004</v>
      </c>
      <c r="G38">
        <v>0.78798955613577004</v>
      </c>
      <c r="H38">
        <v>0.57453936348408696</v>
      </c>
      <c r="I38">
        <v>0.67392518146286995</v>
      </c>
      <c r="J38">
        <v>0.62225119107445204</v>
      </c>
      <c r="K38">
        <v>0.70023384655392895</v>
      </c>
      <c r="L38">
        <v>0.59159416658971098</v>
      </c>
      <c r="M38">
        <v>-0.87099182039795098</v>
      </c>
      <c r="N38" s="21">
        <v>0</v>
      </c>
      <c r="O38">
        <v>1.00864750997535</v>
      </c>
      <c r="P38">
        <v>0.97734853031917601</v>
      </c>
      <c r="Q38">
        <v>1.02807202590503</v>
      </c>
      <c r="R38">
        <v>0.98928690484362602</v>
      </c>
      <c r="S38">
        <v>113.919998168945</v>
      </c>
      <c r="T38" s="27">
        <f>IF(C38,P38,R38)</f>
        <v>0.97734853031917601</v>
      </c>
      <c r="U38" s="27">
        <f>IF(D38 = 0,O38,Q38)</f>
        <v>1.02807202590503</v>
      </c>
      <c r="V38" s="39">
        <f>S38*T38^(1-N38)</f>
        <v>111.33954278438162</v>
      </c>
      <c r="W38" s="38">
        <f>S38*U38^(N38+1)</f>
        <v>117.11796330864459</v>
      </c>
      <c r="X38" s="44">
        <f>0.5 * (D38-MAX($D$3:$D$137))/(MIN($D$3:$D$137)-MAX($D$3:$D$137)) + 0.75</f>
        <v>0.93603030091721839</v>
      </c>
      <c r="Y38" s="44">
        <f>AVERAGE(D38, F38, G38, H38, I38, J38, K38)</f>
        <v>0.67996629209468051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PERCENTILE($L$2:$L$137, 0.05)</f>
        <v>-4.3359341232353174E-2</v>
      </c>
      <c r="AG38" s="22">
        <f>PERCENTILE($L$2:$L$137, 0.95)</f>
        <v>0.9653657708272595</v>
      </c>
      <c r="AH38" s="22">
        <f>MIN(MAX(L38,AF38), AG38)</f>
        <v>0.59159416658971098</v>
      </c>
      <c r="AI38" s="22">
        <f>AH38-$AH$138+1</f>
        <v>1.6349535078220643</v>
      </c>
      <c r="AJ38" s="22">
        <f>PERCENTILE($M$2:$M$137, 0.02)</f>
        <v>-2.2731471942601358</v>
      </c>
      <c r="AK38" s="22">
        <f>PERCENTILE($M$2:$M$137, 0.98)</f>
        <v>1.2131274727462054</v>
      </c>
      <c r="AL38" s="22">
        <f>MIN(MAX(M38,AJ38), AK38)</f>
        <v>-0.87099182039795098</v>
      </c>
      <c r="AM38" s="22">
        <f>AL38-$AL$138 + 1</f>
        <v>2.4021553738621848</v>
      </c>
      <c r="AN38" s="46">
        <v>1</v>
      </c>
      <c r="AO38" s="51">
        <v>1</v>
      </c>
      <c r="AP38" s="51">
        <v>1</v>
      </c>
      <c r="AQ38" s="21">
        <v>1</v>
      </c>
      <c r="AR38" s="17">
        <f>(AI38^4)*AB38*AE38*AN38</f>
        <v>7.1453191175913107</v>
      </c>
      <c r="AS38" s="17">
        <f>(AM38^4) *Z38*AC38*AO38*(M38 &gt; 0)</f>
        <v>0</v>
      </c>
      <c r="AT38" s="17">
        <f>(AM38^4)*AA38*AP38*AQ38</f>
        <v>33.296944202427497</v>
      </c>
      <c r="AU38" s="17">
        <f>MIN(AR38, 0.05*AR$138)</f>
        <v>7.1453191175913107</v>
      </c>
      <c r="AV38" s="17">
        <f>MIN(AS38, 0.05*AS$138)</f>
        <v>0</v>
      </c>
      <c r="AW38" s="17">
        <f>MIN(AT38, 0.05*AT$138)</f>
        <v>33.296944202427497</v>
      </c>
      <c r="AX38" s="14">
        <f>AU38/$AU$138</f>
        <v>1.0711740329316714E-2</v>
      </c>
      <c r="AY38" s="14">
        <f>AV38/$AV$138</f>
        <v>0</v>
      </c>
      <c r="AZ38" s="67">
        <f>AW38/$AW$138</f>
        <v>3.7836231274822225E-3</v>
      </c>
      <c r="BA38" s="21">
        <f>N38</f>
        <v>0</v>
      </c>
      <c r="BB38" s="66">
        <v>1139</v>
      </c>
      <c r="BC38" s="15">
        <f>$D$144*AX38</f>
        <v>1299.2912549848002</v>
      </c>
      <c r="BD38" s="19">
        <f>BC38-BB38</f>
        <v>160.29125498480016</v>
      </c>
      <c r="BE38" s="53">
        <f>BD38*IF($BD$138 &gt; 0, (BD38&gt;0), (BD38&lt;0))</f>
        <v>160.29125498480016</v>
      </c>
      <c r="BF38" s="61">
        <f>BE38/$BE$138</f>
        <v>5.4110653894475242E-3</v>
      </c>
      <c r="BG38" s="62">
        <f>BF38*$BD$138</f>
        <v>3.7282240533293578</v>
      </c>
      <c r="BH38" s="63">
        <f>(IF(BG38 &gt; 0, V38, W38))</f>
        <v>111.33954278438162</v>
      </c>
      <c r="BI38" s="46">
        <f>BG38/BH38</f>
        <v>3.3485174809361098E-2</v>
      </c>
      <c r="BJ38" s="64">
        <f>BB38/BC38</f>
        <v>0.87663177569322182</v>
      </c>
      <c r="BK38" s="66">
        <v>0</v>
      </c>
      <c r="BL38" s="66">
        <v>3532</v>
      </c>
      <c r="BM38" s="66">
        <v>0</v>
      </c>
      <c r="BN38" s="10">
        <f>SUM(BK38:BM38)</f>
        <v>3532</v>
      </c>
      <c r="BO38" s="15">
        <f>AY38*$D$143</f>
        <v>0</v>
      </c>
      <c r="BP38" s="9">
        <f>BO38-BN38</f>
        <v>-3532</v>
      </c>
      <c r="BQ38" s="53">
        <f>BP38*IF($BP$138 &gt; 0, (BP38&gt;0), (BP38&lt;0))</f>
        <v>0</v>
      </c>
      <c r="BR38" s="7">
        <f>BQ38/$BQ$138</f>
        <v>0</v>
      </c>
      <c r="BS38" s="62">
        <f>BR38*$BP$138</f>
        <v>0</v>
      </c>
      <c r="BT38" s="48">
        <f>IF(BS38&gt;0,V38,W38)</f>
        <v>117.11796330864459</v>
      </c>
      <c r="BU38" s="46">
        <f>BS38/BT38</f>
        <v>0</v>
      </c>
      <c r="BV38" s="64" t="e">
        <f>BN38/BO38</f>
        <v>#DIV/0!</v>
      </c>
      <c r="BW38" s="16">
        <f>BB38+BN38+BY38</f>
        <v>4671</v>
      </c>
      <c r="BX38" s="69">
        <f>BC38+BO38+BZ38</f>
        <v>1336.2744684255315</v>
      </c>
      <c r="BY38" s="66">
        <v>0</v>
      </c>
      <c r="BZ38" s="15">
        <f>AZ38*$D$146</f>
        <v>36.983213440731355</v>
      </c>
      <c r="CA38" s="37">
        <f>BZ38-BY38</f>
        <v>36.983213440731355</v>
      </c>
      <c r="CB38" s="54">
        <f>CA38*(CA38&lt;&gt;0)</f>
        <v>36.983213440731355</v>
      </c>
      <c r="CC38" s="26">
        <f>CB38/$CB$138</f>
        <v>1.946946036731401E-2</v>
      </c>
      <c r="CD38" s="47">
        <f>CC38 * $CA$138</f>
        <v>36.983213440731355</v>
      </c>
      <c r="CE38" s="48">
        <f>IF(CD38&gt;0, V38, W38)</f>
        <v>111.33954278438162</v>
      </c>
      <c r="CF38" s="65">
        <f>CD38/CE38</f>
        <v>0.33216602579689458</v>
      </c>
      <c r="CG38" s="66">
        <v>274</v>
      </c>
      <c r="CH38" s="15">
        <f>AZ38*$CG$141</f>
        <v>33.661949059427464</v>
      </c>
      <c r="CI38" s="37">
        <f>CH38-CG38</f>
        <v>-240.33805094057254</v>
      </c>
      <c r="CJ38" s="54">
        <f>CI38*(CI38&lt;&gt;0)</f>
        <v>-240.33805094057254</v>
      </c>
      <c r="CK38" s="26">
        <f>CJ38/$CJ$138</f>
        <v>-4.0333635567958458E-2</v>
      </c>
      <c r="CL38" s="47">
        <f>CK38 * $CI$138</f>
        <v>-240.33805094057254</v>
      </c>
      <c r="CM38" s="48">
        <f>IF(CD38&gt;0,V38,W38)</f>
        <v>111.33954278438162</v>
      </c>
      <c r="CN38" s="65">
        <f>CL38/CM38</f>
        <v>-2.1586046154869467</v>
      </c>
      <c r="CO38" s="70">
        <f>N38</f>
        <v>0</v>
      </c>
      <c r="CP38" s="1">
        <f>BW38+BY38</f>
        <v>4671</v>
      </c>
    </row>
    <row r="39" spans="1:94" x14ac:dyDescent="0.2">
      <c r="A39" s="32" t="s">
        <v>202</v>
      </c>
      <c r="B39">
        <v>1</v>
      </c>
      <c r="C39">
        <v>1</v>
      </c>
      <c r="D39">
        <v>0.63179699637493503</v>
      </c>
      <c r="E39">
        <v>0.36820300362506397</v>
      </c>
      <c r="F39">
        <v>0.43777887952404498</v>
      </c>
      <c r="G39">
        <v>0.43777887952404498</v>
      </c>
      <c r="H39">
        <v>0.34020073956682501</v>
      </c>
      <c r="I39">
        <v>0.40676175382989899</v>
      </c>
      <c r="J39">
        <v>0.371995496586223</v>
      </c>
      <c r="K39">
        <v>0.40354897061386202</v>
      </c>
      <c r="L39">
        <v>0.726754486742752</v>
      </c>
      <c r="M39">
        <v>0.96814578174547805</v>
      </c>
      <c r="N39" s="21">
        <v>0</v>
      </c>
      <c r="O39">
        <v>1.0089987692062701</v>
      </c>
      <c r="P39">
        <v>1.00429574208786</v>
      </c>
      <c r="Q39">
        <v>1.00494026474097</v>
      </c>
      <c r="R39">
        <v>0.99418283755152104</v>
      </c>
      <c r="S39">
        <v>11.7200002670288</v>
      </c>
      <c r="T39" s="27">
        <f>IF(C39,P39,R39)</f>
        <v>1.00429574208786</v>
      </c>
      <c r="U39" s="27">
        <f>IF(D39 = 0,O39,Q39)</f>
        <v>1.00494026474097</v>
      </c>
      <c r="V39" s="39">
        <f>S39*T39^(1-N39)</f>
        <v>11.770346365445606</v>
      </c>
      <c r="W39" s="38">
        <f>S39*U39^(N39+1)</f>
        <v>11.777900171112162</v>
      </c>
      <c r="X39" s="44">
        <f>0.5 * (D39-MAX($D$3:$D$137))/(MIN($D$3:$D$137)-MAX($D$3:$D$137)) + 0.75</f>
        <v>0.92611068401377272</v>
      </c>
      <c r="Y39" s="44">
        <f>AVERAGE(D39, F39, G39, H39, I39, J39, K39)</f>
        <v>0.43283738800283339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PERCENTILE($L$2:$L$137, 0.05)</f>
        <v>-4.3359341232353174E-2</v>
      </c>
      <c r="AG39" s="22">
        <f>PERCENTILE($L$2:$L$137, 0.95)</f>
        <v>0.9653657708272595</v>
      </c>
      <c r="AH39" s="22">
        <f>MIN(MAX(L39,AF39), AG39)</f>
        <v>0.726754486742752</v>
      </c>
      <c r="AI39" s="22">
        <f>AH39-$AH$138+1</f>
        <v>1.7701138279751052</v>
      </c>
      <c r="AJ39" s="22">
        <f>PERCENTILE($M$2:$M$137, 0.02)</f>
        <v>-2.2731471942601358</v>
      </c>
      <c r="AK39" s="22">
        <f>PERCENTILE($M$2:$M$137, 0.98)</f>
        <v>1.2131274727462054</v>
      </c>
      <c r="AL39" s="22">
        <f>MIN(MAX(M39,AJ39), AK39)</f>
        <v>0.96814578174547805</v>
      </c>
      <c r="AM39" s="22">
        <f>AL39-$AL$138 + 1</f>
        <v>4.2412929760056137</v>
      </c>
      <c r="AN39" s="46">
        <v>0</v>
      </c>
      <c r="AO39" s="75">
        <v>0.22</v>
      </c>
      <c r="AP39" s="51">
        <v>0.5</v>
      </c>
      <c r="AQ39" s="50">
        <v>1</v>
      </c>
      <c r="AR39" s="17">
        <f>(AI39^4)*AB39*AE39*AN39</f>
        <v>0</v>
      </c>
      <c r="AS39" s="17">
        <f>(AM39^4) *Z39*AC39*AO39*(M39 &gt; 0)</f>
        <v>71.189472339304672</v>
      </c>
      <c r="AT39" s="17">
        <f>(AM39^4)*AA39*AP39*AQ39</f>
        <v>161.79425531660152</v>
      </c>
      <c r="AU39" s="17">
        <f>MIN(AR39, 0.05*AR$138)</f>
        <v>0</v>
      </c>
      <c r="AV39" s="17">
        <f>MIN(AS39, 0.05*AS$138)</f>
        <v>71.189472339304672</v>
      </c>
      <c r="AW39" s="17">
        <f>MIN(AT39, 0.05*AT$138)</f>
        <v>161.79425531660152</v>
      </c>
      <c r="AX39" s="14">
        <f>AU39/$AU$138</f>
        <v>0</v>
      </c>
      <c r="AY39" s="14">
        <f>AV39/$AV$138</f>
        <v>2.3443335744145883E-2</v>
      </c>
      <c r="AZ39" s="67">
        <f>AW39/$AW$138</f>
        <v>1.8385125151064982E-2</v>
      </c>
      <c r="BA39" s="21">
        <f>N39</f>
        <v>0</v>
      </c>
      <c r="BB39" s="66">
        <v>0</v>
      </c>
      <c r="BC39" s="15">
        <f>$D$144*AX39</f>
        <v>0</v>
      </c>
      <c r="BD39" s="19">
        <f>BC39-BB39</f>
        <v>0</v>
      </c>
      <c r="BE39" s="53">
        <f>BD39*IF($BD$138 &gt; 0, (BD39&gt;0), (BD39&lt;0))</f>
        <v>0</v>
      </c>
      <c r="BF39" s="61">
        <f>BE39/$BE$138</f>
        <v>0</v>
      </c>
      <c r="BG39" s="62">
        <f>BF39*$BD$138</f>
        <v>0</v>
      </c>
      <c r="BH39" s="63">
        <f>(IF(BG39 &gt; 0, V39, W39))</f>
        <v>11.777900171112162</v>
      </c>
      <c r="BI39" s="46">
        <f>BG39/BH39</f>
        <v>0</v>
      </c>
      <c r="BJ39" s="64" t="e">
        <f>BB39/BC39</f>
        <v>#DIV/0!</v>
      </c>
      <c r="BK39" s="66">
        <v>12</v>
      </c>
      <c r="BL39" s="66">
        <v>1090</v>
      </c>
      <c r="BM39" s="66">
        <v>0</v>
      </c>
      <c r="BN39" s="10">
        <f>SUM(BK39:BM39)</f>
        <v>1102</v>
      </c>
      <c r="BO39" s="15">
        <f>AY39*$D$143</f>
        <v>4147.7602353712855</v>
      </c>
      <c r="BP39" s="9">
        <f>BO39-BN39</f>
        <v>3045.7602353712855</v>
      </c>
      <c r="BQ39" s="53">
        <f>BP39*IF($BP$138 &gt; 0, (BP39&gt;0), (BP39&lt;0))</f>
        <v>3045.7602353712855</v>
      </c>
      <c r="BR39" s="7">
        <f>BQ39/$BQ$138</f>
        <v>2.2717169747173537E-2</v>
      </c>
      <c r="BS39" s="62">
        <f>BR39*$BP$138</f>
        <v>148.11708261005865</v>
      </c>
      <c r="BT39" s="48">
        <f>IF(BS39&gt;0,V39,W39)</f>
        <v>11.770346365445606</v>
      </c>
      <c r="BU39" s="46">
        <f>BS39/BT39</f>
        <v>12.583918774462605</v>
      </c>
      <c r="BV39" s="64">
        <f>BN39/BO39</f>
        <v>0.26568555978775249</v>
      </c>
      <c r="BW39" s="16">
        <f>BB39+BN39+BY39</f>
        <v>1243</v>
      </c>
      <c r="BX39" s="69">
        <f>BC39+BO39+BZ39</f>
        <v>4327.4665604166275</v>
      </c>
      <c r="BY39" s="66">
        <v>141</v>
      </c>
      <c r="BZ39" s="15">
        <f>AZ39*$D$146</f>
        <v>179.7063250453422</v>
      </c>
      <c r="CA39" s="37">
        <f>BZ39-BY39</f>
        <v>38.706325045342197</v>
      </c>
      <c r="CB39" s="54">
        <f>CA39*(CA39&lt;&gt;0)</f>
        <v>38.706325045342197</v>
      </c>
      <c r="CC39" s="26">
        <f>CB39/$CB$138</f>
        <v>2.0376576055035227E-2</v>
      </c>
      <c r="CD39" s="47">
        <f>CC39 * $CA$138</f>
        <v>38.706325045342197</v>
      </c>
      <c r="CE39" s="48">
        <f>IF(CD39&gt;0, V39, W39)</f>
        <v>11.770346365445606</v>
      </c>
      <c r="CF39" s="65">
        <f>CD39/CE39</f>
        <v>3.2884610056143271</v>
      </c>
      <c r="CG39" s="66">
        <v>0</v>
      </c>
      <c r="CH39" s="15">
        <f>AZ39*$CG$141</f>
        <v>163.56786218773738</v>
      </c>
      <c r="CI39" s="37">
        <f>CH39-CG39</f>
        <v>163.56786218773738</v>
      </c>
      <c r="CJ39" s="54">
        <f>CI39*(CI39&lt;&gt;0)</f>
        <v>163.56786218773738</v>
      </c>
      <c r="CK39" s="26">
        <f>CJ39/$CJ$138</f>
        <v>2.7450029316171569E-2</v>
      </c>
      <c r="CL39" s="47">
        <f>CK39 * $CI$138</f>
        <v>163.56786218773738</v>
      </c>
      <c r="CM39" s="48">
        <f>IF(CD39&gt;0,V39,W39)</f>
        <v>11.770346365445606</v>
      </c>
      <c r="CN39" s="65">
        <f>CL39/CM39</f>
        <v>13.896605682558855</v>
      </c>
      <c r="CO39" s="70">
        <f>N39</f>
        <v>0</v>
      </c>
      <c r="CP39" s="1">
        <f>BW39+BY39</f>
        <v>1384</v>
      </c>
    </row>
    <row r="40" spans="1:94" x14ac:dyDescent="0.2">
      <c r="A40" s="32" t="s">
        <v>257</v>
      </c>
      <c r="B40">
        <v>1</v>
      </c>
      <c r="C40">
        <v>0</v>
      </c>
      <c r="D40">
        <v>0.60886935677187304</v>
      </c>
      <c r="E40">
        <v>0.39113064322812602</v>
      </c>
      <c r="F40">
        <v>0.467992047713717</v>
      </c>
      <c r="G40">
        <v>0.467992047713717</v>
      </c>
      <c r="H40">
        <v>0.70706226493940605</v>
      </c>
      <c r="I40">
        <v>0.52946092770580799</v>
      </c>
      <c r="J40">
        <v>0.61185116061064104</v>
      </c>
      <c r="K40">
        <v>0.53510884645106405</v>
      </c>
      <c r="L40">
        <v>0.36198877822233899</v>
      </c>
      <c r="M40">
        <v>0.77549181856217098</v>
      </c>
      <c r="N40" s="21">
        <v>0</v>
      </c>
      <c r="O40">
        <v>1.0095973547504</v>
      </c>
      <c r="P40">
        <v>0.97638160107070804</v>
      </c>
      <c r="Q40">
        <v>1.0029513859569399</v>
      </c>
      <c r="R40">
        <v>0.98737589212108501</v>
      </c>
      <c r="S40">
        <v>3.3299999237060498</v>
      </c>
      <c r="T40" s="27">
        <f>IF(C40,P40,R40)</f>
        <v>0.98737589212108501</v>
      </c>
      <c r="U40" s="27">
        <f>IF(D40 = 0,O40,Q40)</f>
        <v>1.0029513859569399</v>
      </c>
      <c r="V40" s="39">
        <f>S40*T40^(1-N40)</f>
        <v>3.2879616454324059</v>
      </c>
      <c r="W40" s="38">
        <f>S40*U40^(N40+1)</f>
        <v>3.3398280387174868</v>
      </c>
      <c r="X40" s="44">
        <f>0.5 * (D40-MAX($D$3:$D$137))/(MIN($D$3:$D$137)-MAX($D$3:$D$137)) + 0.75</f>
        <v>0.93810507493622708</v>
      </c>
      <c r="Y40" s="44">
        <f>AVERAGE(D40, F40, G40, H40, I40, J40, K40)</f>
        <v>0.56119095027231802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PERCENTILE($L$2:$L$137, 0.05)</f>
        <v>-4.3359341232353174E-2</v>
      </c>
      <c r="AG40" s="22">
        <f>PERCENTILE($L$2:$L$137, 0.95)</f>
        <v>0.9653657708272595</v>
      </c>
      <c r="AH40" s="22">
        <f>MIN(MAX(L40,AF40), AG40)</f>
        <v>0.36198877822233899</v>
      </c>
      <c r="AI40" s="22">
        <f>AH40-$AH$138+1</f>
        <v>1.4053481194546922</v>
      </c>
      <c r="AJ40" s="22">
        <f>PERCENTILE($M$2:$M$137, 0.02)</f>
        <v>-2.2731471942601358</v>
      </c>
      <c r="AK40" s="22">
        <f>PERCENTILE($M$2:$M$137, 0.98)</f>
        <v>1.2131274727462054</v>
      </c>
      <c r="AL40" s="22">
        <f>MIN(MAX(M40,AJ40), AK40)</f>
        <v>0.77549181856217098</v>
      </c>
      <c r="AM40" s="22">
        <f>AL40-$AL$138 + 1</f>
        <v>4.0486390128223064</v>
      </c>
      <c r="AN40" s="46">
        <v>0</v>
      </c>
      <c r="AO40" s="75">
        <v>0.22</v>
      </c>
      <c r="AP40" s="51">
        <v>0.5</v>
      </c>
      <c r="AQ40" s="50">
        <v>1</v>
      </c>
      <c r="AR40" s="17">
        <f>(AI40^4)*AB40*AE40*AN40</f>
        <v>0</v>
      </c>
      <c r="AS40" s="17">
        <f>(AM40^4) *Z40*AC40*AO40*(M40 &gt; 0)</f>
        <v>59.109720187881038</v>
      </c>
      <c r="AT40" s="17">
        <f>(AM40^4)*AA40*AP40*AQ40</f>
        <v>134.34027315427508</v>
      </c>
      <c r="AU40" s="17">
        <f>MIN(AR40, 0.05*AR$138)</f>
        <v>0</v>
      </c>
      <c r="AV40" s="17">
        <f>MIN(AS40, 0.05*AS$138)</f>
        <v>59.109720187881038</v>
      </c>
      <c r="AW40" s="17">
        <f>MIN(AT40, 0.05*AT$138)</f>
        <v>134.34027315427508</v>
      </c>
      <c r="AX40" s="14">
        <f>AU40/$AU$138</f>
        <v>0</v>
      </c>
      <c r="AY40" s="14">
        <f>AV40/$AV$138</f>
        <v>1.9465364337894288E-2</v>
      </c>
      <c r="AZ40" s="67">
        <f>AW40/$AW$138</f>
        <v>1.5265453831698391E-2</v>
      </c>
      <c r="BA40" s="21">
        <f>N40</f>
        <v>0</v>
      </c>
      <c r="BB40" s="66">
        <v>0</v>
      </c>
      <c r="BC40" s="15">
        <f>$D$144*AX40</f>
        <v>0</v>
      </c>
      <c r="BD40" s="19">
        <f>BC40-BB40</f>
        <v>0</v>
      </c>
      <c r="BE40" s="53">
        <f>BD40*IF($BD$138 &gt; 0, (BD40&gt;0), (BD40&lt;0))</f>
        <v>0</v>
      </c>
      <c r="BF40" s="61">
        <f>BE40/$BE$138</f>
        <v>0</v>
      </c>
      <c r="BG40" s="62">
        <f>BF40*$BD$138</f>
        <v>0</v>
      </c>
      <c r="BH40" s="63">
        <f>(IF(BG40 &gt; 0, V40, W40))</f>
        <v>3.3398280387174868</v>
      </c>
      <c r="BI40" s="46">
        <f>BG40/BH40</f>
        <v>0</v>
      </c>
      <c r="BJ40" s="64" t="e">
        <f>BB40/BC40</f>
        <v>#DIV/0!</v>
      </c>
      <c r="BK40" s="66">
        <v>0</v>
      </c>
      <c r="BL40" s="66">
        <v>220</v>
      </c>
      <c r="BM40" s="66">
        <v>0</v>
      </c>
      <c r="BN40" s="10">
        <f>SUM(BK40:BM40)</f>
        <v>220</v>
      </c>
      <c r="BO40" s="15">
        <f>AY40*$D$143</f>
        <v>3443.9494894788395</v>
      </c>
      <c r="BP40" s="9">
        <f>BO40-BN40</f>
        <v>3223.9494894788395</v>
      </c>
      <c r="BQ40" s="53">
        <f>BP40*IF($BP$138 &gt; 0, (BP40&gt;0), (BP40&lt;0))</f>
        <v>3223.9494894788395</v>
      </c>
      <c r="BR40" s="7">
        <f>BQ40/$BQ$138</f>
        <v>2.4046215771766504E-2</v>
      </c>
      <c r="BS40" s="62">
        <f>BR40*$BP$138</f>
        <v>156.78252914270601</v>
      </c>
      <c r="BT40" s="48">
        <f>IF(BS40&gt;0,V40,W40)</f>
        <v>3.2879616454324059</v>
      </c>
      <c r="BU40" s="46">
        <f>BS40/BT40</f>
        <v>47.683807188111906</v>
      </c>
      <c r="BV40" s="64">
        <f>BN40/BO40</f>
        <v>6.3880147102067922E-2</v>
      </c>
      <c r="BW40" s="16">
        <f>BB40+BN40+BY40</f>
        <v>300</v>
      </c>
      <c r="BX40" s="69">
        <f>BC40+BO40+BZ40</f>
        <v>3593.1624312294671</v>
      </c>
      <c r="BY40" s="66">
        <v>80</v>
      </c>
      <c r="BZ40" s="15">
        <f>AZ40*$D$146</f>
        <v>149.21294175062749</v>
      </c>
      <c r="CA40" s="37">
        <f>BZ40-BY40</f>
        <v>69.212941750627493</v>
      </c>
      <c r="CB40" s="54">
        <f>CA40*(CA40&lt;&gt;0)</f>
        <v>69.212941750627493</v>
      </c>
      <c r="CC40" s="26">
        <f>CB40/$CB$138</f>
        <v>3.6436493775171719E-2</v>
      </c>
      <c r="CD40" s="47">
        <f>CC40 * $CA$138</f>
        <v>69.212941750627493</v>
      </c>
      <c r="CE40" s="48">
        <f>IF(CD40&gt;0, V40, W40)</f>
        <v>3.2879616454324059</v>
      </c>
      <c r="CF40" s="65">
        <f>CD40/CE40</f>
        <v>21.050410319347012</v>
      </c>
      <c r="CG40" s="66">
        <v>0</v>
      </c>
      <c r="CH40" s="15">
        <f>AZ40*$CG$141</f>
        <v>135.81292637716265</v>
      </c>
      <c r="CI40" s="37">
        <f>CH40-CG40</f>
        <v>135.81292637716265</v>
      </c>
      <c r="CJ40" s="54">
        <f>CI40*(CI40&lt;&gt;0)</f>
        <v>135.81292637716265</v>
      </c>
      <c r="CK40" s="26">
        <f>CJ40/$CJ$138</f>
        <v>2.2792183994489214E-2</v>
      </c>
      <c r="CL40" s="47">
        <f>CK40 * $CI$138</f>
        <v>135.81292637716265</v>
      </c>
      <c r="CM40" s="48">
        <f>IF(CD40&gt;0,V40,W40)</f>
        <v>3.2879616454324059</v>
      </c>
      <c r="CN40" s="65">
        <f>CL40/CM40</f>
        <v>41.306116379378153</v>
      </c>
      <c r="CO40" s="70">
        <f>N40</f>
        <v>0</v>
      </c>
      <c r="CP40" s="1">
        <f>BW40+BY40</f>
        <v>380</v>
      </c>
    </row>
    <row r="41" spans="1:94" x14ac:dyDescent="0.2">
      <c r="A41" s="28" t="s">
        <v>115</v>
      </c>
      <c r="B41">
        <v>1</v>
      </c>
      <c r="C41">
        <v>1</v>
      </c>
      <c r="D41">
        <v>0.45988258317025399</v>
      </c>
      <c r="E41">
        <v>0.54011741682974501</v>
      </c>
      <c r="F41">
        <v>0.59146735617323798</v>
      </c>
      <c r="G41">
        <v>0.59146735617323798</v>
      </c>
      <c r="H41">
        <v>0.271257905832747</v>
      </c>
      <c r="I41">
        <v>0.17287420941672499</v>
      </c>
      <c r="J41">
        <v>0.216549061459228</v>
      </c>
      <c r="K41">
        <v>0.35788503861308002</v>
      </c>
      <c r="L41">
        <v>0.69343308143716698</v>
      </c>
      <c r="M41">
        <v>0.277356249325382</v>
      </c>
      <c r="N41" s="21">
        <v>0</v>
      </c>
      <c r="O41">
        <v>1.0051916639374501</v>
      </c>
      <c r="P41">
        <v>0.97828899967000704</v>
      </c>
      <c r="Q41">
        <v>1.0175872327667701</v>
      </c>
      <c r="R41">
        <v>0.99450428750583098</v>
      </c>
      <c r="S41">
        <v>37.049999237060497</v>
      </c>
      <c r="T41" s="27">
        <f>IF(C41,P41,R41)</f>
        <v>0.97828899967000704</v>
      </c>
      <c r="U41" s="27">
        <f>IF(D41 = 0,O41,Q41)</f>
        <v>1.0175872327667701</v>
      </c>
      <c r="V41" s="39">
        <f>S41*T41^(1-N41)</f>
        <v>36.245606691398436</v>
      </c>
      <c r="W41" s="38">
        <f>S41*U41^(N41+1)</f>
        <v>37.701606197651337</v>
      </c>
      <c r="X41" s="44">
        <f>0.5 * (D41-MAX($D$3:$D$137))/(MIN($D$3:$D$137)-MAX($D$3:$D$137)) + 0.75</f>
        <v>1.0160461816437121</v>
      </c>
      <c r="Y41" s="44">
        <f>AVERAGE(D41, F41, G41, H41, I41, J41, K41)</f>
        <v>0.38019764440550141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PERCENTILE($L$2:$L$137, 0.05)</f>
        <v>-4.3359341232353174E-2</v>
      </c>
      <c r="AG41" s="22">
        <f>PERCENTILE($L$2:$L$137, 0.95)</f>
        <v>0.9653657708272595</v>
      </c>
      <c r="AH41" s="22">
        <f>MIN(MAX(L41,AF41), AG41)</f>
        <v>0.69343308143716698</v>
      </c>
      <c r="AI41" s="22">
        <f>AH41-$AH$138+1</f>
        <v>1.7367924226695202</v>
      </c>
      <c r="AJ41" s="22">
        <f>PERCENTILE($M$2:$M$137, 0.02)</f>
        <v>-2.2731471942601358</v>
      </c>
      <c r="AK41" s="22">
        <f>PERCENTILE($M$2:$M$137, 0.98)</f>
        <v>1.2131274727462054</v>
      </c>
      <c r="AL41" s="22">
        <f>MIN(MAX(M41,AJ41), AK41)</f>
        <v>0.277356249325382</v>
      </c>
      <c r="AM41" s="22">
        <f>AL41-$AL$138 + 1</f>
        <v>3.5505034435855176</v>
      </c>
      <c r="AN41" s="46">
        <v>1</v>
      </c>
      <c r="AO41" s="51">
        <v>1</v>
      </c>
      <c r="AP41" s="51">
        <v>1</v>
      </c>
      <c r="AQ41" s="21">
        <v>1</v>
      </c>
      <c r="AR41" s="17">
        <f>(AI41^4)*AB41*AE41*AN41</f>
        <v>9.0989580507075463</v>
      </c>
      <c r="AS41" s="17">
        <f>(AM41^4) *Z41*AC41*AO41*(M41 &gt; 0)</f>
        <v>158.91311941541346</v>
      </c>
      <c r="AT41" s="17">
        <f>(AM41^4)*AA41*AP41*AQ41</f>
        <v>158.91311941541346</v>
      </c>
      <c r="AU41" s="17">
        <f>MIN(AR41, 0.05*AR$138)</f>
        <v>9.0989580507075463</v>
      </c>
      <c r="AV41" s="17">
        <f>MIN(AS41, 0.05*AS$138)</f>
        <v>158.91311941541346</v>
      </c>
      <c r="AW41" s="17">
        <f>MIN(AT41, 0.05*AT$138)</f>
        <v>158.91311941541346</v>
      </c>
      <c r="AX41" s="14">
        <f>AU41/$AU$138</f>
        <v>1.3640493070011507E-2</v>
      </c>
      <c r="AY41" s="14">
        <f>AV41/$AV$138</f>
        <v>5.2331524454188323E-2</v>
      </c>
      <c r="AZ41" s="67">
        <f>AW41/$AW$138</f>
        <v>1.8057733773559542E-2</v>
      </c>
      <c r="BA41" s="21">
        <f>N41</f>
        <v>0</v>
      </c>
      <c r="BB41" s="66">
        <v>2260</v>
      </c>
      <c r="BC41" s="15">
        <f>$D$144*AX41</f>
        <v>1654.5372474201158</v>
      </c>
      <c r="BD41" s="19">
        <f>BC41-BB41</f>
        <v>-605.46275257988418</v>
      </c>
      <c r="BE41" s="53">
        <f>BD41*IF($BD$138 &gt; 0, (BD41&gt;0), (BD41&lt;0))</f>
        <v>0</v>
      </c>
      <c r="BF41" s="61">
        <f>BE41/$BE$138</f>
        <v>0</v>
      </c>
      <c r="BG41" s="62">
        <f>BF41*$BD$138</f>
        <v>0</v>
      </c>
      <c r="BH41" s="63">
        <f>(IF(BG41 &gt; 0, V41, W41))</f>
        <v>37.701606197651337</v>
      </c>
      <c r="BI41" s="46">
        <f>BG41/BH41</f>
        <v>0</v>
      </c>
      <c r="BJ41" s="64">
        <f>BB41/BC41</f>
        <v>1.3659408414793739</v>
      </c>
      <c r="BK41" s="66">
        <v>1741</v>
      </c>
      <c r="BL41" s="66">
        <v>3446</v>
      </c>
      <c r="BM41" s="66">
        <v>0</v>
      </c>
      <c r="BN41" s="10">
        <f>SUM(BK41:BM41)</f>
        <v>5187</v>
      </c>
      <c r="BO41" s="15">
        <f>AY41*$D$143</f>
        <v>9258.8622436823989</v>
      </c>
      <c r="BP41" s="9">
        <f>BO41-BN41</f>
        <v>4071.8622436823989</v>
      </c>
      <c r="BQ41" s="53">
        <f>BP41*IF($BP$138 &gt; 0, (BP41&gt;0), (BP41&lt;0))</f>
        <v>4071.8622436823989</v>
      </c>
      <c r="BR41" s="7">
        <f>BQ41/$BQ$138</f>
        <v>3.0370475227365964E-2</v>
      </c>
      <c r="BS41" s="62">
        <f>BR41*$BP$138</f>
        <v>198.01701700618722</v>
      </c>
      <c r="BT41" s="48">
        <f>IF(BS41&gt;0,V41,W41)</f>
        <v>36.245606691398436</v>
      </c>
      <c r="BU41" s="46">
        <f>BS41/BT41</f>
        <v>5.4632005112271793</v>
      </c>
      <c r="BV41" s="64">
        <f>BN41/BO41</f>
        <v>0.56022002093607626</v>
      </c>
      <c r="BW41" s="16">
        <f>BB41+BN41+BY41</f>
        <v>7632</v>
      </c>
      <c r="BX41" s="69">
        <f>BC41+BO41+BZ41</f>
        <v>11089.90571275886</v>
      </c>
      <c r="BY41" s="66">
        <v>185</v>
      </c>
      <c r="BZ41" s="15">
        <f>AZ41*$D$146</f>
        <v>176.50622165634641</v>
      </c>
      <c r="CA41" s="37">
        <f>BZ41-BY41</f>
        <v>-8.4937783436535881</v>
      </c>
      <c r="CB41" s="54">
        <f>CA41*(CA41&lt;&gt;0)</f>
        <v>-8.4937783436535881</v>
      </c>
      <c r="CC41" s="26">
        <f>CB41/$CB$138</f>
        <v>-4.4714686866118717E-3</v>
      </c>
      <c r="CD41" s="47">
        <f>CC41 * $CA$138</f>
        <v>-8.4937783436535881</v>
      </c>
      <c r="CE41" s="48">
        <f>IF(CD41&gt;0, V41, W41)</f>
        <v>37.701606197651337</v>
      </c>
      <c r="CF41" s="65">
        <f>CD41/CE41</f>
        <v>-0.22528956191215846</v>
      </c>
      <c r="CG41" s="66">
        <v>0</v>
      </c>
      <c r="CH41" s="15">
        <f>AZ41*$CG$141</f>
        <v>160.65514294991587</v>
      </c>
      <c r="CI41" s="37">
        <f>CH41-CG41</f>
        <v>160.65514294991587</v>
      </c>
      <c r="CJ41" s="54">
        <f>CI41*(CI41&lt;&gt;0)</f>
        <v>160.65514294991587</v>
      </c>
      <c r="CK41" s="26">
        <f>CJ41/$CJ$138</f>
        <v>2.6961215514984826E-2</v>
      </c>
      <c r="CL41" s="47">
        <f>CK41 * $CI$138</f>
        <v>160.65514294991587</v>
      </c>
      <c r="CM41" s="48">
        <f>IF(CD41&gt;0,V41,W41)</f>
        <v>37.701606197651337</v>
      </c>
      <c r="CN41" s="65">
        <f>CL41/CM41</f>
        <v>4.2612280789226444</v>
      </c>
      <c r="CO41" s="70">
        <f>N41</f>
        <v>0</v>
      </c>
      <c r="CP41" s="1">
        <f>BW41+BY41</f>
        <v>7817</v>
      </c>
    </row>
    <row r="42" spans="1:94" x14ac:dyDescent="0.2">
      <c r="A42" s="28" t="s">
        <v>287</v>
      </c>
      <c r="B42">
        <v>0</v>
      </c>
      <c r="C42">
        <v>1</v>
      </c>
      <c r="D42">
        <v>0.82181382341190501</v>
      </c>
      <c r="E42">
        <v>0.17818617658809399</v>
      </c>
      <c r="F42">
        <v>0.97298371076678503</v>
      </c>
      <c r="G42">
        <v>0.97298371076678503</v>
      </c>
      <c r="H42">
        <v>0.66945256999582103</v>
      </c>
      <c r="I42">
        <v>0.61094860008357699</v>
      </c>
      <c r="J42">
        <v>0.63953194639619004</v>
      </c>
      <c r="K42">
        <v>0.78883088577873905</v>
      </c>
      <c r="L42">
        <v>0.46169457121568502</v>
      </c>
      <c r="M42">
        <v>0.16151498183697199</v>
      </c>
      <c r="N42" s="21">
        <v>0</v>
      </c>
      <c r="O42">
        <v>1.00900176797842</v>
      </c>
      <c r="P42">
        <v>0.98859370365847699</v>
      </c>
      <c r="Q42">
        <v>1.0163814248067899</v>
      </c>
      <c r="R42">
        <v>0.98979154349688803</v>
      </c>
      <c r="S42">
        <v>138.78999328613199</v>
      </c>
      <c r="T42" s="27">
        <f>IF(C42,P42,R42)</f>
        <v>0.98859370365847699</v>
      </c>
      <c r="U42" s="27">
        <f>IF(D42 = 0,O42,Q42)</f>
        <v>1.0163814248067899</v>
      </c>
      <c r="V42" s="39">
        <f>S42*T42^(1-N42)</f>
        <v>137.20691349347237</v>
      </c>
      <c r="W42" s="38">
        <f>S42*U42^(N42+1)</f>
        <v>141.06357112508366</v>
      </c>
      <c r="X42" s="44">
        <f>0.5 * (D42-MAX($D$3:$D$137))/(MIN($D$3:$D$137)-MAX($D$3:$D$137)) + 0.75</f>
        <v>0.82670506944621713</v>
      </c>
      <c r="Y42" s="44">
        <f>AVERAGE(D42, F42, G42, H42, I42, J42, K42)</f>
        <v>0.78236360674282879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PERCENTILE($L$2:$L$137, 0.05)</f>
        <v>-4.3359341232353174E-2</v>
      </c>
      <c r="AG42" s="22">
        <f>PERCENTILE($L$2:$L$137, 0.95)</f>
        <v>0.9653657708272595</v>
      </c>
      <c r="AH42" s="22">
        <f>MIN(MAX(L42,AF42), AG42)</f>
        <v>0.46169457121568502</v>
      </c>
      <c r="AI42" s="22">
        <f>AH42-$AH$138+1</f>
        <v>1.5050539124480382</v>
      </c>
      <c r="AJ42" s="22">
        <f>PERCENTILE($M$2:$M$137, 0.02)</f>
        <v>-2.2731471942601358</v>
      </c>
      <c r="AK42" s="22">
        <f>PERCENTILE($M$2:$M$137, 0.98)</f>
        <v>1.2131274727462054</v>
      </c>
      <c r="AL42" s="22">
        <f>MIN(MAX(M42,AJ42), AK42)</f>
        <v>0.16151498183697199</v>
      </c>
      <c r="AM42" s="22">
        <f>AL42-$AL$138 + 1</f>
        <v>3.4346621760971079</v>
      </c>
      <c r="AN42" s="46">
        <v>0</v>
      </c>
      <c r="AO42" s="75">
        <v>0.22</v>
      </c>
      <c r="AP42" s="51">
        <v>0.5</v>
      </c>
      <c r="AQ42" s="50">
        <v>1</v>
      </c>
      <c r="AR42" s="17">
        <f>(AI42^4)*AB42*AE42*AN42</f>
        <v>0</v>
      </c>
      <c r="AS42" s="17">
        <f>(AM42^4) *Z42*AC42*AO42*(M42 &gt; 0)</f>
        <v>30.616729046619753</v>
      </c>
      <c r="AT42" s="17">
        <f>(AM42^4)*AA42*AP42*AQ42</f>
        <v>69.58347510595398</v>
      </c>
      <c r="AU42" s="17">
        <f>MIN(AR42, 0.05*AR$138)</f>
        <v>0</v>
      </c>
      <c r="AV42" s="17">
        <f>MIN(AS42, 0.05*AS$138)</f>
        <v>30.616729046619753</v>
      </c>
      <c r="AW42" s="17">
        <f>MIN(AT42, 0.05*AT$138)</f>
        <v>69.58347510595398</v>
      </c>
      <c r="AX42" s="14">
        <f>AU42/$AU$138</f>
        <v>0</v>
      </c>
      <c r="AY42" s="14">
        <f>AV42/$AV$138</f>
        <v>1.0082365198697594E-2</v>
      </c>
      <c r="AZ42" s="67">
        <f>AW42/$AW$138</f>
        <v>7.9069611944232662E-3</v>
      </c>
      <c r="BA42" s="21">
        <f>N42</f>
        <v>0</v>
      </c>
      <c r="BB42" s="66">
        <v>0</v>
      </c>
      <c r="BC42" s="15">
        <f>$D$144*AX42</f>
        <v>0</v>
      </c>
      <c r="BD42" s="19">
        <f>BC42-BB42</f>
        <v>0</v>
      </c>
      <c r="BE42" s="53">
        <f>BD42*IF($BD$138 &gt; 0, (BD42&gt;0), (BD42&lt;0))</f>
        <v>0</v>
      </c>
      <c r="BF42" s="61">
        <f>BE42/$BE$138</f>
        <v>0</v>
      </c>
      <c r="BG42" s="62">
        <f>BF42*$BD$138</f>
        <v>0</v>
      </c>
      <c r="BH42" s="63">
        <f>(IF(BG42 &gt; 0, V42, W42))</f>
        <v>141.06357112508366</v>
      </c>
      <c r="BI42" s="46">
        <f>BG42/BH42</f>
        <v>0</v>
      </c>
      <c r="BJ42" s="64" t="e">
        <f>BB42/BC42</f>
        <v>#DIV/0!</v>
      </c>
      <c r="BK42" s="66">
        <v>0</v>
      </c>
      <c r="BL42" s="66">
        <v>0</v>
      </c>
      <c r="BM42" s="66">
        <v>0</v>
      </c>
      <c r="BN42" s="10">
        <f>SUM(BK42:BM42)</f>
        <v>0</v>
      </c>
      <c r="BO42" s="15">
        <f>AY42*$D$143</f>
        <v>1783.843131628229</v>
      </c>
      <c r="BP42" s="9">
        <f>BO42-BN42</f>
        <v>1783.843131628229</v>
      </c>
      <c r="BQ42" s="53">
        <f>BP42*IF($BP$138 &gt; 0, (BP42&gt;0), (BP42&lt;0))</f>
        <v>1783.843131628229</v>
      </c>
      <c r="BR42" s="7">
        <f>BQ42/$BQ$138</f>
        <v>1.3305008960624292E-2</v>
      </c>
      <c r="BS42" s="62">
        <f>BR42*$BP$138</f>
        <v>86.749323673718308</v>
      </c>
      <c r="BT42" s="48">
        <f>IF(BS42&gt;0,V42,W42)</f>
        <v>137.20691349347237</v>
      </c>
      <c r="BU42" s="46">
        <f>BS42/BT42</f>
        <v>0.63225184114243205</v>
      </c>
      <c r="BV42" s="64">
        <f>BN42/BO42</f>
        <v>0</v>
      </c>
      <c r="BW42" s="16">
        <f>BB42+BN42+BY42</f>
        <v>0</v>
      </c>
      <c r="BX42" s="69">
        <f>BC42+BO42+BZ42</f>
        <v>1861.1301191711789</v>
      </c>
      <c r="BY42" s="66">
        <v>0</v>
      </c>
      <c r="BZ42" s="15">
        <f>AZ42*$D$146</f>
        <v>77.28698754294993</v>
      </c>
      <c r="CA42" s="37">
        <f>BZ42-BY42</f>
        <v>77.28698754294993</v>
      </c>
      <c r="CB42" s="54">
        <f>CA42*(CA42&lt;&gt;0)</f>
        <v>77.28698754294993</v>
      </c>
      <c r="CC42" s="26">
        <f>CB42/$CB$138</f>
        <v>4.0686998259034962E-2</v>
      </c>
      <c r="CD42" s="47">
        <f>CC42 * $CA$138</f>
        <v>77.28698754294993</v>
      </c>
      <c r="CE42" s="48">
        <f>IF(CD42&gt;0, V42, W42)</f>
        <v>137.20691349347237</v>
      </c>
      <c r="CF42" s="65">
        <f>CD42/CE42</f>
        <v>0.56328785172058304</v>
      </c>
      <c r="CG42" s="66"/>
      <c r="CH42" s="15">
        <f>AZ42*$CG$141</f>
        <v>70.346257006485189</v>
      </c>
      <c r="CI42" s="37">
        <f>CH42-CG42</f>
        <v>70.346257006485189</v>
      </c>
      <c r="CJ42" s="54">
        <f>CI42*(CI42&lt;&gt;0)</f>
        <v>70.346257006485189</v>
      </c>
      <c r="CK42" s="26">
        <f>CJ42/$CJ$138</f>
        <v>1.1805539250091909E-2</v>
      </c>
      <c r="CL42" s="47">
        <f>CK42 * $CI$138</f>
        <v>70.346257006485189</v>
      </c>
      <c r="CM42" s="48">
        <f>IF(CD42&gt;0,V42,W42)</f>
        <v>137.20691349347237</v>
      </c>
      <c r="CN42" s="65">
        <f>CL42/CM42</f>
        <v>0.51270198574820292</v>
      </c>
      <c r="CO42" s="70">
        <f>N42</f>
        <v>0</v>
      </c>
      <c r="CP42" s="1">
        <f>BW42+BY42</f>
        <v>0</v>
      </c>
    </row>
    <row r="43" spans="1:94" x14ac:dyDescent="0.2">
      <c r="A43" s="28" t="s">
        <v>284</v>
      </c>
      <c r="B43">
        <v>0</v>
      </c>
      <c r="C43">
        <v>0</v>
      </c>
      <c r="D43">
        <v>0.52137435077906502</v>
      </c>
      <c r="E43">
        <v>0.47862564922093398</v>
      </c>
      <c r="F43">
        <v>0.77155343663090903</v>
      </c>
      <c r="G43">
        <v>0.77155343663090903</v>
      </c>
      <c r="H43">
        <v>0.83577099874634297</v>
      </c>
      <c r="I43">
        <v>0.82448809026326697</v>
      </c>
      <c r="J43">
        <v>0.83011037498262596</v>
      </c>
      <c r="K43">
        <v>0.80029651542463798</v>
      </c>
      <c r="L43">
        <v>0.48345358736745198</v>
      </c>
      <c r="M43">
        <v>-0.28848839459063003</v>
      </c>
      <c r="N43" s="21">
        <v>0</v>
      </c>
      <c r="O43">
        <v>1.01646382662957</v>
      </c>
      <c r="P43">
        <v>0.99688073517998999</v>
      </c>
      <c r="Q43">
        <v>1.00833815156118</v>
      </c>
      <c r="R43">
        <v>0.99541589109884598</v>
      </c>
      <c r="S43">
        <v>138.78999328613199</v>
      </c>
      <c r="T43" s="27">
        <f>IF(C43,P43,R43)</f>
        <v>0.99541589109884598</v>
      </c>
      <c r="U43" s="27">
        <f>IF(D43 = 0,O43,Q43)</f>
        <v>1.00833815156118</v>
      </c>
      <c r="V43" s="39">
        <f>S43*T43^(1-N43)</f>
        <v>138.15376484251792</v>
      </c>
      <c r="W43" s="38">
        <f>S43*U43^(N43+1)</f>
        <v>139.94724528532691</v>
      </c>
      <c r="X43" s="44">
        <f>0.5 * (D43-MAX($D$3:$D$137))/(MIN($D$3:$D$137)-MAX($D$3:$D$137)) + 0.75</f>
        <v>0.9838773098373752</v>
      </c>
      <c r="Y43" s="44">
        <f>AVERAGE(D43, F43, G43, H43, I43, J43, K43)</f>
        <v>0.76502102906539371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PERCENTILE($L$2:$L$137, 0.05)</f>
        <v>-4.3359341232353174E-2</v>
      </c>
      <c r="AG43" s="22">
        <f>PERCENTILE($L$2:$L$137, 0.95)</f>
        <v>0.9653657708272595</v>
      </c>
      <c r="AH43" s="22">
        <f>MIN(MAX(L43,AF43), AG43)</f>
        <v>0.48345358736745198</v>
      </c>
      <c r="AI43" s="22">
        <f>AH43-$AH$138+1</f>
        <v>1.5268129285998051</v>
      </c>
      <c r="AJ43" s="22">
        <f>PERCENTILE($M$2:$M$137, 0.02)</f>
        <v>-2.2731471942601358</v>
      </c>
      <c r="AK43" s="22">
        <f>PERCENTILE($M$2:$M$137, 0.98)</f>
        <v>1.2131274727462054</v>
      </c>
      <c r="AL43" s="22">
        <f>MIN(MAX(M43,AJ43), AK43)</f>
        <v>-0.28848839459063003</v>
      </c>
      <c r="AM43" s="22">
        <f>AL43-$AL$138 + 1</f>
        <v>2.9846587996695058</v>
      </c>
      <c r="AN43" s="46">
        <v>0</v>
      </c>
      <c r="AO43" s="75">
        <v>0.22</v>
      </c>
      <c r="AP43" s="51">
        <v>0.5</v>
      </c>
      <c r="AQ43" s="50">
        <v>1</v>
      </c>
      <c r="AR43" s="17">
        <f>(AI43^4)*AB43*AE43*AN43</f>
        <v>0</v>
      </c>
      <c r="AS43" s="17">
        <f>(AM43^4) *Z43*AC43*AO43*(M43 &gt; 0)</f>
        <v>0</v>
      </c>
      <c r="AT43" s="17">
        <f>(AM43^4)*AA43*AP43*AQ43</f>
        <v>39.677908061860919</v>
      </c>
      <c r="AU43" s="17">
        <f>MIN(AR43, 0.05*AR$138)</f>
        <v>0</v>
      </c>
      <c r="AV43" s="17">
        <f>MIN(AS43, 0.05*AS$138)</f>
        <v>0</v>
      </c>
      <c r="AW43" s="17">
        <f>MIN(AT43, 0.05*AT$138)</f>
        <v>39.677908061860919</v>
      </c>
      <c r="AX43" s="14">
        <f>AU43/$AU$138</f>
        <v>0</v>
      </c>
      <c r="AY43" s="14">
        <f>AV43/$AV$138</f>
        <v>0</v>
      </c>
      <c r="AZ43" s="67">
        <f>AW43/$AW$138</f>
        <v>4.5087095584592845E-3</v>
      </c>
      <c r="BA43" s="21">
        <f>N43</f>
        <v>0</v>
      </c>
      <c r="BB43" s="66">
        <v>0</v>
      </c>
      <c r="BC43" s="15">
        <f>$D$144*AX43</f>
        <v>0</v>
      </c>
      <c r="BD43" s="19">
        <f>BC43-BB43</f>
        <v>0</v>
      </c>
      <c r="BE43" s="53">
        <f>BD43*IF($BD$138 &gt; 0, (BD43&gt;0), (BD43&lt;0))</f>
        <v>0</v>
      </c>
      <c r="BF43" s="61">
        <f>BE43/$BE$138</f>
        <v>0</v>
      </c>
      <c r="BG43" s="62">
        <f>BF43*$BD$138</f>
        <v>0</v>
      </c>
      <c r="BH43" s="63">
        <f>(IF(BG43 &gt; 0, V43, W43))</f>
        <v>139.94724528532691</v>
      </c>
      <c r="BI43" s="46">
        <f>BG43/BH43</f>
        <v>0</v>
      </c>
      <c r="BJ43" s="64" t="e">
        <f>BB43/BC43</f>
        <v>#DIV/0!</v>
      </c>
      <c r="BK43" s="66">
        <v>0</v>
      </c>
      <c r="BL43" s="66">
        <v>3</v>
      </c>
      <c r="BM43" s="66">
        <v>0</v>
      </c>
      <c r="BN43" s="10">
        <f>SUM(BK43:BM43)</f>
        <v>3</v>
      </c>
      <c r="BO43" s="15">
        <f>AY43*$D$143</f>
        <v>0</v>
      </c>
      <c r="BP43" s="9">
        <f>BO43-BN43</f>
        <v>-3</v>
      </c>
      <c r="BQ43" s="53">
        <f>BP43*IF($BP$138 &gt; 0, (BP43&gt;0), (BP43&lt;0))</f>
        <v>0</v>
      </c>
      <c r="BR43" s="7">
        <f>BQ43/$BQ$138</f>
        <v>0</v>
      </c>
      <c r="BS43" s="62">
        <f>BR43*$BP$138</f>
        <v>0</v>
      </c>
      <c r="BT43" s="48">
        <f>IF(BS43&gt;0,V43,W43)</f>
        <v>139.94724528532691</v>
      </c>
      <c r="BU43" s="46">
        <f>BS43/BT43</f>
        <v>0</v>
      </c>
      <c r="BV43" s="64" t="e">
        <f>BN43/BO43</f>
        <v>#DIV/0!</v>
      </c>
      <c r="BW43" s="16">
        <f>BB43+BN43+BY43</f>
        <v>3</v>
      </c>
      <c r="BX43" s="69">
        <f>BC43+BO43+BZ43</f>
        <v>44.070607014638199</v>
      </c>
      <c r="BY43" s="66">
        <v>0</v>
      </c>
      <c r="BZ43" s="15">
        <f>AZ43*$D$146</f>
        <v>44.070607014638199</v>
      </c>
      <c r="CA43" s="37">
        <f>BZ43-BY43</f>
        <v>44.070607014638199</v>
      </c>
      <c r="CB43" s="54">
        <f>CA43*(CA43&lt;&gt;0)</f>
        <v>44.070607014638199</v>
      </c>
      <c r="CC43" s="26">
        <f>CB43/$CB$138</f>
        <v>2.3200551190881085E-2</v>
      </c>
      <c r="CD43" s="47">
        <f>CC43 * $CA$138</f>
        <v>44.070607014638199</v>
      </c>
      <c r="CE43" s="48">
        <f>IF(CD43&gt;0, V43, W43)</f>
        <v>138.15376484251792</v>
      </c>
      <c r="CF43" s="65">
        <f>CD43/CE43</f>
        <v>0.31899678640588969</v>
      </c>
      <c r="CG43" s="66"/>
      <c r="CH43" s="15">
        <f>AZ43*$CG$141</f>
        <v>40.112861764222643</v>
      </c>
      <c r="CI43" s="37">
        <f>CH43-CG43</f>
        <v>40.112861764222643</v>
      </c>
      <c r="CJ43" s="54">
        <f>CI43*(CI43&lt;&gt;0)</f>
        <v>40.112861764222643</v>
      </c>
      <c r="CK43" s="26">
        <f>CJ43/$CJ$138</f>
        <v>6.7317577955481652E-3</v>
      </c>
      <c r="CL43" s="47">
        <f>CK43 * $CI$138</f>
        <v>40.112861764222643</v>
      </c>
      <c r="CM43" s="48">
        <f>IF(CD43&gt;0,V43,W43)</f>
        <v>138.15376484251792</v>
      </c>
      <c r="CN43" s="65">
        <f>CL43/CM43</f>
        <v>0.29034939301109508</v>
      </c>
      <c r="CO43" s="70">
        <f>N43</f>
        <v>0</v>
      </c>
      <c r="CP43" s="1">
        <f>BW43+BY43</f>
        <v>3</v>
      </c>
    </row>
    <row r="44" spans="1:94" x14ac:dyDescent="0.2">
      <c r="A44" s="28" t="s">
        <v>275</v>
      </c>
      <c r="B44">
        <v>1</v>
      </c>
      <c r="C44">
        <v>1</v>
      </c>
      <c r="D44">
        <v>0.96843787455053898</v>
      </c>
      <c r="E44">
        <v>3.1562125449460597E-2</v>
      </c>
      <c r="F44">
        <v>0.979721669980119</v>
      </c>
      <c r="G44">
        <v>0.979721669980119</v>
      </c>
      <c r="H44">
        <v>0.96970330129544502</v>
      </c>
      <c r="I44">
        <v>0.99916422900125301</v>
      </c>
      <c r="J44">
        <v>0.98432355015961703</v>
      </c>
      <c r="K44">
        <v>0.98201991444325598</v>
      </c>
      <c r="L44">
        <v>0.74283071290680902</v>
      </c>
      <c r="M44">
        <v>0.69152386183438397</v>
      </c>
      <c r="N44" s="21">
        <v>-2</v>
      </c>
      <c r="O44">
        <v>1.0028808666704601</v>
      </c>
      <c r="P44">
        <v>0.99107463605264701</v>
      </c>
      <c r="Q44">
        <v>1.0044592141116</v>
      </c>
      <c r="R44">
        <v>0.98784663248615801</v>
      </c>
      <c r="S44">
        <v>72.839996337890597</v>
      </c>
      <c r="T44" s="27">
        <f>IF(C44,P44,R44)</f>
        <v>0.99107463605264701</v>
      </c>
      <c r="U44" s="27">
        <f>IF(D44 = 0,O44,Q44)</f>
        <v>1.0044592141116</v>
      </c>
      <c r="V44" s="39">
        <f>S44*T44^(1-N44)</f>
        <v>70.906981881891753</v>
      </c>
      <c r="W44" s="38">
        <f>S44*U44^(N44+1)</f>
        <v>72.516629161806605</v>
      </c>
      <c r="X44" s="44">
        <f>0.5 * (D44-MAX($D$3:$D$137))/(MIN($D$3:$D$137)-MAX($D$3:$D$137)) + 0.75</f>
        <v>0.75</v>
      </c>
      <c r="Y44" s="44">
        <f>AVERAGE(D44, F44, G44, H44, I44, J44, K44)</f>
        <v>0.98044174420147834</v>
      </c>
      <c r="Z44" s="22">
        <f>AI44^N44</f>
        <v>0.31343296166367329</v>
      </c>
      <c r="AA44" s="22">
        <f>(Z44+AB44)/2</f>
        <v>0.18852589595172004</v>
      </c>
      <c r="AB44" s="22">
        <f>AM44^N44</f>
        <v>6.3618830239766791E-2</v>
      </c>
      <c r="AC44" s="22">
        <v>1</v>
      </c>
      <c r="AD44" s="22">
        <v>1</v>
      </c>
      <c r="AE44" s="22">
        <v>1</v>
      </c>
      <c r="AF44" s="22">
        <f>PERCENTILE($L$2:$L$137, 0.05)</f>
        <v>-4.3359341232353174E-2</v>
      </c>
      <c r="AG44" s="22">
        <f>PERCENTILE($L$2:$L$137, 0.95)</f>
        <v>0.9653657708272595</v>
      </c>
      <c r="AH44" s="22">
        <f>MIN(MAX(L44,AF44), AG44)</f>
        <v>0.74283071290680902</v>
      </c>
      <c r="AI44" s="22">
        <f>AH44-$AH$138+1</f>
        <v>1.7861900541391622</v>
      </c>
      <c r="AJ44" s="22">
        <f>PERCENTILE($M$2:$M$137, 0.02)</f>
        <v>-2.2731471942601358</v>
      </c>
      <c r="AK44" s="22">
        <f>PERCENTILE($M$2:$M$137, 0.98)</f>
        <v>1.2131274727462054</v>
      </c>
      <c r="AL44" s="22">
        <f>MIN(MAX(M44,AJ44), AK44)</f>
        <v>0.69152386183438397</v>
      </c>
      <c r="AM44" s="22">
        <f>AL44-$AL$138 + 1</f>
        <v>3.9646710560945198</v>
      </c>
      <c r="AN44" s="46">
        <v>0</v>
      </c>
      <c r="AO44" s="75">
        <v>0.22</v>
      </c>
      <c r="AP44" s="51">
        <v>0.5</v>
      </c>
      <c r="AQ44" s="50">
        <v>1</v>
      </c>
      <c r="AR44" s="17">
        <f>(AI44^4)*AB44*AE44*AN44</f>
        <v>0</v>
      </c>
      <c r="AS44" s="17">
        <f>(AM44^4) *Z44*AC44*AO44*(M44 &gt; 0)</f>
        <v>17.037112387445312</v>
      </c>
      <c r="AT44" s="17">
        <f>(AM44^4)*AA44*AP44*AQ44</f>
        <v>23.290009131491715</v>
      </c>
      <c r="AU44" s="17">
        <f>MIN(AR44, 0.05*AR$138)</f>
        <v>0</v>
      </c>
      <c r="AV44" s="17">
        <f>MIN(AS44, 0.05*AS$138)</f>
        <v>17.037112387445312</v>
      </c>
      <c r="AW44" s="17">
        <f>MIN(AT44, 0.05*AT$138)</f>
        <v>23.290009131491715</v>
      </c>
      <c r="AX44" s="14">
        <f>AU44/$AU$138</f>
        <v>0</v>
      </c>
      <c r="AY44" s="14">
        <f>AV44/$AV$138</f>
        <v>5.6104748733909271E-3</v>
      </c>
      <c r="AZ44" s="67">
        <f>AW44/$AW$138</f>
        <v>2.6465076390631611E-3</v>
      </c>
      <c r="BA44" s="21">
        <f>N44</f>
        <v>-2</v>
      </c>
      <c r="BB44" s="66">
        <v>0</v>
      </c>
      <c r="BC44" s="15">
        <f>$D$144*AX44</f>
        <v>0</v>
      </c>
      <c r="BD44" s="19">
        <f>BC44-BB44</f>
        <v>0</v>
      </c>
      <c r="BE44" s="53">
        <f>BD44*IF($BD$138 &gt; 0, (BD44&gt;0), (BD44&lt;0))</f>
        <v>0</v>
      </c>
      <c r="BF44" s="61">
        <f>BE44/$BE$138</f>
        <v>0</v>
      </c>
      <c r="BG44" s="62">
        <f>BF44*$BD$138</f>
        <v>0</v>
      </c>
      <c r="BH44" s="63">
        <f>(IF(BG44 &gt; 0, V44, W44))</f>
        <v>72.516629161806605</v>
      </c>
      <c r="BI44" s="46">
        <f>BG44/BH44</f>
        <v>0</v>
      </c>
      <c r="BJ44" s="64" t="e">
        <f>BB44/BC44</f>
        <v>#DIV/0!</v>
      </c>
      <c r="BK44" s="66">
        <v>0</v>
      </c>
      <c r="BL44" s="66">
        <v>73</v>
      </c>
      <c r="BM44" s="66">
        <v>0</v>
      </c>
      <c r="BN44" s="10">
        <f>SUM(BK44:BM44)</f>
        <v>73</v>
      </c>
      <c r="BO44" s="15">
        <f>AY44*$D$143</f>
        <v>992.64476844818012</v>
      </c>
      <c r="BP44" s="9">
        <f>BO44-BN44</f>
        <v>919.64476844818012</v>
      </c>
      <c r="BQ44" s="53">
        <f>BP44*IF($BP$138 &gt; 0, (BP44&gt;0), (BP44&lt;0))</f>
        <v>919.64476844818012</v>
      </c>
      <c r="BR44" s="7">
        <f>BQ44/$BQ$138</f>
        <v>6.859281327963972E-3</v>
      </c>
      <c r="BS44" s="62">
        <f>BR44*$BP$138</f>
        <v>44.72285722239144</v>
      </c>
      <c r="BT44" s="48">
        <f>IF(BS44&gt;0,V44,W44)</f>
        <v>70.906981881891753</v>
      </c>
      <c r="BU44" s="46">
        <f>BS44/BT44</f>
        <v>0.63072572030897256</v>
      </c>
      <c r="BV44" s="64">
        <f>BN44/BO44</f>
        <v>7.3540910424705355E-2</v>
      </c>
      <c r="BW44" s="16">
        <f>BB44+BN44+BY44</f>
        <v>219</v>
      </c>
      <c r="BX44" s="69">
        <f>BC44+BO44+BZ44</f>
        <v>1018.5131896915849</v>
      </c>
      <c r="BY44" s="66">
        <v>146</v>
      </c>
      <c r="BZ44" s="15">
        <f>AZ44*$D$146</f>
        <v>25.868421243404818</v>
      </c>
      <c r="CA44" s="37">
        <f>BZ44-BY44</f>
        <v>-120.13157875659519</v>
      </c>
      <c r="CB44" s="54">
        <f>CA44*(CA44&lt;&gt;0)</f>
        <v>-120.13157875659519</v>
      </c>
      <c r="CC44" s="26">
        <f>CB44/$CB$138</f>
        <v>-6.3242125112050268E-2</v>
      </c>
      <c r="CD44" s="47">
        <f>CC44 * $CA$138</f>
        <v>-120.13157875659519</v>
      </c>
      <c r="CE44" s="48">
        <f>IF(CD44&gt;0, V44, W44)</f>
        <v>72.516629161806605</v>
      </c>
      <c r="CF44" s="65">
        <f>CD44/CE44</f>
        <v>-1.6566073209021503</v>
      </c>
      <c r="CG44" s="66">
        <v>0</v>
      </c>
      <c r="CH44" s="15">
        <f>AZ44*$CG$141</f>
        <v>23.545316837835177</v>
      </c>
      <c r="CI44" s="37">
        <f>CH44-CG44</f>
        <v>23.545316837835177</v>
      </c>
      <c r="CJ44" s="54">
        <f>CI44*(CI44&lt;&gt;0)</f>
        <v>23.545316837835177</v>
      </c>
      <c r="CK44" s="26">
        <f>CJ44/$CJ$138</f>
        <v>3.9513852465425077E-3</v>
      </c>
      <c r="CL44" s="47">
        <f>CK44 * $CI$138</f>
        <v>23.545316837835173</v>
      </c>
      <c r="CM44" s="48">
        <f>IF(CD44&gt;0,V44,W44)</f>
        <v>72.516629161806605</v>
      </c>
      <c r="CN44" s="65">
        <f>CL44/CM44</f>
        <v>0.32468851779222152</v>
      </c>
      <c r="CO44" s="70">
        <f>N44</f>
        <v>-2</v>
      </c>
      <c r="CP44" s="1">
        <f>BW44+BY44</f>
        <v>365</v>
      </c>
    </row>
    <row r="45" spans="1:94" x14ac:dyDescent="0.2">
      <c r="A45" s="28" t="s">
        <v>232</v>
      </c>
      <c r="B45">
        <v>1</v>
      </c>
      <c r="C45">
        <v>1</v>
      </c>
      <c r="D45">
        <v>0.93168198162205296</v>
      </c>
      <c r="E45">
        <v>6.8318018377946405E-2</v>
      </c>
      <c r="F45">
        <v>0.99880810488676997</v>
      </c>
      <c r="G45">
        <v>0.99880810488676997</v>
      </c>
      <c r="H45">
        <v>0.96510656080234003</v>
      </c>
      <c r="I45">
        <v>0.99895528625156704</v>
      </c>
      <c r="J45">
        <v>0.98188507510276701</v>
      </c>
      <c r="K45">
        <v>0.99031044177065897</v>
      </c>
      <c r="L45">
        <v>0.46024288658472501</v>
      </c>
      <c r="M45">
        <v>8.3194461722932295E-2</v>
      </c>
      <c r="N45" s="21">
        <v>-5</v>
      </c>
      <c r="O45">
        <v>1.0141431520449899</v>
      </c>
      <c r="P45">
        <v>0.99665178892164596</v>
      </c>
      <c r="Q45">
        <v>1.0139383133950399</v>
      </c>
      <c r="R45">
        <v>0.98083184921465405</v>
      </c>
      <c r="S45">
        <v>2.8499999046325599</v>
      </c>
      <c r="T45" s="27">
        <f>IF(C45,P45,R45)</f>
        <v>0.99665178892164596</v>
      </c>
      <c r="U45" s="27">
        <f>IF(D45 = 0,O45,Q45)</f>
        <v>1.0139383133950399</v>
      </c>
      <c r="V45" s="39">
        <f>S45*T45^(1-N45)</f>
        <v>2.793222612572793</v>
      </c>
      <c r="W45" s="38">
        <f>S45*U45^(N45+1)</f>
        <v>2.696489352658332</v>
      </c>
      <c r="X45" s="44">
        <f>0.5 * (D45-MAX($D$3:$D$137))/(MIN($D$3:$D$137)-MAX($D$3:$D$137)) + 0.75</f>
        <v>0.76922851877125886</v>
      </c>
      <c r="Y45" s="44">
        <f>AVERAGE(D45, F45, G45, H45, I45, J45, K45)</f>
        <v>0.98079365076041802</v>
      </c>
      <c r="Z45" s="22">
        <f>AI45^N45</f>
        <v>0.13011734630330613</v>
      </c>
      <c r="AA45" s="22">
        <f>(Z45+AB45)/2</f>
        <v>6.6232595009619727E-2</v>
      </c>
      <c r="AB45" s="22">
        <f>AM45^N45</f>
        <v>2.3478437159333235E-3</v>
      </c>
      <c r="AC45" s="22">
        <v>1</v>
      </c>
      <c r="AD45" s="22">
        <v>1</v>
      </c>
      <c r="AE45" s="22">
        <v>1</v>
      </c>
      <c r="AF45" s="22">
        <f>PERCENTILE($L$2:$L$137, 0.05)</f>
        <v>-4.3359341232353174E-2</v>
      </c>
      <c r="AG45" s="22">
        <f>PERCENTILE($L$2:$L$137, 0.95)</f>
        <v>0.9653657708272595</v>
      </c>
      <c r="AH45" s="22">
        <f>MIN(MAX(L45,AF45), AG45)</f>
        <v>0.46024288658472501</v>
      </c>
      <c r="AI45" s="22">
        <f>AH45-$AH$138+1</f>
        <v>1.5036022278170782</v>
      </c>
      <c r="AJ45" s="22">
        <f>PERCENTILE($M$2:$M$137, 0.02)</f>
        <v>-2.2731471942601358</v>
      </c>
      <c r="AK45" s="22">
        <f>PERCENTILE($M$2:$M$137, 0.98)</f>
        <v>1.2131274727462054</v>
      </c>
      <c r="AL45" s="22">
        <f>MIN(MAX(M45,AJ45), AK45)</f>
        <v>8.3194461722932295E-2</v>
      </c>
      <c r="AM45" s="22">
        <f>AL45-$AL$138 + 1</f>
        <v>3.3563416559830679</v>
      </c>
      <c r="AN45" s="46">
        <v>0</v>
      </c>
      <c r="AO45" s="75">
        <v>0.22</v>
      </c>
      <c r="AP45" s="51">
        <v>0.5</v>
      </c>
      <c r="AQ45" s="50">
        <v>1</v>
      </c>
      <c r="AR45" s="17">
        <f>(AI45^4)*AB45*AE45*AN45</f>
        <v>0</v>
      </c>
      <c r="AS45" s="17">
        <f>(AM45^4) *Z45*AC45*AO45*(M45 &gt; 0)</f>
        <v>3.632641419197864</v>
      </c>
      <c r="AT45" s="17">
        <f>(AM45^4)*AA45*AP45*AQ45</f>
        <v>4.2024874743040286</v>
      </c>
      <c r="AU45" s="17">
        <f>MIN(AR45, 0.05*AR$138)</f>
        <v>0</v>
      </c>
      <c r="AV45" s="17">
        <f>MIN(AS45, 0.05*AS$138)</f>
        <v>3.632641419197864</v>
      </c>
      <c r="AW45" s="17">
        <f>MIN(AT45, 0.05*AT$138)</f>
        <v>4.2024874743040286</v>
      </c>
      <c r="AX45" s="14">
        <f>AU45/$AU$138</f>
        <v>0</v>
      </c>
      <c r="AY45" s="14">
        <f>AV45/$AV$138</f>
        <v>1.1962616048402349E-3</v>
      </c>
      <c r="AZ45" s="67">
        <f>AW45/$AW$138</f>
        <v>4.7754018218800539E-4</v>
      </c>
      <c r="BA45" s="21">
        <f>N45</f>
        <v>-5</v>
      </c>
      <c r="BB45" s="66">
        <v>0</v>
      </c>
      <c r="BC45" s="15">
        <f>$D$144*AX45</f>
        <v>0</v>
      </c>
      <c r="BD45" s="19">
        <f>BC45-BB45</f>
        <v>0</v>
      </c>
      <c r="BE45" s="53">
        <f>BD45*IF($BD$138 &gt; 0, (BD45&gt;0), (BD45&lt;0))</f>
        <v>0</v>
      </c>
      <c r="BF45" s="61">
        <f>BE45/$BE$138</f>
        <v>0</v>
      </c>
      <c r="BG45" s="62">
        <f>BF45*$BD$138</f>
        <v>0</v>
      </c>
      <c r="BH45" s="63">
        <f>(IF(BG45 &gt; 0, V45, W45))</f>
        <v>2.696489352658332</v>
      </c>
      <c r="BI45" s="46">
        <f>BG45/BH45</f>
        <v>0</v>
      </c>
      <c r="BJ45" s="64" t="e">
        <f>BB45/BC45</f>
        <v>#DIV/0!</v>
      </c>
      <c r="BK45" s="66">
        <v>0</v>
      </c>
      <c r="BL45" s="66">
        <v>3</v>
      </c>
      <c r="BM45" s="66">
        <v>0</v>
      </c>
      <c r="BN45" s="10">
        <f>SUM(BK45:BM45)</f>
        <v>3</v>
      </c>
      <c r="BO45" s="15">
        <f>AY45*$D$143</f>
        <v>211.65103677264847</v>
      </c>
      <c r="BP45" s="9">
        <f>BO45-BN45</f>
        <v>208.65103677264847</v>
      </c>
      <c r="BQ45" s="53">
        <f>BP45*IF($BP$138 &gt; 0, (BP45&gt;0), (BP45&lt;0))</f>
        <v>208.65103677264847</v>
      </c>
      <c r="BR45" s="7">
        <f>BQ45/$BQ$138</f>
        <v>1.5562489014208929E-3</v>
      </c>
      <c r="BS45" s="62">
        <f>BR45*$BP$138</f>
        <v>10.14682064970928</v>
      </c>
      <c r="BT45" s="48">
        <f>IF(BS45&gt;0,V45,W45)</f>
        <v>2.793222612572793</v>
      </c>
      <c r="BU45" s="46">
        <f>BS45/BT45</f>
        <v>3.6326573485538285</v>
      </c>
      <c r="BV45" s="64">
        <f>BN45/BO45</f>
        <v>1.4174275003540583E-2</v>
      </c>
      <c r="BW45" s="16">
        <f>BB45+BN45+BY45</f>
        <v>3</v>
      </c>
      <c r="BX45" s="69">
        <f>BC45+BO45+BZ45</f>
        <v>216.31877716045423</v>
      </c>
      <c r="BY45" s="66">
        <v>0</v>
      </c>
      <c r="BZ45" s="15">
        <f>AZ45*$D$146</f>
        <v>4.6677403878057682</v>
      </c>
      <c r="CA45" s="37">
        <f>BZ45-BY45</f>
        <v>4.6677403878057682</v>
      </c>
      <c r="CB45" s="54">
        <f>CA45*(CA45&lt;&gt;0)</f>
        <v>4.6677403878057682</v>
      </c>
      <c r="CC45" s="26">
        <f>CB45/$CB$138</f>
        <v>2.4572874564006025E-3</v>
      </c>
      <c r="CD45" s="47">
        <f>CC45 * $CA$138</f>
        <v>4.6677403878057682</v>
      </c>
      <c r="CE45" s="48">
        <f>IF(CD45&gt;0, V45, W45)</f>
        <v>2.793222612572793</v>
      </c>
      <c r="CF45" s="65">
        <f>CD45/CE45</f>
        <v>1.6710950164857739</v>
      </c>
      <c r="CG45" s="66">
        <v>479</v>
      </c>
      <c r="CH45" s="15">
        <f>AZ45*$CG$141</f>
        <v>4.2485556158811368</v>
      </c>
      <c r="CI45" s="37">
        <f>CH45-CG45</f>
        <v>-474.75144438411888</v>
      </c>
      <c r="CJ45" s="54">
        <f>CI45*(CI45&lt;&gt;0)</f>
        <v>-474.75144438411888</v>
      </c>
      <c r="CK45" s="26">
        <f>CJ45/$CJ$138</f>
        <v>-7.9672992554498639E-2</v>
      </c>
      <c r="CL45" s="47">
        <f>CK45 * $CI$138</f>
        <v>-474.75144438411894</v>
      </c>
      <c r="CM45" s="48">
        <f>IF(CD45&gt;0,V45,W45)</f>
        <v>2.793222612572793</v>
      </c>
      <c r="CN45" s="65">
        <f>CL45/CM45</f>
        <v>-169.96548798050611</v>
      </c>
      <c r="CO45" s="70">
        <f>N45</f>
        <v>-5</v>
      </c>
      <c r="CP45" s="1">
        <f>BW45+BY45</f>
        <v>3</v>
      </c>
    </row>
    <row r="46" spans="1:94" x14ac:dyDescent="0.2">
      <c r="A46" s="28" t="s">
        <v>153</v>
      </c>
      <c r="B46">
        <v>0</v>
      </c>
      <c r="C46">
        <v>0</v>
      </c>
      <c r="D46">
        <v>0.41910331384015498</v>
      </c>
      <c r="E46">
        <v>0.58089668615984402</v>
      </c>
      <c r="F46">
        <v>0.425961538461538</v>
      </c>
      <c r="G46">
        <v>0.425961538461538</v>
      </c>
      <c r="H46">
        <v>0.59061135371178997</v>
      </c>
      <c r="I46">
        <v>0.44213973799126599</v>
      </c>
      <c r="J46">
        <v>0.51101149613760899</v>
      </c>
      <c r="K46">
        <v>0.46655250836996698</v>
      </c>
      <c r="L46">
        <v>0.49057632348317198</v>
      </c>
      <c r="M46">
        <v>-0.94005777757930797</v>
      </c>
      <c r="N46" s="21">
        <v>0</v>
      </c>
      <c r="O46">
        <v>1.0313343398650301</v>
      </c>
      <c r="P46">
        <v>0.98469055488068502</v>
      </c>
      <c r="Q46">
        <v>1.01753417678828</v>
      </c>
      <c r="R46">
        <v>0.991851057354041</v>
      </c>
      <c r="S46">
        <v>48.169998168945298</v>
      </c>
      <c r="T46" s="27">
        <f>IF(C46,P46,R46)</f>
        <v>0.991851057354041</v>
      </c>
      <c r="U46" s="27">
        <f>IF(D46 = 0,O46,Q46)</f>
        <v>1.01753417678828</v>
      </c>
      <c r="V46" s="39">
        <f>S46*T46^(1-N46)</f>
        <v>47.777463616610611</v>
      </c>
      <c r="W46" s="38">
        <f>S46*U46^(N46+1)</f>
        <v>49.014619432730704</v>
      </c>
      <c r="X46" s="44">
        <f>0.5 * (D46-MAX($D$3:$D$137))/(MIN($D$3:$D$137)-MAX($D$3:$D$137)) + 0.75</f>
        <v>1.0373794940275973</v>
      </c>
      <c r="Y46" s="44">
        <f>AVERAGE(D46, F46, G46, H46, I46, J46, K46)</f>
        <v>0.46876306956769476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PERCENTILE($L$2:$L$137, 0.05)</f>
        <v>-4.3359341232353174E-2</v>
      </c>
      <c r="AG46" s="22">
        <f>PERCENTILE($L$2:$L$137, 0.95)</f>
        <v>0.9653657708272595</v>
      </c>
      <c r="AH46" s="22">
        <f>MIN(MAX(L46,AF46), AG46)</f>
        <v>0.49057632348317198</v>
      </c>
      <c r="AI46" s="22">
        <f>AH46-$AH$138+1</f>
        <v>1.5339356647155251</v>
      </c>
      <c r="AJ46" s="22">
        <f>PERCENTILE($M$2:$M$137, 0.02)</f>
        <v>-2.2731471942601358</v>
      </c>
      <c r="AK46" s="22">
        <f>PERCENTILE($M$2:$M$137, 0.98)</f>
        <v>1.2131274727462054</v>
      </c>
      <c r="AL46" s="22">
        <f>MIN(MAX(M46,AJ46), AK46)</f>
        <v>-0.94005777757930797</v>
      </c>
      <c r="AM46" s="22">
        <f>AL46-$AL$138 + 1</f>
        <v>2.3330894166808278</v>
      </c>
      <c r="AN46" s="46">
        <v>1</v>
      </c>
      <c r="AO46" s="51">
        <v>1</v>
      </c>
      <c r="AP46" s="51">
        <v>1</v>
      </c>
      <c r="AQ46" s="21">
        <v>1</v>
      </c>
      <c r="AR46" s="17">
        <f>(AI46^4)*AB46*AE46*AN46</f>
        <v>5.5364142838383561</v>
      </c>
      <c r="AS46" s="17">
        <f>(AM46^4) *Z46*AC46*AO46*(M46 &gt; 0)</f>
        <v>0</v>
      </c>
      <c r="AT46" s="17">
        <f>(AM46^4)*AA46*AP46*AQ46</f>
        <v>29.629582672493445</v>
      </c>
      <c r="AU46" s="17">
        <f>MIN(AR46, 0.05*AR$138)</f>
        <v>5.5364142838383561</v>
      </c>
      <c r="AV46" s="17">
        <f>MIN(AS46, 0.05*AS$138)</f>
        <v>0</v>
      </c>
      <c r="AW46" s="17">
        <f>MIN(AT46, 0.05*AT$138)</f>
        <v>29.629582672493445</v>
      </c>
      <c r="AX46" s="14">
        <f>AU46/$AU$138</f>
        <v>8.299787761472022E-3</v>
      </c>
      <c r="AY46" s="14">
        <f>AV46/$AV$138</f>
        <v>0</v>
      </c>
      <c r="AZ46" s="67">
        <f>AW46/$AW$138</f>
        <v>3.3668907745930511E-3</v>
      </c>
      <c r="BA46" s="21">
        <f>N46</f>
        <v>0</v>
      </c>
      <c r="BB46" s="66">
        <v>1493</v>
      </c>
      <c r="BC46" s="15">
        <f>$D$144*AX46</f>
        <v>1006.7310563155104</v>
      </c>
      <c r="BD46" s="19">
        <f>BC46-BB46</f>
        <v>-486.26894368448961</v>
      </c>
      <c r="BE46" s="53">
        <f>BD46*IF($BD$138 &gt; 0, (BD46&gt;0), (BD46&lt;0))</f>
        <v>0</v>
      </c>
      <c r="BF46" s="61">
        <f>BE46/$BE$138</f>
        <v>0</v>
      </c>
      <c r="BG46" s="62">
        <f>BF46*$BD$138</f>
        <v>0</v>
      </c>
      <c r="BH46" s="63">
        <f>(IF(BG46 &gt; 0, V46, W46))</f>
        <v>49.014619432730704</v>
      </c>
      <c r="BI46" s="46">
        <f>BG46/BH46</f>
        <v>0</v>
      </c>
      <c r="BJ46" s="64">
        <f>BB46/BC46</f>
        <v>1.4830177241816334</v>
      </c>
      <c r="BK46" s="66">
        <v>674</v>
      </c>
      <c r="BL46" s="66">
        <v>2023</v>
      </c>
      <c r="BM46" s="66">
        <v>0</v>
      </c>
      <c r="BN46" s="10">
        <f>SUM(BK46:BM46)</f>
        <v>2697</v>
      </c>
      <c r="BO46" s="15">
        <f>AY46*$D$143</f>
        <v>0</v>
      </c>
      <c r="BP46" s="9">
        <f>BO46-BN46</f>
        <v>-2697</v>
      </c>
      <c r="BQ46" s="53">
        <f>BP46*IF($BP$138 &gt; 0, (BP46&gt;0), (BP46&lt;0))</f>
        <v>0</v>
      </c>
      <c r="BR46" s="7">
        <f>BQ46/$BQ$138</f>
        <v>0</v>
      </c>
      <c r="BS46" s="62">
        <f>BR46*$BP$138</f>
        <v>0</v>
      </c>
      <c r="BT46" s="48">
        <f>IF(BS46&gt;0,V46,W46)</f>
        <v>49.014619432730704</v>
      </c>
      <c r="BU46" s="46">
        <f>BS46/BT46</f>
        <v>0</v>
      </c>
      <c r="BV46" s="64" t="e">
        <f>BN46/BO46</f>
        <v>#DIV/0!</v>
      </c>
      <c r="BW46" s="16">
        <f>BB46+BN46+BY46</f>
        <v>4190</v>
      </c>
      <c r="BX46" s="69">
        <f>BC46+BO46+BZ46</f>
        <v>1039.6408985363089</v>
      </c>
      <c r="BY46" s="66">
        <v>0</v>
      </c>
      <c r="BZ46" s="15">
        <f>AZ46*$D$146</f>
        <v>32.909842220798502</v>
      </c>
      <c r="CA46" s="37">
        <f>BZ46-BY46</f>
        <v>32.909842220798502</v>
      </c>
      <c r="CB46" s="54">
        <f>CA46*(CA46&lt;&gt;0)</f>
        <v>32.909842220798502</v>
      </c>
      <c r="CC46" s="26">
        <f>CB46/$CB$138</f>
        <v>1.7325072896632612E-2</v>
      </c>
      <c r="CD46" s="47">
        <f>CC46 * $CA$138</f>
        <v>32.909842220798502</v>
      </c>
      <c r="CE46" s="48">
        <f>IF(CD46&gt;0, V46, W46)</f>
        <v>47.777463616610611</v>
      </c>
      <c r="CF46" s="65">
        <f>CD46/CE46</f>
        <v>0.68881518041399048</v>
      </c>
      <c r="CG46" s="66">
        <v>0</v>
      </c>
      <c r="CH46" s="15">
        <f>AZ46*$CG$141</f>
        <v>29.954385498860727</v>
      </c>
      <c r="CI46" s="37">
        <f>CH46-CG46</f>
        <v>29.954385498860727</v>
      </c>
      <c r="CJ46" s="54">
        <f>CI46*(CI46&lt;&gt;0)</f>
        <v>29.954385498860727</v>
      </c>
      <c r="CK46" s="26">
        <f>CJ46/$CJ$138</f>
        <v>5.0269579188354464E-3</v>
      </c>
      <c r="CL46" s="47">
        <f>CK46 * $CI$138</f>
        <v>29.954385498860724</v>
      </c>
      <c r="CM46" s="48">
        <f>IF(CD46&gt;0,V46,W46)</f>
        <v>47.777463616610611</v>
      </c>
      <c r="CN46" s="65">
        <f>CL46/CM46</f>
        <v>0.62695637715784047</v>
      </c>
      <c r="CO46" s="70">
        <f>N46</f>
        <v>0</v>
      </c>
      <c r="CP46" s="1">
        <f>BW46+BY46</f>
        <v>4190</v>
      </c>
    </row>
    <row r="47" spans="1:94" x14ac:dyDescent="0.2">
      <c r="A47" s="28" t="s">
        <v>203</v>
      </c>
      <c r="B47">
        <v>1</v>
      </c>
      <c r="C47">
        <v>1</v>
      </c>
      <c r="D47">
        <v>0.66160607271274396</v>
      </c>
      <c r="E47">
        <v>0.33839392728725498</v>
      </c>
      <c r="F47">
        <v>0.878426698450536</v>
      </c>
      <c r="G47">
        <v>0.878426698450536</v>
      </c>
      <c r="H47">
        <v>0.24091099038863301</v>
      </c>
      <c r="I47">
        <v>0.53071458420392803</v>
      </c>
      <c r="J47">
        <v>0.35756814188942998</v>
      </c>
      <c r="K47">
        <v>0.56044393328059605</v>
      </c>
      <c r="L47">
        <v>0.62202248703543195</v>
      </c>
      <c r="M47">
        <v>1.1651367069195899</v>
      </c>
      <c r="N47" s="21">
        <v>0</v>
      </c>
      <c r="O47">
        <v>1.0081608238272299</v>
      </c>
      <c r="P47">
        <v>0.97893016654796305</v>
      </c>
      <c r="Q47">
        <v>1.02530228109067</v>
      </c>
      <c r="R47">
        <v>0.99035141102043001</v>
      </c>
      <c r="S47">
        <v>27.600000381469702</v>
      </c>
      <c r="T47" s="27">
        <f>IF(C47,P47,R47)</f>
        <v>0.97893016654796305</v>
      </c>
      <c r="U47" s="27">
        <f>IF(D47 = 0,O47,Q47)</f>
        <v>1.02530228109067</v>
      </c>
      <c r="V47" s="39">
        <f>S47*T47^(1-N47)</f>
        <v>27.01847297015598</v>
      </c>
      <c r="W47" s="38">
        <f>S47*U47^(N47+1)</f>
        <v>28.298343349224247</v>
      </c>
      <c r="X47" s="44">
        <f>0.5 * (D47-MAX($D$3:$D$137))/(MIN($D$3:$D$137)-MAX($D$3:$D$137)) + 0.75</f>
        <v>0.91051633061224713</v>
      </c>
      <c r="Y47" s="44">
        <f>AVERAGE(D47, F47, G47, H47, I47, J47, K47)</f>
        <v>0.58687101705377187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PERCENTILE($L$2:$L$137, 0.05)</f>
        <v>-4.3359341232353174E-2</v>
      </c>
      <c r="AG47" s="22">
        <f>PERCENTILE($L$2:$L$137, 0.95)</f>
        <v>0.9653657708272595</v>
      </c>
      <c r="AH47" s="22">
        <f>MIN(MAX(L47,AF47), AG47)</f>
        <v>0.62202248703543195</v>
      </c>
      <c r="AI47" s="22">
        <f>AH47-$AH$138+1</f>
        <v>1.665381828267785</v>
      </c>
      <c r="AJ47" s="22">
        <f>PERCENTILE($M$2:$M$137, 0.02)</f>
        <v>-2.2731471942601358</v>
      </c>
      <c r="AK47" s="22">
        <f>PERCENTILE($M$2:$M$137, 0.98)</f>
        <v>1.2131274727462054</v>
      </c>
      <c r="AL47" s="22">
        <f>MIN(MAX(M47,AJ47), AK47)</f>
        <v>1.1651367069195899</v>
      </c>
      <c r="AM47" s="22">
        <f>AL47-$AL$138 + 1</f>
        <v>4.4382839011797257</v>
      </c>
      <c r="AN47" s="46">
        <v>0</v>
      </c>
      <c r="AO47" s="75">
        <v>0.22</v>
      </c>
      <c r="AP47" s="51">
        <v>0.5</v>
      </c>
      <c r="AQ47" s="50">
        <v>1</v>
      </c>
      <c r="AR47" s="17">
        <f>(AI47^4)*AB47*AE47*AN47</f>
        <v>0</v>
      </c>
      <c r="AS47" s="17">
        <f>(AM47^4) *Z47*AC47*AO47*(M47 &gt; 0)</f>
        <v>85.365619632237866</v>
      </c>
      <c r="AT47" s="17">
        <f>(AM47^4)*AA47*AP47*AQ47</f>
        <v>194.01277189144969</v>
      </c>
      <c r="AU47" s="17">
        <f>MIN(AR47, 0.05*AR$138)</f>
        <v>0</v>
      </c>
      <c r="AV47" s="17">
        <f>MIN(AS47, 0.05*AS$138)</f>
        <v>85.365619632237866</v>
      </c>
      <c r="AW47" s="17">
        <f>MIN(AT47, 0.05*AT$138)</f>
        <v>194.01277189144969</v>
      </c>
      <c r="AX47" s="14">
        <f>AU47/$AU$138</f>
        <v>0</v>
      </c>
      <c r="AY47" s="14">
        <f>AV47/$AV$138</f>
        <v>2.8111668990987642E-2</v>
      </c>
      <c r="AZ47" s="67">
        <f>AW47/$AW$138</f>
        <v>2.2046203588313214E-2</v>
      </c>
      <c r="BA47" s="21">
        <f>N47</f>
        <v>0</v>
      </c>
      <c r="BB47" s="66">
        <v>0</v>
      </c>
      <c r="BC47" s="15">
        <f>$D$144*AX47</f>
        <v>0</v>
      </c>
      <c r="BD47" s="19">
        <f>BC47-BB47</f>
        <v>0</v>
      </c>
      <c r="BE47" s="53">
        <f>BD47*IF($BD$138 &gt; 0, (BD47&gt;0), (BD47&lt;0))</f>
        <v>0</v>
      </c>
      <c r="BF47" s="61">
        <f>BE47/$BE$138</f>
        <v>0</v>
      </c>
      <c r="BG47" s="62">
        <f>BF47*$BD$138</f>
        <v>0</v>
      </c>
      <c r="BH47" s="63">
        <f>(IF(BG47 &gt; 0, V47, W47))</f>
        <v>28.298343349224247</v>
      </c>
      <c r="BI47" s="46">
        <f>BG47/BH47</f>
        <v>0</v>
      </c>
      <c r="BJ47" s="64" t="e">
        <f>BB47/BC47</f>
        <v>#DIV/0!</v>
      </c>
      <c r="BK47" s="66">
        <v>83</v>
      </c>
      <c r="BL47" s="66">
        <v>800</v>
      </c>
      <c r="BM47" s="66">
        <v>0</v>
      </c>
      <c r="BN47" s="10">
        <f>SUM(BK47:BM47)</f>
        <v>883</v>
      </c>
      <c r="BO47" s="15">
        <f>AY47*$D$143</f>
        <v>4973.7146651519197</v>
      </c>
      <c r="BP47" s="9">
        <f>BO47-BN47</f>
        <v>4090.7146651519197</v>
      </c>
      <c r="BQ47" s="53">
        <f>BP47*IF($BP$138 &gt; 0, (BP47&gt;0), (BP47&lt;0))</f>
        <v>4090.7146651519197</v>
      </c>
      <c r="BR47" s="7">
        <f>BQ47/$BQ$138</f>
        <v>3.0511088284721793E-2</v>
      </c>
      <c r="BS47" s="62">
        <f>BR47*$BP$138</f>
        <v>198.93382117080009</v>
      </c>
      <c r="BT47" s="48">
        <f>IF(BS47&gt;0,V47,W47)</f>
        <v>27.01847297015598</v>
      </c>
      <c r="BU47" s="46">
        <f>BS47/BT47</f>
        <v>7.3628817361565204</v>
      </c>
      <c r="BV47" s="64">
        <f>BN47/BO47</f>
        <v>0.17753330447094098</v>
      </c>
      <c r="BW47" s="16">
        <f>BB47+BN47+BY47</f>
        <v>911</v>
      </c>
      <c r="BX47" s="69">
        <f>BC47+BO47+BZ47</f>
        <v>5189.2063844360664</v>
      </c>
      <c r="BY47" s="66">
        <v>28</v>
      </c>
      <c r="BZ47" s="15">
        <f>AZ47*$D$146</f>
        <v>215.49171928414691</v>
      </c>
      <c r="CA47" s="37">
        <f>BZ47-BY47</f>
        <v>187.49171928414691</v>
      </c>
      <c r="CB47" s="54">
        <f>CA47*(CA47&lt;&gt;0)</f>
        <v>187.49171928414691</v>
      </c>
      <c r="CC47" s="26">
        <f>CB47/$CB$138</f>
        <v>9.870322933544616E-2</v>
      </c>
      <c r="CD47" s="47">
        <f>CC47 * $CA$138</f>
        <v>187.49171928414691</v>
      </c>
      <c r="CE47" s="48">
        <f>IF(CD47&gt;0, V47, W47)</f>
        <v>27.01847297015598</v>
      </c>
      <c r="CF47" s="65">
        <f>CD47/CE47</f>
        <v>6.939389931149929</v>
      </c>
      <c r="CG47" s="66">
        <v>0</v>
      </c>
      <c r="CH47" s="15">
        <f>AZ47*$CG$141</f>
        <v>196.13956177432559</v>
      </c>
      <c r="CI47" s="37">
        <f>CH47-CG47</f>
        <v>196.13956177432559</v>
      </c>
      <c r="CJ47" s="54">
        <f>CI47*(CI47&lt;&gt;0)</f>
        <v>196.13956177432559</v>
      </c>
      <c r="CK47" s="26">
        <f>CJ47/$CJ$138</f>
        <v>3.29162260162493E-2</v>
      </c>
      <c r="CL47" s="47">
        <f>CK47 * $CI$138</f>
        <v>196.13956177432559</v>
      </c>
      <c r="CM47" s="48">
        <f>IF(CD47&gt;0,V47,W47)</f>
        <v>27.01847297015598</v>
      </c>
      <c r="CN47" s="65">
        <f>CL47/CM47</f>
        <v>7.2594614059416722</v>
      </c>
      <c r="CO47" s="70">
        <f>N47</f>
        <v>0</v>
      </c>
      <c r="CP47" s="1">
        <f>BW47+BY47</f>
        <v>939</v>
      </c>
    </row>
    <row r="48" spans="1:94" x14ac:dyDescent="0.2">
      <c r="A48" s="28" t="s">
        <v>154</v>
      </c>
      <c r="B48">
        <v>1</v>
      </c>
      <c r="C48">
        <v>1</v>
      </c>
      <c r="D48">
        <v>0.65601278465840995</v>
      </c>
      <c r="E48">
        <v>0.34398721534158999</v>
      </c>
      <c r="F48">
        <v>0.81287246722288398</v>
      </c>
      <c r="G48">
        <v>0.81287246722288398</v>
      </c>
      <c r="H48">
        <v>0.65691600501462599</v>
      </c>
      <c r="I48">
        <v>0.66903468449644798</v>
      </c>
      <c r="J48">
        <v>0.66294765415953205</v>
      </c>
      <c r="K48">
        <v>0.734092565877276</v>
      </c>
      <c r="L48">
        <v>0.65159397497250704</v>
      </c>
      <c r="M48">
        <v>-1.7330843367525901</v>
      </c>
      <c r="N48" s="21">
        <v>0</v>
      </c>
      <c r="O48">
        <v>1.00539621236614</v>
      </c>
      <c r="P48">
        <v>0.99219262397102503</v>
      </c>
      <c r="Q48">
        <v>1.00254664558118</v>
      </c>
      <c r="R48">
        <v>0.99443120695517295</v>
      </c>
      <c r="S48">
        <v>68.970001220703097</v>
      </c>
      <c r="T48" s="27">
        <f>IF(C48,P48,R48)</f>
        <v>0.99219262397102503</v>
      </c>
      <c r="U48" s="27">
        <f>IF(D48 = 0,O48,Q48)</f>
        <v>1.00254664558118</v>
      </c>
      <c r="V48" s="39">
        <f>S48*T48^(1-N48)</f>
        <v>68.431526486454203</v>
      </c>
      <c r="W48" s="38">
        <f>S48*U48^(N48+1)</f>
        <v>69.14564336954578</v>
      </c>
      <c r="X48" s="44">
        <f>0.5 * (D48-MAX($D$3:$D$137))/(MIN($D$3:$D$137)-MAX($D$3:$D$137)) + 0.75</f>
        <v>0.91344240955569911</v>
      </c>
      <c r="Y48" s="44">
        <f>AVERAGE(D48, F48, G48, H48, I48, J48, K48)</f>
        <v>0.71496408980743709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PERCENTILE($L$2:$L$137, 0.05)</f>
        <v>-4.3359341232353174E-2</v>
      </c>
      <c r="AG48" s="22">
        <f>PERCENTILE($L$2:$L$137, 0.95)</f>
        <v>0.9653657708272595</v>
      </c>
      <c r="AH48" s="22">
        <f>MIN(MAX(L48,AF48), AG48)</f>
        <v>0.65159397497250704</v>
      </c>
      <c r="AI48" s="22">
        <f>AH48-$AH$138+1</f>
        <v>1.6949533162048602</v>
      </c>
      <c r="AJ48" s="22">
        <f>PERCENTILE($M$2:$M$137, 0.02)</f>
        <v>-2.2731471942601358</v>
      </c>
      <c r="AK48" s="22">
        <f>PERCENTILE($M$2:$M$137, 0.98)</f>
        <v>1.2131274727462054</v>
      </c>
      <c r="AL48" s="22">
        <f>MIN(MAX(M48,AJ48), AK48)</f>
        <v>-1.7330843367525901</v>
      </c>
      <c r="AM48" s="22">
        <f>AL48-$AL$138 + 1</f>
        <v>1.5400628575075457</v>
      </c>
      <c r="AN48" s="46">
        <v>1</v>
      </c>
      <c r="AO48" s="51">
        <v>1</v>
      </c>
      <c r="AP48" s="51">
        <v>1</v>
      </c>
      <c r="AQ48" s="21">
        <v>1</v>
      </c>
      <c r="AR48" s="17">
        <f>(AI48^4)*AB48*AE48*AN48</f>
        <v>8.2533633294353308</v>
      </c>
      <c r="AS48" s="17">
        <f>(AM48^4) *Z48*AC48*AO48*(M48 &gt; 0)</f>
        <v>0</v>
      </c>
      <c r="AT48" s="17">
        <f>(AM48^4)*AA48*AP48*AQ48</f>
        <v>5.6254049050713775</v>
      </c>
      <c r="AU48" s="17">
        <f>MIN(AR48, 0.05*AR$138)</f>
        <v>8.2533633294353308</v>
      </c>
      <c r="AV48" s="17">
        <f>MIN(AS48, 0.05*AS$138)</f>
        <v>0</v>
      </c>
      <c r="AW48" s="17">
        <f>MIN(AT48, 0.05*AT$138)</f>
        <v>5.6254049050713775</v>
      </c>
      <c r="AX48" s="14">
        <f>AU48/$AU$138</f>
        <v>1.2372839249511143E-2</v>
      </c>
      <c r="AY48" s="14">
        <f>AV48/$AV$138</f>
        <v>0</v>
      </c>
      <c r="AZ48" s="67">
        <f>AW48/$AW$138</f>
        <v>6.3923019394459245E-4</v>
      </c>
      <c r="BA48" s="21">
        <f>N48</f>
        <v>0</v>
      </c>
      <c r="BB48" s="66">
        <v>1793</v>
      </c>
      <c r="BC48" s="15">
        <f>$D$144*AX48</f>
        <v>1500.7759096087036</v>
      </c>
      <c r="BD48" s="19">
        <f>BC48-BB48</f>
        <v>-292.22409039129639</v>
      </c>
      <c r="BE48" s="53">
        <f>BD48*IF($BD$138 &gt; 0, (BD48&gt;0), (BD48&lt;0))</f>
        <v>0</v>
      </c>
      <c r="BF48" s="61">
        <f>BE48/$BE$138</f>
        <v>0</v>
      </c>
      <c r="BG48" s="62">
        <f>BF48*$BD$138</f>
        <v>0</v>
      </c>
      <c r="BH48" s="63">
        <f>(IF(BG48 &gt; 0, V48, W48))</f>
        <v>69.14564336954578</v>
      </c>
      <c r="BI48" s="46">
        <f>BG48/BH48</f>
        <v>0</v>
      </c>
      <c r="BJ48" s="64">
        <f>BB48/BC48</f>
        <v>1.1947153392590688</v>
      </c>
      <c r="BK48" s="66">
        <v>276</v>
      </c>
      <c r="BL48" s="66">
        <v>2966</v>
      </c>
      <c r="BM48" s="66">
        <v>0</v>
      </c>
      <c r="BN48" s="10">
        <f>SUM(BK48:BM48)</f>
        <v>3242</v>
      </c>
      <c r="BO48" s="15">
        <f>AY48*$D$143</f>
        <v>0</v>
      </c>
      <c r="BP48" s="9">
        <f>BO48-BN48</f>
        <v>-3242</v>
      </c>
      <c r="BQ48" s="53">
        <f>BP48*IF($BP$138 &gt; 0, (BP48&gt;0), (BP48&lt;0))</f>
        <v>0</v>
      </c>
      <c r="BR48" s="7">
        <f>BQ48/$BQ$138</f>
        <v>0</v>
      </c>
      <c r="BS48" s="62">
        <f>BR48*$BP$138</f>
        <v>0</v>
      </c>
      <c r="BT48" s="48">
        <f>IF(BS48&gt;0,V48,W48)</f>
        <v>69.14564336954578</v>
      </c>
      <c r="BU48" s="46">
        <f>BS48/BT48</f>
        <v>0</v>
      </c>
      <c r="BV48" s="64" t="e">
        <f>BN48/BO48</f>
        <v>#DIV/0!</v>
      </c>
      <c r="BW48" s="16">
        <f>BB48+BN48+BY48</f>
        <v>5035</v>
      </c>
      <c r="BX48" s="69">
        <f>BC48+BO48+BZ48</f>
        <v>1507.0240971009248</v>
      </c>
      <c r="BY48" s="66">
        <v>0</v>
      </c>
      <c r="BZ48" s="15">
        <f>AZ48*$D$146</f>
        <v>6.248187492221116</v>
      </c>
      <c r="CA48" s="37">
        <f>BZ48-BY48</f>
        <v>6.248187492221116</v>
      </c>
      <c r="CB48" s="54">
        <f>CA48*(CA48&lt;&gt;0)</f>
        <v>6.248187492221116</v>
      </c>
      <c r="CC48" s="26">
        <f>CB48/$CB$138</f>
        <v>3.2892987771951836E-3</v>
      </c>
      <c r="CD48" s="47">
        <f>CC48 * $CA$138</f>
        <v>6.248187492221116</v>
      </c>
      <c r="CE48" s="48">
        <f>IF(CD48&gt;0, V48, W48)</f>
        <v>68.431526486454203</v>
      </c>
      <c r="CF48" s="65">
        <f>CD48/CE48</f>
        <v>9.1305686326578206E-2</v>
      </c>
      <c r="CG48" s="66">
        <v>0</v>
      </c>
      <c r="CH48" s="15">
        <f>AZ48*$CG$141</f>
        <v>5.6870712279765527</v>
      </c>
      <c r="CI48" s="37">
        <f>CH48-CG48</f>
        <v>5.6870712279765527</v>
      </c>
      <c r="CJ48" s="54">
        <f>CI48*(CI48&lt;&gt;0)</f>
        <v>5.6870712279765527</v>
      </c>
      <c r="CK48" s="26">
        <f>CJ48/$CJ$138</f>
        <v>9.5440675107640884E-4</v>
      </c>
      <c r="CL48" s="47">
        <f>CK48 * $CI$138</f>
        <v>5.6870712279765527</v>
      </c>
      <c r="CM48" s="48">
        <f>IF(CD48&gt;0,V48,W48)</f>
        <v>68.431526486454203</v>
      </c>
      <c r="CN48" s="65">
        <f>CL48/CM48</f>
        <v>8.3106011512139658E-2</v>
      </c>
      <c r="CO48" s="70">
        <f>N48</f>
        <v>0</v>
      </c>
      <c r="CP48" s="1">
        <f>BW48+BY48</f>
        <v>5035</v>
      </c>
    </row>
    <row r="49" spans="1:94" x14ac:dyDescent="0.2">
      <c r="A49" s="28" t="s">
        <v>163</v>
      </c>
      <c r="B49">
        <v>1</v>
      </c>
      <c r="C49">
        <v>1</v>
      </c>
      <c r="D49">
        <v>0.46584099081102598</v>
      </c>
      <c r="E49">
        <v>0.53415900918897297</v>
      </c>
      <c r="F49">
        <v>0.81803734604688105</v>
      </c>
      <c r="G49">
        <v>0.81803734604688105</v>
      </c>
      <c r="H49">
        <v>5.8086084412870803E-2</v>
      </c>
      <c r="I49">
        <v>0.52193898871709099</v>
      </c>
      <c r="J49">
        <v>0.17411890235407901</v>
      </c>
      <c r="K49">
        <v>0.37740663054367102</v>
      </c>
      <c r="L49">
        <v>0.79375595975792901</v>
      </c>
      <c r="M49">
        <v>-2.2021031357786098</v>
      </c>
      <c r="N49" s="21">
        <v>0</v>
      </c>
      <c r="O49">
        <v>1.0014679060994101</v>
      </c>
      <c r="P49">
        <v>0.97379759622594497</v>
      </c>
      <c r="Q49">
        <v>1.01784531200799</v>
      </c>
      <c r="R49">
        <v>0.99399904521614202</v>
      </c>
      <c r="S49">
        <v>97.800003051757798</v>
      </c>
      <c r="T49" s="27">
        <f>IF(C49,P49,R49)</f>
        <v>0.97379759622594497</v>
      </c>
      <c r="U49" s="27">
        <f>IF(D49 = 0,O49,Q49)</f>
        <v>1.01784531200799</v>
      </c>
      <c r="V49" s="39">
        <f>S49*T49^(1-N49)</f>
        <v>95.237407882691826</v>
      </c>
      <c r="W49" s="38">
        <f>S49*U49^(N49+1)</f>
        <v>99.545274620598789</v>
      </c>
      <c r="X49" s="44">
        <f>0.5 * (D49-MAX($D$3:$D$137))/(MIN($D$3:$D$137)-MAX($D$3:$D$137)) + 0.75</f>
        <v>1.0129290936330817</v>
      </c>
      <c r="Y49" s="44">
        <f>AVERAGE(D49, F49, G49, H49, I49, J49, K49)</f>
        <v>0.46192375556178566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PERCENTILE($L$2:$L$137, 0.05)</f>
        <v>-4.3359341232353174E-2</v>
      </c>
      <c r="AG49" s="22">
        <f>PERCENTILE($L$2:$L$137, 0.95)</f>
        <v>0.9653657708272595</v>
      </c>
      <c r="AH49" s="22">
        <f>MIN(MAX(L49,AF49), AG49)</f>
        <v>0.79375595975792901</v>
      </c>
      <c r="AI49" s="22">
        <f>AH49-$AH$138+1</f>
        <v>1.8371153009902823</v>
      </c>
      <c r="AJ49" s="22">
        <f>PERCENTILE($M$2:$M$137, 0.02)</f>
        <v>-2.2731471942601358</v>
      </c>
      <c r="AK49" s="22">
        <f>PERCENTILE($M$2:$M$137, 0.98)</f>
        <v>1.2131274727462054</v>
      </c>
      <c r="AL49" s="22">
        <f>MIN(MAX(M49,AJ49), AK49)</f>
        <v>-2.2021031357786098</v>
      </c>
      <c r="AM49" s="22">
        <f>AL49-$AL$138 + 1</f>
        <v>1.071044058481526</v>
      </c>
      <c r="AN49" s="46">
        <v>1</v>
      </c>
      <c r="AO49" s="51">
        <v>1</v>
      </c>
      <c r="AP49" s="51">
        <v>1</v>
      </c>
      <c r="AQ49" s="21">
        <v>1</v>
      </c>
      <c r="AR49" s="17">
        <f>(AI49^4)*AB49*AE49*AN49</f>
        <v>11.390575246699484</v>
      </c>
      <c r="AS49" s="17">
        <f>(AM49^4) *Z49*AC49*AO49*(M49 &gt; 0)</f>
        <v>0</v>
      </c>
      <c r="AT49" s="17">
        <f>(AM49^4)*AA49*AP49*AQ49</f>
        <v>1.3159195690549261</v>
      </c>
      <c r="AU49" s="17">
        <f>MIN(AR49, 0.05*AR$138)</f>
        <v>11.390575246699484</v>
      </c>
      <c r="AV49" s="17">
        <f>MIN(AS49, 0.05*AS$138)</f>
        <v>0</v>
      </c>
      <c r="AW49" s="17">
        <f>MIN(AT49, 0.05*AT$138)</f>
        <v>1.3159195690549261</v>
      </c>
      <c r="AX49" s="14">
        <f>AU49/$AU$138</f>
        <v>1.7075918127127415E-2</v>
      </c>
      <c r="AY49" s="14">
        <f>AV49/$AV$138</f>
        <v>0</v>
      </c>
      <c r="AZ49" s="67">
        <f>AW49/$AW$138</f>
        <v>1.4953155115716808E-4</v>
      </c>
      <c r="BA49" s="21">
        <f>N49</f>
        <v>0</v>
      </c>
      <c r="BB49" s="66">
        <v>3325</v>
      </c>
      <c r="BC49" s="15">
        <f>$D$144*AX49</f>
        <v>2071.2405651480472</v>
      </c>
      <c r="BD49" s="19">
        <f>BC49-BB49</f>
        <v>-1253.7594348519528</v>
      </c>
      <c r="BE49" s="53">
        <f>BD49*IF($BD$138 &gt; 0, (BD49&gt;0), (BD49&lt;0))</f>
        <v>0</v>
      </c>
      <c r="BF49" s="61">
        <f>BE49/$BE$138</f>
        <v>0</v>
      </c>
      <c r="BG49" s="62">
        <f>BF49*$BD$138</f>
        <v>0</v>
      </c>
      <c r="BH49" s="63">
        <f>(IF(BG49 &gt; 0, V49, W49))</f>
        <v>99.545274620598789</v>
      </c>
      <c r="BI49" s="46">
        <f>BG49/BH49</f>
        <v>0</v>
      </c>
      <c r="BJ49" s="64">
        <f>BB49/BC49</f>
        <v>1.6053181151182876</v>
      </c>
      <c r="BK49" s="66">
        <v>0</v>
      </c>
      <c r="BL49" s="66">
        <v>4303</v>
      </c>
      <c r="BM49" s="66">
        <v>98</v>
      </c>
      <c r="BN49" s="10">
        <f>SUM(BK49:BM49)</f>
        <v>4401</v>
      </c>
      <c r="BO49" s="15">
        <f>AY49*$D$143</f>
        <v>0</v>
      </c>
      <c r="BP49" s="9">
        <f>BO49-BN49</f>
        <v>-4401</v>
      </c>
      <c r="BQ49" s="53">
        <f>BP49*IF($BP$138 &gt; 0, (BP49&gt;0), (BP49&lt;0))</f>
        <v>0</v>
      </c>
      <c r="BR49" s="7">
        <f>BQ49/$BQ$138</f>
        <v>0</v>
      </c>
      <c r="BS49" s="62">
        <f>BR49*$BP$138</f>
        <v>0</v>
      </c>
      <c r="BT49" s="48">
        <f>IF(BS49&gt;0,V49,W49)</f>
        <v>99.545274620598789</v>
      </c>
      <c r="BU49" s="46">
        <f>BS49/BT49</f>
        <v>0</v>
      </c>
      <c r="BV49" s="64" t="e">
        <f>BN49/BO49</f>
        <v>#DIV/0!</v>
      </c>
      <c r="BW49" s="16">
        <f>BB49+BN49+BY49</f>
        <v>7726</v>
      </c>
      <c r="BX49" s="69">
        <f>BC49+BO49+BZ49</f>
        <v>2072.7021687714105</v>
      </c>
      <c r="BY49" s="66">
        <v>0</v>
      </c>
      <c r="BZ49" s="15">
        <f>AZ49*$D$146</f>
        <v>1.4616036233632972</v>
      </c>
      <c r="CA49" s="37">
        <f>BZ49-BY49</f>
        <v>1.4616036233632972</v>
      </c>
      <c r="CB49" s="54">
        <f>CA49*(CA49&lt;&gt;0)</f>
        <v>1.4616036233632972</v>
      </c>
      <c r="CC49" s="26">
        <f>CB49/$CB$138</f>
        <v>7.6944730244705116E-4</v>
      </c>
      <c r="CD49" s="47">
        <f>CC49 * $CA$138</f>
        <v>1.4616036233632972</v>
      </c>
      <c r="CE49" s="48">
        <f>IF(CD49&gt;0, V49, W49)</f>
        <v>95.237407882691826</v>
      </c>
      <c r="CF49" s="65">
        <f>CD49/CE49</f>
        <v>1.5346948807800603E-2</v>
      </c>
      <c r="CG49" s="66">
        <v>0</v>
      </c>
      <c r="CH49" s="15">
        <f>AZ49*$CG$141</f>
        <v>1.3303448277575352</v>
      </c>
      <c r="CI49" s="37">
        <f>CH49-CG49</f>
        <v>1.3303448277575352</v>
      </c>
      <c r="CJ49" s="54">
        <f>CI49*(CI49&lt;&gt;0)</f>
        <v>1.3303448277575352</v>
      </c>
      <c r="CK49" s="26">
        <f>CJ49/$CJ$138</f>
        <v>2.232590438863075E-4</v>
      </c>
      <c r="CL49" s="47">
        <f>CK49 * $CI$138</f>
        <v>1.3303448277575352</v>
      </c>
      <c r="CM49" s="48">
        <f>IF(CD49&gt;0,V49,W49)</f>
        <v>95.237407882691826</v>
      </c>
      <c r="CN49" s="65">
        <f>CL49/CM49</f>
        <v>1.3968721506954287E-2</v>
      </c>
      <c r="CO49" s="70">
        <f>N49</f>
        <v>0</v>
      </c>
      <c r="CP49" s="1">
        <f>BW49+BY49</f>
        <v>7726</v>
      </c>
    </row>
    <row r="50" spans="1:94" x14ac:dyDescent="0.2">
      <c r="A50" s="28" t="s">
        <v>285</v>
      </c>
      <c r="B50">
        <v>0</v>
      </c>
      <c r="C50">
        <v>1</v>
      </c>
      <c r="D50">
        <v>0.80223731522173303</v>
      </c>
      <c r="E50">
        <v>0.197762684778266</v>
      </c>
      <c r="F50">
        <v>0.88001589193484298</v>
      </c>
      <c r="G50">
        <v>0.88001589193484298</v>
      </c>
      <c r="H50">
        <v>0.64020058503969901</v>
      </c>
      <c r="I50">
        <v>0.75302966987045505</v>
      </c>
      <c r="J50">
        <v>0.69432703764387305</v>
      </c>
      <c r="K50">
        <v>0.78167693283520301</v>
      </c>
      <c r="L50">
        <v>0.22061094952030799</v>
      </c>
      <c r="M50">
        <v>-1.73815937603668</v>
      </c>
      <c r="N50" s="21">
        <v>0</v>
      </c>
      <c r="O50">
        <v>1.0558747899141001</v>
      </c>
      <c r="P50">
        <v>0.98399357060843695</v>
      </c>
      <c r="Q50">
        <v>1.01477951890135</v>
      </c>
      <c r="R50">
        <v>0.980540419341282</v>
      </c>
      <c r="S50">
        <v>5.2399997711181596</v>
      </c>
      <c r="T50" s="27">
        <f>IF(C50,P50,R50)</f>
        <v>0.98399357060843695</v>
      </c>
      <c r="U50" s="27">
        <f>IF(D50 = 0,O50,Q50)</f>
        <v>1.01477951890135</v>
      </c>
      <c r="V50" s="39">
        <f>S50*T50^(1-N50)</f>
        <v>5.1561260847699506</v>
      </c>
      <c r="W50" s="38">
        <f>S50*U50^(N50+1)</f>
        <v>5.3174444467784703</v>
      </c>
      <c r="X50" s="44">
        <f>0.5 * (D50-MAX($D$3:$D$137))/(MIN($D$3:$D$137)-MAX($D$3:$D$137)) + 0.75</f>
        <v>0.83694634574830074</v>
      </c>
      <c r="Y50" s="44">
        <f>AVERAGE(D50, F50, G50, H50, I50, J50, K50)</f>
        <v>0.77592904635437854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PERCENTILE($L$2:$L$137, 0.05)</f>
        <v>-4.3359341232353174E-2</v>
      </c>
      <c r="AG50" s="22">
        <f>PERCENTILE($L$2:$L$137, 0.95)</f>
        <v>0.9653657708272595</v>
      </c>
      <c r="AH50" s="22">
        <f>MIN(MAX(L50,AF50), AG50)</f>
        <v>0.22061094952030799</v>
      </c>
      <c r="AI50" s="22">
        <f>AH50-$AH$138+1</f>
        <v>1.2639702907526611</v>
      </c>
      <c r="AJ50" s="22">
        <f>PERCENTILE($M$2:$M$137, 0.02)</f>
        <v>-2.2731471942601358</v>
      </c>
      <c r="AK50" s="22">
        <f>PERCENTILE($M$2:$M$137, 0.98)</f>
        <v>1.2131274727462054</v>
      </c>
      <c r="AL50" s="22">
        <f>MIN(MAX(M50,AJ50), AK50)</f>
        <v>-1.73815937603668</v>
      </c>
      <c r="AM50" s="22">
        <f>AL50-$AL$138 + 1</f>
        <v>1.5349878182234558</v>
      </c>
      <c r="AN50" s="46">
        <v>0</v>
      </c>
      <c r="AO50" s="75">
        <v>0.22</v>
      </c>
      <c r="AP50" s="51">
        <v>0.5</v>
      </c>
      <c r="AQ50" s="50">
        <v>1</v>
      </c>
      <c r="AR50" s="17">
        <f>(AI50^4)*AB50*AE50*AN50</f>
        <v>0</v>
      </c>
      <c r="AS50" s="17">
        <f>(AM50^4) *Z50*AC50*AO50*(M50 &gt; 0)</f>
        <v>0</v>
      </c>
      <c r="AT50" s="17">
        <f>(AM50^4)*AA50*AP50*AQ50</f>
        <v>2.7758100081316908</v>
      </c>
      <c r="AU50" s="17">
        <f>MIN(AR50, 0.05*AR$138)</f>
        <v>0</v>
      </c>
      <c r="AV50" s="17">
        <f>MIN(AS50, 0.05*AS$138)</f>
        <v>0</v>
      </c>
      <c r="AW50" s="17">
        <f>MIN(AT50, 0.05*AT$138)</f>
        <v>2.7758100081316908</v>
      </c>
      <c r="AX50" s="14">
        <f>AU50/$AU$138</f>
        <v>0</v>
      </c>
      <c r="AY50" s="14">
        <f>AV50/$AV$138</f>
        <v>0</v>
      </c>
      <c r="AZ50" s="67">
        <f>AW50/$AW$138</f>
        <v>3.154229072918347E-4</v>
      </c>
      <c r="BA50" s="21">
        <f>N50</f>
        <v>0</v>
      </c>
      <c r="BB50" s="66">
        <v>0</v>
      </c>
      <c r="BC50" s="15">
        <f>$D$144*AX50</f>
        <v>0</v>
      </c>
      <c r="BD50" s="19">
        <f>BC50-BB50</f>
        <v>0</v>
      </c>
      <c r="BE50" s="53">
        <f>BD50*IF($BD$138 &gt; 0, (BD50&gt;0), (BD50&lt;0))</f>
        <v>0</v>
      </c>
      <c r="BF50" s="61">
        <f>BE50/$BE$138</f>
        <v>0</v>
      </c>
      <c r="BG50" s="62">
        <f>BF50*$BD$138</f>
        <v>0</v>
      </c>
      <c r="BH50" s="63">
        <f>(IF(BG50 &gt; 0, V50, W50))</f>
        <v>5.3174444467784703</v>
      </c>
      <c r="BI50" s="46">
        <f>BG50/BH50</f>
        <v>0</v>
      </c>
      <c r="BJ50" s="64" t="e">
        <f>BB50/BC50</f>
        <v>#DIV/0!</v>
      </c>
      <c r="BK50" s="66">
        <v>0</v>
      </c>
      <c r="BL50" s="66">
        <v>5</v>
      </c>
      <c r="BM50" s="66">
        <v>0</v>
      </c>
      <c r="BN50" s="10">
        <f>SUM(BK50:BM50)</f>
        <v>5</v>
      </c>
      <c r="BO50" s="15">
        <f>AY50*$D$143</f>
        <v>0</v>
      </c>
      <c r="BP50" s="9">
        <f>BO50-BN50</f>
        <v>-5</v>
      </c>
      <c r="BQ50" s="53">
        <f>BP50*IF($BP$138 &gt; 0, (BP50&gt;0), (BP50&lt;0))</f>
        <v>0</v>
      </c>
      <c r="BR50" s="7">
        <f>BQ50/$BQ$138</f>
        <v>0</v>
      </c>
      <c r="BS50" s="62">
        <f>BR50*$BP$138</f>
        <v>0</v>
      </c>
      <c r="BT50" s="48">
        <f>IF(BS50&gt;0,V50,W50)</f>
        <v>5.3174444467784703</v>
      </c>
      <c r="BU50" s="46">
        <f>BS50/BT50</f>
        <v>0</v>
      </c>
      <c r="BV50" s="64" t="e">
        <f>BN50/BO50</f>
        <v>#DIV/0!</v>
      </c>
      <c r="BW50" s="16">
        <f>BB50+BN50+BY50</f>
        <v>5</v>
      </c>
      <c r="BX50" s="69">
        <f>BC50+BO50+BZ50</f>
        <v>3.0831169784694028</v>
      </c>
      <c r="BY50" s="66">
        <v>0</v>
      </c>
      <c r="BZ50" s="15">
        <f>AZ50*$D$146</f>
        <v>3.0831169784694028</v>
      </c>
      <c r="CA50" s="37">
        <f>BZ50-BY50</f>
        <v>3.0831169784694028</v>
      </c>
      <c r="CB50" s="54">
        <f>CA50*(CA50&lt;&gt;0)</f>
        <v>3.0831169784694028</v>
      </c>
      <c r="CC50" s="26">
        <f>CB50/$CB$138</f>
        <v>1.6230775596690796E-3</v>
      </c>
      <c r="CD50" s="47">
        <f>CC50 * $CA$138</f>
        <v>3.0831169784694028</v>
      </c>
      <c r="CE50" s="48">
        <f>IF(CD50&gt;0, V50, W50)</f>
        <v>5.1561260847699506</v>
      </c>
      <c r="CF50" s="65">
        <f>CD50/CE50</f>
        <v>0.59795220826275841</v>
      </c>
      <c r="CG50" s="66"/>
      <c r="CH50" s="15">
        <f>AZ50*$CG$141</f>
        <v>2.8062387504486304</v>
      </c>
      <c r="CI50" s="37">
        <f>CH50-CG50</f>
        <v>2.8062387504486304</v>
      </c>
      <c r="CJ50" s="54">
        <f>CI50*(CI50&lt;&gt;0)</f>
        <v>2.8062387504486304</v>
      </c>
      <c r="CK50" s="26">
        <f>CJ50/$CJ$138</f>
        <v>4.7094419978160342E-4</v>
      </c>
      <c r="CL50" s="47">
        <f>CK50 * $CI$138</f>
        <v>2.8062387504486304</v>
      </c>
      <c r="CM50" s="48">
        <f>IF(CD50&gt;0,V50,W50)</f>
        <v>5.1561260847699506</v>
      </c>
      <c r="CN50" s="65">
        <f>CL50/CM50</f>
        <v>0.54425332203136678</v>
      </c>
      <c r="CO50" s="70">
        <f>N50</f>
        <v>0</v>
      </c>
      <c r="CP50" s="1">
        <f>BW50+BY50</f>
        <v>5</v>
      </c>
    </row>
    <row r="51" spans="1:94" x14ac:dyDescent="0.2">
      <c r="A51" s="28" t="s">
        <v>248</v>
      </c>
      <c r="B51">
        <v>1</v>
      </c>
      <c r="C51">
        <v>1</v>
      </c>
      <c r="D51">
        <v>0.86336396324410702</v>
      </c>
      <c r="E51">
        <v>0.136636036755892</v>
      </c>
      <c r="F51">
        <v>0.90504568931267304</v>
      </c>
      <c r="G51">
        <v>0.90504568931267304</v>
      </c>
      <c r="H51">
        <v>0.84580025073129905</v>
      </c>
      <c r="I51">
        <v>0.82407020476389403</v>
      </c>
      <c r="J51">
        <v>0.83486453141183004</v>
      </c>
      <c r="K51">
        <v>0.86924711406729505</v>
      </c>
      <c r="L51">
        <v>0.20711615691361199</v>
      </c>
      <c r="M51">
        <v>1.1408777547631599</v>
      </c>
      <c r="N51" s="21">
        <v>0</v>
      </c>
      <c r="O51">
        <v>1.0467711047716699</v>
      </c>
      <c r="P51">
        <v>0.98525306549603797</v>
      </c>
      <c r="Q51">
        <v>1.0222635331249099</v>
      </c>
      <c r="R51">
        <v>0.95476336850089305</v>
      </c>
      <c r="S51">
        <v>3.3399999141693102</v>
      </c>
      <c r="T51" s="27">
        <f>IF(C51,P51,R51)</f>
        <v>0.98525306549603797</v>
      </c>
      <c r="U51" s="27">
        <f>IF(D51 = 0,O51,Q51)</f>
        <v>1.0222635331249099</v>
      </c>
      <c r="V51" s="39">
        <f>S51*T51^(1-N51)</f>
        <v>3.2907451541918165</v>
      </c>
      <c r="W51" s="38">
        <f>S51*U51^(N51+1)</f>
        <v>3.4143601128956149</v>
      </c>
      <c r="X51" s="44">
        <f>0.5 * (D51-MAX($D$3:$D$137))/(MIN($D$3:$D$137)-MAX($D$3:$D$137)) + 0.75</f>
        <v>0.8049684830091417</v>
      </c>
      <c r="Y51" s="44">
        <f>AVERAGE(D51, F51, G51, H51, I51, J51, K51)</f>
        <v>0.86391963469196731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PERCENTILE($L$2:$L$137, 0.05)</f>
        <v>-4.3359341232353174E-2</v>
      </c>
      <c r="AG51" s="22">
        <f>PERCENTILE($L$2:$L$137, 0.95)</f>
        <v>0.9653657708272595</v>
      </c>
      <c r="AH51" s="22">
        <f>MIN(MAX(L51,AF51), AG51)</f>
        <v>0.20711615691361199</v>
      </c>
      <c r="AI51" s="22">
        <f>AH51-$AH$138+1</f>
        <v>1.2504754981459651</v>
      </c>
      <c r="AJ51" s="22">
        <f>PERCENTILE($M$2:$M$137, 0.02)</f>
        <v>-2.2731471942601358</v>
      </c>
      <c r="AK51" s="22">
        <f>PERCENTILE($M$2:$M$137, 0.98)</f>
        <v>1.2131274727462054</v>
      </c>
      <c r="AL51" s="22">
        <f>MIN(MAX(M51,AJ51), AK51)</f>
        <v>1.1408777547631599</v>
      </c>
      <c r="AM51" s="22">
        <f>AL51-$AL$138 + 1</f>
        <v>4.4140249490232959</v>
      </c>
      <c r="AN51" s="46">
        <v>0</v>
      </c>
      <c r="AO51" s="75">
        <v>0.22</v>
      </c>
      <c r="AP51" s="51">
        <v>0.5</v>
      </c>
      <c r="AQ51" s="50">
        <v>1</v>
      </c>
      <c r="AR51" s="17">
        <f>(AI51^4)*AB51*AE51*AN51</f>
        <v>0</v>
      </c>
      <c r="AS51" s="17">
        <f>(AM51^4) *Z51*AC51*AO51*(M51 &gt; 0)</f>
        <v>83.514486484142722</v>
      </c>
      <c r="AT51" s="17">
        <f>(AM51^4)*AA51*AP51*AQ51</f>
        <v>189.80565110032435</v>
      </c>
      <c r="AU51" s="17">
        <f>MIN(AR51, 0.05*AR$138)</f>
        <v>0</v>
      </c>
      <c r="AV51" s="17">
        <f>MIN(AS51, 0.05*AS$138)</f>
        <v>83.514486484142722</v>
      </c>
      <c r="AW51" s="17">
        <f>MIN(AT51, 0.05*AT$138)</f>
        <v>189.80565110032435</v>
      </c>
      <c r="AX51" s="14">
        <f>AU51/$AU$138</f>
        <v>0</v>
      </c>
      <c r="AY51" s="14">
        <f>AV51/$AV$138</f>
        <v>2.7502074138379747E-2</v>
      </c>
      <c r="AZ51" s="67">
        <f>AW51/$AW$138</f>
        <v>2.1568136909622244E-2</v>
      </c>
      <c r="BA51" s="21">
        <f>N51</f>
        <v>0</v>
      </c>
      <c r="BB51" s="66">
        <v>0</v>
      </c>
      <c r="BC51" s="15">
        <f>$D$144*AX51</f>
        <v>0</v>
      </c>
      <c r="BD51" s="19">
        <f>BC51-BB51</f>
        <v>0</v>
      </c>
      <c r="BE51" s="53">
        <f>BD51*IF($BD$138 &gt; 0, (BD51&gt;0), (BD51&lt;0))</f>
        <v>0</v>
      </c>
      <c r="BF51" s="61">
        <f>BE51/$BE$138</f>
        <v>0</v>
      </c>
      <c r="BG51" s="62">
        <f>BF51*$BD$138</f>
        <v>0</v>
      </c>
      <c r="BH51" s="63">
        <f>(IF(BG51 &gt; 0, V51, W51))</f>
        <v>3.4143601128956149</v>
      </c>
      <c r="BI51" s="46">
        <f>BG51/BH51</f>
        <v>0</v>
      </c>
      <c r="BJ51" s="64" t="e">
        <f>BB51/BC51</f>
        <v>#DIV/0!</v>
      </c>
      <c r="BK51" s="66">
        <v>0</v>
      </c>
      <c r="BL51" s="66">
        <v>1313</v>
      </c>
      <c r="BM51" s="66">
        <v>0</v>
      </c>
      <c r="BN51" s="10">
        <f>SUM(BK51:BM51)</f>
        <v>1313</v>
      </c>
      <c r="BO51" s="15">
        <f>AY51*$D$143</f>
        <v>4865.8608461848198</v>
      </c>
      <c r="BP51" s="9">
        <f>BO51-BN51</f>
        <v>3552.8608461848198</v>
      </c>
      <c r="BQ51" s="53">
        <f>BP51*IF($BP$138 &gt; 0, (BP51&gt;0), (BP51&lt;0))</f>
        <v>3552.8608461848198</v>
      </c>
      <c r="BR51" s="7">
        <f>BQ51/$BQ$138</f>
        <v>2.6499440761471597E-2</v>
      </c>
      <c r="BS51" s="62">
        <f>BR51*$BP$138</f>
        <v>172.77767873683268</v>
      </c>
      <c r="BT51" s="48">
        <f>IF(BS51&gt;0,V51,W51)</f>
        <v>3.2907451541918165</v>
      </c>
      <c r="BU51" s="46">
        <f>BS51/BT51</f>
        <v>52.50412008257311</v>
      </c>
      <c r="BV51" s="64">
        <f>BN51/BO51</f>
        <v>0.2698392004016073</v>
      </c>
      <c r="BW51" s="16">
        <f>BB51+BN51+BY51</f>
        <v>1527</v>
      </c>
      <c r="BX51" s="69">
        <f>BC51+BO51+BZ51</f>
        <v>5076.6796788147676</v>
      </c>
      <c r="BY51" s="66">
        <v>214</v>
      </c>
      <c r="BZ51" s="15">
        <f>AZ51*$D$146</f>
        <v>210.81883262994808</v>
      </c>
      <c r="CA51" s="37">
        <f>BZ51-BY51</f>
        <v>-3.1811673700519236</v>
      </c>
      <c r="CB51" s="54">
        <f>CA51*(CA51&lt;&gt;0)</f>
        <v>-3.1811673700519236</v>
      </c>
      <c r="CC51" s="26">
        <f>CB51/$CB$138</f>
        <v>-1.6746952541664716E-3</v>
      </c>
      <c r="CD51" s="47">
        <f>CC51 * $CA$138</f>
        <v>-3.1811673700519236</v>
      </c>
      <c r="CE51" s="48">
        <f>IF(CD51&gt;0, V51, W51)</f>
        <v>3.4143601128956149</v>
      </c>
      <c r="CF51" s="65">
        <f>CD51/CE51</f>
        <v>-0.9317023585289228</v>
      </c>
      <c r="CG51" s="66">
        <v>0</v>
      </c>
      <c r="CH51" s="15">
        <f>AZ51*$CG$141</f>
        <v>191.88632205068168</v>
      </c>
      <c r="CI51" s="37">
        <f>CH51-CG51</f>
        <v>191.88632205068168</v>
      </c>
      <c r="CJ51" s="54">
        <f>CI51*(CI51&lt;&gt;0)</f>
        <v>191.88632205068168</v>
      </c>
      <c r="CK51" s="26">
        <f>CJ51/$CJ$138</f>
        <v>3.220244548784252E-2</v>
      </c>
      <c r="CL51" s="47">
        <f>CK51 * $CI$138</f>
        <v>191.88632205068168</v>
      </c>
      <c r="CM51" s="48">
        <f>IF(CD51&gt;0,V51,W51)</f>
        <v>3.4143601128956149</v>
      </c>
      <c r="CN51" s="65">
        <f>CL51/CM51</f>
        <v>56.199790211334424</v>
      </c>
      <c r="CO51" s="70">
        <f>N51</f>
        <v>0</v>
      </c>
      <c r="CP51" s="1">
        <f>BW51+BY51</f>
        <v>1741</v>
      </c>
    </row>
    <row r="52" spans="1:94" x14ac:dyDescent="0.2">
      <c r="A52" s="28" t="s">
        <v>266</v>
      </c>
      <c r="B52">
        <v>0</v>
      </c>
      <c r="C52">
        <v>1</v>
      </c>
      <c r="D52">
        <v>0.84218937275269601</v>
      </c>
      <c r="E52">
        <v>0.15781062724730299</v>
      </c>
      <c r="F52">
        <v>0.93881605085419095</v>
      </c>
      <c r="G52">
        <v>0.93881605085419095</v>
      </c>
      <c r="H52">
        <v>0.92519849561220202</v>
      </c>
      <c r="I52">
        <v>0.85248641872126996</v>
      </c>
      <c r="J52">
        <v>0.88809861621936603</v>
      </c>
      <c r="K52">
        <v>0.91310527084676096</v>
      </c>
      <c r="L52">
        <v>0.32953684301661301</v>
      </c>
      <c r="M52">
        <v>-0.17871267830700899</v>
      </c>
      <c r="N52" s="21">
        <v>0</v>
      </c>
      <c r="O52">
        <v>0.99664966275798195</v>
      </c>
      <c r="P52">
        <v>0.99944443175495101</v>
      </c>
      <c r="Q52">
        <v>1.0076201366789601</v>
      </c>
      <c r="R52">
        <v>0.99141014272303996</v>
      </c>
      <c r="S52">
        <v>8.0200004577636701</v>
      </c>
      <c r="T52" s="27">
        <f>IF(C52,P52,R52)</f>
        <v>0.99944443175495101</v>
      </c>
      <c r="U52" s="27">
        <f>IF(D52 = 0,O52,Q52)</f>
        <v>1.0076201366789601</v>
      </c>
      <c r="V52" s="39">
        <f>S52*T52^(1-N52)</f>
        <v>8.0155448001840579</v>
      </c>
      <c r="W52" s="38">
        <f>S52*U52^(N52+1)</f>
        <v>8.081113957417152</v>
      </c>
      <c r="X52" s="44">
        <f>0.5 * (D52-MAX($D$3:$D$137))/(MIN($D$3:$D$137)-MAX($D$3:$D$137)) + 0.75</f>
        <v>0.81604578186649768</v>
      </c>
      <c r="Y52" s="44">
        <f>AVERAGE(D52, F52, G52, H52, I52, J52, K52)</f>
        <v>0.89981575369438249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PERCENTILE($L$2:$L$137, 0.05)</f>
        <v>-4.3359341232353174E-2</v>
      </c>
      <c r="AG52" s="22">
        <f>PERCENTILE($L$2:$L$137, 0.95)</f>
        <v>0.9653657708272595</v>
      </c>
      <c r="AH52" s="22">
        <f>MIN(MAX(L52,AF52), AG52)</f>
        <v>0.32953684301661301</v>
      </c>
      <c r="AI52" s="22">
        <f>AH52-$AH$138+1</f>
        <v>1.3728961842489662</v>
      </c>
      <c r="AJ52" s="22">
        <f>PERCENTILE($M$2:$M$137, 0.02)</f>
        <v>-2.2731471942601358</v>
      </c>
      <c r="AK52" s="22">
        <f>PERCENTILE($M$2:$M$137, 0.98)</f>
        <v>1.2131274727462054</v>
      </c>
      <c r="AL52" s="22">
        <f>MIN(MAX(M52,AJ52), AK52)</f>
        <v>-0.17871267830700899</v>
      </c>
      <c r="AM52" s="22">
        <f>AL52-$AL$138 + 1</f>
        <v>3.094434515953127</v>
      </c>
      <c r="AN52" s="46">
        <v>0</v>
      </c>
      <c r="AO52" s="75">
        <v>0.22</v>
      </c>
      <c r="AP52" s="51">
        <v>0.5</v>
      </c>
      <c r="AQ52" s="50">
        <v>1</v>
      </c>
      <c r="AR52" s="17">
        <f>(AI52^4)*AB52*AE52*AN52</f>
        <v>0</v>
      </c>
      <c r="AS52" s="17">
        <f>(AM52^4) *Z52*AC52*AO52*(M52 &gt; 0)</f>
        <v>0</v>
      </c>
      <c r="AT52" s="17">
        <f>(AM52^4)*AA52*AP52*AQ52</f>
        <v>45.84533925927235</v>
      </c>
      <c r="AU52" s="17">
        <f>MIN(AR52, 0.05*AR$138)</f>
        <v>0</v>
      </c>
      <c r="AV52" s="17">
        <f>MIN(AS52, 0.05*AS$138)</f>
        <v>0</v>
      </c>
      <c r="AW52" s="17">
        <f>MIN(AT52, 0.05*AT$138)</f>
        <v>45.84533925927235</v>
      </c>
      <c r="AX52" s="14">
        <f>AU52/$AU$138</f>
        <v>0</v>
      </c>
      <c r="AY52" s="14">
        <f>AV52/$AV$138</f>
        <v>0</v>
      </c>
      <c r="AZ52" s="67">
        <f>AW52/$AW$138</f>
        <v>5.2095316871752289E-3</v>
      </c>
      <c r="BA52" s="21">
        <f>N52</f>
        <v>0</v>
      </c>
      <c r="BB52" s="66">
        <v>0</v>
      </c>
      <c r="BC52" s="15">
        <f>$D$144*AX52</f>
        <v>0</v>
      </c>
      <c r="BD52" s="19">
        <f>BC52-BB52</f>
        <v>0</v>
      </c>
      <c r="BE52" s="53">
        <f>BD52*IF($BD$138 &gt; 0, (BD52&gt;0), (BD52&lt;0))</f>
        <v>0</v>
      </c>
      <c r="BF52" s="61">
        <f>BE52/$BE$138</f>
        <v>0</v>
      </c>
      <c r="BG52" s="62">
        <f>BF52*$BD$138</f>
        <v>0</v>
      </c>
      <c r="BH52" s="63">
        <f>(IF(BG52 &gt; 0, V52, W52))</f>
        <v>8.081113957417152</v>
      </c>
      <c r="BI52" s="46">
        <f>BG52/BH52</f>
        <v>0</v>
      </c>
      <c r="BJ52" s="64" t="e">
        <f>BB52/BC52</f>
        <v>#DIV/0!</v>
      </c>
      <c r="BK52" s="66">
        <v>0</v>
      </c>
      <c r="BL52" s="66">
        <v>0</v>
      </c>
      <c r="BM52" s="66">
        <v>0</v>
      </c>
      <c r="BN52" s="10">
        <f>SUM(BK52:BM52)</f>
        <v>0</v>
      </c>
      <c r="BO52" s="15">
        <f>AY52*$D$143</f>
        <v>0</v>
      </c>
      <c r="BP52" s="9">
        <f>BO52-BN52</f>
        <v>0</v>
      </c>
      <c r="BQ52" s="53">
        <f>BP52*IF($BP$138 &gt; 0, (BP52&gt;0), (BP52&lt;0))</f>
        <v>0</v>
      </c>
      <c r="BR52" s="7">
        <f>BQ52/$BQ$138</f>
        <v>0</v>
      </c>
      <c r="BS52" s="62">
        <f>BR52*$BP$138</f>
        <v>0</v>
      </c>
      <c r="BT52" s="48">
        <f>IF(BS52&gt;0,V52,W52)</f>
        <v>8.081113957417152</v>
      </c>
      <c r="BU52" s="46">
        <f>BS52/BT52</f>
        <v>0</v>
      </c>
      <c r="BV52" s="64" t="e">
        <f>BN52/BO52</f>
        <v>#DIV/0!</v>
      </c>
      <c r="BW52" s="16">
        <f>BB52+BN52+BY52</f>
        <v>0</v>
      </c>
      <c r="BX52" s="69">
        <f>BC52+BO52+BZ52</f>
        <v>50.920827952878632</v>
      </c>
      <c r="BY52" s="66">
        <v>0</v>
      </c>
      <c r="BZ52" s="15">
        <f>AZ52*$D$146</f>
        <v>50.920827952878632</v>
      </c>
      <c r="CA52" s="37">
        <f>BZ52-BY52</f>
        <v>50.920827952878632</v>
      </c>
      <c r="CB52" s="54">
        <f>CA52*(CA52&lt;&gt;0)</f>
        <v>50.920827952878632</v>
      </c>
      <c r="CC52" s="26">
        <f>CB52/$CB$138</f>
        <v>2.6806784740006102E-2</v>
      </c>
      <c r="CD52" s="47">
        <f>CC52 * $CA$138</f>
        <v>50.920827952878632</v>
      </c>
      <c r="CE52" s="48">
        <f>IF(CD52&gt;0, V52, W52)</f>
        <v>8.0155448001840579</v>
      </c>
      <c r="CF52" s="65">
        <f>CD52/CE52</f>
        <v>6.3527594470820441</v>
      </c>
      <c r="CG52" s="66"/>
      <c r="CH52" s="15">
        <f>AZ52*$CG$141</f>
        <v>46.34790103787622</v>
      </c>
      <c r="CI52" s="37">
        <f>CH52-CG52</f>
        <v>46.34790103787622</v>
      </c>
      <c r="CJ52" s="54">
        <f>CI52*(CI52&lt;&gt;0)</f>
        <v>46.34790103787622</v>
      </c>
      <c r="CK52" s="26">
        <f>CJ52/$CJ$138</f>
        <v>7.7781247808476955E-3</v>
      </c>
      <c r="CL52" s="47">
        <f>CK52 * $CI$138</f>
        <v>46.34790103787622</v>
      </c>
      <c r="CM52" s="48">
        <f>IF(CD52&gt;0,V52,W52)</f>
        <v>8.0155448001840579</v>
      </c>
      <c r="CN52" s="65">
        <f>CL52/CM52</f>
        <v>5.782252135477048</v>
      </c>
      <c r="CO52" s="70">
        <f>N52</f>
        <v>0</v>
      </c>
      <c r="CP52" s="1">
        <f>BW52+BY52</f>
        <v>0</v>
      </c>
    </row>
    <row r="53" spans="1:94" x14ac:dyDescent="0.2">
      <c r="A53" s="28" t="s">
        <v>276</v>
      </c>
      <c r="B53">
        <v>1</v>
      </c>
      <c r="C53">
        <v>1</v>
      </c>
      <c r="D53">
        <v>0.36556132640831002</v>
      </c>
      <c r="E53">
        <v>0.63443867359169004</v>
      </c>
      <c r="F53">
        <v>0.322606277314263</v>
      </c>
      <c r="G53">
        <v>0.322606277314263</v>
      </c>
      <c r="H53">
        <v>0.134977016297534</v>
      </c>
      <c r="I53">
        <v>0.27914751358127798</v>
      </c>
      <c r="J53">
        <v>0.194109501287485</v>
      </c>
      <c r="K53">
        <v>0.25024177029761402</v>
      </c>
      <c r="L53">
        <v>0.71131002869243998</v>
      </c>
      <c r="M53">
        <v>0.70781362851598095</v>
      </c>
      <c r="N53" s="21">
        <v>0</v>
      </c>
      <c r="O53">
        <v>1.0052929396150201</v>
      </c>
      <c r="P53">
        <v>0.99229852006326003</v>
      </c>
      <c r="Q53">
        <v>1.0029914502482999</v>
      </c>
      <c r="R53">
        <v>1.00426874589239</v>
      </c>
      <c r="S53">
        <v>5.5199999809265101</v>
      </c>
      <c r="T53" s="27">
        <f>IF(C53,P53,R53)</f>
        <v>0.99229852006326003</v>
      </c>
      <c r="U53" s="27">
        <f>IF(D53 = 0,O53,Q53)</f>
        <v>1.0029914502482999</v>
      </c>
      <c r="V53" s="39">
        <f>S53*T53^(1-N53)</f>
        <v>5.4774878118225994</v>
      </c>
      <c r="W53" s="38">
        <f>S53*U53^(N53+1)</f>
        <v>5.5365127862400687</v>
      </c>
      <c r="X53" s="44">
        <f>0.5 * (D53-MAX($D$3:$D$137))/(MIN($D$3:$D$137)-MAX($D$3:$D$137)) + 0.75</f>
        <v>1.0653895089764069</v>
      </c>
      <c r="Y53" s="44">
        <f>AVERAGE(D53, F53, G53, H53, I53, J53, K53)</f>
        <v>0.26703566892867814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PERCENTILE($L$2:$L$137, 0.05)</f>
        <v>-4.3359341232353174E-2</v>
      </c>
      <c r="AG53" s="22">
        <f>PERCENTILE($L$2:$L$137, 0.95)</f>
        <v>0.9653657708272595</v>
      </c>
      <c r="AH53" s="22">
        <f>MIN(MAX(L53,AF53), AG53)</f>
        <v>0.71131002869243998</v>
      </c>
      <c r="AI53" s="22">
        <f>AH53-$AH$138+1</f>
        <v>1.7546693699247933</v>
      </c>
      <c r="AJ53" s="22">
        <f>PERCENTILE($M$2:$M$137, 0.02)</f>
        <v>-2.2731471942601358</v>
      </c>
      <c r="AK53" s="22">
        <f>PERCENTILE($M$2:$M$137, 0.98)</f>
        <v>1.2131274727462054</v>
      </c>
      <c r="AL53" s="22">
        <f>MIN(MAX(M53,AJ53), AK53)</f>
        <v>0.70781362851598095</v>
      </c>
      <c r="AM53" s="22">
        <f>AL53-$AL$138 + 1</f>
        <v>3.9809608227761166</v>
      </c>
      <c r="AN53" s="46">
        <v>0</v>
      </c>
      <c r="AO53" s="75">
        <v>0.22</v>
      </c>
      <c r="AP53" s="51">
        <v>0.5</v>
      </c>
      <c r="AQ53" s="50">
        <v>1</v>
      </c>
      <c r="AR53" s="17">
        <f>(AI53^4)*AB53*AE53*AN53</f>
        <v>0</v>
      </c>
      <c r="AS53" s="17">
        <f>(AM53^4) *Z53*AC53*AO53*(M53 &gt; 0)</f>
        <v>55.255345068809632</v>
      </c>
      <c r="AT53" s="17">
        <f>(AM53^4)*AA53*AP53*AQ53</f>
        <v>125.58032970184007</v>
      </c>
      <c r="AU53" s="17">
        <f>MIN(AR53, 0.05*AR$138)</f>
        <v>0</v>
      </c>
      <c r="AV53" s="17">
        <f>MIN(AS53, 0.05*AS$138)</f>
        <v>55.255345068809632</v>
      </c>
      <c r="AW53" s="17">
        <f>MIN(AT53, 0.05*AT$138)</f>
        <v>125.58032970184007</v>
      </c>
      <c r="AX53" s="14">
        <f>AU53/$AU$138</f>
        <v>0</v>
      </c>
      <c r="AY53" s="14">
        <f>AV53/$AV$138</f>
        <v>1.8196083824483535E-2</v>
      </c>
      <c r="AZ53" s="67">
        <f>AW53/$AW$138</f>
        <v>1.4270037422295477E-2</v>
      </c>
      <c r="BA53" s="21">
        <f>N53</f>
        <v>0</v>
      </c>
      <c r="BB53" s="66">
        <v>0</v>
      </c>
      <c r="BC53" s="15">
        <f>$D$144*AX53</f>
        <v>0</v>
      </c>
      <c r="BD53" s="19">
        <f>BC53-BB53</f>
        <v>0</v>
      </c>
      <c r="BE53" s="53">
        <f>BD53*IF($BD$138 &gt; 0, (BD53&gt;0), (BD53&lt;0))</f>
        <v>0</v>
      </c>
      <c r="BF53" s="61">
        <f>BE53/$BE$138</f>
        <v>0</v>
      </c>
      <c r="BG53" s="62">
        <f>BF53*$BD$138</f>
        <v>0</v>
      </c>
      <c r="BH53" s="63">
        <f>(IF(BG53 &gt; 0, V53, W53))</f>
        <v>5.5365127862400687</v>
      </c>
      <c r="BI53" s="46">
        <f>BG53/BH53</f>
        <v>0</v>
      </c>
      <c r="BJ53" s="64" t="e">
        <f>BB53/BC53</f>
        <v>#DIV/0!</v>
      </c>
      <c r="BK53" s="66">
        <v>0</v>
      </c>
      <c r="BL53" s="66">
        <v>894</v>
      </c>
      <c r="BM53" s="66">
        <v>0</v>
      </c>
      <c r="BN53" s="10">
        <f>SUM(BK53:BM53)</f>
        <v>894</v>
      </c>
      <c r="BO53" s="15">
        <f>AY53*$D$143</f>
        <v>3219.3794326185894</v>
      </c>
      <c r="BP53" s="9">
        <f>BO53-BN53</f>
        <v>2325.3794326185894</v>
      </c>
      <c r="BQ53" s="53">
        <f>BP53*IF($BP$138 &gt; 0, (BP53&gt;0), (BP53&lt;0))</f>
        <v>2325.3794326185894</v>
      </c>
      <c r="BR53" s="7">
        <f>BQ53/$BQ$138</f>
        <v>1.7344122719805278E-2</v>
      </c>
      <c r="BS53" s="62">
        <f>BR53*$BP$138</f>
        <v>113.08454733926627</v>
      </c>
      <c r="BT53" s="48">
        <f>IF(BS53&gt;0,V53,W53)</f>
        <v>5.4774878118225994</v>
      </c>
      <c r="BU53" s="46">
        <f>BS53/BT53</f>
        <v>20.645330710765762</v>
      </c>
      <c r="BV53" s="64">
        <f>BN53/BO53</f>
        <v>0.277693269374227</v>
      </c>
      <c r="BW53" s="16">
        <f>BB53+BN53+BY53</f>
        <v>1015</v>
      </c>
      <c r="BX53" s="69">
        <f>BC53+BO53+BZ53</f>
        <v>3358.8626269046877</v>
      </c>
      <c r="BY53" s="66">
        <v>121</v>
      </c>
      <c r="BZ53" s="15">
        <f>AZ53*$D$146</f>
        <v>139.48319428609824</v>
      </c>
      <c r="CA53" s="37">
        <f>BZ53-BY53</f>
        <v>18.483194286098239</v>
      </c>
      <c r="CB53" s="54">
        <f>CA53*(CA53&lt;&gt;0)</f>
        <v>18.483194286098239</v>
      </c>
      <c r="CC53" s="26">
        <f>CB53/$CB$138</f>
        <v>9.7303015377843294E-3</v>
      </c>
      <c r="CD53" s="47">
        <f>CC53 * $CA$138</f>
        <v>18.483194286098239</v>
      </c>
      <c r="CE53" s="48">
        <f>IF(CD53&gt;0, V53, W53)</f>
        <v>5.4774878118225994</v>
      </c>
      <c r="CF53" s="65">
        <f>CD53/CE53</f>
        <v>3.3743925903776817</v>
      </c>
      <c r="CG53" s="66">
        <v>0</v>
      </c>
      <c r="CH53" s="15">
        <f>AZ53*$CG$141</f>
        <v>126.95695543680729</v>
      </c>
      <c r="CI53" s="37">
        <f>CH53-CG53</f>
        <v>126.95695543680729</v>
      </c>
      <c r="CJ53" s="54">
        <f>CI53*(CI53&lt;&gt;0)</f>
        <v>126.95695543680729</v>
      </c>
      <c r="CK53" s="26">
        <f>CJ53/$CJ$138</f>
        <v>2.1305971124280638E-2</v>
      </c>
      <c r="CL53" s="47">
        <f>CK53 * $CI$138</f>
        <v>126.95695543680729</v>
      </c>
      <c r="CM53" s="48">
        <f>IF(CD53&gt;0,V53,W53)</f>
        <v>5.4774878118225994</v>
      </c>
      <c r="CN53" s="65">
        <f>CL53/CM53</f>
        <v>23.177953068701246</v>
      </c>
      <c r="CO53" s="70">
        <f>N53</f>
        <v>0</v>
      </c>
      <c r="CP53" s="1">
        <f>BW53+BY53</f>
        <v>1136</v>
      </c>
    </row>
    <row r="54" spans="1:94" x14ac:dyDescent="0.2">
      <c r="A54" s="28" t="s">
        <v>160</v>
      </c>
      <c r="B54">
        <v>1</v>
      </c>
      <c r="C54">
        <v>1</v>
      </c>
      <c r="D54">
        <v>0.68118258090291595</v>
      </c>
      <c r="E54">
        <v>0.318817419097083</v>
      </c>
      <c r="F54">
        <v>0.86015097338100899</v>
      </c>
      <c r="G54">
        <v>0.86015097338100899</v>
      </c>
      <c r="H54">
        <v>0.44254074383618802</v>
      </c>
      <c r="I54">
        <v>0.55160885917258595</v>
      </c>
      <c r="J54">
        <v>0.494074280695593</v>
      </c>
      <c r="K54">
        <v>0.65190373021086201</v>
      </c>
      <c r="L54">
        <v>0.88952416074575602</v>
      </c>
      <c r="M54">
        <v>-1.6764998624853</v>
      </c>
      <c r="N54" s="21">
        <v>0</v>
      </c>
      <c r="O54">
        <v>1.0229239699733601</v>
      </c>
      <c r="P54">
        <v>0.98818593662069099</v>
      </c>
      <c r="Q54">
        <v>1.0120565812028199</v>
      </c>
      <c r="R54">
        <v>0.99627695592263799</v>
      </c>
      <c r="S54">
        <v>413.89001464843699</v>
      </c>
      <c r="T54" s="27">
        <f>IF(C54,P54,R54)</f>
        <v>0.98818593662069099</v>
      </c>
      <c r="U54" s="27">
        <f>IF(D54 = 0,O54,Q54)</f>
        <v>1.0120565812028199</v>
      </c>
      <c r="V54" s="39">
        <f>S54*T54^(1-N54)</f>
        <v>409.00029178331721</v>
      </c>
      <c r="W54" s="38">
        <f>S54*U54^(N54+1)</f>
        <v>418.8801132190822</v>
      </c>
      <c r="X54" s="44">
        <f>0.5 * (D54-MAX($D$3:$D$137))/(MIN($D$3:$D$137)-MAX($D$3:$D$137)) + 0.75</f>
        <v>0.90027505431016352</v>
      </c>
      <c r="Y54" s="44">
        <f>AVERAGE(D54, F54, G54, H54, I54, J54, K54)</f>
        <v>0.64880173451145173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PERCENTILE($L$2:$L$137, 0.05)</f>
        <v>-4.3359341232353174E-2</v>
      </c>
      <c r="AG54" s="22">
        <f>PERCENTILE($L$2:$L$137, 0.95)</f>
        <v>0.9653657708272595</v>
      </c>
      <c r="AH54" s="22">
        <f>MIN(MAX(L54,AF54), AG54)</f>
        <v>0.88952416074575602</v>
      </c>
      <c r="AI54" s="22">
        <f>AH54-$AH$138+1</f>
        <v>1.9328835019781092</v>
      </c>
      <c r="AJ54" s="22">
        <f>PERCENTILE($M$2:$M$137, 0.02)</f>
        <v>-2.2731471942601358</v>
      </c>
      <c r="AK54" s="22">
        <f>PERCENTILE($M$2:$M$137, 0.98)</f>
        <v>1.2131274727462054</v>
      </c>
      <c r="AL54" s="22">
        <f>MIN(MAX(M54,AJ54), AK54)</f>
        <v>-1.6764998624853</v>
      </c>
      <c r="AM54" s="22">
        <f>AL54-$AL$138 + 1</f>
        <v>1.5966473317748358</v>
      </c>
      <c r="AN54" s="46">
        <v>1</v>
      </c>
      <c r="AO54" s="51">
        <v>1</v>
      </c>
      <c r="AP54" s="51">
        <v>1</v>
      </c>
      <c r="AQ54" s="21">
        <v>1</v>
      </c>
      <c r="AR54" s="17">
        <f>(AI54^4)*AB54*AE54*AN54</f>
        <v>13.957984661434008</v>
      </c>
      <c r="AS54" s="17">
        <f>(AM54^4) *Z54*AC54*AO54*(M54 &gt; 0)</f>
        <v>0</v>
      </c>
      <c r="AT54" s="17">
        <f>(AM54^4)*AA54*AP54*AQ54</f>
        <v>6.4988422950412126</v>
      </c>
      <c r="AU54" s="17">
        <f>MIN(AR54, 0.05*AR$138)</f>
        <v>13.957984661434008</v>
      </c>
      <c r="AV54" s="17">
        <f>MIN(AS54, 0.05*AS$138)</f>
        <v>0</v>
      </c>
      <c r="AW54" s="17">
        <f>MIN(AT54, 0.05*AT$138)</f>
        <v>6.4988422950412126</v>
      </c>
      <c r="AX54" s="14">
        <f>AU54/$AU$138</f>
        <v>2.0924790727089047E-2</v>
      </c>
      <c r="AY54" s="14">
        <f>AV54/$AV$138</f>
        <v>0</v>
      </c>
      <c r="AZ54" s="67">
        <f>AW54/$AW$138</f>
        <v>7.3848128104154727E-4</v>
      </c>
      <c r="BA54" s="21">
        <f>N54</f>
        <v>0</v>
      </c>
      <c r="BB54" s="66">
        <v>1242</v>
      </c>
      <c r="BC54" s="15">
        <f>$D$144*AX54</f>
        <v>2538.093416032993</v>
      </c>
      <c r="BD54" s="19">
        <f>BC54-BB54</f>
        <v>1296.093416032993</v>
      </c>
      <c r="BE54" s="53">
        <f>BD54*IF($BD$138 &gt; 0, (BD54&gt;0), (BD54&lt;0))</f>
        <v>1296.093416032993</v>
      </c>
      <c r="BF54" s="61">
        <f>BE54/$BE$138</f>
        <v>4.3753143149649558E-2</v>
      </c>
      <c r="BG54" s="62">
        <f>BF54*$BD$138</f>
        <v>30.145915630108654</v>
      </c>
      <c r="BH54" s="63">
        <f>(IF(BG54 &gt; 0, V54, W54))</f>
        <v>409.00029178331721</v>
      </c>
      <c r="BI54" s="46">
        <f>BG54/BH54</f>
        <v>7.3706342601045263E-2</v>
      </c>
      <c r="BJ54" s="64">
        <f>BB54/BC54</f>
        <v>0.48934369088007401</v>
      </c>
      <c r="BK54" s="66">
        <v>0</v>
      </c>
      <c r="BL54" s="66">
        <v>0</v>
      </c>
      <c r="BM54" s="66">
        <v>0</v>
      </c>
      <c r="BN54" s="10">
        <f>SUM(BK54:BM54)</f>
        <v>0</v>
      </c>
      <c r="BO54" s="15">
        <f>AY54*$D$143</f>
        <v>0</v>
      </c>
      <c r="BP54" s="9">
        <f>BO54-BN54</f>
        <v>0</v>
      </c>
      <c r="BQ54" s="53">
        <f>BP54*IF($BP$138 &gt; 0, (BP54&gt;0), (BP54&lt;0))</f>
        <v>0</v>
      </c>
      <c r="BR54" s="7">
        <f>BQ54/$BQ$138</f>
        <v>0</v>
      </c>
      <c r="BS54" s="62">
        <f>BR54*$BP$138</f>
        <v>0</v>
      </c>
      <c r="BT54" s="48">
        <f>IF(BS54&gt;0,V54,W54)</f>
        <v>418.8801132190822</v>
      </c>
      <c r="BU54" s="46">
        <f>BS54/BT54</f>
        <v>0</v>
      </c>
      <c r="BV54" s="64" t="e">
        <f>BN54/BO54</f>
        <v>#DIV/0!</v>
      </c>
      <c r="BW54" s="16">
        <f>BB54+BN54+BY54</f>
        <v>1242</v>
      </c>
      <c r="BX54" s="69">
        <f>BC54+BO54+BZ54</f>
        <v>2545.3117382385976</v>
      </c>
      <c r="BY54" s="66">
        <v>0</v>
      </c>
      <c r="BZ54" s="15">
        <f>AZ54*$D$146</f>
        <v>7.2183222056046557</v>
      </c>
      <c r="CA54" s="37">
        <f>BZ54-BY54</f>
        <v>7.2183222056046557</v>
      </c>
      <c r="CB54" s="54">
        <f>CA54*(CA54&lt;&gt;0)</f>
        <v>7.2183222056046557</v>
      </c>
      <c r="CC54" s="26">
        <f>CB54/$CB$138</f>
        <v>3.8000169543337368E-3</v>
      </c>
      <c r="CD54" s="47">
        <f>CC54 * $CA$138</f>
        <v>7.2183222056046557</v>
      </c>
      <c r="CE54" s="48">
        <f>IF(CD54&gt;0, V54, W54)</f>
        <v>409.00029178331721</v>
      </c>
      <c r="CF54" s="65">
        <f>CD54/CE54</f>
        <v>1.7648696958457978E-2</v>
      </c>
      <c r="CG54" s="66">
        <v>0</v>
      </c>
      <c r="CH54" s="15">
        <f>AZ54*$CG$141</f>
        <v>6.5700833371063858</v>
      </c>
      <c r="CI54" s="37">
        <f>CH54-CG54</f>
        <v>6.5700833371063858</v>
      </c>
      <c r="CJ54" s="54">
        <f>CI54*(CI54&lt;&gt;0)</f>
        <v>6.5700833371063858</v>
      </c>
      <c r="CK54" s="26">
        <f>CJ54/$CJ$138</f>
        <v>1.1025942248133222E-3</v>
      </c>
      <c r="CL54" s="47">
        <f>CK54 * $CI$138</f>
        <v>6.5700833371063858</v>
      </c>
      <c r="CM54" s="48">
        <f>IF(CD54&gt;0,V54,W54)</f>
        <v>409.00029178331721</v>
      </c>
      <c r="CN54" s="65">
        <f>CL54/CM54</f>
        <v>1.6063761980363394E-2</v>
      </c>
      <c r="CO54" s="70">
        <f>N54</f>
        <v>0</v>
      </c>
      <c r="CP54" s="1">
        <f>BW54+BY54</f>
        <v>1242</v>
      </c>
    </row>
    <row r="55" spans="1:94" x14ac:dyDescent="0.2">
      <c r="A55" s="28" t="s">
        <v>249</v>
      </c>
      <c r="B55">
        <v>1</v>
      </c>
      <c r="C55">
        <v>1</v>
      </c>
      <c r="D55">
        <v>0.65561326408309994</v>
      </c>
      <c r="E55">
        <v>0.344386735916899</v>
      </c>
      <c r="F55">
        <v>0.99523241954707897</v>
      </c>
      <c r="G55">
        <v>0.99523241954707897</v>
      </c>
      <c r="H55">
        <v>6.4772252402841596E-2</v>
      </c>
      <c r="I55">
        <v>0.67363142498955197</v>
      </c>
      <c r="J55">
        <v>0.20888423752382301</v>
      </c>
      <c r="K55">
        <v>0.45594776577595097</v>
      </c>
      <c r="L55">
        <v>0.19053666097934199</v>
      </c>
      <c r="M55">
        <v>1.1931783407018299</v>
      </c>
      <c r="N55" s="21">
        <v>-2</v>
      </c>
      <c r="O55">
        <v>1.00270774198629</v>
      </c>
      <c r="P55">
        <v>0.99741547441046896</v>
      </c>
      <c r="Q55">
        <v>1.00306263981326</v>
      </c>
      <c r="R55">
        <v>0.99626673647439601</v>
      </c>
      <c r="S55">
        <v>114.76999664306599</v>
      </c>
      <c r="T55" s="27">
        <f>IF(C55,P55,R55)</f>
        <v>0.99741547441046896</v>
      </c>
      <c r="U55" s="27">
        <f>IF(D55 = 0,O55,Q55)</f>
        <v>1.00306263981326</v>
      </c>
      <c r="V55" s="39">
        <f>S55*T55^(1-N55)</f>
        <v>113.88241659437875</v>
      </c>
      <c r="W55" s="38">
        <f>S55*U55^(N55+1)</f>
        <v>114.41957071039222</v>
      </c>
      <c r="X55" s="44">
        <f>0.5 * (D55-MAX($D$3:$D$137))/(MIN($D$3:$D$137)-MAX($D$3:$D$137)) + 0.75</f>
        <v>0.91365141519451731</v>
      </c>
      <c r="Y55" s="44">
        <f>AVERAGE(D55, F55, G55, H55, I55, J55, K55)</f>
        <v>0.57847339769563233</v>
      </c>
      <c r="Z55" s="22">
        <f>AI55^N55</f>
        <v>0.65681473280163882</v>
      </c>
      <c r="AA55" s="22">
        <f>(Z55+AB55)/2</f>
        <v>0.35347245569508429</v>
      </c>
      <c r="AB55" s="22">
        <f>AM55^N55</f>
        <v>5.013017858852975E-2</v>
      </c>
      <c r="AC55" s="22">
        <v>1</v>
      </c>
      <c r="AD55" s="22">
        <v>1</v>
      </c>
      <c r="AE55" s="22">
        <v>1</v>
      </c>
      <c r="AF55" s="22">
        <f>PERCENTILE($L$2:$L$137, 0.05)</f>
        <v>-4.3359341232353174E-2</v>
      </c>
      <c r="AG55" s="22">
        <f>PERCENTILE($L$2:$L$137, 0.95)</f>
        <v>0.9653657708272595</v>
      </c>
      <c r="AH55" s="22">
        <f>MIN(MAX(L55,AF55), AG55)</f>
        <v>0.19053666097934199</v>
      </c>
      <c r="AI55" s="22">
        <f>AH55-$AH$138+1</f>
        <v>1.2338960022116952</v>
      </c>
      <c r="AJ55" s="22">
        <f>PERCENTILE($M$2:$M$137, 0.02)</f>
        <v>-2.2731471942601358</v>
      </c>
      <c r="AK55" s="22">
        <f>PERCENTILE($M$2:$M$137, 0.98)</f>
        <v>1.2131274727462054</v>
      </c>
      <c r="AL55" s="22">
        <f>MIN(MAX(M55,AJ55), AK55)</f>
        <v>1.1931783407018299</v>
      </c>
      <c r="AM55" s="22">
        <f>AL55-$AL$138 + 1</f>
        <v>4.4663255349619657</v>
      </c>
      <c r="AN55" s="46">
        <v>0</v>
      </c>
      <c r="AO55" s="75">
        <v>0.22</v>
      </c>
      <c r="AP55" s="51">
        <v>0.5</v>
      </c>
      <c r="AQ55" s="50">
        <v>1</v>
      </c>
      <c r="AR55" s="17">
        <f>(AI55^4)*AB55*AE55*AN55</f>
        <v>0</v>
      </c>
      <c r="AS55" s="17">
        <f>(AM55^4) *Z55*AC55*AO55*(M55 &gt; 0)</f>
        <v>57.499896503853662</v>
      </c>
      <c r="AT55" s="17">
        <f>(AM55^4)*AA55*AP55*AQ55</f>
        <v>70.327807427715214</v>
      </c>
      <c r="AU55" s="17">
        <f>MIN(AR55, 0.05*AR$138)</f>
        <v>0</v>
      </c>
      <c r="AV55" s="17">
        <f>MIN(AS55, 0.05*AS$138)</f>
        <v>57.499896503853662</v>
      </c>
      <c r="AW55" s="17">
        <f>MIN(AT55, 0.05*AT$138)</f>
        <v>70.327807427715214</v>
      </c>
      <c r="AX55" s="14">
        <f>AU55/$AU$138</f>
        <v>0</v>
      </c>
      <c r="AY55" s="14">
        <f>AV55/$AV$138</f>
        <v>1.8935234869682245E-2</v>
      </c>
      <c r="AZ55" s="67">
        <f>AW55/$AW$138</f>
        <v>7.9915417183904786E-3</v>
      </c>
      <c r="BA55" s="21">
        <f>N55</f>
        <v>-2</v>
      </c>
      <c r="BB55" s="66">
        <v>0</v>
      </c>
      <c r="BC55" s="15">
        <f>$D$144*AX55</f>
        <v>0</v>
      </c>
      <c r="BD55" s="19">
        <f>BC55-BB55</f>
        <v>0</v>
      </c>
      <c r="BE55" s="53">
        <f>BD55*IF($BD$138 &gt; 0, (BD55&gt;0), (BD55&lt;0))</f>
        <v>0</v>
      </c>
      <c r="BF55" s="61">
        <f>BE55/$BE$138</f>
        <v>0</v>
      </c>
      <c r="BG55" s="62">
        <f>BF55*$BD$138</f>
        <v>0</v>
      </c>
      <c r="BH55" s="63">
        <f>(IF(BG55 &gt; 0, V55, W55))</f>
        <v>114.41957071039222</v>
      </c>
      <c r="BI55" s="46">
        <f>BG55/BH55</f>
        <v>0</v>
      </c>
      <c r="BJ55" s="64" t="e">
        <f>BB55/BC55</f>
        <v>#DIV/0!</v>
      </c>
      <c r="BK55" s="66">
        <v>0</v>
      </c>
      <c r="BL55" s="66">
        <v>0</v>
      </c>
      <c r="BM55" s="66">
        <v>0</v>
      </c>
      <c r="BN55" s="10">
        <f>SUM(BK55:BM55)</f>
        <v>0</v>
      </c>
      <c r="BO55" s="15">
        <f>AY55*$D$143</f>
        <v>3350.155246550014</v>
      </c>
      <c r="BP55" s="9">
        <f>BO55-BN55</f>
        <v>3350.155246550014</v>
      </c>
      <c r="BQ55" s="53">
        <f>BP55*IF($BP$138 &gt; 0, (BP55&gt;0), (BP55&lt;0))</f>
        <v>3350.155246550014</v>
      </c>
      <c r="BR55" s="7">
        <f>BQ55/$BQ$138</f>
        <v>2.4987536619402732E-2</v>
      </c>
      <c r="BS55" s="62">
        <f>BR55*$BP$138</f>
        <v>162.91998813533658</v>
      </c>
      <c r="BT55" s="48">
        <f>IF(BS55&gt;0,V55,W55)</f>
        <v>113.88241659437875</v>
      </c>
      <c r="BU55" s="46">
        <f>BS55/BT55</f>
        <v>1.430598269754124</v>
      </c>
      <c r="BV55" s="64">
        <f>BN55/BO55</f>
        <v>0</v>
      </c>
      <c r="BW55" s="16">
        <f>BB55+BN55+BY55</f>
        <v>115</v>
      </c>
      <c r="BX55" s="69">
        <f>BC55+BO55+BZ55</f>
        <v>3428.2689706535075</v>
      </c>
      <c r="BY55" s="66">
        <v>115</v>
      </c>
      <c r="BZ55" s="15">
        <f>AZ55*$D$146</f>
        <v>78.113724103493652</v>
      </c>
      <c r="CA55" s="37">
        <f>BZ55-BY55</f>
        <v>-36.886275896506348</v>
      </c>
      <c r="CB55" s="54">
        <f>CA55*(CA55&lt;&gt;0)</f>
        <v>-36.886275896506348</v>
      </c>
      <c r="CC55" s="26">
        <f>CB55/$CB$138</f>
        <v>-1.9418428520705598E-2</v>
      </c>
      <c r="CD55" s="47">
        <f>CC55 * $CA$138</f>
        <v>-36.886275896506348</v>
      </c>
      <c r="CE55" s="48">
        <f>IF(CD55&gt;0, V55, W55)</f>
        <v>114.41957071039222</v>
      </c>
      <c r="CF55" s="65">
        <f>CD55/CE55</f>
        <v>-0.32237733167055249</v>
      </c>
      <c r="CG55" s="66">
        <v>0</v>
      </c>
      <c r="CH55" s="15">
        <f>AZ55*$CG$141</f>
        <v>71.098748783090485</v>
      </c>
      <c r="CI55" s="37">
        <f>CH55-CG55</f>
        <v>71.098748783090485</v>
      </c>
      <c r="CJ55" s="54">
        <f>CI55*(CI55&lt;&gt;0)</f>
        <v>71.098748783090485</v>
      </c>
      <c r="CK55" s="26">
        <f>CJ55/$CJ$138</f>
        <v>1.1931822745221811E-2</v>
      </c>
      <c r="CL55" s="47">
        <f>CK55 * $CI$138</f>
        <v>71.098748783090485</v>
      </c>
      <c r="CM55" s="48">
        <f>IF(CD55&gt;0,V55,W55)</f>
        <v>114.41957071039222</v>
      </c>
      <c r="CN55" s="65">
        <f>CL55/CM55</f>
        <v>0.62138625710324313</v>
      </c>
      <c r="CO55" s="70">
        <f>N55</f>
        <v>-2</v>
      </c>
      <c r="CP55" s="1">
        <f>BW55+BY55</f>
        <v>230</v>
      </c>
    </row>
    <row r="56" spans="1:94" x14ac:dyDescent="0.2">
      <c r="A56" s="28" t="s">
        <v>158</v>
      </c>
      <c r="B56">
        <v>0</v>
      </c>
      <c r="C56">
        <v>0</v>
      </c>
      <c r="D56">
        <v>7.1514182980423405E-2</v>
      </c>
      <c r="E56">
        <v>0.928485817019576</v>
      </c>
      <c r="F56">
        <v>6.5554231227651902E-2</v>
      </c>
      <c r="G56">
        <v>6.5554231227651902E-2</v>
      </c>
      <c r="H56">
        <v>0.44463017133305399</v>
      </c>
      <c r="I56">
        <v>0.48892603426661002</v>
      </c>
      <c r="J56">
        <v>0.46625236340972498</v>
      </c>
      <c r="K56">
        <v>0.17482795898082201</v>
      </c>
      <c r="L56">
        <v>0.40995844274723298</v>
      </c>
      <c r="M56">
        <v>-0.27645056923141997</v>
      </c>
      <c r="N56" s="21">
        <v>0</v>
      </c>
      <c r="O56">
        <v>1</v>
      </c>
      <c r="P56">
        <v>0.97898808770902401</v>
      </c>
      <c r="Q56">
        <v>1.0317584819669301</v>
      </c>
      <c r="R56">
        <v>0.97816275428323096</v>
      </c>
      <c r="S56">
        <v>47.020000457763601</v>
      </c>
      <c r="T56" s="27">
        <f>IF(C56,P56,R56)</f>
        <v>0.97816275428323096</v>
      </c>
      <c r="U56" s="27">
        <f>IF(D56 = 0,O56,Q56)</f>
        <v>1.0317584819669301</v>
      </c>
      <c r="V56" s="39">
        <f>S56*T56^(1-N56)</f>
        <v>45.993213154164827</v>
      </c>
      <c r="W56" s="38">
        <f>S56*U56^(N56+1)</f>
        <v>48.51328429438653</v>
      </c>
      <c r="X56" s="44">
        <f>0.5 * (D56-MAX($D$3:$D$137))/(MIN($D$3:$D$137)-MAX($D$3:$D$137)) + 0.75</f>
        <v>1.219217659146477</v>
      </c>
      <c r="Y56" s="44">
        <f>AVERAGE(D56, F56, G56, H56, I56, J56, K56)</f>
        <v>0.25389416763227685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PERCENTILE($L$2:$L$137, 0.05)</f>
        <v>-4.3359341232353174E-2</v>
      </c>
      <c r="AG56" s="22">
        <f>PERCENTILE($L$2:$L$137, 0.95)</f>
        <v>0.9653657708272595</v>
      </c>
      <c r="AH56" s="22">
        <f>MIN(MAX(L56,AF56), AG56)</f>
        <v>0.40995844274723298</v>
      </c>
      <c r="AI56" s="22">
        <f>AH56-$AH$138+1</f>
        <v>1.4533177839795861</v>
      </c>
      <c r="AJ56" s="22">
        <f>PERCENTILE($M$2:$M$137, 0.02)</f>
        <v>-2.2731471942601358</v>
      </c>
      <c r="AK56" s="22">
        <f>PERCENTILE($M$2:$M$137, 0.98)</f>
        <v>1.2131274727462054</v>
      </c>
      <c r="AL56" s="22">
        <f>MIN(MAX(M56,AJ56), AK56)</f>
        <v>-0.27645056923141997</v>
      </c>
      <c r="AM56" s="22">
        <f>AL56-$AL$138 + 1</f>
        <v>2.9966966250287159</v>
      </c>
      <c r="AN56" s="46">
        <v>1</v>
      </c>
      <c r="AO56" s="51">
        <v>1</v>
      </c>
      <c r="AP56" s="51">
        <v>1</v>
      </c>
      <c r="AQ56" s="21">
        <v>1</v>
      </c>
      <c r="AR56" s="17">
        <f>(AI56^4)*AB56*AE56*AN56</f>
        <v>4.4611040406989417</v>
      </c>
      <c r="AS56" s="17">
        <f>(AM56^4) *Z56*AC56*AO56*(M56 &gt; 0)</f>
        <v>0</v>
      </c>
      <c r="AT56" s="17">
        <f>(AM56^4)*AA56*AP56*AQ56</f>
        <v>80.643824334106782</v>
      </c>
      <c r="AU56" s="17">
        <f>MIN(AR56, 0.05*AR$138)</f>
        <v>4.4611040406989417</v>
      </c>
      <c r="AV56" s="17">
        <f>MIN(AS56, 0.05*AS$138)</f>
        <v>0</v>
      </c>
      <c r="AW56" s="17">
        <f>MIN(AT56, 0.05*AT$138)</f>
        <v>80.643824334106782</v>
      </c>
      <c r="AX56" s="14">
        <f>AU56/$AU$138</f>
        <v>6.6877612153649121E-3</v>
      </c>
      <c r="AY56" s="14">
        <f>AV56/$AV$138</f>
        <v>0</v>
      </c>
      <c r="AZ56" s="67">
        <f>AW56/$AW$138</f>
        <v>9.1637790238088893E-3</v>
      </c>
      <c r="BA56" s="21">
        <f>N56</f>
        <v>0</v>
      </c>
      <c r="BB56" s="66">
        <v>1176</v>
      </c>
      <c r="BC56" s="15">
        <f>$D$144*AX56</f>
        <v>811.19868437890239</v>
      </c>
      <c r="BD56" s="19">
        <f>BC56-BB56</f>
        <v>-364.80131562109761</v>
      </c>
      <c r="BE56" s="53">
        <f>BD56*IF($BD$138 &gt; 0, (BD56&gt;0), (BD56&lt;0))</f>
        <v>0</v>
      </c>
      <c r="BF56" s="61">
        <f>BE56/$BE$138</f>
        <v>0</v>
      </c>
      <c r="BG56" s="62">
        <f>BF56*$BD$138</f>
        <v>0</v>
      </c>
      <c r="BH56" s="63">
        <f>(IF(BG56 &gt; 0, V56, W56))</f>
        <v>48.51328429438653</v>
      </c>
      <c r="BI56" s="46">
        <f>BG56/BH56</f>
        <v>0</v>
      </c>
      <c r="BJ56" s="64">
        <f>BB56/BC56</f>
        <v>1.4497064931760943</v>
      </c>
      <c r="BK56" s="66">
        <v>0</v>
      </c>
      <c r="BL56" s="66">
        <v>0</v>
      </c>
      <c r="BM56" s="66">
        <v>0</v>
      </c>
      <c r="BN56" s="10">
        <f>SUM(BK56:BM56)</f>
        <v>0</v>
      </c>
      <c r="BO56" s="15">
        <f>AY56*$D$143</f>
        <v>0</v>
      </c>
      <c r="BP56" s="9">
        <f>BO56-BN56</f>
        <v>0</v>
      </c>
      <c r="BQ56" s="53">
        <f>BP56*IF($BP$138 &gt; 0, (BP56&gt;0), (BP56&lt;0))</f>
        <v>0</v>
      </c>
      <c r="BR56" s="7">
        <f>BQ56/$BQ$138</f>
        <v>0</v>
      </c>
      <c r="BS56" s="62">
        <f>BR56*$BP$138</f>
        <v>0</v>
      </c>
      <c r="BT56" s="48">
        <f>IF(BS56&gt;0,V56,W56)</f>
        <v>48.51328429438653</v>
      </c>
      <c r="BU56" s="46">
        <f>BS56/BT56</f>
        <v>0</v>
      </c>
      <c r="BV56" s="64" t="e">
        <f>BN56/BO56</f>
        <v>#DIV/0!</v>
      </c>
      <c r="BW56" s="16">
        <f>BB56+BN56+BY56</f>
        <v>1223</v>
      </c>
      <c r="BX56" s="69">
        <f>BC56+BO56+BZ56</f>
        <v>900.77050063607362</v>
      </c>
      <c r="BY56" s="66">
        <v>47</v>
      </c>
      <c r="BZ56" s="15">
        <f>AZ56*$D$146</f>
        <v>89.571816257171179</v>
      </c>
      <c r="CA56" s="37">
        <f>BZ56-BY56</f>
        <v>42.571816257171179</v>
      </c>
      <c r="CB56" s="54">
        <f>CA56*(CA56&lt;&gt;0)</f>
        <v>42.571816257171179</v>
      </c>
      <c r="CC56" s="26">
        <f>CB56/$CB$138</f>
        <v>2.2411527075976493E-2</v>
      </c>
      <c r="CD56" s="47">
        <f>CC56 * $CA$138</f>
        <v>42.571816257171179</v>
      </c>
      <c r="CE56" s="48">
        <f>IF(CD56&gt;0, V56, W56)</f>
        <v>45.993213154164827</v>
      </c>
      <c r="CF56" s="65">
        <f>CD56/CE56</f>
        <v>0.92561083119969345</v>
      </c>
      <c r="CG56" s="66">
        <v>0</v>
      </c>
      <c r="CH56" s="15">
        <f>AZ56*$CG$141</f>
        <v>81.52785103007173</v>
      </c>
      <c r="CI56" s="37">
        <f>CH56-CG56</f>
        <v>81.52785103007173</v>
      </c>
      <c r="CJ56" s="54">
        <f>CI56*(CI56&lt;&gt;0)</f>
        <v>81.52785103007173</v>
      </c>
      <c r="CK56" s="26">
        <f>CJ56/$CJ$138</f>
        <v>1.3682039191117551E-2</v>
      </c>
      <c r="CL56" s="47">
        <f>CK56 * $CI$138</f>
        <v>81.52785103007173</v>
      </c>
      <c r="CM56" s="48">
        <f>IF(CD56&gt;0,V56,W56)</f>
        <v>45.993213154164827</v>
      </c>
      <c r="CN56" s="65">
        <f>CL56/CM56</f>
        <v>1.7726061181417836</v>
      </c>
      <c r="CO56" s="70">
        <f>N56</f>
        <v>0</v>
      </c>
      <c r="CP56" s="1">
        <f>BW56+BY56</f>
        <v>1270</v>
      </c>
    </row>
    <row r="57" spans="1:94" x14ac:dyDescent="0.2">
      <c r="A57" s="28" t="s">
        <v>204</v>
      </c>
      <c r="B57">
        <v>0</v>
      </c>
      <c r="C57">
        <v>0</v>
      </c>
      <c r="D57">
        <v>0.108270075908909</v>
      </c>
      <c r="E57">
        <v>0.89172992409108998</v>
      </c>
      <c r="F57">
        <v>2.3459244532803101E-2</v>
      </c>
      <c r="G57">
        <v>2.3459244532803101E-2</v>
      </c>
      <c r="H57">
        <v>0.22356874216464601</v>
      </c>
      <c r="I57">
        <v>0.305056414542415</v>
      </c>
      <c r="J57">
        <v>0.26115336277464402</v>
      </c>
      <c r="K57">
        <v>7.8271710073909997E-2</v>
      </c>
      <c r="L57">
        <v>0.74245567732968998</v>
      </c>
      <c r="M57">
        <v>0.640137280168389</v>
      </c>
      <c r="N57" s="21">
        <v>0</v>
      </c>
      <c r="O57">
        <v>0.99515324774218095</v>
      </c>
      <c r="P57">
        <v>0.996551754755299</v>
      </c>
      <c r="Q57">
        <v>1.0072830259066301</v>
      </c>
      <c r="R57">
        <v>0.98570257460250998</v>
      </c>
      <c r="S57">
        <v>3.1900000572204501</v>
      </c>
      <c r="T57" s="27">
        <f>IF(C57,P57,R57)</f>
        <v>0.98570257460250998</v>
      </c>
      <c r="U57" s="27">
        <f>IF(D57 = 0,O57,Q57)</f>
        <v>1.0072830259066301</v>
      </c>
      <c r="V57" s="39">
        <f>S57*T57^(1-N57)</f>
        <v>3.1443912693843519</v>
      </c>
      <c r="W57" s="38">
        <f>S57*U57^(N57+1)</f>
        <v>3.2132329102793382</v>
      </c>
      <c r="X57" s="44">
        <f>0.5 * (D57-MAX($D$3:$D$137))/(MIN($D$3:$D$137)-MAX($D$3:$D$137)) + 0.75</f>
        <v>1.1999891403752181</v>
      </c>
      <c r="Y57" s="44">
        <f>AVERAGE(D57, F57, G57, H57, I57, J57, K57)</f>
        <v>0.14617697064716148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PERCENTILE($L$2:$L$137, 0.05)</f>
        <v>-4.3359341232353174E-2</v>
      </c>
      <c r="AG57" s="22">
        <f>PERCENTILE($L$2:$L$137, 0.95)</f>
        <v>0.9653657708272595</v>
      </c>
      <c r="AH57" s="22">
        <f>MIN(MAX(L57,AF57), AG57)</f>
        <v>0.74245567732968998</v>
      </c>
      <c r="AI57" s="22">
        <f>AH57-$AH$138+1</f>
        <v>1.7858150185620432</v>
      </c>
      <c r="AJ57" s="22">
        <f>PERCENTILE($M$2:$M$137, 0.02)</f>
        <v>-2.2731471942601358</v>
      </c>
      <c r="AK57" s="22">
        <f>PERCENTILE($M$2:$M$137, 0.98)</f>
        <v>1.2131274727462054</v>
      </c>
      <c r="AL57" s="22">
        <f>MIN(MAX(M57,AJ57), AK57)</f>
        <v>0.640137280168389</v>
      </c>
      <c r="AM57" s="22">
        <f>AL57-$AL$138 + 1</f>
        <v>3.9132844744285249</v>
      </c>
      <c r="AN57" s="46">
        <v>0</v>
      </c>
      <c r="AO57" s="75">
        <v>0.22</v>
      </c>
      <c r="AP57" s="51">
        <v>0.5</v>
      </c>
      <c r="AQ57" s="50">
        <v>1</v>
      </c>
      <c r="AR57" s="17">
        <f>(AI57^4)*AB57*AE57*AN57</f>
        <v>0</v>
      </c>
      <c r="AS57" s="17">
        <f>(AM57^4) *Z57*AC57*AO57*(M57 &gt; 0)</f>
        <v>51.59271235211078</v>
      </c>
      <c r="AT57" s="17">
        <f>(AM57^4)*AA57*AP57*AQ57</f>
        <v>117.25616443661541</v>
      </c>
      <c r="AU57" s="17">
        <f>MIN(AR57, 0.05*AR$138)</f>
        <v>0</v>
      </c>
      <c r="AV57" s="17">
        <f>MIN(AS57, 0.05*AS$138)</f>
        <v>51.59271235211078</v>
      </c>
      <c r="AW57" s="17">
        <f>MIN(AT57, 0.05*AT$138)</f>
        <v>117.25616443661541</v>
      </c>
      <c r="AX57" s="14">
        <f>AU57/$AU$138</f>
        <v>0</v>
      </c>
      <c r="AY57" s="14">
        <f>AV57/$AV$138</f>
        <v>1.6989945814697257E-2</v>
      </c>
      <c r="AZ57" s="67">
        <f>AW57/$AW$138</f>
        <v>1.3324139683962118E-2</v>
      </c>
      <c r="BA57" s="21">
        <f>N57</f>
        <v>0</v>
      </c>
      <c r="BB57" s="66">
        <v>0</v>
      </c>
      <c r="BC57" s="15">
        <f>$D$144*AX57</f>
        <v>0</v>
      </c>
      <c r="BD57" s="19">
        <f>BC57-BB57</f>
        <v>0</v>
      </c>
      <c r="BE57" s="53">
        <f>BD57*IF($BD$138 &gt; 0, (BD57&gt;0), (BD57&lt;0))</f>
        <v>0</v>
      </c>
      <c r="BF57" s="61">
        <f>BE57/$BE$138</f>
        <v>0</v>
      </c>
      <c r="BG57" s="62">
        <f>BF57*$BD$138</f>
        <v>0</v>
      </c>
      <c r="BH57" s="63">
        <f>(IF(BG57 &gt; 0, V57, W57))</f>
        <v>3.2132329102793382</v>
      </c>
      <c r="BI57" s="46">
        <f>BG57/BH57</f>
        <v>0</v>
      </c>
      <c r="BJ57" s="64" t="e">
        <f>BB57/BC57</f>
        <v>#DIV/0!</v>
      </c>
      <c r="BK57" s="66">
        <v>0</v>
      </c>
      <c r="BL57" s="66">
        <v>498</v>
      </c>
      <c r="BM57" s="66">
        <v>0</v>
      </c>
      <c r="BN57" s="10">
        <f>SUM(BK57:BM57)</f>
        <v>498</v>
      </c>
      <c r="BO57" s="15">
        <f>AY57*$D$143</f>
        <v>3005.9809926542321</v>
      </c>
      <c r="BP57" s="9">
        <f>BO57-BN57</f>
        <v>2507.9809926542321</v>
      </c>
      <c r="BQ57" s="53">
        <f>BP57*IF($BP$138 &gt; 0, (BP57&gt;0), (BP57&lt;0))</f>
        <v>2507.9809926542321</v>
      </c>
      <c r="BR57" s="7">
        <f>BQ57/$BQ$138</f>
        <v>1.870607845987118E-2</v>
      </c>
      <c r="BS57" s="62">
        <f>BR57*$BP$138</f>
        <v>121.96456686228294</v>
      </c>
      <c r="BT57" s="48">
        <f>IF(BS57&gt;0,V57,W57)</f>
        <v>3.1443912693843519</v>
      </c>
      <c r="BU57" s="46">
        <f>BS57/BT57</f>
        <v>38.787974018946656</v>
      </c>
      <c r="BV57" s="64">
        <f>BN57/BO57</f>
        <v>0.16566971022670179</v>
      </c>
      <c r="BW57" s="16">
        <f>BB57+BN57+BY57</f>
        <v>638</v>
      </c>
      <c r="BX57" s="69">
        <f>BC57+BO57+BZ57</f>
        <v>3136.2184622021041</v>
      </c>
      <c r="BY57" s="66">
        <v>140</v>
      </c>
      <c r="BZ57" s="15">
        <f>AZ57*$D$146</f>
        <v>130.23746954787191</v>
      </c>
      <c r="CA57" s="37">
        <f>BZ57-BY57</f>
        <v>-9.7625304521280896</v>
      </c>
      <c r="CB57" s="54">
        <f>CA57*(CA57&lt;&gt;0)</f>
        <v>-9.7625304521280896</v>
      </c>
      <c r="CC57" s="26">
        <f>CB57/$CB$138</f>
        <v>-5.139391146391557E-3</v>
      </c>
      <c r="CD57" s="47">
        <f>CC57 * $CA$138</f>
        <v>-9.7625304521280896</v>
      </c>
      <c r="CE57" s="48">
        <f>IF(CD57&gt;0, V57, W57)</f>
        <v>3.2132329102793382</v>
      </c>
      <c r="CF57" s="65">
        <f>CD57/CE57</f>
        <v>-3.0382268340701755</v>
      </c>
      <c r="CG57" s="66">
        <v>0</v>
      </c>
      <c r="CH57" s="15">
        <f>AZ57*$CG$141</f>
        <v>118.54153973328998</v>
      </c>
      <c r="CI57" s="37">
        <f>CH57-CG57</f>
        <v>118.54153973328998</v>
      </c>
      <c r="CJ57" s="54">
        <f>CI57*(CI57&lt;&gt;0)</f>
        <v>118.54153973328998</v>
      </c>
      <c r="CK57" s="26">
        <f>CJ57/$CJ$138</f>
        <v>1.9893692424298712E-2</v>
      </c>
      <c r="CL57" s="47">
        <f>CK57 * $CI$138</f>
        <v>118.54153973328998</v>
      </c>
      <c r="CM57" s="48">
        <f>IF(CD57&gt;0,V57,W57)</f>
        <v>3.2132329102793382</v>
      </c>
      <c r="CN57" s="65">
        <f>CL57/CM57</f>
        <v>36.891673602018699</v>
      </c>
      <c r="CO57" s="70">
        <f>N57</f>
        <v>0</v>
      </c>
      <c r="CP57" s="1">
        <f>BW57+BY57</f>
        <v>778</v>
      </c>
    </row>
    <row r="58" spans="1:94" x14ac:dyDescent="0.2">
      <c r="A58" s="28" t="s">
        <v>156</v>
      </c>
      <c r="B58">
        <v>1</v>
      </c>
      <c r="C58">
        <v>1</v>
      </c>
      <c r="D58">
        <v>0.88493807431082705</v>
      </c>
      <c r="E58">
        <v>0.11506192568917201</v>
      </c>
      <c r="F58">
        <v>0.97139451728247905</v>
      </c>
      <c r="G58">
        <v>0.97139451728247905</v>
      </c>
      <c r="H58">
        <v>0.78729628081905501</v>
      </c>
      <c r="I58">
        <v>0.90931884663602103</v>
      </c>
      <c r="J58">
        <v>0.84611071736222099</v>
      </c>
      <c r="K58">
        <v>0.90659103892527304</v>
      </c>
      <c r="L58">
        <v>0.620019956566352</v>
      </c>
      <c r="M58">
        <v>-1.72639589679571</v>
      </c>
      <c r="N58" s="21">
        <v>0</v>
      </c>
      <c r="O58">
        <v>1.0373193468813899</v>
      </c>
      <c r="P58">
        <v>0.99409186620602297</v>
      </c>
      <c r="Q58">
        <v>1.01384321437398</v>
      </c>
      <c r="R58">
        <v>0.98993086428341404</v>
      </c>
      <c r="S58">
        <v>262.10998535156199</v>
      </c>
      <c r="T58" s="27">
        <f>IF(C58,P58,R58)</f>
        <v>0.99409186620602297</v>
      </c>
      <c r="U58" s="27">
        <f>IF(D58 = 0,O58,Q58)</f>
        <v>1.01384321437398</v>
      </c>
      <c r="V58" s="39">
        <f>S58*T58^(1-N58)</f>
        <v>260.56140448936759</v>
      </c>
      <c r="W58" s="38">
        <f>S58*U58^(N58+1)</f>
        <v>265.73843006834443</v>
      </c>
      <c r="X58" s="44">
        <f>0.5 * (D58-MAX($D$3:$D$137))/(MIN($D$3:$D$137)-MAX($D$3:$D$137)) + 0.75</f>
        <v>0.79368217851296796</v>
      </c>
      <c r="Y58" s="44">
        <f>AVERAGE(D58, F58, G58, H58, I58, J58, K58)</f>
        <v>0.89672057037405073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PERCENTILE($L$2:$L$137, 0.05)</f>
        <v>-4.3359341232353174E-2</v>
      </c>
      <c r="AG58" s="22">
        <f>PERCENTILE($L$2:$L$137, 0.95)</f>
        <v>0.9653657708272595</v>
      </c>
      <c r="AH58" s="22">
        <f>MIN(MAX(L58,AF58), AG58)</f>
        <v>0.620019956566352</v>
      </c>
      <c r="AI58" s="22">
        <f>AH58-$AH$138+1</f>
        <v>1.6633792977987052</v>
      </c>
      <c r="AJ58" s="22">
        <f>PERCENTILE($M$2:$M$137, 0.02)</f>
        <v>-2.2731471942601358</v>
      </c>
      <c r="AK58" s="22">
        <f>PERCENTILE($M$2:$M$137, 0.98)</f>
        <v>1.2131274727462054</v>
      </c>
      <c r="AL58" s="22">
        <f>MIN(MAX(M58,AJ58), AK58)</f>
        <v>-1.72639589679571</v>
      </c>
      <c r="AM58" s="22">
        <f>AL58-$AL$138 + 1</f>
        <v>1.5467512974644257</v>
      </c>
      <c r="AN58" s="46">
        <v>1</v>
      </c>
      <c r="AO58" s="51">
        <v>1</v>
      </c>
      <c r="AP58" s="51">
        <v>1</v>
      </c>
      <c r="AQ58" s="21">
        <v>1</v>
      </c>
      <c r="AR58" s="17">
        <f>(AI58^4)*AB58*AE58*AN58</f>
        <v>7.6553520579694023</v>
      </c>
      <c r="AS58" s="17">
        <f>(AM58^4) *Z58*AC58*AO58*(M58 &gt; 0)</f>
        <v>0</v>
      </c>
      <c r="AT58" s="17">
        <f>(AM58^4)*AA58*AP58*AQ58</f>
        <v>5.7237671258057619</v>
      </c>
      <c r="AU58" s="17">
        <f>MIN(AR58, 0.05*AR$138)</f>
        <v>7.6553520579694023</v>
      </c>
      <c r="AV58" s="17">
        <f>MIN(AS58, 0.05*AS$138)</f>
        <v>0</v>
      </c>
      <c r="AW58" s="17">
        <f>MIN(AT58, 0.05*AT$138)</f>
        <v>5.7237671258057619</v>
      </c>
      <c r="AX58" s="14">
        <f>AU58/$AU$138</f>
        <v>1.1476344446616051E-2</v>
      </c>
      <c r="AY58" s="14">
        <f>AV58/$AV$138</f>
        <v>0</v>
      </c>
      <c r="AZ58" s="67">
        <f>AW58/$AW$138</f>
        <v>6.5040736296582643E-4</v>
      </c>
      <c r="BA58" s="21">
        <f>N58</f>
        <v>0</v>
      </c>
      <c r="BB58" s="66">
        <v>786</v>
      </c>
      <c r="BC58" s="15">
        <f>$D$144*AX58</f>
        <v>1392.0346759967406</v>
      </c>
      <c r="BD58" s="19">
        <f>BC58-BB58</f>
        <v>606.03467599674059</v>
      </c>
      <c r="BE58" s="53">
        <f>BD58*IF($BD$138 &gt; 0, (BD58&gt;0), (BD58&lt;0))</f>
        <v>606.03467599674059</v>
      </c>
      <c r="BF58" s="61">
        <f>BE58/$BE$138</f>
        <v>2.0458341663130476E-2</v>
      </c>
      <c r="BG58" s="62">
        <f>BF58*$BD$138</f>
        <v>14.095797405896949</v>
      </c>
      <c r="BH58" s="63">
        <f>(IF(BG58 &gt; 0, V58, W58))</f>
        <v>260.56140448936759</v>
      </c>
      <c r="BI58" s="46">
        <f>BG58/BH58</f>
        <v>5.4097794850012558E-2</v>
      </c>
      <c r="BJ58" s="64">
        <f>BB58/BC58</f>
        <v>0.56464110668593748</v>
      </c>
      <c r="BK58" s="66">
        <v>0</v>
      </c>
      <c r="BL58" s="66">
        <v>1048</v>
      </c>
      <c r="BM58" s="66">
        <v>0</v>
      </c>
      <c r="BN58" s="10">
        <f>SUM(BK58:BM58)</f>
        <v>1048</v>
      </c>
      <c r="BO58" s="15">
        <f>AY58*$D$143</f>
        <v>0</v>
      </c>
      <c r="BP58" s="9">
        <f>BO58-BN58</f>
        <v>-1048</v>
      </c>
      <c r="BQ58" s="53">
        <f>BP58*IF($BP$138 &gt; 0, (BP58&gt;0), (BP58&lt;0))</f>
        <v>0</v>
      </c>
      <c r="BR58" s="7">
        <f>BQ58/$BQ$138</f>
        <v>0</v>
      </c>
      <c r="BS58" s="62">
        <f>BR58*$BP$138</f>
        <v>0</v>
      </c>
      <c r="BT58" s="48">
        <f>IF(BS58&gt;0,V58,W58)</f>
        <v>265.73843006834443</v>
      </c>
      <c r="BU58" s="46">
        <f>BS58/BT58</f>
        <v>0</v>
      </c>
      <c r="BV58" s="64" t="e">
        <f>BN58/BO58</f>
        <v>#DIV/0!</v>
      </c>
      <c r="BW58" s="16">
        <f>BB58+BN58+BY58</f>
        <v>1834</v>
      </c>
      <c r="BX58" s="69">
        <f>BC58+BO58+BZ58</f>
        <v>1398.3921152864182</v>
      </c>
      <c r="BY58" s="66">
        <v>0</v>
      </c>
      <c r="BZ58" s="15">
        <f>AZ58*$D$146</f>
        <v>6.3574392896776182</v>
      </c>
      <c r="CA58" s="37">
        <f>BZ58-BY58</f>
        <v>6.3574392896776182</v>
      </c>
      <c r="CB58" s="54">
        <f>CA58*(CA58&lt;&gt;0)</f>
        <v>6.3574392896776182</v>
      </c>
      <c r="CC58" s="26">
        <f>CB58/$CB$138</f>
        <v>3.3468133450962664E-3</v>
      </c>
      <c r="CD58" s="47">
        <f>CC58 * $CA$138</f>
        <v>6.3574392896776182</v>
      </c>
      <c r="CE58" s="48">
        <f>IF(CD58&gt;0, V58, W58)</f>
        <v>260.56140448936759</v>
      </c>
      <c r="CF58" s="65">
        <f>CD58/CE58</f>
        <v>2.4399006069745984E-2</v>
      </c>
      <c r="CG58" s="66">
        <v>247</v>
      </c>
      <c r="CH58" s="15">
        <f>AZ58*$CG$141</f>
        <v>5.7865117064662162</v>
      </c>
      <c r="CI58" s="37">
        <f>CH58-CG58</f>
        <v>-241.21348829353377</v>
      </c>
      <c r="CJ58" s="54">
        <f>CI58*(CI58&lt;&gt;0)</f>
        <v>-241.21348829353377</v>
      </c>
      <c r="CK58" s="26">
        <f>CJ58/$CJ$138</f>
        <v>-4.0480551842841821E-2</v>
      </c>
      <c r="CL58" s="47">
        <f>CK58 * $CI$138</f>
        <v>-241.21348829353377</v>
      </c>
      <c r="CM58" s="48">
        <f>IF(CD58&gt;0,V58,W58)</f>
        <v>260.56140448936759</v>
      </c>
      <c r="CN58" s="65">
        <f>CL58/CM58</f>
        <v>-0.92574527208375046</v>
      </c>
      <c r="CO58" s="70">
        <f>N58</f>
        <v>0</v>
      </c>
      <c r="CP58" s="1">
        <f>BW58+BY58</f>
        <v>1834</v>
      </c>
    </row>
    <row r="59" spans="1:94" x14ac:dyDescent="0.2">
      <c r="A59" s="28" t="s">
        <v>116</v>
      </c>
      <c r="B59">
        <v>1</v>
      </c>
      <c r="C59">
        <v>1</v>
      </c>
      <c r="D59">
        <v>0.87729196050775704</v>
      </c>
      <c r="E59">
        <v>0.122708039492242</v>
      </c>
      <c r="F59">
        <v>0.99766464269033095</v>
      </c>
      <c r="G59">
        <v>0.99766464269033095</v>
      </c>
      <c r="H59">
        <v>0.462072384729796</v>
      </c>
      <c r="I59">
        <v>0.854734754586018</v>
      </c>
      <c r="J59">
        <v>0.62844993942477101</v>
      </c>
      <c r="K59">
        <v>0.791822129183679</v>
      </c>
      <c r="L59">
        <v>0.484050938766661</v>
      </c>
      <c r="M59">
        <v>-1.25745496341921</v>
      </c>
      <c r="N59" s="21">
        <v>-2</v>
      </c>
      <c r="O59">
        <v>1.05922887092278</v>
      </c>
      <c r="P59">
        <v>0.97514532278196298</v>
      </c>
      <c r="Q59">
        <v>1.01856369362083</v>
      </c>
      <c r="R59">
        <v>0.95941432699552098</v>
      </c>
      <c r="S59">
        <v>56.069999694824197</v>
      </c>
      <c r="T59" s="27">
        <f>IF(C59,P59,R59)</f>
        <v>0.97514532278196298</v>
      </c>
      <c r="U59" s="27">
        <f>IF(D59 = 0,O59,Q59)</f>
        <v>1.01856369362083</v>
      </c>
      <c r="V59" s="39">
        <f>S59*T59^(1-N59)</f>
        <v>51.99224612287145</v>
      </c>
      <c r="W59" s="38">
        <f>S59*U59^(N59+1)</f>
        <v>55.048103565820583</v>
      </c>
      <c r="X59" s="44">
        <f>0.5 * (D59-MAX($D$3:$D$137))/(MIN($D$3:$D$137)-MAX($D$3:$D$137)) + 0.75</f>
        <v>0.79768217500538263</v>
      </c>
      <c r="Y59" s="44">
        <f>AVERAGE(D59, F59, G59, H59, I59, J59, K59)</f>
        <v>0.80138577911609754</v>
      </c>
      <c r="Z59" s="22">
        <f>AI59^N59</f>
        <v>0.42863593887174634</v>
      </c>
      <c r="AA59" s="22">
        <f>(Z59+AB59)/2</f>
        <v>0.33737928699056963</v>
      </c>
      <c r="AB59" s="22">
        <f>AM59^N59</f>
        <v>0.24612263510939286</v>
      </c>
      <c r="AC59" s="22">
        <v>1</v>
      </c>
      <c r="AD59" s="22">
        <v>1</v>
      </c>
      <c r="AE59" s="22">
        <v>1</v>
      </c>
      <c r="AF59" s="22">
        <f>PERCENTILE($L$2:$L$137, 0.05)</f>
        <v>-4.3359341232353174E-2</v>
      </c>
      <c r="AG59" s="22">
        <f>PERCENTILE($L$2:$L$137, 0.95)</f>
        <v>0.9653657708272595</v>
      </c>
      <c r="AH59" s="22">
        <f>MIN(MAX(L59,AF59), AG59)</f>
        <v>0.484050938766661</v>
      </c>
      <c r="AI59" s="22">
        <f>AH59-$AH$138+1</f>
        <v>1.5274102799990141</v>
      </c>
      <c r="AJ59" s="22">
        <f>PERCENTILE($M$2:$M$137, 0.02)</f>
        <v>-2.2731471942601358</v>
      </c>
      <c r="AK59" s="22">
        <f>PERCENTILE($M$2:$M$137, 0.98)</f>
        <v>1.2131274727462054</v>
      </c>
      <c r="AL59" s="22">
        <f>MIN(MAX(M59,AJ59), AK59)</f>
        <v>-1.25745496341921</v>
      </c>
      <c r="AM59" s="22">
        <f>AL59-$AL$138 + 1</f>
        <v>2.0156922308409255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1.3395976997218475</v>
      </c>
      <c r="AS59" s="17">
        <f>(AM59^4) *Z59*AC59*AO59*(M59 &gt; 0)</f>
        <v>0</v>
      </c>
      <c r="AT59" s="17">
        <f>(AM59^4)*AA59*AP59*AQ59</f>
        <v>5.5694883987375929</v>
      </c>
      <c r="AU59" s="17">
        <f>MIN(AR59, 0.05*AR$138)</f>
        <v>1.3395976997218475</v>
      </c>
      <c r="AV59" s="17">
        <f>MIN(AS59, 0.05*AS$138)</f>
        <v>0</v>
      </c>
      <c r="AW59" s="17">
        <f>MIN(AT59, 0.05*AT$138)</f>
        <v>5.5694883987375929</v>
      </c>
      <c r="AX59" s="14">
        <f>AU59/$AU$138</f>
        <v>2.0082269901484273E-3</v>
      </c>
      <c r="AY59" s="14">
        <f>AV59/$AV$138</f>
        <v>0</v>
      </c>
      <c r="AZ59" s="67">
        <f>AW59/$AW$138</f>
        <v>6.3287624791019659E-4</v>
      </c>
      <c r="BA59" s="21">
        <f>N59</f>
        <v>-2</v>
      </c>
      <c r="BB59" s="66">
        <v>392</v>
      </c>
      <c r="BC59" s="15">
        <f>$D$144*AX59</f>
        <v>243.58990099704363</v>
      </c>
      <c r="BD59" s="19">
        <f>BC59-BB59</f>
        <v>-148.41009900295637</v>
      </c>
      <c r="BE59" s="53">
        <f>BD59*IF($BD$138 &gt; 0, (BD59&gt;0), (BD59&lt;0))</f>
        <v>0</v>
      </c>
      <c r="BF59" s="61">
        <f>BE59/$BE$138</f>
        <v>0</v>
      </c>
      <c r="BG59" s="62">
        <f>BF59*$BD$138</f>
        <v>0</v>
      </c>
      <c r="BH59" s="63">
        <f>(IF(BG59 &gt; 0, V59, W59))</f>
        <v>55.048103565820583</v>
      </c>
      <c r="BI59" s="46">
        <f>BG59/BH59</f>
        <v>0</v>
      </c>
      <c r="BJ59" s="64">
        <f>BB59/BC59</f>
        <v>1.6092621179921478</v>
      </c>
      <c r="BK59" s="66">
        <v>2299</v>
      </c>
      <c r="BL59" s="66">
        <v>0</v>
      </c>
      <c r="BM59" s="66">
        <v>0</v>
      </c>
      <c r="BN59" s="10">
        <f>SUM(BK59:BM59)</f>
        <v>2299</v>
      </c>
      <c r="BO59" s="15">
        <f>AY59*$D$143</f>
        <v>0</v>
      </c>
      <c r="BP59" s="9">
        <f>BO59-BN59</f>
        <v>-2299</v>
      </c>
      <c r="BQ59" s="53">
        <f>BP59*IF($BP$138 &gt; 0, (BP59&gt;0), (BP59&lt;0))</f>
        <v>0</v>
      </c>
      <c r="BR59" s="7">
        <f>BQ59/$BQ$138</f>
        <v>0</v>
      </c>
      <c r="BS59" s="62">
        <f>BR59*$BP$138</f>
        <v>0</v>
      </c>
      <c r="BT59" s="48">
        <f>IF(BS59&gt;0,V59,W59)</f>
        <v>55.048103565820583</v>
      </c>
      <c r="BU59" s="46">
        <f>BS59/BT59</f>
        <v>0</v>
      </c>
      <c r="BV59" s="64" t="e">
        <f>BN59/BO59</f>
        <v>#DIV/0!</v>
      </c>
      <c r="BW59" s="16">
        <f>BB59+BN59+BY59</f>
        <v>2691</v>
      </c>
      <c r="BX59" s="69">
        <f>BC59+BO59+BZ59</f>
        <v>249.77598152605424</v>
      </c>
      <c r="BY59" s="66">
        <v>0</v>
      </c>
      <c r="BZ59" s="15">
        <f>AZ59*$D$146</f>
        <v>6.1860805290106118</v>
      </c>
      <c r="CA59" s="37">
        <f>BZ59-BY59</f>
        <v>6.1860805290106118</v>
      </c>
      <c r="CB59" s="54">
        <f>CA59*(CA59&lt;&gt;0)</f>
        <v>6.1860805290106118</v>
      </c>
      <c r="CC59" s="26">
        <f>CB59/$CB$138</f>
        <v>3.2566031581219798E-3</v>
      </c>
      <c r="CD59" s="47">
        <f>CC59 * $CA$138</f>
        <v>6.1860805290106118</v>
      </c>
      <c r="CE59" s="48">
        <f>IF(CD59&gt;0, V59, W59)</f>
        <v>51.99224612287145</v>
      </c>
      <c r="CF59" s="65">
        <f>CD59/CE59</f>
        <v>0.11898082868724819</v>
      </c>
      <c r="CG59" s="66">
        <v>0</v>
      </c>
      <c r="CH59" s="15">
        <f>AZ59*$CG$141</f>
        <v>5.6305417585950419</v>
      </c>
      <c r="CI59" s="37">
        <f>CH59-CG59</f>
        <v>5.6305417585950419</v>
      </c>
      <c r="CJ59" s="54">
        <f>CI59*(CI59&lt;&gt;0)</f>
        <v>5.6305417585950419</v>
      </c>
      <c r="CK59" s="26">
        <f>CJ59/$CJ$138</f>
        <v>9.4491995109629375E-4</v>
      </c>
      <c r="CL59" s="47">
        <f>CK59 * $CI$138</f>
        <v>5.6305417585950419</v>
      </c>
      <c r="CM59" s="48">
        <f>IF(CD59&gt;0,V59,W59)</f>
        <v>51.99224612287145</v>
      </c>
      <c r="CN59" s="65">
        <f>CL59/CM59</f>
        <v>0.10829579751735634</v>
      </c>
      <c r="CO59" s="70">
        <f>N59</f>
        <v>-2</v>
      </c>
      <c r="CP59" s="1">
        <f>BW59+BY59</f>
        <v>2691</v>
      </c>
    </row>
    <row r="60" spans="1:94" x14ac:dyDescent="0.2">
      <c r="A60" s="28" t="s">
        <v>217</v>
      </c>
      <c r="B60">
        <v>0</v>
      </c>
      <c r="C60">
        <v>0</v>
      </c>
      <c r="D60">
        <v>9.5444685466377396E-2</v>
      </c>
      <c r="E60">
        <v>0.90455531453362203</v>
      </c>
      <c r="F60">
        <v>0.85182534001431598</v>
      </c>
      <c r="G60">
        <v>0.85182534001431598</v>
      </c>
      <c r="H60">
        <v>7.5412411626080103E-2</v>
      </c>
      <c r="I60">
        <v>8.6410054988216804E-3</v>
      </c>
      <c r="J60">
        <v>2.55272220098537E-2</v>
      </c>
      <c r="K60">
        <v>0.147460959471192</v>
      </c>
      <c r="L60">
        <v>0.24855077067470199</v>
      </c>
      <c r="M60">
        <v>-0.48408533435911899</v>
      </c>
      <c r="N60" s="21">
        <v>0</v>
      </c>
      <c r="O60">
        <v>1.0035934135764399</v>
      </c>
      <c r="P60">
        <v>0.99380156751625404</v>
      </c>
      <c r="Q60">
        <v>1.01316408990014</v>
      </c>
      <c r="R60">
        <v>0.98997622960534404</v>
      </c>
      <c r="S60">
        <v>15.9899997711181</v>
      </c>
      <c r="T60" s="27">
        <f>IF(C60,P60,R60)</f>
        <v>0.98997622960534404</v>
      </c>
      <c r="U60" s="27">
        <f>IF(D60 = 0,O60,Q60)</f>
        <v>1.01316408990014</v>
      </c>
      <c r="V60" s="39">
        <f>S60*T60^(1-N60)</f>
        <v>15.829719684801811</v>
      </c>
      <c r="W60" s="38">
        <f>S60*U60^(N60+1)</f>
        <v>16.200493565608316</v>
      </c>
      <c r="X60" s="44">
        <f>0.5 * (D60-MAX($D$3:$D$137))/(MIN($D$3:$D$137)-MAX($D$3:$D$137)) + 0.75</f>
        <v>1.2066986294183157</v>
      </c>
      <c r="Y60" s="44">
        <f>AVERAGE(D60, F60, G60, H60, I60, J60, K60)</f>
        <v>0.29373385201442243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PERCENTILE($L$2:$L$137, 0.05)</f>
        <v>-4.3359341232353174E-2</v>
      </c>
      <c r="AG60" s="22">
        <f>PERCENTILE($L$2:$L$137, 0.95)</f>
        <v>0.9653657708272595</v>
      </c>
      <c r="AH60" s="22">
        <f>MIN(MAX(L60,AF60), AG60)</f>
        <v>0.24855077067470199</v>
      </c>
      <c r="AI60" s="22">
        <f>AH60-$AH$138+1</f>
        <v>1.2919101119070553</v>
      </c>
      <c r="AJ60" s="22">
        <f>PERCENTILE($M$2:$M$137, 0.02)</f>
        <v>-2.2731471942601358</v>
      </c>
      <c r="AK60" s="22">
        <f>PERCENTILE($M$2:$M$137, 0.98)</f>
        <v>1.2131274727462054</v>
      </c>
      <c r="AL60" s="22">
        <f>MIN(MAX(M60,AJ60), AK60)</f>
        <v>-0.48408533435911899</v>
      </c>
      <c r="AM60" s="22">
        <f>AL60-$AL$138 + 1</f>
        <v>2.7890618599010168</v>
      </c>
      <c r="AN60" s="46">
        <v>0</v>
      </c>
      <c r="AO60" s="75">
        <v>0.22</v>
      </c>
      <c r="AP60" s="51">
        <v>0.5</v>
      </c>
      <c r="AQ60" s="50">
        <v>1</v>
      </c>
      <c r="AR60" s="17">
        <f>(AI60^4)*AB60*AE60*AN60</f>
        <v>0</v>
      </c>
      <c r="AS60" s="17">
        <f>(AM60^4) *Z60*AC60*AO60*(M60 &gt; 0)</f>
        <v>0</v>
      </c>
      <c r="AT60" s="17">
        <f>(AM60^4)*AA60*AP60*AQ60</f>
        <v>30.255378576909987</v>
      </c>
      <c r="AU60" s="17">
        <f>MIN(AR60, 0.05*AR$138)</f>
        <v>0</v>
      </c>
      <c r="AV60" s="17">
        <f>MIN(AS60, 0.05*AS$138)</f>
        <v>0</v>
      </c>
      <c r="AW60" s="17">
        <f>MIN(AT60, 0.05*AT$138)</f>
        <v>30.255378576909987</v>
      </c>
      <c r="AX60" s="14">
        <f>AU60/$AU$138</f>
        <v>0</v>
      </c>
      <c r="AY60" s="14">
        <f>AV60/$AV$138</f>
        <v>0</v>
      </c>
      <c r="AZ60" s="67">
        <f>AW60/$AW$138</f>
        <v>3.4380016802256909E-3</v>
      </c>
      <c r="BA60" s="21">
        <f>N60</f>
        <v>0</v>
      </c>
      <c r="BB60" s="66">
        <v>0</v>
      </c>
      <c r="BC60" s="15">
        <f>$D$144*AX60</f>
        <v>0</v>
      </c>
      <c r="BD60" s="19">
        <f>BC60-BB60</f>
        <v>0</v>
      </c>
      <c r="BE60" s="53">
        <f>BD60*IF($BD$138 &gt; 0, (BD60&gt;0), (BD60&lt;0))</f>
        <v>0</v>
      </c>
      <c r="BF60" s="61">
        <f>BE60/$BE$138</f>
        <v>0</v>
      </c>
      <c r="BG60" s="62">
        <f>BF60*$BD$138</f>
        <v>0</v>
      </c>
      <c r="BH60" s="63">
        <f>(IF(BG60 &gt; 0, V60, W60))</f>
        <v>16.200493565608316</v>
      </c>
      <c r="BI60" s="46">
        <f>BG60/BH60</f>
        <v>0</v>
      </c>
      <c r="BJ60" s="64" t="e">
        <f>BB60/BC60</f>
        <v>#DIV/0!</v>
      </c>
      <c r="BK60" s="66">
        <v>0</v>
      </c>
      <c r="BL60" s="66">
        <v>0</v>
      </c>
      <c r="BM60" s="66">
        <v>0</v>
      </c>
      <c r="BN60" s="10">
        <f>SUM(BK60:BM60)</f>
        <v>0</v>
      </c>
      <c r="BO60" s="15">
        <f>AY60*$D$143</f>
        <v>0</v>
      </c>
      <c r="BP60" s="9">
        <f>BO60-BN60</f>
        <v>0</v>
      </c>
      <c r="BQ60" s="53">
        <f>BP60*IF($BP$138 &gt; 0, (BP60&gt;0), (BP60&lt;0))</f>
        <v>0</v>
      </c>
      <c r="BR60" s="7">
        <f>BQ60/$BQ$138</f>
        <v>0</v>
      </c>
      <c r="BS60" s="62">
        <f>BR60*$BP$138</f>
        <v>0</v>
      </c>
      <c r="BT60" s="48">
        <f>IF(BS60&gt;0,V60,W60)</f>
        <v>16.200493565608316</v>
      </c>
      <c r="BU60" s="46">
        <f>BS60/BT60</f>
        <v>0</v>
      </c>
      <c r="BV60" s="64" t="e">
        <f>BN60/BO60</f>
        <v>#DIV/0!</v>
      </c>
      <c r="BW60" s="16">
        <f>BB60+BN60+BY60</f>
        <v>144</v>
      </c>
      <c r="BX60" s="69">
        <f>BC60+BO60+BZ60</f>
        <v>33.604919323450027</v>
      </c>
      <c r="BY60" s="66">
        <v>144</v>
      </c>
      <c r="BZ60" s="15">
        <f>AZ60*$D$146</f>
        <v>33.604919323450027</v>
      </c>
      <c r="CA60" s="37">
        <f>BZ60-BY60</f>
        <v>-110.39508067654998</v>
      </c>
      <c r="CB60" s="54">
        <f>CA60*(CA60&lt;&gt;0)</f>
        <v>-110.39508067654998</v>
      </c>
      <c r="CC60" s="26">
        <f>CB60/$CB$138</f>
        <v>-5.811643845992466E-2</v>
      </c>
      <c r="CD60" s="47">
        <f>CC60 * $CA$138</f>
        <v>-110.39508067654998</v>
      </c>
      <c r="CE60" s="48">
        <f>IF(CD60&gt;0, V60, W60)</f>
        <v>16.200493565608316</v>
      </c>
      <c r="CF60" s="65">
        <f>CD60/CE60</f>
        <v>-6.814303541399835</v>
      </c>
      <c r="CG60" s="66">
        <v>0</v>
      </c>
      <c r="CH60" s="15">
        <f>AZ60*$CG$141</f>
        <v>30.587041448547915</v>
      </c>
      <c r="CI60" s="37">
        <f>CH60-CG60</f>
        <v>30.587041448547915</v>
      </c>
      <c r="CJ60" s="54">
        <f>CI60*(CI60&lt;&gt;0)</f>
        <v>30.587041448547915</v>
      </c>
      <c r="CK60" s="26">
        <f>CJ60/$CJ$138</f>
        <v>5.1331305137063826E-3</v>
      </c>
      <c r="CL60" s="47">
        <f>CK60 * $CI$138</f>
        <v>30.587041448547918</v>
      </c>
      <c r="CM60" s="48">
        <f>IF(CD60&gt;0,V60,W60)</f>
        <v>16.200493565608316</v>
      </c>
      <c r="CN60" s="65">
        <f>CL60/CM60</f>
        <v>1.8880314556267903</v>
      </c>
      <c r="CO60" s="70">
        <f>N60</f>
        <v>0</v>
      </c>
      <c r="CP60" s="1">
        <f>BW60+BY60</f>
        <v>288</v>
      </c>
    </row>
    <row r="61" spans="1:94" x14ac:dyDescent="0.2">
      <c r="A61" s="28" t="s">
        <v>219</v>
      </c>
      <c r="B61">
        <v>1</v>
      </c>
      <c r="C61">
        <v>1</v>
      </c>
      <c r="D61">
        <v>0.93607670795045905</v>
      </c>
      <c r="E61">
        <v>6.3923292049540503E-2</v>
      </c>
      <c r="F61">
        <v>0.78597050617775999</v>
      </c>
      <c r="G61">
        <v>0.78597050617775999</v>
      </c>
      <c r="H61">
        <v>0.80234015879648901</v>
      </c>
      <c r="I61">
        <v>0.41203510238194702</v>
      </c>
      <c r="J61">
        <v>0.57497157275369604</v>
      </c>
      <c r="K61">
        <v>0.67224303497696802</v>
      </c>
      <c r="L61">
        <v>0.86664258642228498</v>
      </c>
      <c r="M61">
        <v>0.50340354721055602</v>
      </c>
      <c r="N61" s="21">
        <v>0</v>
      </c>
      <c r="O61">
        <v>0.99156098360110401</v>
      </c>
      <c r="P61">
        <v>0.98329558989594601</v>
      </c>
      <c r="Q61">
        <v>1.0093214990277</v>
      </c>
      <c r="R61">
        <v>1.00328638166581</v>
      </c>
      <c r="S61">
        <v>2.5099999904632502</v>
      </c>
      <c r="T61" s="27">
        <f>IF(C61,P61,R61)</f>
        <v>0.98329558989594601</v>
      </c>
      <c r="U61" s="27">
        <f>IF(D61 = 0,O61,Q61)</f>
        <v>1.0093214990277</v>
      </c>
      <c r="V61" s="39">
        <f>S61*T61^(1-N61)</f>
        <v>2.4680719212613806</v>
      </c>
      <c r="W61" s="38">
        <f>S61*U61^(N61+1)</f>
        <v>2.5333969529338805</v>
      </c>
      <c r="X61" s="44">
        <f>0.5 * (D61-MAX($D$3:$D$137))/(MIN($D$3:$D$137)-MAX($D$3:$D$137)) + 0.75</f>
        <v>0.76692945674426038</v>
      </c>
      <c r="Y61" s="44">
        <f>AVERAGE(D61, F61, G61, H61, I61, J61, K61)</f>
        <v>0.70994394131643979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PERCENTILE($L$2:$L$137, 0.05)</f>
        <v>-4.3359341232353174E-2</v>
      </c>
      <c r="AG61" s="22">
        <f>PERCENTILE($L$2:$L$137, 0.95)</f>
        <v>0.9653657708272595</v>
      </c>
      <c r="AH61" s="22">
        <f>MIN(MAX(L61,AF61), AG61)</f>
        <v>0.86664258642228498</v>
      </c>
      <c r="AI61" s="22">
        <f>AH61-$AH$138+1</f>
        <v>1.9100019276546383</v>
      </c>
      <c r="AJ61" s="22">
        <f>PERCENTILE($M$2:$M$137, 0.02)</f>
        <v>-2.2731471942601358</v>
      </c>
      <c r="AK61" s="22">
        <f>PERCENTILE($M$2:$M$137, 0.98)</f>
        <v>1.2131274727462054</v>
      </c>
      <c r="AL61" s="22">
        <f>MIN(MAX(M61,AJ61), AK61)</f>
        <v>0.50340354721055602</v>
      </c>
      <c r="AM61" s="22">
        <f>AL61-$AL$138 + 1</f>
        <v>3.7765507414706918</v>
      </c>
      <c r="AN61" s="46">
        <v>0</v>
      </c>
      <c r="AO61" s="75">
        <v>0.22</v>
      </c>
      <c r="AP61" s="51">
        <v>0.5</v>
      </c>
      <c r="AQ61" s="50">
        <v>1</v>
      </c>
      <c r="AR61" s="17">
        <f>(AI61^4)*AB61*AE61*AN61</f>
        <v>0</v>
      </c>
      <c r="AS61" s="17">
        <f>(AM61^4) *Z61*AC61*AO61*(M61 &gt; 0)</f>
        <v>44.751127079419774</v>
      </c>
      <c r="AT61" s="17">
        <f>(AM61^4)*AA61*AP61*AQ61</f>
        <v>101.7071069986813</v>
      </c>
      <c r="AU61" s="17">
        <f>MIN(AR61, 0.05*AR$138)</f>
        <v>0</v>
      </c>
      <c r="AV61" s="17">
        <f>MIN(AS61, 0.05*AS$138)</f>
        <v>44.751127079419774</v>
      </c>
      <c r="AW61" s="17">
        <f>MIN(AT61, 0.05*AT$138)</f>
        <v>101.7071069986813</v>
      </c>
      <c r="AX61" s="14">
        <f>AU61/$AU$138</f>
        <v>0</v>
      </c>
      <c r="AY61" s="14">
        <f>AV61/$AV$138</f>
        <v>1.4736950037379971E-2</v>
      </c>
      <c r="AZ61" s="67">
        <f>AW61/$AW$138</f>
        <v>1.1557257624904341E-2</v>
      </c>
      <c r="BA61" s="21">
        <f>N61</f>
        <v>0</v>
      </c>
      <c r="BB61" s="66">
        <v>0</v>
      </c>
      <c r="BC61" s="15">
        <f>$D$144*AX61</f>
        <v>0</v>
      </c>
      <c r="BD61" s="19">
        <f>BC61-BB61</f>
        <v>0</v>
      </c>
      <c r="BE61" s="53">
        <f>BD61*IF($BD$138 &gt; 0, (BD61&gt;0), (BD61&lt;0))</f>
        <v>0</v>
      </c>
      <c r="BF61" s="61">
        <f>BE61/$BE$138</f>
        <v>0</v>
      </c>
      <c r="BG61" s="62">
        <f>BF61*$BD$138</f>
        <v>0</v>
      </c>
      <c r="BH61" s="63">
        <f>(IF(BG61 &gt; 0, V61, W61))</f>
        <v>2.5333969529338805</v>
      </c>
      <c r="BI61" s="46">
        <f>BG61/BH61</f>
        <v>0</v>
      </c>
      <c r="BJ61" s="64" t="e">
        <f>BB61/BC61</f>
        <v>#DIV/0!</v>
      </c>
      <c r="BK61" s="66">
        <v>0</v>
      </c>
      <c r="BL61" s="66">
        <v>449</v>
      </c>
      <c r="BM61" s="66">
        <v>0</v>
      </c>
      <c r="BN61" s="10">
        <f>SUM(BK61:BM61)</f>
        <v>449</v>
      </c>
      <c r="BO61" s="15">
        <f>AY61*$D$143</f>
        <v>2607.3650961110279</v>
      </c>
      <c r="BP61" s="9">
        <f>BO61-BN61</f>
        <v>2158.3650961110279</v>
      </c>
      <c r="BQ61" s="53">
        <f>BP61*IF($BP$138 &gt; 0, (BP61&gt;0), (BP61&lt;0))</f>
        <v>2158.3650961110279</v>
      </c>
      <c r="BR61" s="7">
        <f>BQ61/$BQ$138</f>
        <v>1.6098426164773812E-2</v>
      </c>
      <c r="BS61" s="62">
        <f>BR61*$BP$138</f>
        <v>104.96254351563336</v>
      </c>
      <c r="BT61" s="48">
        <f>IF(BS61&gt;0,V61,W61)</f>
        <v>2.4680719212613806</v>
      </c>
      <c r="BU61" s="46">
        <f>BS61/BT61</f>
        <v>42.528154310020739</v>
      </c>
      <c r="BV61" s="64">
        <f>BN61/BO61</f>
        <v>0.17220449896706008</v>
      </c>
      <c r="BW61" s="16">
        <f>BB61+BN61+BY61</f>
        <v>494</v>
      </c>
      <c r="BX61" s="69">
        <f>BC61+BO61+BZ61</f>
        <v>2720.3320886285364</v>
      </c>
      <c r="BY61" s="66">
        <v>45</v>
      </c>
      <c r="BZ61" s="15">
        <f>AZ61*$D$146</f>
        <v>112.96699251750873</v>
      </c>
      <c r="CA61" s="37">
        <f>BZ61-BY61</f>
        <v>67.966992517508729</v>
      </c>
      <c r="CB61" s="54">
        <f>CA61*(CA61&lt;&gt;0)</f>
        <v>67.966992517508729</v>
      </c>
      <c r="CC61" s="26">
        <f>CB61/$CB$138</f>
        <v>3.5780575671874218E-2</v>
      </c>
      <c r="CD61" s="47">
        <f>CC61 * $CA$138</f>
        <v>67.966992517508729</v>
      </c>
      <c r="CE61" s="48">
        <f>IF(CD61&gt;0, V61, W61)</f>
        <v>2.4680719212613806</v>
      </c>
      <c r="CF61" s="65">
        <f>CD61/CE61</f>
        <v>27.538497534047629</v>
      </c>
      <c r="CG61" s="66">
        <v>0</v>
      </c>
      <c r="CH61" s="15">
        <f>AZ61*$CG$141</f>
        <v>102.8220317743677</v>
      </c>
      <c r="CI61" s="37">
        <f>CH61-CG61</f>
        <v>102.8220317743677</v>
      </c>
      <c r="CJ61" s="54">
        <f>CI61*(CI61&lt;&gt;0)</f>
        <v>102.8220317743677</v>
      </c>
      <c r="CK61" s="26">
        <f>CJ61/$CJ$138</f>
        <v>1.7255637805641731E-2</v>
      </c>
      <c r="CL61" s="47">
        <f>CK61 * $CI$138</f>
        <v>102.8220317743677</v>
      </c>
      <c r="CM61" s="48">
        <f>IF(CD61&gt;0,V61,W61)</f>
        <v>2.4680719212613806</v>
      </c>
      <c r="CN61" s="65">
        <f>CL61/CM61</f>
        <v>41.66087336783017</v>
      </c>
      <c r="CO61" s="70">
        <f>N61</f>
        <v>0</v>
      </c>
      <c r="CP61" s="1">
        <f>BW61+BY61</f>
        <v>539</v>
      </c>
    </row>
    <row r="62" spans="1:94" x14ac:dyDescent="0.2">
      <c r="A62" s="28" t="s">
        <v>224</v>
      </c>
      <c r="B62">
        <v>1</v>
      </c>
      <c r="C62">
        <v>1</v>
      </c>
      <c r="D62">
        <v>0.59208949260886901</v>
      </c>
      <c r="E62">
        <v>0.40791050739113</v>
      </c>
      <c r="F62">
        <v>0.94000794596742099</v>
      </c>
      <c r="G62">
        <v>0.94000794596742099</v>
      </c>
      <c r="H62">
        <v>0.24864187212703701</v>
      </c>
      <c r="I62">
        <v>0.78771416631842806</v>
      </c>
      <c r="J62">
        <v>0.44255928982951198</v>
      </c>
      <c r="K62">
        <v>0.64498778980802396</v>
      </c>
      <c r="L62">
        <v>0.89037918697420204</v>
      </c>
      <c r="M62">
        <v>-1.24497918712859</v>
      </c>
      <c r="N62" s="21">
        <v>0</v>
      </c>
      <c r="O62">
        <v>1.02168962671249</v>
      </c>
      <c r="P62">
        <v>0.96899314988581398</v>
      </c>
      <c r="Q62">
        <v>1.0134303929086901</v>
      </c>
      <c r="R62">
        <v>0.98856183200984804</v>
      </c>
      <c r="S62">
        <v>456.70001220703102</v>
      </c>
      <c r="T62" s="27">
        <f>IF(C62,P62,R62)</f>
        <v>0.96899314988581398</v>
      </c>
      <c r="U62" s="27">
        <f>IF(D62 = 0,O62,Q62)</f>
        <v>1.0134303929086901</v>
      </c>
      <c r="V62" s="39">
        <f>S62*T62^(1-N62)</f>
        <v>442.53918338138067</v>
      </c>
      <c r="W62" s="38">
        <f>S62*U62^(N62+1)</f>
        <v>462.83367281237503</v>
      </c>
      <c r="X62" s="44">
        <f>0.5 * (D62-MAX($D$3:$D$137))/(MIN($D$3:$D$137)-MAX($D$3:$D$137)) + 0.75</f>
        <v>0.94688331176658413</v>
      </c>
      <c r="Y62" s="44">
        <f>AVERAGE(D62, F62, G62, H62, I62, J62, K62)</f>
        <v>0.6565726432323874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PERCENTILE($L$2:$L$137, 0.05)</f>
        <v>-4.3359341232353174E-2</v>
      </c>
      <c r="AG62" s="22">
        <f>PERCENTILE($L$2:$L$137, 0.95)</f>
        <v>0.9653657708272595</v>
      </c>
      <c r="AH62" s="22">
        <f>MIN(MAX(L62,AF62), AG62)</f>
        <v>0.89037918697420204</v>
      </c>
      <c r="AI62" s="22">
        <f>AH62-$AH$138+1</f>
        <v>1.9337385282065553</v>
      </c>
      <c r="AJ62" s="22">
        <f>PERCENTILE($M$2:$M$137, 0.02)</f>
        <v>-2.2731471942601358</v>
      </c>
      <c r="AK62" s="22">
        <f>PERCENTILE($M$2:$M$137, 0.98)</f>
        <v>1.2131274727462054</v>
      </c>
      <c r="AL62" s="22">
        <f>MIN(MAX(M62,AJ62), AK62)</f>
        <v>-1.24497918712859</v>
      </c>
      <c r="AM62" s="22">
        <f>AL62-$AL$138 + 1</f>
        <v>2.028168007131546</v>
      </c>
      <c r="AN62" s="46">
        <v>1</v>
      </c>
      <c r="AO62" s="76">
        <v>1</v>
      </c>
      <c r="AP62" s="51">
        <v>1</v>
      </c>
      <c r="AQ62" s="21">
        <v>1</v>
      </c>
      <c r="AR62" s="17">
        <f>(AI62^4)*AB62*AE62*AN62</f>
        <v>13.98269875154303</v>
      </c>
      <c r="AS62" s="17">
        <f>(AM62^4) *Z62*AC62*AO62*(M62 &gt; 0)</f>
        <v>0</v>
      </c>
      <c r="AT62" s="17">
        <f>(AM62^4)*AA62*AP62*AQ62</f>
        <v>16.920598132997721</v>
      </c>
      <c r="AU62" s="17">
        <f>MIN(AR62, 0.05*AR$138)</f>
        <v>13.98269875154303</v>
      </c>
      <c r="AV62" s="17">
        <f>MIN(AS62, 0.05*AS$138)</f>
        <v>0</v>
      </c>
      <c r="AW62" s="17">
        <f>MIN(AT62, 0.05*AT$138)</f>
        <v>16.920598132997721</v>
      </c>
      <c r="AX62" s="14">
        <f>AU62/$AU$138</f>
        <v>2.096184028517966E-2</v>
      </c>
      <c r="AY62" s="14">
        <f>AV62/$AV$138</f>
        <v>0</v>
      </c>
      <c r="AZ62" s="67">
        <f>AW62/$AW$138</f>
        <v>1.9227339913725557E-3</v>
      </c>
      <c r="BA62" s="21">
        <f>N62</f>
        <v>0</v>
      </c>
      <c r="BB62" s="66">
        <v>0</v>
      </c>
      <c r="BC62" s="15">
        <f>$D$144*AX62</f>
        <v>2542.5873792311522</v>
      </c>
      <c r="BD62" s="19">
        <f>BC62-BB62</f>
        <v>2542.5873792311522</v>
      </c>
      <c r="BE62" s="53">
        <f>BD62*IF($BD$138 &gt; 0, (BD62&gt;0), (BD62&lt;0))</f>
        <v>2542.5873792311522</v>
      </c>
      <c r="BF62" s="61">
        <f>BE62/$BE$138</f>
        <v>8.5831922450843659E-2</v>
      </c>
      <c r="BG62" s="62">
        <f>BF62*$BD$138</f>
        <v>59.138194568631498</v>
      </c>
      <c r="BH62" s="63">
        <f>(IF(BG62 &gt; 0, V62, W62))</f>
        <v>442.53918338138067</v>
      </c>
      <c r="BI62" s="46">
        <f>BG62/BH62</f>
        <v>0.13363380416794901</v>
      </c>
      <c r="BJ62" s="64">
        <f>BB62/BC62</f>
        <v>0</v>
      </c>
      <c r="BK62" s="66">
        <v>0</v>
      </c>
      <c r="BL62" s="66">
        <v>0</v>
      </c>
      <c r="BM62" s="66">
        <v>0</v>
      </c>
      <c r="BN62" s="10">
        <f>SUM(BK62:BM62)</f>
        <v>0</v>
      </c>
      <c r="BO62" s="15">
        <f>AY62*$D$143</f>
        <v>0</v>
      </c>
      <c r="BP62" s="9">
        <f>BO62-BN62</f>
        <v>0</v>
      </c>
      <c r="BQ62" s="53">
        <f>BP62*IF($BP$138 &gt; 0, (BP62&gt;0), (BP62&lt;0))</f>
        <v>0</v>
      </c>
      <c r="BR62" s="7">
        <f>BQ62/$BQ$138</f>
        <v>0</v>
      </c>
      <c r="BS62" s="62">
        <f>BR62*$BP$138</f>
        <v>0</v>
      </c>
      <c r="BT62" s="48">
        <f>IF(BS62&gt;0,V62,W62)</f>
        <v>462.83367281237503</v>
      </c>
      <c r="BU62" s="46">
        <f>BS62/BT62</f>
        <v>0</v>
      </c>
      <c r="BV62" s="64" t="e">
        <f>BN62/BO62</f>
        <v>#DIV/0!</v>
      </c>
      <c r="BW62" s="16">
        <f>BB62+BN62+BY62</f>
        <v>0</v>
      </c>
      <c r="BX62" s="69">
        <f>BC62+BO62+BZ62</f>
        <v>2561.381238766523</v>
      </c>
      <c r="BY62" s="66">
        <v>0</v>
      </c>
      <c r="BZ62" s="15">
        <f>AZ62*$D$146</f>
        <v>18.793859535370611</v>
      </c>
      <c r="CA62" s="37">
        <f>BZ62-BY62</f>
        <v>18.793859535370611</v>
      </c>
      <c r="CB62" s="54">
        <f>CA62*(CA62&lt;&gt;0)</f>
        <v>18.793859535370611</v>
      </c>
      <c r="CC62" s="26">
        <f>CB62/$CB$138</f>
        <v>9.8938482984762682E-3</v>
      </c>
      <c r="CD62" s="47">
        <f>CC62 * $CA$138</f>
        <v>18.793859535370611</v>
      </c>
      <c r="CE62" s="48">
        <f>IF(CD62&gt;0, V62, W62)</f>
        <v>442.53918338138067</v>
      </c>
      <c r="CF62" s="65">
        <f>CD62/CE62</f>
        <v>4.246823838686855E-2</v>
      </c>
      <c r="CG62" s="66">
        <v>825</v>
      </c>
      <c r="CH62" s="15">
        <f>AZ62*$CG$141</f>
        <v>17.106083637743787</v>
      </c>
      <c r="CI62" s="37">
        <f>CH62-CG62</f>
        <v>-807.89391636225616</v>
      </c>
      <c r="CJ62" s="54">
        <f>CI62*(CI62&lt;&gt;0)</f>
        <v>-807.89391636225616</v>
      </c>
      <c r="CK62" s="26">
        <f>CJ62/$CJ$138</f>
        <v>-0.13558110616526217</v>
      </c>
      <c r="CL62" s="47">
        <f>CK62 * $CI$138</f>
        <v>-807.89391636225616</v>
      </c>
      <c r="CM62" s="48">
        <f>IF(CD62&gt;0,V62,W62)</f>
        <v>442.53918338138067</v>
      </c>
      <c r="CN62" s="65">
        <f>CL62/CM62</f>
        <v>-1.8255873077480971</v>
      </c>
      <c r="CO62" s="70">
        <f>N62</f>
        <v>0</v>
      </c>
      <c r="CP62" s="1">
        <f>BW62+BY62</f>
        <v>0</v>
      </c>
    </row>
    <row r="63" spans="1:94" x14ac:dyDescent="0.2">
      <c r="A63" s="28" t="s">
        <v>117</v>
      </c>
      <c r="B63">
        <v>0</v>
      </c>
      <c r="C63">
        <v>0</v>
      </c>
      <c r="D63">
        <v>0.27272727272727199</v>
      </c>
      <c r="E63">
        <v>0.72727272727272696</v>
      </c>
      <c r="F63">
        <v>0.23508137432188</v>
      </c>
      <c r="G63">
        <v>0.23508137432188</v>
      </c>
      <c r="H63">
        <v>0.37878787878787801</v>
      </c>
      <c r="I63">
        <v>0.17249417249417201</v>
      </c>
      <c r="J63">
        <v>0.25561436129908199</v>
      </c>
      <c r="K63">
        <v>0.245132974833248</v>
      </c>
      <c r="L63">
        <v>-1.1846072841711601E-2</v>
      </c>
      <c r="M63">
        <v>-1.03365740505336</v>
      </c>
      <c r="N63" s="21">
        <v>0</v>
      </c>
      <c r="O63">
        <v>1.0123455265509</v>
      </c>
      <c r="P63">
        <v>0.97444063815173398</v>
      </c>
      <c r="Q63">
        <v>1.0247529783773</v>
      </c>
      <c r="R63">
        <v>0.98996127658018795</v>
      </c>
      <c r="S63">
        <v>15.060000419616699</v>
      </c>
      <c r="T63" s="27">
        <f>IF(C63,P63,R63)</f>
        <v>0.98996127658018795</v>
      </c>
      <c r="U63" s="27">
        <f>IF(D63 = 0,O63,Q63)</f>
        <v>1.0247529783773</v>
      </c>
      <c r="V63" s="39">
        <f>S63*T63^(1-N63)</f>
        <v>14.908817240701914</v>
      </c>
      <c r="W63" s="38">
        <f>S63*U63^(N63+1)</f>
        <v>15.432780284365599</v>
      </c>
      <c r="X63" s="44">
        <f>0.5 * (D63-MAX($D$3:$D$137))/(MIN($D$3:$D$137)-MAX($D$3:$D$137)) + 0.75</f>
        <v>1.1139548192326694</v>
      </c>
      <c r="Y63" s="44">
        <f>AVERAGE(D63, F63, G63, H63, I63, J63, K63)</f>
        <v>0.25641705839791601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PERCENTILE($L$2:$L$137, 0.05)</f>
        <v>-4.3359341232353174E-2</v>
      </c>
      <c r="AG63" s="22">
        <f>PERCENTILE($L$2:$L$137, 0.95)</f>
        <v>0.9653657708272595</v>
      </c>
      <c r="AH63" s="22">
        <f>MIN(MAX(L63,AF63), AG63)</f>
        <v>-1.1846072841711601E-2</v>
      </c>
      <c r="AI63" s="22">
        <f>AH63-$AH$138+1</f>
        <v>1.0315132683906416</v>
      </c>
      <c r="AJ63" s="22">
        <f>PERCENTILE($M$2:$M$137, 0.02)</f>
        <v>-2.2731471942601358</v>
      </c>
      <c r="AK63" s="22">
        <f>PERCENTILE($M$2:$M$137, 0.98)</f>
        <v>1.2131274727462054</v>
      </c>
      <c r="AL63" s="22">
        <f>MIN(MAX(M63,AJ63), AK63)</f>
        <v>-1.03365740505336</v>
      </c>
      <c r="AM63" s="22">
        <f>AL63-$AL$138 + 1</f>
        <v>2.2394897892067758</v>
      </c>
      <c r="AN63" s="46">
        <v>1</v>
      </c>
      <c r="AO63" s="51">
        <v>1</v>
      </c>
      <c r="AP63" s="51">
        <v>1</v>
      </c>
      <c r="AQ63" s="21">
        <v>1</v>
      </c>
      <c r="AR63" s="17">
        <f>(AI63^4)*AB63*AE63*AN63</f>
        <v>1.1321377578437852</v>
      </c>
      <c r="AS63" s="17">
        <f>(AM63^4) *Z63*AC63*AO63*(M63 &gt; 0)</f>
        <v>0</v>
      </c>
      <c r="AT63" s="17">
        <f>(AM63^4)*AA63*AP63*AQ63</f>
        <v>25.153379694013221</v>
      </c>
      <c r="AU63" s="17">
        <f>MIN(AR63, 0.05*AR$138)</f>
        <v>1.1321377578437852</v>
      </c>
      <c r="AV63" s="17">
        <f>MIN(AS63, 0.05*AS$138)</f>
        <v>0</v>
      </c>
      <c r="AW63" s="17">
        <f>MIN(AT63, 0.05*AT$138)</f>
        <v>25.153379694013221</v>
      </c>
      <c r="AX63" s="14">
        <f>AU63/$AU$138</f>
        <v>1.697218203898155E-3</v>
      </c>
      <c r="AY63" s="14">
        <f>AV63/$AV$138</f>
        <v>0</v>
      </c>
      <c r="AZ63" s="67">
        <f>AW63/$AW$138</f>
        <v>2.8582475486645933E-3</v>
      </c>
      <c r="BA63" s="21">
        <f>N63</f>
        <v>0</v>
      </c>
      <c r="BB63" s="66">
        <v>271</v>
      </c>
      <c r="BC63" s="15">
        <f>$D$144*AX63</f>
        <v>205.86577926003062</v>
      </c>
      <c r="BD63" s="19">
        <f>BC63-BB63</f>
        <v>-65.134220739969379</v>
      </c>
      <c r="BE63" s="53">
        <f>BD63*IF($BD$138 &gt; 0, (BD63&gt;0), (BD63&lt;0))</f>
        <v>0</v>
      </c>
      <c r="BF63" s="61">
        <f>BE63/$BE$138</f>
        <v>0</v>
      </c>
      <c r="BG63" s="62">
        <f>BF63*$BD$138</f>
        <v>0</v>
      </c>
      <c r="BH63" s="63">
        <f>(IF(BG63 &gt; 0, V63, W63))</f>
        <v>15.432780284365599</v>
      </c>
      <c r="BI63" s="46">
        <f>BG63/BH63</f>
        <v>0</v>
      </c>
      <c r="BJ63" s="64">
        <f>BB63/BC63</f>
        <v>1.3163916847865125</v>
      </c>
      <c r="BK63" s="66">
        <v>271</v>
      </c>
      <c r="BL63" s="66">
        <v>241</v>
      </c>
      <c r="BM63" s="66">
        <v>0</v>
      </c>
      <c r="BN63" s="10">
        <f>SUM(BK63:BM63)</f>
        <v>512</v>
      </c>
      <c r="BO63" s="15">
        <f>AY63*$D$143</f>
        <v>0</v>
      </c>
      <c r="BP63" s="9">
        <f>BO63-BN63</f>
        <v>-512</v>
      </c>
      <c r="BQ63" s="53">
        <f>BP63*IF($BP$138 &gt; 0, (BP63&gt;0), (BP63&lt;0))</f>
        <v>0</v>
      </c>
      <c r="BR63" s="7">
        <f>BQ63/$BQ$138</f>
        <v>0</v>
      </c>
      <c r="BS63" s="62">
        <f>BR63*$BP$138</f>
        <v>0</v>
      </c>
      <c r="BT63" s="48">
        <f>IF(BS63&gt;0,V63,W63)</f>
        <v>15.432780284365599</v>
      </c>
      <c r="BU63" s="46">
        <f>BS63/BT63</f>
        <v>0</v>
      </c>
      <c r="BV63" s="64" t="e">
        <f>BN63/BO63</f>
        <v>#DIV/0!</v>
      </c>
      <c r="BW63" s="16">
        <f>BB63+BN63+BY63</f>
        <v>783</v>
      </c>
      <c r="BX63" s="69">
        <f>BC63+BO63+BZ63</f>
        <v>233.80386283683012</v>
      </c>
      <c r="BY63" s="66">
        <v>0</v>
      </c>
      <c r="BZ63" s="15">
        <f>AZ63*$D$146</f>
        <v>27.938083576799499</v>
      </c>
      <c r="CA63" s="37">
        <f>BZ63-BY63</f>
        <v>27.938083576799499</v>
      </c>
      <c r="CB63" s="54">
        <f>CA63*(CA63&lt;&gt;0)</f>
        <v>27.938083576799499</v>
      </c>
      <c r="CC63" s="26">
        <f>CB63/$CB$138</f>
        <v>1.4707737925718974E-2</v>
      </c>
      <c r="CD63" s="47">
        <f>CC63 * $CA$138</f>
        <v>27.938083576799499</v>
      </c>
      <c r="CE63" s="48">
        <f>IF(CD63&gt;0, V63, W63)</f>
        <v>14.908817240701914</v>
      </c>
      <c r="CF63" s="65">
        <f>CD63/CE63</f>
        <v>1.8739302471645405</v>
      </c>
      <c r="CG63" s="66">
        <v>0</v>
      </c>
      <c r="CH63" s="15">
        <f>AZ63*$CG$141</f>
        <v>25.42911387858172</v>
      </c>
      <c r="CI63" s="37">
        <f>CH63-CG63</f>
        <v>25.42911387858172</v>
      </c>
      <c r="CJ63" s="54">
        <f>CI63*(CI63&lt;&gt;0)</f>
        <v>25.42911387858172</v>
      </c>
      <c r="CK63" s="26">
        <f>CJ63/$CJ$138</f>
        <v>4.2675248799801486E-3</v>
      </c>
      <c r="CL63" s="47">
        <f>CK63 * $CI$138</f>
        <v>25.429113878581717</v>
      </c>
      <c r="CM63" s="48">
        <f>IF(CD63&gt;0,V63,W63)</f>
        <v>14.908817240701914</v>
      </c>
      <c r="CN63" s="65">
        <f>CL63/CM63</f>
        <v>1.705642605179893</v>
      </c>
      <c r="CO63" s="70">
        <f>N63</f>
        <v>0</v>
      </c>
      <c r="CP63" s="1">
        <f>BW63+BY63</f>
        <v>783</v>
      </c>
    </row>
    <row r="64" spans="1:94" x14ac:dyDescent="0.2">
      <c r="A64" s="29" t="s">
        <v>157</v>
      </c>
      <c r="B64">
        <v>1</v>
      </c>
      <c r="C64">
        <v>1</v>
      </c>
      <c r="D64">
        <v>0.67399121054734301</v>
      </c>
      <c r="E64">
        <v>0.32600878945265599</v>
      </c>
      <c r="F64">
        <v>0.69924513309495395</v>
      </c>
      <c r="G64">
        <v>0.69924513309495395</v>
      </c>
      <c r="H64">
        <v>0.72377768491433303</v>
      </c>
      <c r="I64">
        <v>0.64354366903468396</v>
      </c>
      <c r="J64">
        <v>0.68248263488179595</v>
      </c>
      <c r="K64">
        <v>0.69081304335030902</v>
      </c>
      <c r="L64">
        <v>0.60811882341818202</v>
      </c>
      <c r="M64">
        <v>-0.87041325784915402</v>
      </c>
      <c r="N64" s="21">
        <v>0</v>
      </c>
      <c r="O64">
        <v>1.00941336668062</v>
      </c>
      <c r="P64">
        <v>0.99400808815891095</v>
      </c>
      <c r="Q64">
        <v>1.02594620212156</v>
      </c>
      <c r="R64">
        <v>0.98398104085277605</v>
      </c>
      <c r="S64">
        <v>347.850006103515</v>
      </c>
      <c r="T64" s="27">
        <f>IF(C64,P64,R64)</f>
        <v>0.99400808815891095</v>
      </c>
      <c r="U64" s="27">
        <f>IF(D64 = 0,O64,Q64)</f>
        <v>1.02594620212156</v>
      </c>
      <c r="V64" s="39">
        <f>S64*T64^(1-N64)</f>
        <v>345.76571953302044</v>
      </c>
      <c r="W64" s="38">
        <f>S64*U64^(N64+1)</f>
        <v>356.87539266986266</v>
      </c>
      <c r="X64" s="44">
        <f>0.5 * (D64-MAX($D$3:$D$137))/(MIN($D$3:$D$137)-MAX($D$3:$D$137)) + 0.75</f>
        <v>0.90403715580888788</v>
      </c>
      <c r="Y64" s="44">
        <f>AVERAGE(D64, F64, G64, H64, I64, J64, K64)</f>
        <v>0.68758550127405316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PERCENTILE($L$2:$L$137, 0.05)</f>
        <v>-4.3359341232353174E-2</v>
      </c>
      <c r="AG64" s="22">
        <f>PERCENTILE($L$2:$L$137, 0.95)</f>
        <v>0.9653657708272595</v>
      </c>
      <c r="AH64" s="22">
        <f>MIN(MAX(L64,AF64), AG64)</f>
        <v>0.60811882341818202</v>
      </c>
      <c r="AI64" s="22">
        <f>AH64-$AH$138+1</f>
        <v>1.6514781646505352</v>
      </c>
      <c r="AJ64" s="22">
        <f>PERCENTILE($M$2:$M$137, 0.02)</f>
        <v>-2.2731471942601358</v>
      </c>
      <c r="AK64" s="22">
        <f>PERCENTILE($M$2:$M$137, 0.98)</f>
        <v>1.2131274727462054</v>
      </c>
      <c r="AL64" s="22">
        <f>MIN(MAX(M64,AJ64), AK64)</f>
        <v>-0.87041325784915402</v>
      </c>
      <c r="AM64" s="22">
        <f>AL64-$AL$138 + 1</f>
        <v>2.4027339364109817</v>
      </c>
      <c r="AN64" s="46">
        <v>1</v>
      </c>
      <c r="AO64" s="51">
        <v>1</v>
      </c>
      <c r="AP64" s="51">
        <v>1</v>
      </c>
      <c r="AQ64" s="21">
        <v>1</v>
      </c>
      <c r="AR64" s="17">
        <f>(AI64^4)*AB64*AE64*AN64</f>
        <v>7.4386023643411843</v>
      </c>
      <c r="AS64" s="17">
        <f>(AM64^4) *Z64*AC64*AO64*(M64 &gt; 0)</f>
        <v>0</v>
      </c>
      <c r="AT64" s="17">
        <f>(AM64^4)*AA64*AP64*AQ64</f>
        <v>33.329034259560082</v>
      </c>
      <c r="AU64" s="17">
        <f>MIN(AR64, 0.05*AR$138)</f>
        <v>7.4386023643411843</v>
      </c>
      <c r="AV64" s="17">
        <f>MIN(AS64, 0.05*AS$138)</f>
        <v>0</v>
      </c>
      <c r="AW64" s="17">
        <f>MIN(AT64, 0.05*AT$138)</f>
        <v>33.329034259560082</v>
      </c>
      <c r="AX64" s="14">
        <f>AU64/$AU$138</f>
        <v>1.1151409143322405E-2</v>
      </c>
      <c r="AY64" s="14">
        <f>AV64/$AV$138</f>
        <v>0</v>
      </c>
      <c r="AZ64" s="67">
        <f>AW64/$AW$138</f>
        <v>3.7872696087205889E-3</v>
      </c>
      <c r="BA64" s="21">
        <f>N64</f>
        <v>0</v>
      </c>
      <c r="BB64" s="66">
        <v>1739</v>
      </c>
      <c r="BC64" s="15">
        <f>$D$144*AX64</f>
        <v>1352.6213234484344</v>
      </c>
      <c r="BD64" s="19">
        <f>BC64-BB64</f>
        <v>-386.3786765515656</v>
      </c>
      <c r="BE64" s="53">
        <f>BD64*IF($BD$138 &gt; 0, (BD64&gt;0), (BD64&lt;0))</f>
        <v>0</v>
      </c>
      <c r="BF64" s="61">
        <f>BE64/$BE$138</f>
        <v>0</v>
      </c>
      <c r="BG64" s="62">
        <f>BF64*$BD$138</f>
        <v>0</v>
      </c>
      <c r="BH64" s="63">
        <f>(IF(BG64 &gt; 0, V64, W64))</f>
        <v>356.87539266986266</v>
      </c>
      <c r="BI64" s="46">
        <f>BG64/BH64</f>
        <v>0</v>
      </c>
      <c r="BJ64" s="64">
        <f>BB64/BC64</f>
        <v>1.2856517710119446</v>
      </c>
      <c r="BK64" s="66">
        <v>1391</v>
      </c>
      <c r="BL64" s="66">
        <v>2087</v>
      </c>
      <c r="BM64" s="66">
        <v>0</v>
      </c>
      <c r="BN64" s="10">
        <f>SUM(BK64:BM64)</f>
        <v>3478</v>
      </c>
      <c r="BO64" s="15">
        <f>AY64*$D$143</f>
        <v>0</v>
      </c>
      <c r="BP64" s="9">
        <f>BO64-BN64</f>
        <v>-3478</v>
      </c>
      <c r="BQ64" s="53">
        <f>BP64*IF($BP$138 &gt; 0, (BP64&gt;0), (BP64&lt;0))</f>
        <v>0</v>
      </c>
      <c r="BR64" s="7">
        <f>BQ64/$BQ$138</f>
        <v>0</v>
      </c>
      <c r="BS64" s="62">
        <f>BR64*$BP$138</f>
        <v>0</v>
      </c>
      <c r="BT64" s="48">
        <f>IF(BS64&gt;0,V64,W64)</f>
        <v>356.87539266986266</v>
      </c>
      <c r="BU64" s="46">
        <f>BS64/BT64</f>
        <v>0</v>
      </c>
      <c r="BV64" s="64" t="e">
        <f>BN64/BO64</f>
        <v>#DIV/0!</v>
      </c>
      <c r="BW64" s="16">
        <f>BB64+BN64+BY64</f>
        <v>5217</v>
      </c>
      <c r="BX64" s="69">
        <f>BC64+BO64+BZ64</f>
        <v>1389.6401796023542</v>
      </c>
      <c r="BY64" s="66">
        <v>0</v>
      </c>
      <c r="BZ64" s="15">
        <f>AZ64*$D$146</f>
        <v>37.018856153919828</v>
      </c>
      <c r="CA64" s="37">
        <f>BZ64-BY64</f>
        <v>37.018856153919828</v>
      </c>
      <c r="CB64" s="54">
        <f>CA64*(CA64&lt;&gt;0)</f>
        <v>37.018856153919828</v>
      </c>
      <c r="CC64" s="26">
        <f>CB64/$CB$138</f>
        <v>1.948822413409481E-2</v>
      </c>
      <c r="CD64" s="47">
        <f>CC64 * $CA$138</f>
        <v>37.018856153919828</v>
      </c>
      <c r="CE64" s="48">
        <f>IF(CD64&gt;0, V64, W64)</f>
        <v>345.76571953302044</v>
      </c>
      <c r="CF64" s="65">
        <f>CD64/CE64</f>
        <v>0.10706340756948447</v>
      </c>
      <c r="CG64" s="66">
        <v>0</v>
      </c>
      <c r="CH64" s="15">
        <f>AZ64*$CG$141</f>
        <v>33.694390891384899</v>
      </c>
      <c r="CI64" s="37">
        <f>CH64-CG64</f>
        <v>33.694390891384899</v>
      </c>
      <c r="CJ64" s="54">
        <f>CI64*(CI64&lt;&gt;0)</f>
        <v>33.694390891384899</v>
      </c>
      <c r="CK64" s="26">
        <f>CJ64/$CJ$138</f>
        <v>5.6546072400058553E-3</v>
      </c>
      <c r="CL64" s="47">
        <f>CK64 * $CI$138</f>
        <v>33.694390891384899</v>
      </c>
      <c r="CM64" s="48">
        <f>IF(CD64&gt;0,V64,W64)</f>
        <v>345.76571953302044</v>
      </c>
      <c r="CN64" s="65">
        <f>CL64/CM64</f>
        <v>9.7448616181185943E-2</v>
      </c>
      <c r="CO64" s="70">
        <f>N64</f>
        <v>0</v>
      </c>
      <c r="CP64" s="1">
        <f>BW64+BY64</f>
        <v>5217</v>
      </c>
    </row>
    <row r="65" spans="1:94" x14ac:dyDescent="0.2">
      <c r="A65" s="29" t="s">
        <v>278</v>
      </c>
      <c r="B65">
        <v>1</v>
      </c>
      <c r="C65">
        <v>1</v>
      </c>
      <c r="D65">
        <v>0.79224930083899303</v>
      </c>
      <c r="E65">
        <v>0.207750699161006</v>
      </c>
      <c r="F65">
        <v>0.97934048470401203</v>
      </c>
      <c r="G65">
        <v>0.97934048470401203</v>
      </c>
      <c r="H65">
        <v>0.428750522356874</v>
      </c>
      <c r="I65">
        <v>0.60676974508984505</v>
      </c>
      <c r="J65">
        <v>0.51005180634678504</v>
      </c>
      <c r="K65">
        <v>0.70676331487409405</v>
      </c>
      <c r="L65">
        <v>0.88030939119324902</v>
      </c>
      <c r="M65">
        <v>-1.5174888569862499</v>
      </c>
      <c r="N65" s="21">
        <v>0</v>
      </c>
      <c r="O65">
        <v>1.01034798979399</v>
      </c>
      <c r="P65">
        <v>0.99158781242733596</v>
      </c>
      <c r="Q65">
        <v>1.00560962349396</v>
      </c>
      <c r="R65">
        <v>0.99420933231563502</v>
      </c>
      <c r="S65">
        <v>343.69000244140602</v>
      </c>
      <c r="T65" s="27">
        <f>IF(C65,P65,R65)</f>
        <v>0.99158781242733596</v>
      </c>
      <c r="U65" s="27">
        <f>IF(D65 = 0,O65,Q65)</f>
        <v>1.00560962349396</v>
      </c>
      <c r="V65" s="39">
        <f>S65*T65^(1-N65)</f>
        <v>340.79881767401957</v>
      </c>
      <c r="W65" s="38">
        <f>S65*U65^(N65+1)</f>
        <v>345.61797395374049</v>
      </c>
      <c r="X65" s="44">
        <f>0.5 * (D65-MAX($D$3:$D$137))/(MIN($D$3:$D$137)-MAX($D$3:$D$137)) + 0.75</f>
        <v>0.84217148671875108</v>
      </c>
      <c r="Y65" s="44">
        <f>AVERAGE(D65, F65, G65, H65, I65, J65, K65)</f>
        <v>0.71475223698780221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PERCENTILE($L$2:$L$137, 0.05)</f>
        <v>-4.3359341232353174E-2</v>
      </c>
      <c r="AG65" s="22">
        <f>PERCENTILE($L$2:$L$137, 0.95)</f>
        <v>0.9653657708272595</v>
      </c>
      <c r="AH65" s="22">
        <f>MIN(MAX(L65,AF65), AG65)</f>
        <v>0.88030939119324902</v>
      </c>
      <c r="AI65" s="22">
        <f>AH65-$AH$138+1</f>
        <v>1.9236687324256021</v>
      </c>
      <c r="AJ65" s="22">
        <f>PERCENTILE($M$2:$M$137, 0.02)</f>
        <v>-2.2731471942601358</v>
      </c>
      <c r="AK65" s="22">
        <f>PERCENTILE($M$2:$M$137, 0.98)</f>
        <v>1.2131274727462054</v>
      </c>
      <c r="AL65" s="22">
        <f>MIN(MAX(M65,AJ65), AK65)</f>
        <v>-1.5174888569862499</v>
      </c>
      <c r="AM65" s="22">
        <f>AL65-$AL$138 + 1</f>
        <v>1.7556583372738859</v>
      </c>
      <c r="AN65" s="46">
        <v>1</v>
      </c>
      <c r="AO65" s="51">
        <v>1</v>
      </c>
      <c r="AP65" s="51">
        <v>1</v>
      </c>
      <c r="AQ65" s="21">
        <v>2</v>
      </c>
      <c r="AR65" s="17">
        <f>(AI65^4)*AB65*AE65*AN65</f>
        <v>13.693710553022276</v>
      </c>
      <c r="AS65" s="17">
        <f>(AM65^4) *Z65*AC65*AO65*(M65 &gt; 0)</f>
        <v>0</v>
      </c>
      <c r="AT65" s="17">
        <f>(AM65^4)*AA65*AP65*AQ65</f>
        <v>19.001592865623326</v>
      </c>
      <c r="AU65" s="17">
        <f>MIN(AR65, 0.05*AR$138)</f>
        <v>13.693710553022276</v>
      </c>
      <c r="AV65" s="17">
        <f>MIN(AS65, 0.05*AS$138)</f>
        <v>0</v>
      </c>
      <c r="AW65" s="17">
        <f>MIN(AT65, 0.05*AT$138)</f>
        <v>19.001592865623326</v>
      </c>
      <c r="AX65" s="14">
        <f>AU65/$AU$138</f>
        <v>2.0528610293649927E-2</v>
      </c>
      <c r="AY65" s="14">
        <f>AV65/$AV$138</f>
        <v>0</v>
      </c>
      <c r="AZ65" s="67">
        <f>AW65/$AW$138</f>
        <v>2.1592031325244603E-3</v>
      </c>
      <c r="BA65" s="21">
        <f>N65</f>
        <v>0</v>
      </c>
      <c r="BB65" s="66">
        <v>0</v>
      </c>
      <c r="BC65" s="15">
        <f>$D$144*AX65</f>
        <v>2490.0383141785614</v>
      </c>
      <c r="BD65" s="19">
        <f>BC65-BB65</f>
        <v>2490.0383141785614</v>
      </c>
      <c r="BE65" s="53">
        <f>BD65*IF($BD$138 &gt; 0, (BD65&gt;0), (BD65&lt;0))</f>
        <v>2490.0383141785614</v>
      </c>
      <c r="BF65" s="61">
        <f>BE65/$BE$138</f>
        <v>8.4057986454267528E-2</v>
      </c>
      <c r="BG65" s="62">
        <f>BF65*$BD$138</f>
        <v>57.915952666990535</v>
      </c>
      <c r="BH65" s="63">
        <f>(IF(BG65 &gt; 0, V65, W65))</f>
        <v>340.79881767401957</v>
      </c>
      <c r="BI65" s="46">
        <f>BG65/BH65</f>
        <v>0.16994176523930379</v>
      </c>
      <c r="BJ65" s="64">
        <f>BB65/BC65</f>
        <v>0</v>
      </c>
      <c r="BK65" s="66">
        <v>0</v>
      </c>
      <c r="BL65" s="66">
        <v>0</v>
      </c>
      <c r="BM65" s="66">
        <v>0</v>
      </c>
      <c r="BN65" s="10">
        <f>SUM(BK65:BM65)</f>
        <v>0</v>
      </c>
      <c r="BO65" s="15">
        <f>AY65*$D$143</f>
        <v>0</v>
      </c>
      <c r="BP65" s="9">
        <f>BO65-BN65</f>
        <v>0</v>
      </c>
      <c r="BQ65" s="53">
        <f>BP65*IF($BP$138 &gt; 0, (BP65&gt;0), (BP65&lt;0))</f>
        <v>0</v>
      </c>
      <c r="BR65" s="7">
        <f>BQ65/$BQ$138</f>
        <v>0</v>
      </c>
      <c r="BS65" s="62">
        <f>BR65*$BP$138</f>
        <v>0</v>
      </c>
      <c r="BT65" s="48">
        <f>IF(BS65&gt;0,V65,W65)</f>
        <v>345.61797395374049</v>
      </c>
      <c r="BU65" s="46">
        <f>BS65/BT65</f>
        <v>0</v>
      </c>
      <c r="BV65" s="64" t="e">
        <f>BN65/BO65</f>
        <v>#DIV/0!</v>
      </c>
      <c r="BW65" s="16">
        <f>BB65+BN65+BY65</f>
        <v>0</v>
      </c>
      <c r="BX65" s="69">
        <f>BC65+BO65+BZ65</f>
        <v>2511.1435531575785</v>
      </c>
      <c r="BY65" s="66">
        <v>0</v>
      </c>
      <c r="BZ65" s="15">
        <f>AZ65*$D$146</f>
        <v>21.105238979016963</v>
      </c>
      <c r="CA65" s="37">
        <f>BZ65-BY65</f>
        <v>21.105238979016963</v>
      </c>
      <c r="CB65" s="54">
        <f>CA65*(CA65&lt;&gt;0)</f>
        <v>21.105238979016963</v>
      </c>
      <c r="CC65" s="26">
        <f>CB65/$CB$138</f>
        <v>1.1110651985479164E-2</v>
      </c>
      <c r="CD65" s="47">
        <f>CC65 * $CA$138</f>
        <v>21.105238979016963</v>
      </c>
      <c r="CE65" s="48">
        <f>IF(CD65&gt;0, V65, W65)</f>
        <v>340.79881767401957</v>
      </c>
      <c r="CF65" s="65">
        <f>CD65/CE65</f>
        <v>6.1928732978189259E-2</v>
      </c>
      <c r="CG65" s="66">
        <v>0</v>
      </c>
      <c r="CH65" s="15">
        <f>AZ65*$CG$141</f>
        <v>19.209890469286993</v>
      </c>
      <c r="CI65" s="37">
        <f>CH65-CG65</f>
        <v>19.209890469286993</v>
      </c>
      <c r="CJ65" s="54">
        <f>CI65*(CI65&lt;&gt;0)</f>
        <v>19.209890469286993</v>
      </c>
      <c r="CK65" s="26">
        <f>CJ65/$CJ$138</f>
        <v>3.2238121198719509E-3</v>
      </c>
      <c r="CL65" s="47">
        <f>CK65 * $CI$138</f>
        <v>19.209890469286993</v>
      </c>
      <c r="CM65" s="48">
        <f>IF(CD65&gt;0,V65,W65)</f>
        <v>340.79881767401957</v>
      </c>
      <c r="CN65" s="65">
        <f>CL65/CM65</f>
        <v>5.6367245052069435E-2</v>
      </c>
      <c r="CO65" s="70">
        <f>N65</f>
        <v>0</v>
      </c>
      <c r="CP65" s="1">
        <f>BW65+BY65</f>
        <v>0</v>
      </c>
    </row>
    <row r="66" spans="1:94" x14ac:dyDescent="0.2">
      <c r="A66" s="29" t="s">
        <v>205</v>
      </c>
      <c r="B66">
        <v>1</v>
      </c>
      <c r="C66">
        <v>1</v>
      </c>
      <c r="D66">
        <v>0.63022508038585201</v>
      </c>
      <c r="E66">
        <v>0.36977491961414699</v>
      </c>
      <c r="F66">
        <v>0.54662379421221796</v>
      </c>
      <c r="G66">
        <v>0.54662379421221796</v>
      </c>
      <c r="H66">
        <v>0.123276222315085</v>
      </c>
      <c r="I66">
        <v>0.43042206435436597</v>
      </c>
      <c r="J66">
        <v>0.230349313206414</v>
      </c>
      <c r="K66">
        <v>0.35484421311199199</v>
      </c>
      <c r="L66">
        <v>0.69158328379827905</v>
      </c>
      <c r="M66">
        <v>1.15241055087077</v>
      </c>
      <c r="N66" s="21">
        <v>0</v>
      </c>
      <c r="O66">
        <v>1.0087768653489599</v>
      </c>
      <c r="P66">
        <v>0.97366414094855802</v>
      </c>
      <c r="Q66">
        <v>1.02434294854445</v>
      </c>
      <c r="R66">
        <v>0.98240196268435298</v>
      </c>
      <c r="S66">
        <v>2.2899000644683798</v>
      </c>
      <c r="T66" s="27">
        <f>IF(C66,P66,R66)</f>
        <v>0.97366414094855802</v>
      </c>
      <c r="U66" s="27">
        <f>IF(D66 = 0,O66,Q66)</f>
        <v>1.02434294854445</v>
      </c>
      <c r="V66" s="39">
        <f>S66*T66^(1-N66)</f>
        <v>2.2295935791286525</v>
      </c>
      <c r="W66" s="38">
        <f>S66*U66^(N66+1)</f>
        <v>2.3456429839096664</v>
      </c>
      <c r="X66" s="44">
        <f>0.5 * (D66-MAX($D$3:$D$137))/(MIN($D$3:$D$137)-MAX($D$3:$D$137)) + 0.75</f>
        <v>0.92693301789535554</v>
      </c>
      <c r="Y66" s="44">
        <f>AVERAGE(D66, F66, G66, H66, I66, J66, K66)</f>
        <v>0.4089092116854493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PERCENTILE($L$2:$L$137, 0.05)</f>
        <v>-4.3359341232353174E-2</v>
      </c>
      <c r="AG66" s="22">
        <f>PERCENTILE($L$2:$L$137, 0.95)</f>
        <v>0.9653657708272595</v>
      </c>
      <c r="AH66" s="22">
        <f>MIN(MAX(L66,AF66), AG66)</f>
        <v>0.69158328379827905</v>
      </c>
      <c r="AI66" s="22">
        <f>AH66-$AH$138+1</f>
        <v>1.7349426250306323</v>
      </c>
      <c r="AJ66" s="22">
        <f>PERCENTILE($M$2:$M$137, 0.02)</f>
        <v>-2.2731471942601358</v>
      </c>
      <c r="AK66" s="22">
        <f>PERCENTILE($M$2:$M$137, 0.98)</f>
        <v>1.2131274727462054</v>
      </c>
      <c r="AL66" s="22">
        <f>MIN(MAX(M66,AJ66), AK66)</f>
        <v>1.15241055087077</v>
      </c>
      <c r="AM66" s="22">
        <f>AL66-$AL$138 + 1</f>
        <v>4.4255577451309058</v>
      </c>
      <c r="AN66" s="46">
        <v>0</v>
      </c>
      <c r="AO66" s="75">
        <v>0.22</v>
      </c>
      <c r="AP66" s="51">
        <v>0.5</v>
      </c>
      <c r="AQ66" s="50">
        <v>1</v>
      </c>
      <c r="AR66" s="17">
        <f>(AI66^4)*AB66*AE66*AN66</f>
        <v>0</v>
      </c>
      <c r="AS66" s="17">
        <f>(AM66^4) *Z66*AC66*AO66*(M66 &gt; 0)</f>
        <v>84.390726994109968</v>
      </c>
      <c r="AT66" s="17">
        <f>(AM66^4)*AA66*AP66*AQ66</f>
        <v>191.79710680479539</v>
      </c>
      <c r="AU66" s="17">
        <f>MIN(AR66, 0.05*AR$138)</f>
        <v>0</v>
      </c>
      <c r="AV66" s="17">
        <f>MIN(AS66, 0.05*AS$138)</f>
        <v>84.390726994109968</v>
      </c>
      <c r="AW66" s="17">
        <f>MIN(AT66, 0.05*AT$138)</f>
        <v>191.79710680479539</v>
      </c>
      <c r="AX66" s="14">
        <f>AU66/$AU$138</f>
        <v>0</v>
      </c>
      <c r="AY66" s="14">
        <f>AV66/$AV$138</f>
        <v>2.7790628046601963E-2</v>
      </c>
      <c r="AZ66" s="67">
        <f>AW66/$AW$138</f>
        <v>2.1794431485334199E-2</v>
      </c>
      <c r="BA66" s="21">
        <f>N66</f>
        <v>0</v>
      </c>
      <c r="BB66" s="66">
        <v>0</v>
      </c>
      <c r="BC66" s="15">
        <f>$D$144*AX66</f>
        <v>0</v>
      </c>
      <c r="BD66" s="19">
        <f>BC66-BB66</f>
        <v>0</v>
      </c>
      <c r="BE66" s="53">
        <f>BD66*IF($BD$138 &gt; 0, (BD66&gt;0), (BD66&lt;0))</f>
        <v>0</v>
      </c>
      <c r="BF66" s="61">
        <f>BE66/$BE$138</f>
        <v>0</v>
      </c>
      <c r="BG66" s="62">
        <f>BF66*$BD$138</f>
        <v>0</v>
      </c>
      <c r="BH66" s="63">
        <f>(IF(BG66 &gt; 0, V66, W66))</f>
        <v>2.3456429839096664</v>
      </c>
      <c r="BI66" s="46">
        <f>BG66/BH66</f>
        <v>0</v>
      </c>
      <c r="BJ66" s="64" t="e">
        <f>BB66/BC66</f>
        <v>#DIV/0!</v>
      </c>
      <c r="BK66" s="66">
        <v>2</v>
      </c>
      <c r="BL66" s="66">
        <v>343</v>
      </c>
      <c r="BM66" s="66">
        <v>0</v>
      </c>
      <c r="BN66" s="10">
        <f>SUM(BK66:BM66)</f>
        <v>345</v>
      </c>
      <c r="BO66" s="15">
        <f>AY66*$D$143</f>
        <v>4916.9138379325477</v>
      </c>
      <c r="BP66" s="9">
        <f>BO66-BN66</f>
        <v>4571.9138379325477</v>
      </c>
      <c r="BQ66" s="53">
        <f>BP66*IF($BP$138 &gt; 0, (BP66&gt;0), (BP66&lt;0))</f>
        <v>4571.9138379325477</v>
      </c>
      <c r="BR66" s="7">
        <f>BQ66/$BQ$138</f>
        <v>3.4100170302178906E-2</v>
      </c>
      <c r="BS66" s="62">
        <f>BR66*$BP$138</f>
        <v>222.33481537872132</v>
      </c>
      <c r="BT66" s="48">
        <f>IF(BS66&gt;0,V66,W66)</f>
        <v>2.2295935791286525</v>
      </c>
      <c r="BU66" s="46">
        <f>BS66/BT66</f>
        <v>99.719885031967124</v>
      </c>
      <c r="BV66" s="64">
        <f>BN66/BO66</f>
        <v>7.0165964133523398E-2</v>
      </c>
      <c r="BW66" s="16">
        <f>BB66+BN66+BY66</f>
        <v>375</v>
      </c>
      <c r="BX66" s="69">
        <f>BC66+BO66+BZ66</f>
        <v>5129.9445982075213</v>
      </c>
      <c r="BY66" s="66">
        <v>30</v>
      </c>
      <c r="BZ66" s="15">
        <f>AZ66*$D$146</f>
        <v>213.03076027497337</v>
      </c>
      <c r="CA66" s="37">
        <f>BZ66-BY66</f>
        <v>183.03076027497337</v>
      </c>
      <c r="CB66" s="54">
        <f>CA66*(CA66&lt;&gt;0)</f>
        <v>183.03076027497337</v>
      </c>
      <c r="CC66" s="26">
        <f>CB66/$CB$138</f>
        <v>9.6354799965767277E-2</v>
      </c>
      <c r="CD66" s="47">
        <f>CC66 * $CA$138</f>
        <v>183.03076027497337</v>
      </c>
      <c r="CE66" s="48">
        <f>IF(CD66&gt;0, V66, W66)</f>
        <v>2.2295935791286525</v>
      </c>
      <c r="CF66" s="65">
        <f>CD66/CE66</f>
        <v>82.091535420775486</v>
      </c>
      <c r="CG66" s="66">
        <v>0</v>
      </c>
      <c r="CH66" s="15">
        <f>AZ66*$CG$141</f>
        <v>193.89960831714703</v>
      </c>
      <c r="CI66" s="37">
        <f>CH66-CG66</f>
        <v>193.89960831714703</v>
      </c>
      <c r="CJ66" s="54">
        <f>CI66*(CI66&lt;&gt;0)</f>
        <v>193.89960831714703</v>
      </c>
      <c r="CK66" s="26">
        <f>CJ66/$CJ$138</f>
        <v>3.2540316059097456E-2</v>
      </c>
      <c r="CL66" s="47">
        <f>CK66 * $CI$138</f>
        <v>193.89960831714703</v>
      </c>
      <c r="CM66" s="48">
        <f>IF(CD66&gt;0,V66,W66)</f>
        <v>2.2295935791286525</v>
      </c>
      <c r="CN66" s="65">
        <f>CL66/CM66</f>
        <v>86.966346751377415</v>
      </c>
      <c r="CO66" s="70">
        <f>N66</f>
        <v>0</v>
      </c>
      <c r="CP66" s="1">
        <f>BW66+BY66</f>
        <v>405</v>
      </c>
    </row>
    <row r="67" spans="1:94" x14ac:dyDescent="0.2">
      <c r="A67" s="29" t="s">
        <v>159</v>
      </c>
      <c r="B67">
        <v>1</v>
      </c>
      <c r="C67">
        <v>1</v>
      </c>
      <c r="D67">
        <v>0.205209155485398</v>
      </c>
      <c r="E67">
        <v>0.79479084451460102</v>
      </c>
      <c r="F67">
        <v>0.17330210772833701</v>
      </c>
      <c r="G67">
        <v>0.17330210772833701</v>
      </c>
      <c r="H67">
        <v>1.46931719965427E-2</v>
      </c>
      <c r="I67">
        <v>0.16076058772687901</v>
      </c>
      <c r="J67">
        <v>4.8601265063127203E-2</v>
      </c>
      <c r="K67">
        <v>9.1775278118366596E-2</v>
      </c>
      <c r="L67">
        <v>0.805526950859766</v>
      </c>
      <c r="M67">
        <v>-1.13855647492796</v>
      </c>
      <c r="N67" s="21">
        <v>0</v>
      </c>
      <c r="O67">
        <v>1.01929240669803</v>
      </c>
      <c r="P67">
        <v>0.98576829684747502</v>
      </c>
      <c r="Q67">
        <v>1.02942778769725</v>
      </c>
      <c r="R67">
        <v>0.97296844949125605</v>
      </c>
      <c r="S67">
        <v>159.88000488281199</v>
      </c>
      <c r="T67" s="27">
        <f>IF(C67,P67,R67)</f>
        <v>0.98576829684747502</v>
      </c>
      <c r="U67" s="27">
        <f>IF(D67 = 0,O67,Q67)</f>
        <v>1.02942778769725</v>
      </c>
      <c r="V67" s="39">
        <f>S67*T67^(1-N67)</f>
        <v>157.60464011329557</v>
      </c>
      <c r="W67" s="38">
        <f>S67*U67^(N67+1)</f>
        <v>164.58491972353866</v>
      </c>
      <c r="X67" s="44">
        <f>0.5 * (D67-MAX($D$3:$D$137))/(MIN($D$3:$D$137)-MAX($D$3:$D$137)) + 0.75</f>
        <v>1.1492763222991684</v>
      </c>
      <c r="Y67" s="44">
        <f>AVERAGE(D67, F67, G67, H67, I67, J67, K67)</f>
        <v>0.12394909626385539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PERCENTILE($L$2:$L$137, 0.05)</f>
        <v>-4.3359341232353174E-2</v>
      </c>
      <c r="AG67" s="22">
        <f>PERCENTILE($L$2:$L$137, 0.95)</f>
        <v>0.9653657708272595</v>
      </c>
      <c r="AH67" s="22">
        <f>MIN(MAX(L67,AF67), AG67)</f>
        <v>0.805526950859766</v>
      </c>
      <c r="AI67" s="22">
        <f>AH67-$AH$138+1</f>
        <v>1.8488862920921192</v>
      </c>
      <c r="AJ67" s="22">
        <f>PERCENTILE($M$2:$M$137, 0.02)</f>
        <v>-2.2731471942601358</v>
      </c>
      <c r="AK67" s="22">
        <f>PERCENTILE($M$2:$M$137, 0.98)</f>
        <v>1.2131274727462054</v>
      </c>
      <c r="AL67" s="22">
        <f>MIN(MAX(M67,AJ67), AK67)</f>
        <v>-1.13855647492796</v>
      </c>
      <c r="AM67" s="22">
        <f>AL67-$AL$138 + 1</f>
        <v>2.1345907193321758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11.685325386941184</v>
      </c>
      <c r="AS67" s="17">
        <f>(AM67^4) *Z67*AC67*AO67*(M67 &gt; 0)</f>
        <v>0</v>
      </c>
      <c r="AT67" s="17">
        <f>(AM67^4)*AA67*AP67*AQ67</f>
        <v>20.761487563949672</v>
      </c>
      <c r="AU67" s="17">
        <f>MIN(AR67, 0.05*AR$138)</f>
        <v>11.685325386941184</v>
      </c>
      <c r="AV67" s="17">
        <f>MIN(AS67, 0.05*AS$138)</f>
        <v>0</v>
      </c>
      <c r="AW67" s="17">
        <f>MIN(AT67, 0.05*AT$138)</f>
        <v>20.761487563949672</v>
      </c>
      <c r="AX67" s="14">
        <f>AU67/$AU$138</f>
        <v>1.7517786000673573E-2</v>
      </c>
      <c r="AY67" s="14">
        <f>AV67/$AV$138</f>
        <v>0</v>
      </c>
      <c r="AZ67" s="67">
        <f>AW67/$AW$138</f>
        <v>2.3591847957677636E-3</v>
      </c>
      <c r="BA67" s="21">
        <f>N67</f>
        <v>0</v>
      </c>
      <c r="BB67" s="66">
        <v>6395</v>
      </c>
      <c r="BC67" s="15">
        <f>$D$144*AX67</f>
        <v>2124.8373707377018</v>
      </c>
      <c r="BD67" s="19">
        <f>BC67-BB67</f>
        <v>-4270.1626292622987</v>
      </c>
      <c r="BE67" s="53">
        <f>BD67*IF($BD$138 &gt; 0, (BD67&gt;0), (BD67&lt;0))</f>
        <v>0</v>
      </c>
      <c r="BF67" s="61">
        <f>BE67/$BE$138</f>
        <v>0</v>
      </c>
      <c r="BG67" s="62">
        <f>BF67*$BD$138</f>
        <v>0</v>
      </c>
      <c r="BH67" s="63">
        <f>(IF(BG67 &gt; 0, V67, W67))</f>
        <v>164.58491972353866</v>
      </c>
      <c r="BI67" s="46">
        <f>BG67/BH67</f>
        <v>0</v>
      </c>
      <c r="BJ67" s="64">
        <f>BB67/BC67</f>
        <v>3.0096420968818811</v>
      </c>
      <c r="BK67" s="66">
        <v>0</v>
      </c>
      <c r="BL67" s="66">
        <v>4157</v>
      </c>
      <c r="BM67" s="66">
        <v>0</v>
      </c>
      <c r="BN67" s="10">
        <f>SUM(BK67:BM67)</f>
        <v>4157</v>
      </c>
      <c r="BO67" s="15">
        <f>AY67*$D$143</f>
        <v>0</v>
      </c>
      <c r="BP67" s="9">
        <f>BO67-BN67</f>
        <v>-4157</v>
      </c>
      <c r="BQ67" s="53">
        <f>BP67*IF($BP$138 &gt; 0, (BP67&gt;0), (BP67&lt;0))</f>
        <v>0</v>
      </c>
      <c r="BR67" s="7">
        <f>BQ67/$BQ$138</f>
        <v>0</v>
      </c>
      <c r="BS67" s="62">
        <f>BR67*$BP$138</f>
        <v>0</v>
      </c>
      <c r="BT67" s="48">
        <f>IF(BS67&gt;0,V67,W67)</f>
        <v>164.58491972353866</v>
      </c>
      <c r="BU67" s="46">
        <f>BS67/BT67</f>
        <v>0</v>
      </c>
      <c r="BV67" s="64" t="e">
        <f>BN67/BO67</f>
        <v>#DIV/0!</v>
      </c>
      <c r="BW67" s="16">
        <f>BB67+BN67+BY67</f>
        <v>10552</v>
      </c>
      <c r="BX67" s="69">
        <f>BC67+BO67+BZ67</f>
        <v>2147.8973404831736</v>
      </c>
      <c r="BY67" s="66">
        <v>0</v>
      </c>
      <c r="BZ67" s="15">
        <f>AZ67*$D$146</f>
        <v>23.059969745471793</v>
      </c>
      <c r="CA67" s="37">
        <f>BZ67-BY67</f>
        <v>23.059969745471793</v>
      </c>
      <c r="CB67" s="54">
        <f>CA67*(CA67&lt;&gt;0)</f>
        <v>23.059969745471793</v>
      </c>
      <c r="CC67" s="26">
        <f>CB67/$CB$138</f>
        <v>1.2139701374257995E-2</v>
      </c>
      <c r="CD67" s="47">
        <f>CC67 * $CA$138</f>
        <v>23.059969745471793</v>
      </c>
      <c r="CE67" s="48">
        <f>IF(CD67&gt;0, V67, W67)</f>
        <v>157.60464011329557</v>
      </c>
      <c r="CF67" s="65">
        <f>CD67/CE67</f>
        <v>0.14631529711875815</v>
      </c>
      <c r="CG67" s="66">
        <v>0</v>
      </c>
      <c r="CH67" s="15">
        <f>AZ67*$CG$141</f>
        <v>20.989077331746852</v>
      </c>
      <c r="CI67" s="37">
        <f>CH67-CG67</f>
        <v>20.989077331746852</v>
      </c>
      <c r="CJ67" s="54">
        <f>CI67*(CI67&lt;&gt;0)</f>
        <v>20.989077331746852</v>
      </c>
      <c r="CK67" s="26">
        <f>CJ67/$CJ$138</f>
        <v>3.5223960279835275E-3</v>
      </c>
      <c r="CL67" s="47">
        <f>CK67 * $CI$138</f>
        <v>20.989077331746852</v>
      </c>
      <c r="CM67" s="48">
        <f>IF(CD67&gt;0,V67,W67)</f>
        <v>157.60464011329557</v>
      </c>
      <c r="CN67" s="65">
        <f>CL67/CM67</f>
        <v>0.13317550369493344</v>
      </c>
      <c r="CO67" s="70">
        <f>N67</f>
        <v>0</v>
      </c>
      <c r="CP67" s="1">
        <f>BW67+BY67</f>
        <v>10552</v>
      </c>
    </row>
    <row r="68" spans="1:94" x14ac:dyDescent="0.2">
      <c r="A68" s="29" t="s">
        <v>143</v>
      </c>
      <c r="B68">
        <v>0</v>
      </c>
      <c r="C68">
        <v>1</v>
      </c>
      <c r="D68">
        <v>0.53615661206552101</v>
      </c>
      <c r="E68">
        <v>0.46384338793447799</v>
      </c>
      <c r="F68">
        <v>0.67063965037743301</v>
      </c>
      <c r="G68">
        <v>0.67063965037743301</v>
      </c>
      <c r="H68">
        <v>0.52904304220643505</v>
      </c>
      <c r="I68">
        <v>0.76598412035102303</v>
      </c>
      <c r="J68">
        <v>0.63658351322691797</v>
      </c>
      <c r="K68">
        <v>0.65338973419127</v>
      </c>
      <c r="L68">
        <v>0.77286498619272603</v>
      </c>
      <c r="M68">
        <v>-1.7937881880872599</v>
      </c>
      <c r="N68" s="21">
        <v>0</v>
      </c>
      <c r="O68">
        <v>1.0353100278798799</v>
      </c>
      <c r="P68">
        <v>0.97065558347879499</v>
      </c>
      <c r="Q68">
        <v>1.0057043629650799</v>
      </c>
      <c r="R68">
        <v>0.98587007475980504</v>
      </c>
      <c r="S68">
        <v>962.08001708984295</v>
      </c>
      <c r="T68" s="27">
        <f>IF(C68,P68,R68)</f>
        <v>0.97065558347879499</v>
      </c>
      <c r="U68" s="27">
        <f>IF(D68 = 0,O68,Q68)</f>
        <v>1.0057043629650799</v>
      </c>
      <c r="V68" s="39">
        <f>S68*T68^(1-N68)</f>
        <v>933.84834034163055</v>
      </c>
      <c r="W68" s="38">
        <f>S68*U68^(N68+1)</f>
        <v>967.56807070877369</v>
      </c>
      <c r="X68" s="44">
        <f>0.5 * (D68-MAX($D$3:$D$137))/(MIN($D$3:$D$137)-MAX($D$3:$D$137)) + 0.75</f>
        <v>0.97614410120110828</v>
      </c>
      <c r="Y68" s="44">
        <f>AVERAGE(D68, F68, G68, H68, I68, J68, K68)</f>
        <v>0.63749090325657609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PERCENTILE($L$2:$L$137, 0.05)</f>
        <v>-4.3359341232353174E-2</v>
      </c>
      <c r="AG68" s="22">
        <f>PERCENTILE($L$2:$L$137, 0.95)</f>
        <v>0.9653657708272595</v>
      </c>
      <c r="AH68" s="22">
        <f>MIN(MAX(L68,AF68), AG68)</f>
        <v>0.77286498619272603</v>
      </c>
      <c r="AI68" s="22">
        <f>AH68-$AH$138+1</f>
        <v>1.8162243274250791</v>
      </c>
      <c r="AJ68" s="22">
        <f>PERCENTILE($M$2:$M$137, 0.02)</f>
        <v>-2.2731471942601358</v>
      </c>
      <c r="AK68" s="22">
        <f>PERCENTILE($M$2:$M$137, 0.98)</f>
        <v>1.2131274727462054</v>
      </c>
      <c r="AL68" s="22">
        <f>MIN(MAX(M68,AJ68), AK68)</f>
        <v>-1.7937881880872599</v>
      </c>
      <c r="AM68" s="22">
        <f>AL68-$AL$138 + 1</f>
        <v>1.4793590061728759</v>
      </c>
      <c r="AN68" s="46">
        <v>1</v>
      </c>
      <c r="AO68" s="51">
        <v>1</v>
      </c>
      <c r="AP68" s="51">
        <v>1</v>
      </c>
      <c r="AQ68" s="21">
        <v>1</v>
      </c>
      <c r="AR68" s="17">
        <f>(AI68^4)*AB68*AE68*AN68</f>
        <v>10.881229096455115</v>
      </c>
      <c r="AS68" s="17">
        <f>(AM68^4) *Z68*AC68*AO68*(M68 &gt; 0)</f>
        <v>0</v>
      </c>
      <c r="AT68" s="17">
        <f>(AM68^4)*AA68*AP68*AQ68</f>
        <v>4.7895456836562049</v>
      </c>
      <c r="AU68" s="17">
        <f>MIN(AR68, 0.05*AR$138)</f>
        <v>10.881229096455115</v>
      </c>
      <c r="AV68" s="17">
        <f>MIN(AS68, 0.05*AS$138)</f>
        <v>0</v>
      </c>
      <c r="AW68" s="17">
        <f>MIN(AT68, 0.05*AT$138)</f>
        <v>4.7895456836562049</v>
      </c>
      <c r="AX68" s="14">
        <f>AU68/$AU$138</f>
        <v>1.6312343595414405E-2</v>
      </c>
      <c r="AY68" s="14">
        <f>AV68/$AV$138</f>
        <v>0</v>
      </c>
      <c r="AZ68" s="67">
        <f>AW68/$AW$138</f>
        <v>5.4424921724477969E-4</v>
      </c>
      <c r="BA68" s="21">
        <f>N68</f>
        <v>0</v>
      </c>
      <c r="BB68" s="66">
        <v>1924</v>
      </c>
      <c r="BC68" s="15">
        <f>$D$144*AX68</f>
        <v>1978.6220287493857</v>
      </c>
      <c r="BD68" s="19">
        <f>BC68-BB68</f>
        <v>54.622028749385663</v>
      </c>
      <c r="BE68" s="53">
        <f>BD68*IF($BD$138 &gt; 0, (BD68&gt;0), (BD68&lt;0))</f>
        <v>54.622028749385663</v>
      </c>
      <c r="BF68" s="61">
        <f>BE68/$BE$138</f>
        <v>1.8439144998598682E-3</v>
      </c>
      <c r="BG68" s="62">
        <f>BF68*$BD$138</f>
        <v>1.2704570904034538</v>
      </c>
      <c r="BH68" s="63">
        <f>(IF(BG68 &gt; 0, V68, W68))</f>
        <v>933.84834034163055</v>
      </c>
      <c r="BI68" s="46">
        <f>BG68/BH68</f>
        <v>1.3604533365007441E-3</v>
      </c>
      <c r="BJ68" s="64">
        <f>BB68/BC68</f>
        <v>0.97239390446698393</v>
      </c>
      <c r="BK68" s="66">
        <v>0</v>
      </c>
      <c r="BL68" s="66">
        <v>3848</v>
      </c>
      <c r="BM68" s="66">
        <v>0</v>
      </c>
      <c r="BN68" s="10">
        <f>SUM(BK68:BM68)</f>
        <v>3848</v>
      </c>
      <c r="BO68" s="15">
        <f>AY68*$D$143</f>
        <v>0</v>
      </c>
      <c r="BP68" s="9">
        <f>BO68-BN68</f>
        <v>-3848</v>
      </c>
      <c r="BQ68" s="53">
        <f>BP68*IF($BP$138 &gt; 0, (BP68&gt;0), (BP68&lt;0))</f>
        <v>0</v>
      </c>
      <c r="BR68" s="7">
        <f>BQ68/$BQ$138</f>
        <v>0</v>
      </c>
      <c r="BS68" s="62">
        <f>BR68*$BP$138</f>
        <v>0</v>
      </c>
      <c r="BT68" s="48">
        <f>IF(BS68&gt;0,V68,W68)</f>
        <v>967.56807070877369</v>
      </c>
      <c r="BU68" s="46">
        <f>BS68/BT68</f>
        <v>0</v>
      </c>
      <c r="BV68" s="64" t="e">
        <f>BN68/BO68</f>
        <v>#DIV/0!</v>
      </c>
      <c r="BW68" s="16">
        <f>BB68+BN68+BY68</f>
        <v>5772</v>
      </c>
      <c r="BX68" s="69">
        <f>BC68+BO68+BZ68</f>
        <v>1983.9418199358056</v>
      </c>
      <c r="BY68" s="66">
        <v>0</v>
      </c>
      <c r="BZ68" s="15">
        <f>AZ68*$D$146</f>
        <v>5.3197911864199607</v>
      </c>
      <c r="CA68" s="37">
        <f>BZ68-BY68</f>
        <v>5.3197911864199607</v>
      </c>
      <c r="CB68" s="54">
        <f>CA68*(CA68&lt;&gt;0)</f>
        <v>5.3197911864199607</v>
      </c>
      <c r="CC68" s="26">
        <f>CB68/$CB$138</f>
        <v>2.8005533870758634E-3</v>
      </c>
      <c r="CD68" s="47">
        <f>CC68 * $CA$138</f>
        <v>5.3197911864199607</v>
      </c>
      <c r="CE68" s="48">
        <f>IF(CD68&gt;0, V68, W68)</f>
        <v>933.84834034163055</v>
      </c>
      <c r="CF68" s="65">
        <f>CD68/CE68</f>
        <v>5.6966329077308385E-3</v>
      </c>
      <c r="CG68" s="66">
        <v>0</v>
      </c>
      <c r="CH68" s="15">
        <f>AZ68*$CG$141</f>
        <v>4.8420492235224941</v>
      </c>
      <c r="CI68" s="37">
        <f>CH68-CG68</f>
        <v>4.8420492235224941</v>
      </c>
      <c r="CJ68" s="54">
        <f>CI68*(CI68&lt;&gt;0)</f>
        <v>4.8420492235224941</v>
      </c>
      <c r="CK68" s="26">
        <f>CJ68/$CJ$138</f>
        <v>8.1259479312313697E-4</v>
      </c>
      <c r="CL68" s="47">
        <f>CK68 * $CI$138</f>
        <v>4.8420492235224941</v>
      </c>
      <c r="CM68" s="48">
        <f>IF(CD68&gt;0,V68,W68)</f>
        <v>933.84834034163055</v>
      </c>
      <c r="CN68" s="65">
        <f>CL68/CM68</f>
        <v>5.1850488075516881E-3</v>
      </c>
      <c r="CO68" s="70">
        <f>N68</f>
        <v>0</v>
      </c>
      <c r="CP68" s="1">
        <f>BW68+BY68</f>
        <v>5772</v>
      </c>
    </row>
    <row r="69" spans="1:94" x14ac:dyDescent="0.2">
      <c r="A69" s="29" t="s">
        <v>206</v>
      </c>
      <c r="B69">
        <v>0</v>
      </c>
      <c r="C69">
        <v>1</v>
      </c>
      <c r="D69">
        <v>0.33040351578106197</v>
      </c>
      <c r="E69">
        <v>0.66959648421893703</v>
      </c>
      <c r="F69">
        <v>0.48152562574493402</v>
      </c>
      <c r="G69">
        <v>0.48152562574493402</v>
      </c>
      <c r="H69">
        <v>0.12118679481821901</v>
      </c>
      <c r="I69">
        <v>0.79857918930213101</v>
      </c>
      <c r="J69">
        <v>0.311090424732195</v>
      </c>
      <c r="K69">
        <v>0.38703748065584997</v>
      </c>
      <c r="L69">
        <v>0.68552295090812598</v>
      </c>
      <c r="M69">
        <v>1.0982316908395899</v>
      </c>
      <c r="N69" s="21">
        <v>0</v>
      </c>
      <c r="O69">
        <v>1.0094269783365999</v>
      </c>
      <c r="P69">
        <v>0.92642089066879396</v>
      </c>
      <c r="Q69">
        <v>1.0226006755764601</v>
      </c>
      <c r="R69">
        <v>0.99573608075990905</v>
      </c>
      <c r="S69">
        <v>5.0650000572204501</v>
      </c>
      <c r="T69" s="27">
        <f>IF(C69,P69,R69)</f>
        <v>0.92642089066879396</v>
      </c>
      <c r="U69" s="27">
        <f>IF(D69 = 0,O69,Q69)</f>
        <v>1.0226006755764601</v>
      </c>
      <c r="V69" s="39">
        <f>S69*T69^(1-N69)</f>
        <v>4.6923218642476616</v>
      </c>
      <c r="W69" s="38">
        <f>S69*U69^(N69+1)</f>
        <v>5.1794724803084415</v>
      </c>
      <c r="X69" s="44">
        <f>0.5 * (D69-MAX($D$3:$D$137))/(MIN($D$3:$D$137)-MAX($D$3:$D$137)) + 0.75</f>
        <v>1.0837820051923939</v>
      </c>
      <c r="Y69" s="44">
        <f>AVERAGE(D69, F69, G69, H69, I69, J69, K69)</f>
        <v>0.41590695096847502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PERCENTILE($L$2:$L$137, 0.05)</f>
        <v>-4.3359341232353174E-2</v>
      </c>
      <c r="AG69" s="22">
        <f>PERCENTILE($L$2:$L$137, 0.95)</f>
        <v>0.9653657708272595</v>
      </c>
      <c r="AH69" s="22">
        <f>MIN(MAX(L69,AF69), AG69)</f>
        <v>0.68552295090812598</v>
      </c>
      <c r="AI69" s="22">
        <f>AH69-$AH$138+1</f>
        <v>1.7288822921404792</v>
      </c>
      <c r="AJ69" s="22">
        <f>PERCENTILE($M$2:$M$137, 0.02)</f>
        <v>-2.2731471942601358</v>
      </c>
      <c r="AK69" s="22">
        <f>PERCENTILE($M$2:$M$137, 0.98)</f>
        <v>1.2131274727462054</v>
      </c>
      <c r="AL69" s="22">
        <f>MIN(MAX(M69,AJ69), AK69)</f>
        <v>1.0982316908395899</v>
      </c>
      <c r="AM69" s="22">
        <f>AL69-$AL$138 + 1</f>
        <v>4.3713788850997259</v>
      </c>
      <c r="AN69" s="46">
        <v>0</v>
      </c>
      <c r="AO69" s="75">
        <v>0.22</v>
      </c>
      <c r="AP69" s="51">
        <v>0.5</v>
      </c>
      <c r="AQ69" s="50">
        <v>1</v>
      </c>
      <c r="AR69" s="17">
        <f>(AI69^4)*AB69*AE69*AN69</f>
        <v>0</v>
      </c>
      <c r="AS69" s="17">
        <f>(AM69^4) *Z69*AC69*AO69*(M69 &gt; 0)</f>
        <v>80.333461648805169</v>
      </c>
      <c r="AT69" s="17">
        <f>(AM69^4)*AA69*AP69*AQ69</f>
        <v>182.57604920182993</v>
      </c>
      <c r="AU69" s="17">
        <f>MIN(AR69, 0.05*AR$138)</f>
        <v>0</v>
      </c>
      <c r="AV69" s="17">
        <f>MIN(AS69, 0.05*AS$138)</f>
        <v>80.333461648805169</v>
      </c>
      <c r="AW69" s="17">
        <f>MIN(AT69, 0.05*AT$138)</f>
        <v>182.57604920182993</v>
      </c>
      <c r="AX69" s="14">
        <f>AU69/$AU$138</f>
        <v>0</v>
      </c>
      <c r="AY69" s="14">
        <f>AV69/$AV$138</f>
        <v>2.6454533950557461E-2</v>
      </c>
      <c r="AZ69" s="67">
        <f>AW69/$AW$138</f>
        <v>2.0746617409834672E-2</v>
      </c>
      <c r="BA69" s="21">
        <f>N69</f>
        <v>0</v>
      </c>
      <c r="BB69" s="66">
        <v>0</v>
      </c>
      <c r="BC69" s="15">
        <f>$D$144*AX69</f>
        <v>0</v>
      </c>
      <c r="BD69" s="19">
        <f>BC69-BB69</f>
        <v>0</v>
      </c>
      <c r="BE69" s="53">
        <f>BD69*IF($BD$138 &gt; 0, (BD69&gt;0), (BD69&lt;0))</f>
        <v>0</v>
      </c>
      <c r="BF69" s="61">
        <f>BE69/$BE$138</f>
        <v>0</v>
      </c>
      <c r="BG69" s="62">
        <f>BF69*$BD$138</f>
        <v>0</v>
      </c>
      <c r="BH69" s="63">
        <f>(IF(BG69 &gt; 0, V69, W69))</f>
        <v>5.1794724803084415</v>
      </c>
      <c r="BI69" s="46">
        <f>BG69/BH69</f>
        <v>0</v>
      </c>
      <c r="BJ69" s="64" t="e">
        <f>BB69/BC69</f>
        <v>#DIV/0!</v>
      </c>
      <c r="BK69" s="66">
        <v>0</v>
      </c>
      <c r="BL69" s="66">
        <v>993</v>
      </c>
      <c r="BM69" s="66">
        <v>111</v>
      </c>
      <c r="BN69" s="10">
        <f>SUM(BK69:BM69)</f>
        <v>1104</v>
      </c>
      <c r="BO69" s="15">
        <f>AY69*$D$143</f>
        <v>4680.5226509969771</v>
      </c>
      <c r="BP69" s="9">
        <f>BO69-BN69</f>
        <v>3576.5226509969771</v>
      </c>
      <c r="BQ69" s="53">
        <f>BP69*IF($BP$138 &gt; 0, (BP69&gt;0), (BP69&lt;0))</f>
        <v>3576.5226509969771</v>
      </c>
      <c r="BR69" s="7">
        <f>BQ69/$BQ$138</f>
        <v>2.6675925184046882E-2</v>
      </c>
      <c r="BS69" s="62">
        <f>BR69*$BP$138</f>
        <v>173.92836599624465</v>
      </c>
      <c r="BT69" s="48">
        <f>IF(BS69&gt;0,V69,W69)</f>
        <v>4.6923218642476616</v>
      </c>
      <c r="BU69" s="46">
        <f>BS69/BT69</f>
        <v>37.066588999672398</v>
      </c>
      <c r="BV69" s="64">
        <f>BN69/BO69</f>
        <v>0.23587109438832476</v>
      </c>
      <c r="BW69" s="16">
        <f>BB69+BN69+BY69</f>
        <v>1286</v>
      </c>
      <c r="BX69" s="69">
        <f>BC69+BO69+BZ69</f>
        <v>4883.3115002002769</v>
      </c>
      <c r="BY69" s="66">
        <v>182</v>
      </c>
      <c r="BZ69" s="15">
        <f>AZ69*$D$146</f>
        <v>202.78884920329946</v>
      </c>
      <c r="CA69" s="37">
        <f>BZ69-BY69</f>
        <v>20.788849203299463</v>
      </c>
      <c r="CB69" s="54">
        <f>CA69*(CA69&lt;&gt;0)</f>
        <v>20.788849203299463</v>
      </c>
      <c r="CC69" s="26">
        <f>CB69/$CB$138</f>
        <v>1.0944091602379219E-2</v>
      </c>
      <c r="CD69" s="47">
        <f>CC69 * $CA$138</f>
        <v>20.788849203299463</v>
      </c>
      <c r="CE69" s="48">
        <f>IF(CD69&gt;0, V69, W69)</f>
        <v>4.6923218642476616</v>
      </c>
      <c r="CF69" s="65">
        <f>CD69/CE69</f>
        <v>4.4303971050444177</v>
      </c>
      <c r="CG69" s="66">
        <v>0</v>
      </c>
      <c r="CH69" s="15">
        <f>AZ69*$CG$141</f>
        <v>184.5774684409466</v>
      </c>
      <c r="CI69" s="37">
        <f>CH69-CG69</f>
        <v>184.5774684409466</v>
      </c>
      <c r="CJ69" s="54">
        <f>CI69*(CI69&lt;&gt;0)</f>
        <v>184.5774684409466</v>
      </c>
      <c r="CK69" s="26">
        <f>CJ69/$CJ$138</f>
        <v>3.097587051662623E-2</v>
      </c>
      <c r="CL69" s="47">
        <f>CK69 * $CI$138</f>
        <v>184.5774684409466</v>
      </c>
      <c r="CM69" s="48">
        <f>IF(CD69&gt;0,V69,W69)</f>
        <v>4.6923218642476616</v>
      </c>
      <c r="CN69" s="65">
        <f>CL69/CM69</f>
        <v>39.336062994165601</v>
      </c>
      <c r="CO69" s="70">
        <f>N69</f>
        <v>0</v>
      </c>
      <c r="CP69" s="1">
        <f>BW69+BY69</f>
        <v>1468</v>
      </c>
    </row>
    <row r="70" spans="1:94" x14ac:dyDescent="0.2">
      <c r="A70" s="29" t="s">
        <v>260</v>
      </c>
      <c r="B70">
        <v>1</v>
      </c>
      <c r="C70">
        <v>1</v>
      </c>
      <c r="D70">
        <v>0.38433879344786198</v>
      </c>
      <c r="E70">
        <v>0.61566120655213696</v>
      </c>
      <c r="F70">
        <v>0.99761620977353904</v>
      </c>
      <c r="G70">
        <v>0.99761620977353904</v>
      </c>
      <c r="H70">
        <v>4.3877977434183001E-2</v>
      </c>
      <c r="I70">
        <v>0.43961554534057601</v>
      </c>
      <c r="J70">
        <v>0.13888643194412401</v>
      </c>
      <c r="K70">
        <v>0.372230245715025</v>
      </c>
      <c r="L70">
        <v>0.166066990072605</v>
      </c>
      <c r="M70">
        <v>-0.38340254107336802</v>
      </c>
      <c r="N70" s="21">
        <v>-2</v>
      </c>
      <c r="O70">
        <v>1.0023018215976001</v>
      </c>
      <c r="P70">
        <v>1.00157232017305</v>
      </c>
      <c r="Q70">
        <v>1.0003231091692799</v>
      </c>
      <c r="R70">
        <v>0.99560776219549696</v>
      </c>
      <c r="S70">
        <v>11.199999809265099</v>
      </c>
      <c r="T70" s="27">
        <f>IF(C70,P70,R70)</f>
        <v>1.00157232017305</v>
      </c>
      <c r="U70" s="27">
        <f>IF(D70 = 0,O70,Q70)</f>
        <v>1.0003231091692799</v>
      </c>
      <c r="V70" s="39">
        <f>S70*T70^(1-N70)</f>
        <v>11.252912875322131</v>
      </c>
      <c r="W70" s="38">
        <f>S70*U70^(N70+1)</f>
        <v>11.196382155527887</v>
      </c>
      <c r="X70" s="44">
        <f>0.5 * (D70-MAX($D$3:$D$137))/(MIN($D$3:$D$137)-MAX($D$3:$D$137)) + 0.75</f>
        <v>1.0555662439519597</v>
      </c>
      <c r="Y70" s="44">
        <f>AVERAGE(D70, F70, G70, H70, I70, J70, K70)</f>
        <v>0.48202591620412116</v>
      </c>
      <c r="Z70" s="22">
        <f>AI70^N70</f>
        <v>0.68366155827889019</v>
      </c>
      <c r="AA70" s="22">
        <f>(Z70+AB70)/2</f>
        <v>0.40170654296052771</v>
      </c>
      <c r="AB70" s="22">
        <f>AM70^N70</f>
        <v>0.11975152764216525</v>
      </c>
      <c r="AC70" s="22">
        <v>1</v>
      </c>
      <c r="AD70" s="22">
        <v>1</v>
      </c>
      <c r="AE70" s="22">
        <v>1</v>
      </c>
      <c r="AF70" s="22">
        <f>PERCENTILE($L$2:$L$137, 0.05)</f>
        <v>-4.3359341232353174E-2</v>
      </c>
      <c r="AG70" s="22">
        <f>PERCENTILE($L$2:$L$137, 0.95)</f>
        <v>0.9653657708272595</v>
      </c>
      <c r="AH70" s="22">
        <f>MIN(MAX(L70,AF70), AG70)</f>
        <v>0.166066990072605</v>
      </c>
      <c r="AI70" s="22">
        <f>AH70-$AH$138+1</f>
        <v>1.2094263313049582</v>
      </c>
      <c r="AJ70" s="22">
        <f>PERCENTILE($M$2:$M$137, 0.02)</f>
        <v>-2.2731471942601358</v>
      </c>
      <c r="AK70" s="22">
        <f>PERCENTILE($M$2:$M$137, 0.98)</f>
        <v>1.2131274727462054</v>
      </c>
      <c r="AL70" s="22">
        <f>MIN(MAX(M70,AJ70), AK70)</f>
        <v>-0.38340254107336802</v>
      </c>
      <c r="AM70" s="22">
        <f>AL70-$AL$138 + 1</f>
        <v>2.8897446531867677</v>
      </c>
      <c r="AN70" s="46">
        <v>0</v>
      </c>
      <c r="AO70" s="75">
        <v>0.22</v>
      </c>
      <c r="AP70" s="51">
        <v>0.5</v>
      </c>
      <c r="AQ70" s="50">
        <v>1</v>
      </c>
      <c r="AR70" s="17">
        <f>(AI70^4)*AB70*AE70*AN70</f>
        <v>0</v>
      </c>
      <c r="AS70" s="17">
        <f>(AM70^4) *Z70*AC70*AO70*(M70 &gt; 0)</f>
        <v>0</v>
      </c>
      <c r="AT70" s="17">
        <f>(AM70^4)*AA70*AP70*AQ70</f>
        <v>14.006085889566497</v>
      </c>
      <c r="AU70" s="17">
        <f>MIN(AR70, 0.05*AR$138)</f>
        <v>0</v>
      </c>
      <c r="AV70" s="17">
        <f>MIN(AS70, 0.05*AS$138)</f>
        <v>0</v>
      </c>
      <c r="AW70" s="17">
        <f>MIN(AT70, 0.05*AT$138)</f>
        <v>14.006085889566497</v>
      </c>
      <c r="AX70" s="14">
        <f>AU70/$AU$138</f>
        <v>0</v>
      </c>
      <c r="AY70" s="14">
        <f>AV70/$AV$138</f>
        <v>0</v>
      </c>
      <c r="AZ70" s="67">
        <f>AW70/$AW$138</f>
        <v>1.591549968522419E-3</v>
      </c>
      <c r="BA70" s="21">
        <f>N70</f>
        <v>-2</v>
      </c>
      <c r="BB70" s="66">
        <v>0</v>
      </c>
      <c r="BC70" s="15">
        <f>$D$144*AX70</f>
        <v>0</v>
      </c>
      <c r="BD70" s="19">
        <f>BC70-BB70</f>
        <v>0</v>
      </c>
      <c r="BE70" s="53">
        <f>BD70*IF($BD$138 &gt; 0, (BD70&gt;0), (BD70&lt;0))</f>
        <v>0</v>
      </c>
      <c r="BF70" s="61">
        <f>BE70/$BE$138</f>
        <v>0</v>
      </c>
      <c r="BG70" s="62">
        <f>BF70*$BD$138</f>
        <v>0</v>
      </c>
      <c r="BH70" s="63">
        <f>(IF(BG70 &gt; 0, V70, W70))</f>
        <v>11.196382155527887</v>
      </c>
      <c r="BI70" s="46">
        <f>BG70/BH70</f>
        <v>0</v>
      </c>
      <c r="BJ70" s="64" t="e">
        <f>BB70/BC70</f>
        <v>#DIV/0!</v>
      </c>
      <c r="BK70" s="66">
        <v>0</v>
      </c>
      <c r="BL70" s="66">
        <v>0</v>
      </c>
      <c r="BM70" s="66">
        <v>0</v>
      </c>
      <c r="BN70" s="10">
        <f>SUM(BK70:BM70)</f>
        <v>0</v>
      </c>
      <c r="BO70" s="15">
        <f>AY70*$D$143</f>
        <v>0</v>
      </c>
      <c r="BP70" s="9">
        <f>BO70-BN70</f>
        <v>0</v>
      </c>
      <c r="BQ70" s="53">
        <f>BP70*IF($BP$138 &gt; 0, (BP70&gt;0), (BP70&lt;0))</f>
        <v>0</v>
      </c>
      <c r="BR70" s="7">
        <f>BQ70/$BQ$138</f>
        <v>0</v>
      </c>
      <c r="BS70" s="62">
        <f>BR70*$BP$138</f>
        <v>0</v>
      </c>
      <c r="BT70" s="48">
        <f>IF(BS70&gt;0,V70,W70)</f>
        <v>11.196382155527887</v>
      </c>
      <c r="BU70" s="46">
        <f>BS70/BT70</f>
        <v>0</v>
      </c>
      <c r="BV70" s="64" t="e">
        <f>BN70/BO70</f>
        <v>#DIV/0!</v>
      </c>
      <c r="BW70" s="16">
        <f>BB70+BN70+BY70</f>
        <v>34</v>
      </c>
      <c r="BX70" s="69">
        <f>BC70+BO70+BZ70</f>
        <v>15.55668474482081</v>
      </c>
      <c r="BY70" s="66">
        <v>34</v>
      </c>
      <c r="BZ70" s="15">
        <f>AZ70*$D$146</f>
        <v>15.55668474482081</v>
      </c>
      <c r="CA70" s="37">
        <f>BZ70-BY70</f>
        <v>-18.44331525517919</v>
      </c>
      <c r="CB70" s="54">
        <f>CA70*(CA70&lt;&gt;0)</f>
        <v>-18.44331525517919</v>
      </c>
      <c r="CC70" s="26">
        <f>CB70/$CB$138</f>
        <v>-9.7093076018947514E-3</v>
      </c>
      <c r="CD70" s="47">
        <f>CC70 * $CA$138</f>
        <v>-18.44331525517919</v>
      </c>
      <c r="CE70" s="48">
        <f>IF(CD70&gt;0, V70, W70)</f>
        <v>11.196382155527887</v>
      </c>
      <c r="CF70" s="65">
        <f>CD70/CE70</f>
        <v>-1.6472566762178031</v>
      </c>
      <c r="CG70" s="66">
        <v>0</v>
      </c>
      <c r="CH70" s="15">
        <f>AZ70*$CG$141</f>
        <v>14.159622182451832</v>
      </c>
      <c r="CI70" s="37">
        <f>CH70-CG70</f>
        <v>14.159622182451832</v>
      </c>
      <c r="CJ70" s="54">
        <f>CI70*(CI70&lt;&gt;0)</f>
        <v>14.159622182451832</v>
      </c>
      <c r="CK70" s="26">
        <f>CJ70/$CJ$138</f>
        <v>2.3762739135643933E-3</v>
      </c>
      <c r="CL70" s="47">
        <f>CK70 * $CI$138</f>
        <v>14.159622182451834</v>
      </c>
      <c r="CM70" s="48">
        <f>IF(CD70&gt;0,V70,W70)</f>
        <v>11.196382155527887</v>
      </c>
      <c r="CN70" s="65">
        <f>CL70/CM70</f>
        <v>1.264660493520305</v>
      </c>
      <c r="CO70" s="70">
        <f>N70</f>
        <v>-2</v>
      </c>
      <c r="CP70" s="1">
        <f>BW70+BY70</f>
        <v>68</v>
      </c>
    </row>
    <row r="71" spans="1:94" x14ac:dyDescent="0.2">
      <c r="A71" s="29" t="s">
        <v>269</v>
      </c>
      <c r="B71">
        <v>0</v>
      </c>
      <c r="C71">
        <v>1</v>
      </c>
      <c r="D71">
        <v>0.94806232520974798</v>
      </c>
      <c r="E71">
        <v>5.1937674790251603E-2</v>
      </c>
      <c r="F71">
        <v>0.99960270162892295</v>
      </c>
      <c r="G71">
        <v>0.99960270162892295</v>
      </c>
      <c r="H71">
        <v>0.28207271207689</v>
      </c>
      <c r="I71">
        <v>0.44964479732553198</v>
      </c>
      <c r="J71">
        <v>0.35613554646072099</v>
      </c>
      <c r="K71">
        <v>0.59665237315226505</v>
      </c>
      <c r="L71">
        <v>0.114725270139312</v>
      </c>
      <c r="M71">
        <v>-0.46851391784009699</v>
      </c>
      <c r="N71" s="21">
        <v>-2</v>
      </c>
      <c r="O71">
        <v>1.0078493411004299</v>
      </c>
      <c r="P71">
        <v>1.0010274994638899</v>
      </c>
      <c r="Q71">
        <v>1.00094135431922</v>
      </c>
      <c r="R71">
        <v>0.996030551199242</v>
      </c>
      <c r="S71">
        <v>10.0900001525878</v>
      </c>
      <c r="T71" s="27">
        <f>IF(C71,P71,R71)</f>
        <v>1.0010274994638899</v>
      </c>
      <c r="U71" s="27">
        <f>IF(D71 = 0,O71,Q71)</f>
        <v>1.00094135431922</v>
      </c>
      <c r="V71" s="39">
        <f>S71*T71^(1-N71)</f>
        <v>10.121134530484429</v>
      </c>
      <c r="W71" s="38">
        <f>S71*U71^(N71+1)</f>
        <v>10.080510820187273</v>
      </c>
      <c r="X71" s="44">
        <f>0.5 * (D71-MAX($D$3:$D$137))/(MIN($D$3:$D$137)-MAX($D$3:$D$137)) + 0.75</f>
        <v>0.76065928757971946</v>
      </c>
      <c r="Y71" s="44">
        <f>AVERAGE(D71, F71, G71, H71, I71, J71, K71)</f>
        <v>0.6616818796404289</v>
      </c>
      <c r="Z71" s="22">
        <f>AI71^N71</f>
        <v>0.74562321015694621</v>
      </c>
      <c r="AA71" s="22">
        <f>(Z71+AB71)/2</f>
        <v>0.43637657403672986</v>
      </c>
      <c r="AB71" s="22">
        <f>AM71^N71</f>
        <v>0.12712993791651347</v>
      </c>
      <c r="AC71" s="22">
        <v>1</v>
      </c>
      <c r="AD71" s="22">
        <v>1</v>
      </c>
      <c r="AE71" s="22">
        <v>1</v>
      </c>
      <c r="AF71" s="22">
        <f>PERCENTILE($L$2:$L$137, 0.05)</f>
        <v>-4.3359341232353174E-2</v>
      </c>
      <c r="AG71" s="22">
        <f>PERCENTILE($L$2:$L$137, 0.95)</f>
        <v>0.9653657708272595</v>
      </c>
      <c r="AH71" s="22">
        <f>MIN(MAX(L71,AF71), AG71)</f>
        <v>0.114725270139312</v>
      </c>
      <c r="AI71" s="22">
        <f>AH71-$AH$138+1</f>
        <v>1.1580846113716652</v>
      </c>
      <c r="AJ71" s="22">
        <f>PERCENTILE($M$2:$M$137, 0.02)</f>
        <v>-2.2731471942601358</v>
      </c>
      <c r="AK71" s="22">
        <f>PERCENTILE($M$2:$M$137, 0.98)</f>
        <v>1.2131274727462054</v>
      </c>
      <c r="AL71" s="22">
        <f>MIN(MAX(M71,AJ71), AK71)</f>
        <v>-0.46851391784009699</v>
      </c>
      <c r="AM71" s="22">
        <f>AL71-$AL$138 + 1</f>
        <v>2.8046332764200388</v>
      </c>
      <c r="AN71" s="46">
        <v>0</v>
      </c>
      <c r="AO71" s="75">
        <v>0.22</v>
      </c>
      <c r="AP71" s="51">
        <v>0.5</v>
      </c>
      <c r="AQ71" s="50">
        <v>1</v>
      </c>
      <c r="AR71" s="17">
        <f>(AI71^4)*AB71*AE71*AN71</f>
        <v>0</v>
      </c>
      <c r="AS71" s="17">
        <f>(AM71^4) *Z71*AC71*AO71*(M71 &gt; 0)</f>
        <v>0</v>
      </c>
      <c r="AT71" s="17">
        <f>(AM71^4)*AA71*AP71*AQ71</f>
        <v>13.500061995371375</v>
      </c>
      <c r="AU71" s="17">
        <f>MIN(AR71, 0.05*AR$138)</f>
        <v>0</v>
      </c>
      <c r="AV71" s="17">
        <f>MIN(AS71, 0.05*AS$138)</f>
        <v>0</v>
      </c>
      <c r="AW71" s="17">
        <f>MIN(AT71, 0.05*AT$138)</f>
        <v>13.500061995371375</v>
      </c>
      <c r="AX71" s="14">
        <f>AU71/$AU$138</f>
        <v>0</v>
      </c>
      <c r="AY71" s="14">
        <f>AV71/$AV$138</f>
        <v>0</v>
      </c>
      <c r="AZ71" s="67">
        <f>AW71/$AW$138</f>
        <v>1.5340490850330657E-3</v>
      </c>
      <c r="BA71" s="21">
        <f>N71</f>
        <v>-2</v>
      </c>
      <c r="BB71" s="66">
        <v>0</v>
      </c>
      <c r="BC71" s="15">
        <f>$D$144*AX71</f>
        <v>0</v>
      </c>
      <c r="BD71" s="19">
        <f>BC71-BB71</f>
        <v>0</v>
      </c>
      <c r="BE71" s="53">
        <f>BD71*IF($BD$138 &gt; 0, (BD71&gt;0), (BD71&lt;0))</f>
        <v>0</v>
      </c>
      <c r="BF71" s="61">
        <f>BE71/$BE$138</f>
        <v>0</v>
      </c>
      <c r="BG71" s="62">
        <f>BF71*$BD$138</f>
        <v>0</v>
      </c>
      <c r="BH71" s="63">
        <f>(IF(BG71 &gt; 0, V71, W71))</f>
        <v>10.080510820187273</v>
      </c>
      <c r="BI71" s="46">
        <f>BG71/BH71</f>
        <v>0</v>
      </c>
      <c r="BJ71" s="64" t="e">
        <f>BB71/BC71</f>
        <v>#DIV/0!</v>
      </c>
      <c r="BK71" s="66">
        <v>0</v>
      </c>
      <c r="BL71" s="66">
        <v>0</v>
      </c>
      <c r="BM71" s="66">
        <v>0</v>
      </c>
      <c r="BN71" s="10">
        <f>SUM(BK71:BM71)</f>
        <v>0</v>
      </c>
      <c r="BO71" s="15">
        <f>AY71*$D$143</f>
        <v>0</v>
      </c>
      <c r="BP71" s="9">
        <f>BO71-BN71</f>
        <v>0</v>
      </c>
      <c r="BQ71" s="53">
        <f>BP71*IF($BP$138 &gt; 0, (BP71&gt;0), (BP71&lt;0))</f>
        <v>0</v>
      </c>
      <c r="BR71" s="7">
        <f>BQ71/$BQ$138</f>
        <v>0</v>
      </c>
      <c r="BS71" s="62">
        <f>BR71*$BP$138</f>
        <v>0</v>
      </c>
      <c r="BT71" s="48">
        <f>IF(BS71&gt;0,V71,W71)</f>
        <v>10.080510820187273</v>
      </c>
      <c r="BU71" s="46">
        <f>BS71/BT71</f>
        <v>0</v>
      </c>
      <c r="BV71" s="64" t="e">
        <f>BN71/BO71</f>
        <v>#DIV/0!</v>
      </c>
      <c r="BW71" s="16">
        <f>BB71+BN71+BY71</f>
        <v>0</v>
      </c>
      <c r="BX71" s="69">
        <f>BC71+BO71+BZ71</f>
        <v>14.994639484109952</v>
      </c>
      <c r="BY71" s="66">
        <v>0</v>
      </c>
      <c r="BZ71" s="15">
        <f>AZ71*$D$146</f>
        <v>14.994639484109952</v>
      </c>
      <c r="CA71" s="37">
        <f>BZ71-BY71</f>
        <v>14.994639484109952</v>
      </c>
      <c r="CB71" s="54">
        <f>CA71*(CA71&lt;&gt;0)</f>
        <v>14.994639484109952</v>
      </c>
      <c r="CC71" s="26">
        <f>CB71/$CB$138</f>
        <v>7.8937850986338549E-3</v>
      </c>
      <c r="CD71" s="47">
        <f>CC71 * $CA$138</f>
        <v>14.994639484109952</v>
      </c>
      <c r="CE71" s="48">
        <f>IF(CD71&gt;0, V71, W71)</f>
        <v>10.121134530484429</v>
      </c>
      <c r="CF71" s="65">
        <f>CD71/CE71</f>
        <v>1.4815176538703967</v>
      </c>
      <c r="CG71" s="66"/>
      <c r="CH71" s="15">
        <f>AZ71*$CG$141</f>
        <v>13.648051197267927</v>
      </c>
      <c r="CI71" s="37">
        <f>CH71-CG71</f>
        <v>13.648051197267927</v>
      </c>
      <c r="CJ71" s="54">
        <f>CI71*(CI71&lt;&gt;0)</f>
        <v>13.648051197267927</v>
      </c>
      <c r="CK71" s="26">
        <f>CJ71/$CJ$138</f>
        <v>2.2904218497617661E-3</v>
      </c>
      <c r="CL71" s="47">
        <f>CK71 * $CI$138</f>
        <v>13.648051197267929</v>
      </c>
      <c r="CM71" s="48">
        <f>IF(CD71&gt;0,V71,W71)</f>
        <v>10.121134530484429</v>
      </c>
      <c r="CN71" s="65">
        <f>CL71/CM71</f>
        <v>1.3484704858097258</v>
      </c>
      <c r="CO71" s="70">
        <f>N71</f>
        <v>-2</v>
      </c>
      <c r="CP71" s="1">
        <f>BW71+BY71</f>
        <v>0</v>
      </c>
    </row>
    <row r="72" spans="1:94" x14ac:dyDescent="0.2">
      <c r="A72" s="29" t="s">
        <v>207</v>
      </c>
      <c r="B72">
        <v>1</v>
      </c>
      <c r="C72">
        <v>1</v>
      </c>
      <c r="D72">
        <v>0.19466666666666599</v>
      </c>
      <c r="E72">
        <v>0.80533333333333301</v>
      </c>
      <c r="F72">
        <v>0.33817701453104299</v>
      </c>
      <c r="G72">
        <v>0.33817701453104299</v>
      </c>
      <c r="H72">
        <v>3.02158273381294E-2</v>
      </c>
      <c r="I72">
        <v>0.28848920863309302</v>
      </c>
      <c r="J72">
        <v>9.3364554928362195E-2</v>
      </c>
      <c r="K72">
        <v>0.177690029120075</v>
      </c>
      <c r="L72">
        <v>0.51652292089893403</v>
      </c>
      <c r="M72">
        <v>0.80875321776096298</v>
      </c>
      <c r="N72" s="21">
        <v>0</v>
      </c>
      <c r="O72">
        <v>1.0034965002902201</v>
      </c>
      <c r="P72">
        <v>0.99658703404934501</v>
      </c>
      <c r="Q72">
        <v>0.996873725508996</v>
      </c>
      <c r="R72">
        <v>0.97935935253392903</v>
      </c>
      <c r="S72">
        <v>2.71000003814697</v>
      </c>
      <c r="T72" s="27">
        <f>IF(C72,P72,R72)</f>
        <v>0.99658703404934501</v>
      </c>
      <c r="U72" s="27">
        <f>IF(D72 = 0,O72,Q72)</f>
        <v>0.996873725508996</v>
      </c>
      <c r="V72" s="39">
        <f>S72*T72^(1-N72)</f>
        <v>2.7007509002905006</v>
      </c>
      <c r="W72" s="38">
        <f>S72*U72^(N72+1)</f>
        <v>2.7015278341570914</v>
      </c>
      <c r="X72" s="44">
        <f>0.5 * (D72-MAX($D$3:$D$137))/(MIN($D$3:$D$137)-MAX($D$3:$D$137)) + 0.75</f>
        <v>1.1547915316437269</v>
      </c>
      <c r="Y72" s="44">
        <f>AVERAGE(D72, F72, G72, H72, I72, J72, K72)</f>
        <v>0.20868290224977309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PERCENTILE($L$2:$L$137, 0.05)</f>
        <v>-4.3359341232353174E-2</v>
      </c>
      <c r="AG72" s="22">
        <f>PERCENTILE($L$2:$L$137, 0.95)</f>
        <v>0.9653657708272595</v>
      </c>
      <c r="AH72" s="22">
        <f>MIN(MAX(L72,AF72), AG72)</f>
        <v>0.51652292089893403</v>
      </c>
      <c r="AI72" s="22">
        <f>AH72-$AH$138+1</f>
        <v>1.5598822621312873</v>
      </c>
      <c r="AJ72" s="22">
        <f>PERCENTILE($M$2:$M$137, 0.02)</f>
        <v>-2.2731471942601358</v>
      </c>
      <c r="AK72" s="22">
        <f>PERCENTILE($M$2:$M$137, 0.98)</f>
        <v>1.2131274727462054</v>
      </c>
      <c r="AL72" s="22">
        <f>MIN(MAX(M72,AJ72), AK72)</f>
        <v>0.80875321776096298</v>
      </c>
      <c r="AM72" s="22">
        <f>AL72-$AL$138 + 1</f>
        <v>4.0819004120210991</v>
      </c>
      <c r="AN72" s="46">
        <v>0</v>
      </c>
      <c r="AO72" s="75">
        <v>0.22</v>
      </c>
      <c r="AP72" s="51">
        <v>0.5</v>
      </c>
      <c r="AQ72" s="50">
        <v>1</v>
      </c>
      <c r="AR72" s="17">
        <f>(AI72^4)*AB72*AE72*AN72</f>
        <v>0</v>
      </c>
      <c r="AS72" s="17">
        <f>(AM72^4) *Z72*AC72*AO72*(M72 &gt; 0)</f>
        <v>61.076241004703206</v>
      </c>
      <c r="AT72" s="17">
        <f>(AM72^4)*AA72*AP72*AQ72</f>
        <v>138.80963864705274</v>
      </c>
      <c r="AU72" s="17">
        <f>MIN(AR72, 0.05*AR$138)</f>
        <v>0</v>
      </c>
      <c r="AV72" s="17">
        <f>MIN(AS72, 0.05*AS$138)</f>
        <v>61.076241004703206</v>
      </c>
      <c r="AW72" s="17">
        <f>MIN(AT72, 0.05*AT$138)</f>
        <v>138.80963864705274</v>
      </c>
      <c r="AX72" s="14">
        <f>AU72/$AU$138</f>
        <v>0</v>
      </c>
      <c r="AY72" s="14">
        <f>AV72/$AV$138</f>
        <v>2.0112957391216595E-2</v>
      </c>
      <c r="AZ72" s="67">
        <f>AW72/$AW$138</f>
        <v>1.5773320095366264E-2</v>
      </c>
      <c r="BA72" s="21">
        <f>N72</f>
        <v>0</v>
      </c>
      <c r="BB72" s="66">
        <v>0</v>
      </c>
      <c r="BC72" s="15">
        <f>$D$144*AX72</f>
        <v>0</v>
      </c>
      <c r="BD72" s="19">
        <f>BC72-BB72</f>
        <v>0</v>
      </c>
      <c r="BE72" s="53">
        <f>BD72*IF($BD$138 &gt; 0, (BD72&gt;0), (BD72&lt;0))</f>
        <v>0</v>
      </c>
      <c r="BF72" s="61">
        <f>BE72/$BE$138</f>
        <v>0</v>
      </c>
      <c r="BG72" s="62">
        <f>BF72*$BD$138</f>
        <v>0</v>
      </c>
      <c r="BH72" s="63">
        <f>(IF(BG72 &gt; 0, V72, W72))</f>
        <v>2.7015278341570914</v>
      </c>
      <c r="BI72" s="46">
        <f>BG72/BH72</f>
        <v>0</v>
      </c>
      <c r="BJ72" s="64" t="e">
        <f>BB72/BC72</f>
        <v>#DIV/0!</v>
      </c>
      <c r="BK72" s="66">
        <v>0</v>
      </c>
      <c r="BL72" s="66">
        <v>593</v>
      </c>
      <c r="BM72" s="66">
        <v>0</v>
      </c>
      <c r="BN72" s="10">
        <f>SUM(BK72:BM72)</f>
        <v>593</v>
      </c>
      <c r="BO72" s="15">
        <f>AY72*$D$143</f>
        <v>3558.526218003648</v>
      </c>
      <c r="BP72" s="9">
        <f>BO72-BN72</f>
        <v>2965.526218003648</v>
      </c>
      <c r="BQ72" s="53">
        <f>BP72*IF($BP$138 &gt; 0, (BP72&gt;0), (BP72&lt;0))</f>
        <v>2965.526218003648</v>
      </c>
      <c r="BR72" s="7">
        <f>BQ72/$BQ$138</f>
        <v>2.2118734659975645E-2</v>
      </c>
      <c r="BS72" s="62">
        <f>BR72*$BP$138</f>
        <v>144.21525591977402</v>
      </c>
      <c r="BT72" s="48">
        <f>IF(BS72&gt;0,V72,W72)</f>
        <v>2.7007509002905006</v>
      </c>
      <c r="BU72" s="46">
        <f>BS72/BT72</f>
        <v>53.398207107609153</v>
      </c>
      <c r="BV72" s="64">
        <f>BN72/BO72</f>
        <v>0.16664202078934692</v>
      </c>
      <c r="BW72" s="16">
        <f>BB72+BN72+BY72</f>
        <v>753</v>
      </c>
      <c r="BX72" s="69">
        <f>BC72+BO72+BZ72</f>
        <v>3712.7033239418101</v>
      </c>
      <c r="BY72" s="66">
        <v>160</v>
      </c>
      <c r="BZ72" s="15">
        <f>AZ72*$D$146</f>
        <v>154.1771059381623</v>
      </c>
      <c r="CA72" s="37">
        <f>BZ72-BY72</f>
        <v>-5.822894061837701</v>
      </c>
      <c r="CB72" s="54">
        <f>CA72*(CA72&lt;&gt;0)</f>
        <v>-5.822894061837701</v>
      </c>
      <c r="CC72" s="26">
        <f>CB72/$CB$138</f>
        <v>-3.065407102649415E-3</v>
      </c>
      <c r="CD72" s="47">
        <f>CC72 * $CA$138</f>
        <v>-5.822894061837701</v>
      </c>
      <c r="CE72" s="48">
        <f>IF(CD72&gt;0, V72, W72)</f>
        <v>2.7015278341570914</v>
      </c>
      <c r="CF72" s="65">
        <f>CD72/CE72</f>
        <v>-2.1554077615693021</v>
      </c>
      <c r="CG72" s="66">
        <v>0</v>
      </c>
      <c r="CH72" s="15">
        <f>AZ72*$CG$141</f>
        <v>140.33128555844982</v>
      </c>
      <c r="CI72" s="37">
        <f>CH72-CG72</f>
        <v>140.33128555844982</v>
      </c>
      <c r="CJ72" s="54">
        <f>CI72*(CI72&lt;&gt;0)</f>
        <v>140.33128555844982</v>
      </c>
      <c r="CK72" s="26">
        <f>CJ72/$CJ$138</f>
        <v>2.3550456984845779E-2</v>
      </c>
      <c r="CL72" s="47">
        <f>CK72 * $CI$138</f>
        <v>140.33128555844982</v>
      </c>
      <c r="CM72" s="48">
        <f>IF(CD72&gt;0,V72,W72)</f>
        <v>2.7015278341570914</v>
      </c>
      <c r="CN72" s="65">
        <f>CL72/CM72</f>
        <v>51.945156286807183</v>
      </c>
      <c r="CO72" s="70">
        <f>N72</f>
        <v>0</v>
      </c>
      <c r="CP72" s="1">
        <f>BW72+BY72</f>
        <v>913</v>
      </c>
    </row>
    <row r="73" spans="1:94" x14ac:dyDescent="0.2">
      <c r="A73" s="29" t="s">
        <v>288</v>
      </c>
      <c r="B73">
        <v>0</v>
      </c>
      <c r="C73">
        <v>1</v>
      </c>
      <c r="D73">
        <v>0.88573711546144596</v>
      </c>
      <c r="E73">
        <v>0.114262884538553</v>
      </c>
      <c r="F73">
        <v>0.99960270162892295</v>
      </c>
      <c r="G73">
        <v>0.99960270162892295</v>
      </c>
      <c r="H73">
        <v>0.20142081069786799</v>
      </c>
      <c r="I73">
        <v>0.65315503552026699</v>
      </c>
      <c r="J73">
        <v>0.36271065157489801</v>
      </c>
      <c r="K73">
        <v>0.60213499086488498</v>
      </c>
      <c r="L73">
        <v>0.142779755845093</v>
      </c>
      <c r="M73">
        <v>-0.57919101508328197</v>
      </c>
      <c r="N73" s="21">
        <v>-2</v>
      </c>
      <c r="O73">
        <v>1.0106827218819201</v>
      </c>
      <c r="P73">
        <v>0.99887993725403201</v>
      </c>
      <c r="Q73">
        <v>1.0034807477324501</v>
      </c>
      <c r="R73">
        <v>0.99691633586135797</v>
      </c>
      <c r="S73">
        <v>11.779999732971101</v>
      </c>
      <c r="T73" s="27">
        <f>IF(C73,P73,R73)</f>
        <v>0.99887993725403201</v>
      </c>
      <c r="U73" s="27">
        <f>IF(D73 = 0,O73,Q73)</f>
        <v>1.0034807477324501</v>
      </c>
      <c r="V73" s="39">
        <f>S73*T73^(1-N73)</f>
        <v>11.740461035335231</v>
      </c>
      <c r="W73" s="38">
        <f>S73*U73^(N73+1)</f>
        <v>11.739138752377844</v>
      </c>
      <c r="X73" s="44">
        <f>0.5 * (D73-MAX($D$3:$D$137))/(MIN($D$3:$D$137)-MAX($D$3:$D$137)) + 0.75</f>
        <v>0.79326416723533211</v>
      </c>
      <c r="Y73" s="44">
        <f>AVERAGE(D73, F73, G73, H73, I73, J73, K73)</f>
        <v>0.67205200105388718</v>
      </c>
      <c r="Z73" s="22">
        <f>AI73^N73</f>
        <v>0.71076945775788247</v>
      </c>
      <c r="AA73" s="22">
        <f>(Z73+AB73)/2</f>
        <v>0.42427992649952084</v>
      </c>
      <c r="AB73" s="22">
        <f>AM73^N73</f>
        <v>0.13779039524115916</v>
      </c>
      <c r="AC73" s="22">
        <v>1</v>
      </c>
      <c r="AD73" s="22">
        <v>1</v>
      </c>
      <c r="AE73" s="22">
        <v>1</v>
      </c>
      <c r="AF73" s="22">
        <f>PERCENTILE($L$2:$L$137, 0.05)</f>
        <v>-4.3359341232353174E-2</v>
      </c>
      <c r="AG73" s="22">
        <f>PERCENTILE($L$2:$L$137, 0.95)</f>
        <v>0.9653657708272595</v>
      </c>
      <c r="AH73" s="22">
        <f>MIN(MAX(L73,AF73), AG73)</f>
        <v>0.142779755845093</v>
      </c>
      <c r="AI73" s="22">
        <f>AH73-$AH$138+1</f>
        <v>1.1861390970774461</v>
      </c>
      <c r="AJ73" s="22">
        <f>PERCENTILE($M$2:$M$137, 0.02)</f>
        <v>-2.2731471942601358</v>
      </c>
      <c r="AK73" s="22">
        <f>PERCENTILE($M$2:$M$137, 0.98)</f>
        <v>1.2131274727462054</v>
      </c>
      <c r="AL73" s="22">
        <f>MIN(MAX(M73,AJ73), AK73)</f>
        <v>-0.57919101508328197</v>
      </c>
      <c r="AM73" s="22">
        <f>AL73-$AL$138 + 1</f>
        <v>2.6939561791768538</v>
      </c>
      <c r="AN73" s="46">
        <v>0</v>
      </c>
      <c r="AO73" s="75">
        <v>0.22</v>
      </c>
      <c r="AP73" s="51">
        <v>0.5</v>
      </c>
      <c r="AQ73" s="50">
        <v>1</v>
      </c>
      <c r="AR73" s="17">
        <f>(AI73^4)*AB73*AE73*AN73</f>
        <v>0</v>
      </c>
      <c r="AS73" s="17">
        <f>(AM73^4) *Z73*AC73*AO73*(M73 &gt; 0)</f>
        <v>0</v>
      </c>
      <c r="AT73" s="17">
        <f>(AM73^4)*AA73*AP73*AQ73</f>
        <v>11.173380730845064</v>
      </c>
      <c r="AU73" s="17">
        <f>MIN(AR73, 0.05*AR$138)</f>
        <v>0</v>
      </c>
      <c r="AV73" s="17">
        <f>MIN(AS73, 0.05*AS$138)</f>
        <v>0</v>
      </c>
      <c r="AW73" s="17">
        <f>MIN(AT73, 0.05*AT$138)</f>
        <v>11.173380730845064</v>
      </c>
      <c r="AX73" s="14">
        <f>AU73/$AU$138</f>
        <v>0</v>
      </c>
      <c r="AY73" s="14">
        <f>AV73/$AV$138</f>
        <v>0</v>
      </c>
      <c r="AZ73" s="67">
        <f>AW73/$AW$138</f>
        <v>1.2696619091642502E-3</v>
      </c>
      <c r="BA73" s="21">
        <f>N73</f>
        <v>-2</v>
      </c>
      <c r="BB73" s="66">
        <v>0</v>
      </c>
      <c r="BC73" s="15">
        <f>$D$144*AX73</f>
        <v>0</v>
      </c>
      <c r="BD73" s="19">
        <f>BC73-BB73</f>
        <v>0</v>
      </c>
      <c r="BE73" s="53">
        <f>BD73*IF($BD$138 &gt; 0, (BD73&gt;0), (BD73&lt;0))</f>
        <v>0</v>
      </c>
      <c r="BF73" s="61">
        <f>BE73/$BE$138</f>
        <v>0</v>
      </c>
      <c r="BG73" s="62">
        <f>BF73*$BD$138</f>
        <v>0</v>
      </c>
      <c r="BH73" s="63">
        <f>(IF(BG73 &gt; 0, V73, W73))</f>
        <v>11.739138752377844</v>
      </c>
      <c r="BI73" s="46">
        <f>BG73/BH73</f>
        <v>0</v>
      </c>
      <c r="BJ73" s="64" t="e">
        <f>BB73/BC73</f>
        <v>#DIV/0!</v>
      </c>
      <c r="BK73" s="66">
        <v>0</v>
      </c>
      <c r="BL73" s="66">
        <v>0</v>
      </c>
      <c r="BM73" s="66">
        <v>0</v>
      </c>
      <c r="BN73" s="10">
        <f>SUM(BK73:BM73)</f>
        <v>0</v>
      </c>
      <c r="BO73" s="15">
        <f>AY73*$D$143</f>
        <v>0</v>
      </c>
      <c r="BP73" s="9">
        <f>BO73-BN73</f>
        <v>0</v>
      </c>
      <c r="BQ73" s="53">
        <f>BP73*IF($BP$138 &gt; 0, (BP73&gt;0), (BP73&lt;0))</f>
        <v>0</v>
      </c>
      <c r="BR73" s="7">
        <f>BQ73/$BQ$138</f>
        <v>0</v>
      </c>
      <c r="BS73" s="62">
        <f>BR73*$BP$138</f>
        <v>0</v>
      </c>
      <c r="BT73" s="48">
        <f>IF(BS73&gt;0,V73,W73)</f>
        <v>11.739138752377844</v>
      </c>
      <c r="BU73" s="46">
        <f>BS73/BT73</f>
        <v>0</v>
      </c>
      <c r="BV73" s="64" t="e">
        <f>BN73/BO73</f>
        <v>#DIV/0!</v>
      </c>
      <c r="BW73" s="16">
        <f>BB73+BN73+BY73</f>
        <v>0</v>
      </c>
      <c r="BX73" s="69">
        <f>BC73+BO73+BZ73</f>
        <v>12.410373814221421</v>
      </c>
      <c r="BY73" s="66">
        <v>0</v>
      </c>
      <c r="BZ73" s="15">
        <f>AZ73*$D$146</f>
        <v>12.410373814221421</v>
      </c>
      <c r="CA73" s="37">
        <f>BZ73-BY73</f>
        <v>12.410373814221421</v>
      </c>
      <c r="CB73" s="54">
        <f>CA73*(CA73&lt;&gt;0)</f>
        <v>12.410373814221421</v>
      </c>
      <c r="CC73" s="26">
        <f>CB73/$CB$138</f>
        <v>6.5333230576828253E-3</v>
      </c>
      <c r="CD73" s="47">
        <f>CC73 * $CA$138</f>
        <v>12.410373814221421</v>
      </c>
      <c r="CE73" s="48">
        <f>IF(CD73&gt;0, V73, W73)</f>
        <v>11.740461035335231</v>
      </c>
      <c r="CF73" s="65">
        <f>CD73/CE73</f>
        <v>1.0570601765015832</v>
      </c>
      <c r="CG73" s="66"/>
      <c r="CH73" s="15">
        <f>AZ73*$CG$141</f>
        <v>11.295864590357043</v>
      </c>
      <c r="CI73" s="37">
        <f>CH73-CG73</f>
        <v>11.295864590357043</v>
      </c>
      <c r="CJ73" s="54">
        <f>CI73*(CI73&lt;&gt;0)</f>
        <v>11.295864590357043</v>
      </c>
      <c r="CK73" s="26">
        <f>CJ73/$CJ$138</f>
        <v>1.8956768769216766E-3</v>
      </c>
      <c r="CL73" s="47">
        <f>CK73 * $CI$138</f>
        <v>11.295864590357043</v>
      </c>
      <c r="CM73" s="48">
        <f>IF(CD73&gt;0,V73,W73)</f>
        <v>11.740461035335231</v>
      </c>
      <c r="CN73" s="65">
        <f>CL73/CM73</f>
        <v>0.96213126182693443</v>
      </c>
      <c r="CO73" s="70">
        <f>N73</f>
        <v>-2</v>
      </c>
      <c r="CP73" s="1">
        <f>BW73+BY73</f>
        <v>0</v>
      </c>
    </row>
    <row r="74" spans="1:94" x14ac:dyDescent="0.2">
      <c r="A74" s="29" t="s">
        <v>144</v>
      </c>
      <c r="B74">
        <v>1</v>
      </c>
      <c r="C74">
        <v>1</v>
      </c>
      <c r="D74">
        <v>0.75149820215741103</v>
      </c>
      <c r="E74">
        <v>0.248501797842588</v>
      </c>
      <c r="F74">
        <v>0.83313468414779501</v>
      </c>
      <c r="G74">
        <v>0.83313468414779501</v>
      </c>
      <c r="H74">
        <v>0.96092770580860798</v>
      </c>
      <c r="I74">
        <v>0.44922691182615898</v>
      </c>
      <c r="J74">
        <v>0.65701947137706396</v>
      </c>
      <c r="K74">
        <v>0.73985519513258902</v>
      </c>
      <c r="L74">
        <v>0.76557410261800396</v>
      </c>
      <c r="M74">
        <v>-1.52165813124936</v>
      </c>
      <c r="N74" s="21">
        <v>0</v>
      </c>
      <c r="O74">
        <v>1.0091659759320499</v>
      </c>
      <c r="P74">
        <v>0.99782578427757995</v>
      </c>
      <c r="Q74">
        <v>1.0032277499767199</v>
      </c>
      <c r="R74">
        <v>1.00274427405121</v>
      </c>
      <c r="S74">
        <v>99.699996948242102</v>
      </c>
      <c r="T74" s="27">
        <f>IF(C74,P74,R74)</f>
        <v>0.99782578427757995</v>
      </c>
      <c r="U74" s="27">
        <f>IF(D74 = 0,O74,Q74)</f>
        <v>1.0032277499767199</v>
      </c>
      <c r="V74" s="39">
        <f>S74*T74^(1-N74)</f>
        <v>99.48322764735201</v>
      </c>
      <c r="W74" s="38">
        <f>S74*U74^(N74+1)</f>
        <v>100.02180361107077</v>
      </c>
      <c r="X74" s="44">
        <f>0.5 * (D74-MAX($D$3:$D$137))/(MIN($D$3:$D$137)-MAX($D$3:$D$137)) + 0.75</f>
        <v>0.86349006187819</v>
      </c>
      <c r="Y74" s="44">
        <f>AVERAGE(D74, F74, G74, H74, I74, J74, K74)</f>
        <v>0.74639955065677444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PERCENTILE($L$2:$L$137, 0.05)</f>
        <v>-4.3359341232353174E-2</v>
      </c>
      <c r="AG74" s="22">
        <f>PERCENTILE($L$2:$L$137, 0.95)</f>
        <v>0.9653657708272595</v>
      </c>
      <c r="AH74" s="22">
        <f>MIN(MAX(L74,AF74), AG74)</f>
        <v>0.76557410261800396</v>
      </c>
      <c r="AI74" s="22">
        <f>AH74-$AH$138+1</f>
        <v>1.808933443850357</v>
      </c>
      <c r="AJ74" s="22">
        <f>PERCENTILE($M$2:$M$137, 0.02)</f>
        <v>-2.2731471942601358</v>
      </c>
      <c r="AK74" s="22">
        <f>PERCENTILE($M$2:$M$137, 0.98)</f>
        <v>1.2131274727462054</v>
      </c>
      <c r="AL74" s="22">
        <f>MIN(MAX(M74,AJ74), AK74)</f>
        <v>-1.52165813124936</v>
      </c>
      <c r="AM74" s="22">
        <f>AL74-$AL$138 + 1</f>
        <v>1.7514890630107758</v>
      </c>
      <c r="AN74" s="46">
        <v>1</v>
      </c>
      <c r="AO74" s="51">
        <v>1</v>
      </c>
      <c r="AP74" s="51">
        <v>1</v>
      </c>
      <c r="AQ74" s="21">
        <v>1</v>
      </c>
      <c r="AR74" s="17">
        <f>(AI74^4)*AB74*AE74*AN74</f>
        <v>10.707555954508463</v>
      </c>
      <c r="AS74" s="17">
        <f>(AM74^4) *Z74*AC74*AO74*(M74 &gt; 0)</f>
        <v>0</v>
      </c>
      <c r="AT74" s="17">
        <f>(AM74^4)*AA74*AP74*AQ74</f>
        <v>9.4108688044568538</v>
      </c>
      <c r="AU74" s="17">
        <f>MIN(AR74, 0.05*AR$138)</f>
        <v>10.707555954508463</v>
      </c>
      <c r="AV74" s="17">
        <f>MIN(AS74, 0.05*AS$138)</f>
        <v>0</v>
      </c>
      <c r="AW74" s="17">
        <f>MIN(AT74, 0.05*AT$138)</f>
        <v>9.4108688044568538</v>
      </c>
      <c r="AX74" s="14">
        <f>AU74/$AU$138</f>
        <v>1.6051985510898759E-2</v>
      </c>
      <c r="AY74" s="14">
        <f>AV74/$AV$138</f>
        <v>0</v>
      </c>
      <c r="AZ74" s="67">
        <f>AW74/$AW$138</f>
        <v>1.0693828431153152E-3</v>
      </c>
      <c r="BA74" s="21">
        <f>N74</f>
        <v>0</v>
      </c>
      <c r="BB74" s="66">
        <v>2692</v>
      </c>
      <c r="BC74" s="15">
        <f>$D$144*AX74</f>
        <v>1947.0416345299759</v>
      </c>
      <c r="BD74" s="19">
        <f>BC74-BB74</f>
        <v>-744.95836547002409</v>
      </c>
      <c r="BE74" s="53">
        <f>BD74*IF($BD$138 &gt; 0, (BD74&gt;0), (BD74&lt;0))</f>
        <v>0</v>
      </c>
      <c r="BF74" s="61">
        <f>BE74/$BE$138</f>
        <v>0</v>
      </c>
      <c r="BG74" s="62">
        <f>BF74*$BD$138</f>
        <v>0</v>
      </c>
      <c r="BH74" s="63">
        <f>(IF(BG74 &gt; 0, V74, W74))</f>
        <v>100.02180361107077</v>
      </c>
      <c r="BI74" s="46">
        <f>BG74/BH74</f>
        <v>0</v>
      </c>
      <c r="BJ74" s="64">
        <f>BB74/BC74</f>
        <v>1.3826103932543077</v>
      </c>
      <c r="BK74" s="66">
        <v>997</v>
      </c>
      <c r="BL74" s="66">
        <v>2393</v>
      </c>
      <c r="BM74" s="66">
        <v>100</v>
      </c>
      <c r="BN74" s="10">
        <f>SUM(BK74:BM74)</f>
        <v>3490</v>
      </c>
      <c r="BO74" s="15">
        <f>AY74*$D$143</f>
        <v>0</v>
      </c>
      <c r="BP74" s="9">
        <f>BO74-BN74</f>
        <v>-3490</v>
      </c>
      <c r="BQ74" s="53">
        <f>BP74*IF($BP$138 &gt; 0, (BP74&gt;0), (BP74&lt;0))</f>
        <v>0</v>
      </c>
      <c r="BR74" s="7">
        <f>BQ74/$BQ$138</f>
        <v>0</v>
      </c>
      <c r="BS74" s="62">
        <f>BR74*$BP$138</f>
        <v>0</v>
      </c>
      <c r="BT74" s="48">
        <f>IF(BS74&gt;0,V74,W74)</f>
        <v>100.02180361107077</v>
      </c>
      <c r="BU74" s="46">
        <f>BS74/BT74</f>
        <v>0</v>
      </c>
      <c r="BV74" s="64" t="e">
        <f>BN74/BO74</f>
        <v>#DIV/0!</v>
      </c>
      <c r="BW74" s="16">
        <f>BB74+BN74+BY74</f>
        <v>6282</v>
      </c>
      <c r="BX74" s="69">
        <f>BC74+BO74+BZ74</f>
        <v>1957.4943705991486</v>
      </c>
      <c r="BY74" s="66">
        <v>100</v>
      </c>
      <c r="BZ74" s="15">
        <f>AZ74*$D$146</f>
        <v>10.452736069172804</v>
      </c>
      <c r="CA74" s="37">
        <f>BZ74-BY74</f>
        <v>-89.547263930827199</v>
      </c>
      <c r="CB74" s="54">
        <f>CA74*(CA74&lt;&gt;0)</f>
        <v>-89.547263930827199</v>
      </c>
      <c r="CC74" s="26">
        <f>CB74/$CB$138</f>
        <v>-4.7141303956635586E-2</v>
      </c>
      <c r="CD74" s="47">
        <f>CC74 * $CA$138</f>
        <v>-89.547263930827199</v>
      </c>
      <c r="CE74" s="48">
        <f>IF(CD74&gt;0, V74, W74)</f>
        <v>100.02180361107077</v>
      </c>
      <c r="CF74" s="65">
        <f>CD74/CE74</f>
        <v>-0.89527743649801361</v>
      </c>
      <c r="CG74" s="66">
        <v>0</v>
      </c>
      <c r="CH74" s="15">
        <f>AZ74*$CG$141</f>
        <v>9.5140318094861804</v>
      </c>
      <c r="CI74" s="37">
        <f>CH74-CG74</f>
        <v>9.5140318094861804</v>
      </c>
      <c r="CJ74" s="54">
        <f>CI74*(CI74&lt;&gt;0)</f>
        <v>9.5140318094861804</v>
      </c>
      <c r="CK74" s="26">
        <f>CJ74/$CJ$138</f>
        <v>1.5966489296389641E-3</v>
      </c>
      <c r="CL74" s="47">
        <f>CK74 * $CI$138</f>
        <v>9.5140318094861804</v>
      </c>
      <c r="CM74" s="48">
        <f>IF(CD74&gt;0,V74,W74)</f>
        <v>100.02180361107077</v>
      </c>
      <c r="CN74" s="65">
        <f>CL74/CM74</f>
        <v>9.5119578591893475E-2</v>
      </c>
      <c r="CO74" s="70">
        <f>N74</f>
        <v>0</v>
      </c>
      <c r="CP74" s="1">
        <f>BW74+BY74</f>
        <v>6382</v>
      </c>
    </row>
    <row r="75" spans="1:94" x14ac:dyDescent="0.2">
      <c r="A75" s="29" t="s">
        <v>252</v>
      </c>
      <c r="B75">
        <v>0</v>
      </c>
      <c r="C75">
        <v>0</v>
      </c>
      <c r="D75">
        <v>0.46304434678385897</v>
      </c>
      <c r="E75">
        <v>0.53695565321614003</v>
      </c>
      <c r="F75">
        <v>0.37902264600715102</v>
      </c>
      <c r="G75">
        <v>0.37902264600715102</v>
      </c>
      <c r="H75">
        <v>0.54241537818637697</v>
      </c>
      <c r="I75">
        <v>0.58378604262432099</v>
      </c>
      <c r="J75">
        <v>0.56272064747083805</v>
      </c>
      <c r="K75">
        <v>0.46182666528390698</v>
      </c>
      <c r="L75">
        <v>0.32709348120396903</v>
      </c>
      <c r="M75">
        <v>0.69701433027231197</v>
      </c>
      <c r="N75" s="21">
        <v>0</v>
      </c>
      <c r="O75">
        <v>0.97709810979012401</v>
      </c>
      <c r="P75">
        <v>0.99000000953674305</v>
      </c>
      <c r="Q75">
        <v>1</v>
      </c>
      <c r="R75">
        <v>0.98759691068654898</v>
      </c>
      <c r="S75">
        <v>1.2400000095367401</v>
      </c>
      <c r="T75" s="27">
        <f>IF(C75,P75,R75)</f>
        <v>0.98759691068654898</v>
      </c>
      <c r="U75" s="27">
        <f>IF(D75 = 0,O75,Q75)</f>
        <v>1</v>
      </c>
      <c r="V75" s="39">
        <f>S75*T75^(1-N75)</f>
        <v>1.2246201786697757</v>
      </c>
      <c r="W75" s="38">
        <f>S75*U75^(N75+1)</f>
        <v>1.2400000095367401</v>
      </c>
      <c r="X75" s="44">
        <f>0.5 * (D75-MAX($D$3:$D$137))/(MIN($D$3:$D$137)-MAX($D$3:$D$137)) + 0.75</f>
        <v>1.0143921331048078</v>
      </c>
      <c r="Y75" s="44">
        <f>AVERAGE(D75, F75, G75, H75, I75, J75, K75)</f>
        <v>0.48169119605194338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PERCENTILE($L$2:$L$137, 0.05)</f>
        <v>-4.3359341232353174E-2</v>
      </c>
      <c r="AG75" s="22">
        <f>PERCENTILE($L$2:$L$137, 0.95)</f>
        <v>0.9653657708272595</v>
      </c>
      <c r="AH75" s="22">
        <f>MIN(MAX(L75,AF75), AG75)</f>
        <v>0.32709348120396903</v>
      </c>
      <c r="AI75" s="22">
        <f>AH75-$AH$138+1</f>
        <v>1.3704528224363222</v>
      </c>
      <c r="AJ75" s="22">
        <f>PERCENTILE($M$2:$M$137, 0.02)</f>
        <v>-2.2731471942601358</v>
      </c>
      <c r="AK75" s="22">
        <f>PERCENTILE($M$2:$M$137, 0.98)</f>
        <v>1.2131274727462054</v>
      </c>
      <c r="AL75" s="22">
        <f>MIN(MAX(M75,AJ75), AK75)</f>
        <v>0.69701433027231197</v>
      </c>
      <c r="AM75" s="22">
        <f>AL75-$AL$138 + 1</f>
        <v>3.9701615245324477</v>
      </c>
      <c r="AN75" s="46">
        <v>0</v>
      </c>
      <c r="AO75" s="75">
        <v>0.22</v>
      </c>
      <c r="AP75" s="51">
        <v>0.5</v>
      </c>
      <c r="AQ75" s="50">
        <v>1</v>
      </c>
      <c r="AR75" s="17">
        <f>(AI75^4)*AB75*AE75*AN75</f>
        <v>0</v>
      </c>
      <c r="AS75" s="17">
        <f>(AM75^4) *Z75*AC75*AO75*(M75 &gt; 0)</f>
        <v>54.65820759007611</v>
      </c>
      <c r="AT75" s="17">
        <f>(AM75^4)*AA75*AP75*AQ75</f>
        <v>124.2231990683548</v>
      </c>
      <c r="AU75" s="17">
        <f>MIN(AR75, 0.05*AR$138)</f>
        <v>0</v>
      </c>
      <c r="AV75" s="17">
        <f>MIN(AS75, 0.05*AS$138)</f>
        <v>54.65820759007611</v>
      </c>
      <c r="AW75" s="17">
        <f>MIN(AT75, 0.05*AT$138)</f>
        <v>124.2231990683548</v>
      </c>
      <c r="AX75" s="14">
        <f>AU75/$AU$138</f>
        <v>0</v>
      </c>
      <c r="AY75" s="14">
        <f>AV75/$AV$138</f>
        <v>1.7999441063421325E-2</v>
      </c>
      <c r="AZ75" s="67">
        <f>AW75/$AW$138</f>
        <v>1.4115822944815134E-2</v>
      </c>
      <c r="BA75" s="21">
        <f>N75</f>
        <v>0</v>
      </c>
      <c r="BB75" s="66">
        <v>0</v>
      </c>
      <c r="BC75" s="15">
        <f>$D$144*AX75</f>
        <v>0</v>
      </c>
      <c r="BD75" s="19">
        <f>BC75-BB75</f>
        <v>0</v>
      </c>
      <c r="BE75" s="53">
        <f>BD75*IF($BD$138 &gt; 0, (BD75&gt;0), (BD75&lt;0))</f>
        <v>0</v>
      </c>
      <c r="BF75" s="61">
        <f>BE75/$BE$138</f>
        <v>0</v>
      </c>
      <c r="BG75" s="62">
        <f>BF75*$BD$138</f>
        <v>0</v>
      </c>
      <c r="BH75" s="63">
        <f>(IF(BG75 &gt; 0, V75, W75))</f>
        <v>1.2400000095367401</v>
      </c>
      <c r="BI75" s="46">
        <f>BG75/BH75</f>
        <v>0</v>
      </c>
      <c r="BJ75" s="64" t="e">
        <f>BB75/BC75</f>
        <v>#DIV/0!</v>
      </c>
      <c r="BK75" s="66">
        <v>0</v>
      </c>
      <c r="BL75" s="66">
        <v>582</v>
      </c>
      <c r="BM75" s="66">
        <v>0</v>
      </c>
      <c r="BN75" s="10">
        <f>SUM(BK75:BM75)</f>
        <v>582</v>
      </c>
      <c r="BO75" s="15">
        <f>AY75*$D$143</f>
        <v>3184.5880089999978</v>
      </c>
      <c r="BP75" s="9">
        <f>BO75-BN75</f>
        <v>2602.5880089999978</v>
      </c>
      <c r="BQ75" s="53">
        <f>BP75*IF($BP$138 &gt; 0, (BP75&gt;0), (BP75&lt;0))</f>
        <v>2602.5880089999978</v>
      </c>
      <c r="BR75" s="7">
        <f>BQ75/$BQ$138</f>
        <v>1.9411716291976629E-2</v>
      </c>
      <c r="BS75" s="62">
        <f>BR75*$BP$138</f>
        <v>126.56536080950207</v>
      </c>
      <c r="BT75" s="48">
        <f>IF(BS75&gt;0,V75,W75)</f>
        <v>1.2246201786697757</v>
      </c>
      <c r="BU75" s="46">
        <f>BS75/BT75</f>
        <v>103.35070662234367</v>
      </c>
      <c r="BV75" s="64">
        <f>BN75/BO75</f>
        <v>0.18275519419001882</v>
      </c>
      <c r="BW75" s="16">
        <f>BB75+BN75+BY75</f>
        <v>730</v>
      </c>
      <c r="BX75" s="69">
        <f>BC75+BO75+BZ75</f>
        <v>3322.5638261652407</v>
      </c>
      <c r="BY75" s="66">
        <v>148</v>
      </c>
      <c r="BZ75" s="15">
        <f>AZ75*$D$146</f>
        <v>137.97581716524277</v>
      </c>
      <c r="CA75" s="37">
        <f>BZ75-BY75</f>
        <v>-10.024182834757227</v>
      </c>
      <c r="CB75" s="54">
        <f>CA75*(CA75&lt;&gt;0)</f>
        <v>-10.024182834757227</v>
      </c>
      <c r="CC75" s="26">
        <f>CB75/$CB$138</f>
        <v>-5.2771355503973142E-3</v>
      </c>
      <c r="CD75" s="47">
        <f>CC75 * $CA$138</f>
        <v>-10.024182834757227</v>
      </c>
      <c r="CE75" s="48">
        <f>IF(CD75&gt;0, V75, W75)</f>
        <v>1.2400000095367401</v>
      </c>
      <c r="CF75" s="65">
        <f>CD75/CE75</f>
        <v>-8.0840183529532617</v>
      </c>
      <c r="CG75" s="66">
        <v>0</v>
      </c>
      <c r="CH75" s="15">
        <f>AZ75*$CG$141</f>
        <v>125.58494778428404</v>
      </c>
      <c r="CI75" s="37">
        <f>CH75-CG75</f>
        <v>125.58494778428404</v>
      </c>
      <c r="CJ75" s="54">
        <f>CI75*(CI75&lt;&gt;0)</f>
        <v>125.58494778428404</v>
      </c>
      <c r="CK75" s="26">
        <f>CJ75/$CJ$138</f>
        <v>2.1075720207138073E-2</v>
      </c>
      <c r="CL75" s="47">
        <f>CK75 * $CI$138</f>
        <v>125.58494778428403</v>
      </c>
      <c r="CM75" s="48">
        <f>IF(CD75&gt;0,V75,W75)</f>
        <v>1.2400000095367401</v>
      </c>
      <c r="CN75" s="65">
        <f>CL75/CM75</f>
        <v>101.2781829180809</v>
      </c>
      <c r="CO75" s="70">
        <f>N75</f>
        <v>0</v>
      </c>
      <c r="CP75" s="1">
        <f>BW75+BY75</f>
        <v>878</v>
      </c>
    </row>
    <row r="76" spans="1:94" x14ac:dyDescent="0.2">
      <c r="A76" s="29" t="s">
        <v>161</v>
      </c>
      <c r="B76">
        <v>1</v>
      </c>
      <c r="C76">
        <v>1</v>
      </c>
      <c r="D76">
        <v>0.449061126648022</v>
      </c>
      <c r="E76">
        <v>0.550938873351977</v>
      </c>
      <c r="F76">
        <v>0.93404847040127104</v>
      </c>
      <c r="G76">
        <v>0.93404847040127104</v>
      </c>
      <c r="H76">
        <v>5.1399916422900101E-2</v>
      </c>
      <c r="I76">
        <v>0.20016715419974901</v>
      </c>
      <c r="J76">
        <v>0.101432613081182</v>
      </c>
      <c r="K76">
        <v>0.307803471548458</v>
      </c>
      <c r="L76">
        <v>1.02169253944317</v>
      </c>
      <c r="M76">
        <v>-1.44678964220416</v>
      </c>
      <c r="N76" s="21">
        <v>0</v>
      </c>
      <c r="O76">
        <v>0.99656655041684705</v>
      </c>
      <c r="P76">
        <v>0.97662475594681097</v>
      </c>
      <c r="Q76">
        <v>1.0198476462869701</v>
      </c>
      <c r="R76">
        <v>0.99657295654170497</v>
      </c>
      <c r="S76">
        <v>241.22000122070301</v>
      </c>
      <c r="T76" s="27">
        <f>IF(C76,P76,R76)</f>
        <v>0.97662475594681097</v>
      </c>
      <c r="U76" s="27">
        <f>IF(D76 = 0,O76,Q76)</f>
        <v>1.0198476462869701</v>
      </c>
      <c r="V76" s="39">
        <f>S76*T76^(1-N76)</f>
        <v>235.58142482165852</v>
      </c>
      <c r="W76" s="38">
        <f>S76*U76^(N76+1)</f>
        <v>246.00765048227402</v>
      </c>
      <c r="X76" s="44">
        <f>0.5 * (D76-MAX($D$3:$D$137))/(MIN($D$3:$D$137)-MAX($D$3:$D$137)) + 0.75</f>
        <v>1.0217073304634388</v>
      </c>
      <c r="Y76" s="44">
        <f>AVERAGE(D76, F76, G76, H76, I76, J76, K76)</f>
        <v>0.42542303181469332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PERCENTILE($L$2:$L$137, 0.05)</f>
        <v>-4.3359341232353174E-2</v>
      </c>
      <c r="AG76" s="22">
        <f>PERCENTILE($L$2:$L$137, 0.95)</f>
        <v>0.9653657708272595</v>
      </c>
      <c r="AH76" s="22">
        <f>MIN(MAX(L76,AF76), AG76)</f>
        <v>0.9653657708272595</v>
      </c>
      <c r="AI76" s="22">
        <f>AH76-$AH$138+1</f>
        <v>2.0087251120596123</v>
      </c>
      <c r="AJ76" s="22">
        <f>PERCENTILE($M$2:$M$137, 0.02)</f>
        <v>-2.2731471942601358</v>
      </c>
      <c r="AK76" s="22">
        <f>PERCENTILE($M$2:$M$137, 0.98)</f>
        <v>1.2131274727462054</v>
      </c>
      <c r="AL76" s="22">
        <f>MIN(MAX(M76,AJ76), AK76)</f>
        <v>-1.44678964220416</v>
      </c>
      <c r="AM76" s="22">
        <f>AL76-$AL$138 + 1</f>
        <v>1.8263575520559758</v>
      </c>
      <c r="AN76" s="46">
        <v>1</v>
      </c>
      <c r="AO76" s="51">
        <v>1</v>
      </c>
      <c r="AP76" s="51">
        <v>1</v>
      </c>
      <c r="AQ76" s="21">
        <v>1</v>
      </c>
      <c r="AR76" s="17">
        <f>(AI76^4)*AB76*AE76*AN76</f>
        <v>16.281035967407234</v>
      </c>
      <c r="AS76" s="17">
        <f>(AM76^4) *Z76*AC76*AO76*(M76 &gt; 0)</f>
        <v>0</v>
      </c>
      <c r="AT76" s="17">
        <f>(AM76^4)*AA76*AP76*AQ76</f>
        <v>11.126106664656016</v>
      </c>
      <c r="AU76" s="17">
        <f>MIN(AR76, 0.05*AR$138)</f>
        <v>16.281035967407234</v>
      </c>
      <c r="AV76" s="17">
        <f>MIN(AS76, 0.05*AS$138)</f>
        <v>0</v>
      </c>
      <c r="AW76" s="17">
        <f>MIN(AT76, 0.05*AT$138)</f>
        <v>11.126106664656016</v>
      </c>
      <c r="AX76" s="14">
        <f>AU76/$AU$138</f>
        <v>2.4407339505071918E-2</v>
      </c>
      <c r="AY76" s="14">
        <f>AV76/$AV$138</f>
        <v>0</v>
      </c>
      <c r="AZ76" s="67">
        <f>AW76/$AW$138</f>
        <v>1.2642900273160062E-3</v>
      </c>
      <c r="BA76" s="21">
        <f>N76</f>
        <v>0</v>
      </c>
      <c r="BB76" s="66">
        <v>3136</v>
      </c>
      <c r="BC76" s="15">
        <f>$D$144*AX76</f>
        <v>2960.5126526072036</v>
      </c>
      <c r="BD76" s="19">
        <f>BC76-BB76</f>
        <v>-175.48734739279644</v>
      </c>
      <c r="BE76" s="53">
        <f>BD76*IF($BD$138 &gt; 0, (BD76&gt;0), (BD76&lt;0))</f>
        <v>0</v>
      </c>
      <c r="BF76" s="61">
        <f>BE76/$BE$138</f>
        <v>0</v>
      </c>
      <c r="BG76" s="62">
        <f>BF76*$BD$138</f>
        <v>0</v>
      </c>
      <c r="BH76" s="63">
        <f>(IF(BG76 &gt; 0, V76, W76))</f>
        <v>246.00765048227402</v>
      </c>
      <c r="BI76" s="46">
        <f>BG76/BH76</f>
        <v>0</v>
      </c>
      <c r="BJ76" s="64">
        <f>BB76/BC76</f>
        <v>1.0592759997962691</v>
      </c>
      <c r="BK76" s="66">
        <v>2171</v>
      </c>
      <c r="BL76" s="66">
        <v>1689</v>
      </c>
      <c r="BM76" s="66">
        <v>0</v>
      </c>
      <c r="BN76" s="10">
        <f>SUM(BK76:BM76)</f>
        <v>3860</v>
      </c>
      <c r="BO76" s="15">
        <f>AY76*$D$143</f>
        <v>0</v>
      </c>
      <c r="BP76" s="9">
        <f>BO76-BN76</f>
        <v>-3860</v>
      </c>
      <c r="BQ76" s="53">
        <f>BP76*IF($BP$138 &gt; 0, (BP76&gt;0), (BP76&lt;0))</f>
        <v>0</v>
      </c>
      <c r="BR76" s="7">
        <f>BQ76/$BQ$138</f>
        <v>0</v>
      </c>
      <c r="BS76" s="62">
        <f>BR76*$BP$138</f>
        <v>0</v>
      </c>
      <c r="BT76" s="48">
        <f>IF(BS76&gt;0,V76,W76)</f>
        <v>246.00765048227402</v>
      </c>
      <c r="BU76" s="46">
        <f>BS76/BT76</f>
        <v>0</v>
      </c>
      <c r="BV76" s="64" t="e">
        <f>BN76/BO76</f>
        <v>#DIV/0!</v>
      </c>
      <c r="BW76" s="16">
        <f>BB76+BN76+BY76</f>
        <v>6996</v>
      </c>
      <c r="BX76" s="69">
        <f>BC76+BO76+BZ76</f>
        <v>2972.8705186937054</v>
      </c>
      <c r="BY76" s="66">
        <v>0</v>
      </c>
      <c r="BZ76" s="15">
        <f>AZ76*$D$146</f>
        <v>12.357866086501668</v>
      </c>
      <c r="CA76" s="37">
        <f>BZ76-BY76</f>
        <v>12.357866086501668</v>
      </c>
      <c r="CB76" s="54">
        <f>CA76*(CA76&lt;&gt;0)</f>
        <v>12.357866086501668</v>
      </c>
      <c r="CC76" s="26">
        <f>CB76/$CB$138</f>
        <v>6.5056808646793488E-3</v>
      </c>
      <c r="CD76" s="47">
        <f>CC76 * $CA$138</f>
        <v>12.357866086501668</v>
      </c>
      <c r="CE76" s="48">
        <f>IF(CD76&gt;0, V76, W76)</f>
        <v>235.58142482165852</v>
      </c>
      <c r="CF76" s="65">
        <f>CD76/CE76</f>
        <v>5.2456878108521947E-2</v>
      </c>
      <c r="CG76" s="66">
        <v>0</v>
      </c>
      <c r="CH76" s="15">
        <f>AZ76*$CG$141</f>
        <v>11.248072300523678</v>
      </c>
      <c r="CI76" s="37">
        <f>CH76-CG76</f>
        <v>11.248072300523678</v>
      </c>
      <c r="CJ76" s="54">
        <f>CI76*(CI76&lt;&gt;0)</f>
        <v>11.248072300523678</v>
      </c>
      <c r="CK76" s="26">
        <f>CJ76/$CJ$138</f>
        <v>1.8876563541889951E-3</v>
      </c>
      <c r="CL76" s="47">
        <f>CK76 * $CI$138</f>
        <v>11.248072300523678</v>
      </c>
      <c r="CM76" s="48">
        <f>IF(CD76&gt;0,V76,W76)</f>
        <v>235.58142482165852</v>
      </c>
      <c r="CN76" s="65">
        <f>CL76/CM76</f>
        <v>4.774600675345593E-2</v>
      </c>
      <c r="CO76" s="70">
        <f>N76</f>
        <v>0</v>
      </c>
      <c r="CP76" s="1">
        <f>BW76+BY76</f>
        <v>6996</v>
      </c>
    </row>
    <row r="77" spans="1:94" x14ac:dyDescent="0.2">
      <c r="A77" s="29" t="s">
        <v>277</v>
      </c>
      <c r="B77">
        <v>1</v>
      </c>
      <c r="C77">
        <v>1</v>
      </c>
      <c r="D77">
        <v>0.77307231322413095</v>
      </c>
      <c r="E77">
        <v>0.226927686775868</v>
      </c>
      <c r="F77">
        <v>0.77155343663090903</v>
      </c>
      <c r="G77">
        <v>0.77155343663090903</v>
      </c>
      <c r="H77">
        <v>0.59841203510238195</v>
      </c>
      <c r="I77">
        <v>0.52402841621395702</v>
      </c>
      <c r="J77">
        <v>0.55998652751478895</v>
      </c>
      <c r="K77">
        <v>0.65731235327737803</v>
      </c>
      <c r="L77">
        <v>0.71267900579638099</v>
      </c>
      <c r="M77">
        <v>0.95717077189655497</v>
      </c>
      <c r="N77" s="21">
        <v>0</v>
      </c>
      <c r="O77">
        <v>1.0198498567569201</v>
      </c>
      <c r="P77">
        <v>0.98938311472765905</v>
      </c>
      <c r="Q77">
        <v>1.0110195672639699</v>
      </c>
      <c r="R77">
        <v>0.99262154348897003</v>
      </c>
      <c r="S77">
        <v>4.96000003814697</v>
      </c>
      <c r="T77" s="27">
        <f>IF(C77,P77,R77)</f>
        <v>0.98938311472765905</v>
      </c>
      <c r="U77" s="27">
        <f>IF(D77 = 0,O77,Q77)</f>
        <v>1.0110195672639699</v>
      </c>
      <c r="V77" s="39">
        <f>S77*T77^(1-N77)</f>
        <v>4.9073402867911566</v>
      </c>
      <c r="W77" s="38">
        <f>S77*U77^(N77+1)</f>
        <v>5.0146570921966243</v>
      </c>
      <c r="X77" s="44">
        <f>0.5 * (D77-MAX($D$3:$D$137))/(MIN($D$3:$D$137)-MAX($D$3:$D$137)) + 0.75</f>
        <v>0.85220375738201648</v>
      </c>
      <c r="Y77" s="44">
        <f>AVERAGE(D77, F77, G77, H77, I77, J77, K77)</f>
        <v>0.66513121694206501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PERCENTILE($L$2:$L$137, 0.05)</f>
        <v>-4.3359341232353174E-2</v>
      </c>
      <c r="AG77" s="22">
        <f>PERCENTILE($L$2:$L$137, 0.95)</f>
        <v>0.9653657708272595</v>
      </c>
      <c r="AH77" s="22">
        <f>MIN(MAX(L77,AF77), AG77)</f>
        <v>0.71267900579638099</v>
      </c>
      <c r="AI77" s="22">
        <f>AH77-$AH$138+1</f>
        <v>1.7560383470287342</v>
      </c>
      <c r="AJ77" s="22">
        <f>PERCENTILE($M$2:$M$137, 0.02)</f>
        <v>-2.2731471942601358</v>
      </c>
      <c r="AK77" s="22">
        <f>PERCENTILE($M$2:$M$137, 0.98)</f>
        <v>1.2131274727462054</v>
      </c>
      <c r="AL77" s="22">
        <f>MIN(MAX(M77,AJ77), AK77)</f>
        <v>0.95717077189655497</v>
      </c>
      <c r="AM77" s="22">
        <f>AL77-$AL$138 + 1</f>
        <v>4.230317966156691</v>
      </c>
      <c r="AN77" s="46">
        <v>0</v>
      </c>
      <c r="AO77" s="75">
        <v>0.22</v>
      </c>
      <c r="AP77" s="51">
        <v>0.5</v>
      </c>
      <c r="AQ77" s="50">
        <v>1</v>
      </c>
      <c r="AR77" s="17">
        <f>(AI77^4)*AB77*AE77*AN77</f>
        <v>0</v>
      </c>
      <c r="AS77" s="17">
        <f>(AM77^4) *Z77*AC77*AO77*(M77 &gt; 0)</f>
        <v>70.455471864949018</v>
      </c>
      <c r="AT77" s="17">
        <f>(AM77^4)*AA77*AP77*AQ77</f>
        <v>160.12607242033869</v>
      </c>
      <c r="AU77" s="17">
        <f>MIN(AR77, 0.05*AR$138)</f>
        <v>0</v>
      </c>
      <c r="AV77" s="17">
        <f>MIN(AS77, 0.05*AS$138)</f>
        <v>70.455471864949018</v>
      </c>
      <c r="AW77" s="17">
        <f>MIN(AT77, 0.05*AT$138)</f>
        <v>160.12607242033869</v>
      </c>
      <c r="AX77" s="14">
        <f>AU77/$AU$138</f>
        <v>0</v>
      </c>
      <c r="AY77" s="14">
        <f>AV77/$AV$138</f>
        <v>2.3201622763402503E-2</v>
      </c>
      <c r="AZ77" s="67">
        <f>AW77/$AW$138</f>
        <v>1.81955649515224E-2</v>
      </c>
      <c r="BA77" s="21">
        <f>N77</f>
        <v>0</v>
      </c>
      <c r="BB77" s="66">
        <v>0</v>
      </c>
      <c r="BC77" s="15">
        <f>$D$144*AX77</f>
        <v>0</v>
      </c>
      <c r="BD77" s="19">
        <f>BC77-BB77</f>
        <v>0</v>
      </c>
      <c r="BE77" s="53">
        <f>BD77*IF($BD$138 &gt; 0, (BD77&gt;0), (BD77&lt;0))</f>
        <v>0</v>
      </c>
      <c r="BF77" s="61">
        <f>BE77/$BE$138</f>
        <v>0</v>
      </c>
      <c r="BG77" s="62">
        <f>BF77*$BD$138</f>
        <v>0</v>
      </c>
      <c r="BH77" s="63">
        <f>(IF(BG77 &gt; 0, V77, W77))</f>
        <v>5.0146570921966243</v>
      </c>
      <c r="BI77" s="46">
        <f>BG77/BH77</f>
        <v>0</v>
      </c>
      <c r="BJ77" s="64" t="e">
        <f>BB77/BC77</f>
        <v>#DIV/0!</v>
      </c>
      <c r="BK77" s="66">
        <v>0</v>
      </c>
      <c r="BL77" s="66">
        <v>1121</v>
      </c>
      <c r="BM77" s="66">
        <v>0</v>
      </c>
      <c r="BN77" s="10">
        <f>SUM(BK77:BM77)</f>
        <v>1121</v>
      </c>
      <c r="BO77" s="15">
        <f>AY77*$D$143</f>
        <v>4104.994670741652</v>
      </c>
      <c r="BP77" s="9">
        <f>BO77-BN77</f>
        <v>2983.994670741652</v>
      </c>
      <c r="BQ77" s="53">
        <f>BP77*IF($BP$138 &gt; 0, (BP77&gt;0), (BP77&lt;0))</f>
        <v>2983.994670741652</v>
      </c>
      <c r="BR77" s="7">
        <f>BQ77/$BQ$138</f>
        <v>2.2256483840277012E-2</v>
      </c>
      <c r="BS77" s="62">
        <f>BR77*$BP$138</f>
        <v>145.11338746279796</v>
      </c>
      <c r="BT77" s="48">
        <f>IF(BS77&gt;0,V77,W77)</f>
        <v>4.9073402867911566</v>
      </c>
      <c r="BU77" s="46">
        <f>BS77/BT77</f>
        <v>29.570679631366186</v>
      </c>
      <c r="BV77" s="64">
        <f>BN77/BO77</f>
        <v>0.27308196232017717</v>
      </c>
      <c r="BW77" s="16">
        <f>BB77+BN77+BY77</f>
        <v>1280</v>
      </c>
      <c r="BX77" s="69">
        <f>BC77+BO77+BZ77</f>
        <v>4282.8481301385555</v>
      </c>
      <c r="BY77" s="66">
        <v>159</v>
      </c>
      <c r="BZ77" s="15">
        <f>AZ77*$D$146</f>
        <v>177.85345939690325</v>
      </c>
      <c r="CA77" s="37">
        <f>BZ77-BY77</f>
        <v>18.853459396903247</v>
      </c>
      <c r="CB77" s="54">
        <f>CA77*(CA77&lt;&gt;0)</f>
        <v>18.853459396903247</v>
      </c>
      <c r="CC77" s="26">
        <f>CB77/$CB$138</f>
        <v>9.9252240777569587E-3</v>
      </c>
      <c r="CD77" s="47">
        <f>CC77 * $CA$138</f>
        <v>18.853459396903247</v>
      </c>
      <c r="CE77" s="48">
        <f>IF(CD77&gt;0, V77, W77)</f>
        <v>4.9073402867911566</v>
      </c>
      <c r="CF77" s="65">
        <f>CD77/CE77</f>
        <v>3.8418895562735202</v>
      </c>
      <c r="CG77" s="66">
        <v>0</v>
      </c>
      <c r="CH77" s="15">
        <f>AZ77*$CG$141</f>
        <v>161.8813924824569</v>
      </c>
      <c r="CI77" s="37">
        <f>CH77-CG77</f>
        <v>161.8813924824569</v>
      </c>
      <c r="CJ77" s="54">
        <f>CI77*(CI77&lt;&gt;0)</f>
        <v>161.8813924824569</v>
      </c>
      <c r="CK77" s="26">
        <f>CJ77/$CJ$138</f>
        <v>2.7167005241444407E-2</v>
      </c>
      <c r="CL77" s="47">
        <f>CK77 * $CI$138</f>
        <v>161.8813924824569</v>
      </c>
      <c r="CM77" s="48">
        <f>IF(CD77&gt;0,V77,W77)</f>
        <v>4.9073402867911566</v>
      </c>
      <c r="CN77" s="65">
        <f>CL77/CM77</f>
        <v>32.987602860593341</v>
      </c>
      <c r="CO77" s="70">
        <f>N77</f>
        <v>0</v>
      </c>
      <c r="CP77" s="1">
        <f>BW77+BY77</f>
        <v>1439</v>
      </c>
    </row>
    <row r="78" spans="1:94" x14ac:dyDescent="0.2">
      <c r="A78" s="29" t="s">
        <v>118</v>
      </c>
      <c r="B78">
        <v>1</v>
      </c>
      <c r="C78">
        <v>1</v>
      </c>
      <c r="D78">
        <v>0.39073112265281601</v>
      </c>
      <c r="E78">
        <v>0.60926887734718305</v>
      </c>
      <c r="F78">
        <v>0.61223678982916097</v>
      </c>
      <c r="G78">
        <v>0.61223678982916097</v>
      </c>
      <c r="H78">
        <v>6.5608023401587903E-2</v>
      </c>
      <c r="I78">
        <v>0.25616381111575398</v>
      </c>
      <c r="J78">
        <v>0.12963950522245199</v>
      </c>
      <c r="K78">
        <v>0.28172695027709899</v>
      </c>
      <c r="L78">
        <v>0.54930831525564405</v>
      </c>
      <c r="M78">
        <v>-1.9020176305821199</v>
      </c>
      <c r="N78" s="21">
        <v>0</v>
      </c>
      <c r="O78">
        <v>1.0424463058428599</v>
      </c>
      <c r="P78">
        <v>0.98084479046802198</v>
      </c>
      <c r="Q78">
        <v>1.01433945926712</v>
      </c>
      <c r="R78">
        <v>0.98347111071988802</v>
      </c>
      <c r="S78">
        <v>46.400001525878899</v>
      </c>
      <c r="T78" s="27">
        <f>IF(C78,P78,R78)</f>
        <v>0.98084479046802198</v>
      </c>
      <c r="U78" s="27">
        <f>IF(D78 = 0,O78,Q78)</f>
        <v>1.01433945926712</v>
      </c>
      <c r="V78" s="39">
        <f>S78*T78^(1-N78)</f>
        <v>45.511199774366588</v>
      </c>
      <c r="W78" s="38">
        <f>S78*U78^(N78+1)</f>
        <v>47.065352457753548</v>
      </c>
      <c r="X78" s="44">
        <f>0.5 * (D78-MAX($D$3:$D$137))/(MIN($D$3:$D$137)-MAX($D$3:$D$137)) + 0.75</f>
        <v>1.0522221537308714</v>
      </c>
      <c r="Y78" s="44">
        <f>AVERAGE(D78, F78, G78, H78, I78, J78, K78)</f>
        <v>0.33547757033257586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PERCENTILE($L$2:$L$137, 0.05)</f>
        <v>-4.3359341232353174E-2</v>
      </c>
      <c r="AG78" s="22">
        <f>PERCENTILE($L$2:$L$137, 0.95)</f>
        <v>0.9653657708272595</v>
      </c>
      <c r="AH78" s="22">
        <f>MIN(MAX(L78,AF78), AG78)</f>
        <v>0.54930831525564405</v>
      </c>
      <c r="AI78" s="22">
        <f>AH78-$AH$138+1</f>
        <v>1.5926676564879974</v>
      </c>
      <c r="AJ78" s="22">
        <f>PERCENTILE($M$2:$M$137, 0.02)</f>
        <v>-2.2731471942601358</v>
      </c>
      <c r="AK78" s="22">
        <f>PERCENTILE($M$2:$M$137, 0.98)</f>
        <v>1.2131274727462054</v>
      </c>
      <c r="AL78" s="22">
        <f>MIN(MAX(M78,AJ78), AK78)</f>
        <v>-1.9020176305821199</v>
      </c>
      <c r="AM78" s="22">
        <f>AL78-$AL$138 + 1</f>
        <v>1.3711295636780159</v>
      </c>
      <c r="AN78" s="46">
        <v>1</v>
      </c>
      <c r="AO78" s="51">
        <v>1</v>
      </c>
      <c r="AP78" s="51">
        <v>1</v>
      </c>
      <c r="AQ78" s="21">
        <v>1</v>
      </c>
      <c r="AR78" s="17">
        <f>(AI78^4)*AB78*AE78*AN78</f>
        <v>6.434290167536119</v>
      </c>
      <c r="AS78" s="17">
        <f>(AM78^4) *Z78*AC78*AO78*(M78 &gt; 0)</f>
        <v>0</v>
      </c>
      <c r="AT78" s="17">
        <f>(AM78^4)*AA78*AP78*AQ78</f>
        <v>3.5343860142872523</v>
      </c>
      <c r="AU78" s="17">
        <f>MIN(AR78, 0.05*AR$138)</f>
        <v>6.434290167536119</v>
      </c>
      <c r="AV78" s="17">
        <f>MIN(AS78, 0.05*AS$138)</f>
        <v>0</v>
      </c>
      <c r="AW78" s="17">
        <f>MIN(AT78, 0.05*AT$138)</f>
        <v>3.5343860142872523</v>
      </c>
      <c r="AX78" s="14">
        <f>AU78/$AU$138</f>
        <v>9.6458176806183595E-3</v>
      </c>
      <c r="AY78" s="14">
        <f>AV78/$AV$138</f>
        <v>0</v>
      </c>
      <c r="AZ78" s="67">
        <f>AW78/$AW$138</f>
        <v>4.0162198019757096E-4</v>
      </c>
      <c r="BA78" s="21">
        <f>N78</f>
        <v>0</v>
      </c>
      <c r="BB78" s="66">
        <v>1949</v>
      </c>
      <c r="BC78" s="15">
        <f>$D$144*AX78</f>
        <v>1169.9991013882845</v>
      </c>
      <c r="BD78" s="19">
        <f>BC78-BB78</f>
        <v>-779.00089861171546</v>
      </c>
      <c r="BE78" s="53">
        <f>BD78*IF($BD$138 &gt; 0, (BD78&gt;0), (BD78&lt;0))</f>
        <v>0</v>
      </c>
      <c r="BF78" s="61">
        <f>BE78/$BE$138</f>
        <v>0</v>
      </c>
      <c r="BG78" s="62">
        <f>BF78*$BD$138</f>
        <v>0</v>
      </c>
      <c r="BH78" s="63">
        <f>(IF(BG78 &gt; 0, V78, W78))</f>
        <v>47.065352457753548</v>
      </c>
      <c r="BI78" s="46">
        <f>BG78/BH78</f>
        <v>0</v>
      </c>
      <c r="BJ78" s="64">
        <f>BB78/BC78</f>
        <v>1.6658132452301693</v>
      </c>
      <c r="BK78" s="66">
        <v>882</v>
      </c>
      <c r="BL78" s="66">
        <v>1670</v>
      </c>
      <c r="BM78" s="66">
        <v>0</v>
      </c>
      <c r="BN78" s="10">
        <f>SUM(BK78:BM78)</f>
        <v>2552</v>
      </c>
      <c r="BO78" s="15">
        <f>AY78*$D$143</f>
        <v>0</v>
      </c>
      <c r="BP78" s="9">
        <f>BO78-BN78</f>
        <v>-2552</v>
      </c>
      <c r="BQ78" s="53">
        <f>BP78*IF($BP$138 &gt; 0, (BP78&gt;0), (BP78&lt;0))</f>
        <v>0</v>
      </c>
      <c r="BR78" s="7">
        <f>BQ78/$BQ$138</f>
        <v>0</v>
      </c>
      <c r="BS78" s="62">
        <f>BR78*$BP$138</f>
        <v>0</v>
      </c>
      <c r="BT78" s="48">
        <f>IF(BS78&gt;0,V78,W78)</f>
        <v>47.065352457753548</v>
      </c>
      <c r="BU78" s="46">
        <f>BS78/BT78</f>
        <v>0</v>
      </c>
      <c r="BV78" s="64" t="e">
        <f>BN78/BO78</f>
        <v>#DIV/0!</v>
      </c>
      <c r="BW78" s="16">
        <f>BB78+BN78+BY78</f>
        <v>4501</v>
      </c>
      <c r="BX78" s="69">
        <f>BC78+BO78+BZ78</f>
        <v>1173.9247755148247</v>
      </c>
      <c r="BY78" s="66">
        <v>0</v>
      </c>
      <c r="BZ78" s="15">
        <f>AZ78*$D$146</f>
        <v>3.9256741265401671</v>
      </c>
      <c r="CA78" s="37">
        <f>BZ78-BY78</f>
        <v>3.9256741265401671</v>
      </c>
      <c r="CB78" s="54">
        <f>CA78*(CA78&lt;&gt;0)</f>
        <v>3.9256741265401671</v>
      </c>
      <c r="CC78" s="26">
        <f>CB78/$CB$138</f>
        <v>2.0666337430129051E-3</v>
      </c>
      <c r="CD78" s="47">
        <f>CC78 * $CA$138</f>
        <v>3.9256741265401671</v>
      </c>
      <c r="CE78" s="48">
        <f>IF(CD78&gt;0, V78, W78)</f>
        <v>45.511199774366588</v>
      </c>
      <c r="CF78" s="65">
        <f>CD78/CE78</f>
        <v>8.6257320088301351E-2</v>
      </c>
      <c r="CG78" s="66">
        <v>0</v>
      </c>
      <c r="CH78" s="15">
        <f>AZ78*$CG$141</f>
        <v>3.5731303523227393</v>
      </c>
      <c r="CI78" s="37">
        <f>CH78-CG78</f>
        <v>3.5731303523227393</v>
      </c>
      <c r="CJ78" s="54">
        <f>CI78*(CI78&lt;&gt;0)</f>
        <v>3.5731303523227393</v>
      </c>
      <c r="CK78" s="26">
        <f>CJ78/$CJ$138</f>
        <v>5.996442798108225E-4</v>
      </c>
      <c r="CL78" s="47">
        <f>CK78 * $CI$138</f>
        <v>3.5731303523227398</v>
      </c>
      <c r="CM78" s="48">
        <f>IF(CD78&gt;0,V78,W78)</f>
        <v>45.511199774366588</v>
      </c>
      <c r="CN78" s="65">
        <f>CL78/CM78</f>
        <v>7.8511012015447787E-2</v>
      </c>
      <c r="CO78" s="70">
        <f>N78</f>
        <v>0</v>
      </c>
      <c r="CP78" s="1">
        <f>BW78+BY78</f>
        <v>4501</v>
      </c>
    </row>
    <row r="79" spans="1:94" x14ac:dyDescent="0.2">
      <c r="A79" s="29" t="s">
        <v>270</v>
      </c>
      <c r="B79">
        <v>0</v>
      </c>
      <c r="C79">
        <v>1</v>
      </c>
      <c r="D79">
        <v>0.55293647622852504</v>
      </c>
      <c r="E79">
        <v>0.44706352377147401</v>
      </c>
      <c r="F79">
        <v>0.99245133094954296</v>
      </c>
      <c r="G79">
        <v>0.99245133094954296</v>
      </c>
      <c r="H79">
        <v>0.109068115336397</v>
      </c>
      <c r="I79">
        <v>0.52611784371082304</v>
      </c>
      <c r="J79">
        <v>0.239546825606996</v>
      </c>
      <c r="K79">
        <v>0.48758441925311902</v>
      </c>
      <c r="L79">
        <v>0.13519600484253899</v>
      </c>
      <c r="M79">
        <v>-0.51487034433007905</v>
      </c>
      <c r="N79" s="21">
        <v>-2</v>
      </c>
      <c r="O79">
        <v>1.00569301527178</v>
      </c>
      <c r="P79">
        <v>0.99600935672503099</v>
      </c>
      <c r="Q79">
        <v>1.0020948595043999</v>
      </c>
      <c r="R79">
        <v>0.99475976990502402</v>
      </c>
      <c r="S79">
        <v>10.039999961853001</v>
      </c>
      <c r="T79" s="27">
        <f>IF(C79,P79,R79)</f>
        <v>0.99600935672503099</v>
      </c>
      <c r="U79" s="27">
        <f>IF(D79 = 0,O79,Q79)</f>
        <v>1.0020948595043999</v>
      </c>
      <c r="V79" s="39">
        <f>S79*T79^(1-N79)</f>
        <v>9.9202808168449526</v>
      </c>
      <c r="W79" s="38">
        <f>S79*U79^(N79+1)</f>
        <v>10.019011540303104</v>
      </c>
      <c r="X79" s="44">
        <f>0.5 * (D79-MAX($D$3:$D$137))/(MIN($D$3:$D$137)-MAX($D$3:$D$137)) + 0.75</f>
        <v>0.96736586437075123</v>
      </c>
      <c r="Y79" s="44">
        <f>AVERAGE(D79, F79, G79, H79, I79, J79, K79)</f>
        <v>0.55716519171927803</v>
      </c>
      <c r="Z79" s="22">
        <f>AI79^N79</f>
        <v>0.71994618639232022</v>
      </c>
      <c r="AA79" s="22">
        <f>(Z79+AB79)/2</f>
        <v>0.42569259998360065</v>
      </c>
      <c r="AB79" s="22">
        <f>AM79^N79</f>
        <v>0.13143901357488103</v>
      </c>
      <c r="AC79" s="22">
        <v>1</v>
      </c>
      <c r="AD79" s="22">
        <v>1</v>
      </c>
      <c r="AE79" s="22">
        <v>1</v>
      </c>
      <c r="AF79" s="22">
        <f>PERCENTILE($L$2:$L$137, 0.05)</f>
        <v>-4.3359341232353174E-2</v>
      </c>
      <c r="AG79" s="22">
        <f>PERCENTILE($L$2:$L$137, 0.95)</f>
        <v>0.9653657708272595</v>
      </c>
      <c r="AH79" s="22">
        <f>MIN(MAX(L79,AF79), AG79)</f>
        <v>0.13519600484253899</v>
      </c>
      <c r="AI79" s="22">
        <f>AH79-$AH$138+1</f>
        <v>1.1785553460748921</v>
      </c>
      <c r="AJ79" s="22">
        <f>PERCENTILE($M$2:$M$137, 0.02)</f>
        <v>-2.2731471942601358</v>
      </c>
      <c r="AK79" s="22">
        <f>PERCENTILE($M$2:$M$137, 0.98)</f>
        <v>1.2131274727462054</v>
      </c>
      <c r="AL79" s="22">
        <f>MIN(MAX(M79,AJ79), AK79)</f>
        <v>-0.51487034433007905</v>
      </c>
      <c r="AM79" s="22">
        <f>AL79-$AL$138 + 1</f>
        <v>2.7582768499300565</v>
      </c>
      <c r="AN79" s="46">
        <v>0</v>
      </c>
      <c r="AO79" s="75">
        <v>0.22</v>
      </c>
      <c r="AP79" s="51">
        <v>0.5</v>
      </c>
      <c r="AQ79" s="50">
        <v>1</v>
      </c>
      <c r="AR79" s="17">
        <f>(AI79^4)*AB79*AE79*AN79</f>
        <v>0</v>
      </c>
      <c r="AS79" s="17">
        <f>(AM79^4) *Z79*AC79*AO79*(M79 &gt; 0)</f>
        <v>0</v>
      </c>
      <c r="AT79" s="17">
        <f>(AM79^4)*AA79*AP79*AQ79</f>
        <v>12.320193326190518</v>
      </c>
      <c r="AU79" s="17">
        <f>MIN(AR79, 0.05*AR$138)</f>
        <v>0</v>
      </c>
      <c r="AV79" s="17">
        <f>MIN(AS79, 0.05*AS$138)</f>
        <v>0</v>
      </c>
      <c r="AW79" s="17">
        <f>MIN(AT79, 0.05*AT$138)</f>
        <v>12.320193326190518</v>
      </c>
      <c r="AX79" s="14">
        <f>AU79/$AU$138</f>
        <v>0</v>
      </c>
      <c r="AY79" s="14">
        <f>AV79/$AV$138</f>
        <v>0</v>
      </c>
      <c r="AZ79" s="67">
        <f>AW79/$AW$138</f>
        <v>1.3999773709152607E-3</v>
      </c>
      <c r="BA79" s="21">
        <f>N79</f>
        <v>-2</v>
      </c>
      <c r="BB79" s="66">
        <v>0</v>
      </c>
      <c r="BC79" s="15">
        <f>$D$144*AX79</f>
        <v>0</v>
      </c>
      <c r="BD79" s="19">
        <f>BC79-BB79</f>
        <v>0</v>
      </c>
      <c r="BE79" s="53">
        <f>BD79*IF($BD$138 &gt; 0, (BD79&gt;0), (BD79&lt;0))</f>
        <v>0</v>
      </c>
      <c r="BF79" s="61">
        <f>BE79/$BE$138</f>
        <v>0</v>
      </c>
      <c r="BG79" s="62">
        <f>BF79*$BD$138</f>
        <v>0</v>
      </c>
      <c r="BH79" s="63">
        <f>(IF(BG79 &gt; 0, V79, W79))</f>
        <v>10.019011540303104</v>
      </c>
      <c r="BI79" s="46">
        <f>BG79/BH79</f>
        <v>0</v>
      </c>
      <c r="BJ79" s="64" t="e">
        <f>BB79/BC79</f>
        <v>#DIV/0!</v>
      </c>
      <c r="BK79" s="66">
        <v>0</v>
      </c>
      <c r="BL79" s="66">
        <v>0</v>
      </c>
      <c r="BM79" s="66">
        <v>0</v>
      </c>
      <c r="BN79" s="10">
        <f>SUM(BK79:BM79)</f>
        <v>0</v>
      </c>
      <c r="BO79" s="15">
        <f>AY79*$D$143</f>
        <v>0</v>
      </c>
      <c r="BP79" s="9">
        <f>BO79-BN79</f>
        <v>0</v>
      </c>
      <c r="BQ79" s="53">
        <f>BP79*IF($BP$138 &gt; 0, (BP79&gt;0), (BP79&lt;0))</f>
        <v>0</v>
      </c>
      <c r="BR79" s="7">
        <f>BQ79/$BQ$138</f>
        <v>0</v>
      </c>
      <c r="BS79" s="62">
        <f>BR79*$BP$138</f>
        <v>0</v>
      </c>
      <c r="BT79" s="48">
        <f>IF(BS79&gt;0,V79,W79)</f>
        <v>10.019011540303104</v>
      </c>
      <c r="BU79" s="46">
        <f>BS79/BT79</f>
        <v>0</v>
      </c>
      <c r="BV79" s="64" t="e">
        <f>BN79/BO79</f>
        <v>#DIV/0!</v>
      </c>
      <c r="BW79" s="16">
        <f>BB79+BN79+BY79</f>
        <v>0</v>
      </c>
      <c r="BX79" s="69">
        <f>BC79+BO79+BZ79</f>
        <v>13.68414881087976</v>
      </c>
      <c r="BY79" s="66">
        <v>0</v>
      </c>
      <c r="BZ79" s="15">
        <f>AZ79*$D$146</f>
        <v>13.68414881087976</v>
      </c>
      <c r="CA79" s="37">
        <f>BZ79-BY79</f>
        <v>13.68414881087976</v>
      </c>
      <c r="CB79" s="54">
        <f>CA79*(CA79&lt;&gt;0)</f>
        <v>13.68414881087976</v>
      </c>
      <c r="CC79" s="26">
        <f>CB79/$CB$138</f>
        <v>7.2038897690925481E-3</v>
      </c>
      <c r="CD79" s="47">
        <f>CC79 * $CA$138</f>
        <v>13.68414881087976</v>
      </c>
      <c r="CE79" s="48">
        <f>IF(CD79&gt;0, V79, W79)</f>
        <v>9.9202808168449526</v>
      </c>
      <c r="CF79" s="65">
        <f>CD79/CE79</f>
        <v>1.3794114363822887</v>
      </c>
      <c r="CG79" s="66"/>
      <c r="CH79" s="15">
        <f>AZ79*$CG$141</f>
        <v>12.455248674690345</v>
      </c>
      <c r="CI79" s="37">
        <f>CH79-CG79</f>
        <v>12.455248674690345</v>
      </c>
      <c r="CJ79" s="54">
        <f>CI79*(CI79&lt;&gt;0)</f>
        <v>12.455248674690345</v>
      </c>
      <c r="CK79" s="26">
        <f>CJ79/$CJ$138</f>
        <v>2.0902452149679615E-3</v>
      </c>
      <c r="CL79" s="47">
        <f>CK79 * $CI$138</f>
        <v>12.455248674690344</v>
      </c>
      <c r="CM79" s="48">
        <f>IF(CD79&gt;0,V79,W79)</f>
        <v>9.9202808168449526</v>
      </c>
      <c r="CN79" s="65">
        <f>CL79/CM79</f>
        <v>1.2555338810108012</v>
      </c>
      <c r="CO79" s="70">
        <f>N79</f>
        <v>-2</v>
      </c>
      <c r="CP79" s="1">
        <f>BW79+BY79</f>
        <v>0</v>
      </c>
    </row>
    <row r="80" spans="1:94" x14ac:dyDescent="0.2">
      <c r="A80" s="29" t="s">
        <v>254</v>
      </c>
      <c r="B80">
        <v>1</v>
      </c>
      <c r="C80">
        <v>1</v>
      </c>
      <c r="D80">
        <v>0.91410307630842902</v>
      </c>
      <c r="E80">
        <v>8.5896923691569996E-2</v>
      </c>
      <c r="F80">
        <v>0.99960270162892295</v>
      </c>
      <c r="G80">
        <v>0.99960270162892295</v>
      </c>
      <c r="H80">
        <v>0.14709569577935599</v>
      </c>
      <c r="I80">
        <v>0.66652737150020802</v>
      </c>
      <c r="J80">
        <v>0.31311867952392802</v>
      </c>
      <c r="K80">
        <v>0.55945891536608805</v>
      </c>
      <c r="L80">
        <v>0.112649445699072</v>
      </c>
      <c r="M80">
        <v>-0.27656892380937298</v>
      </c>
      <c r="N80" s="21">
        <v>-2</v>
      </c>
      <c r="O80">
        <v>1.0093691650241099</v>
      </c>
      <c r="P80">
        <v>0.99722719115059599</v>
      </c>
      <c r="Q80">
        <v>0.99976098879432596</v>
      </c>
      <c r="R80">
        <v>0.99829058759013201</v>
      </c>
      <c r="S80">
        <v>10.5100002288818</v>
      </c>
      <c r="T80" s="27">
        <f>IF(C80,P80,R80)</f>
        <v>0.99722719115059599</v>
      </c>
      <c r="U80" s="27">
        <f>IF(D80 = 0,O80,Q80)</f>
        <v>0.99976098879432596</v>
      </c>
      <c r="V80" s="39">
        <f>S80*T80^(1-N80)</f>
        <v>10.422815757327269</v>
      </c>
      <c r="W80" s="38">
        <f>S80*U80^(N80+1)</f>
        <v>10.512512837249696</v>
      </c>
      <c r="X80" s="44">
        <f>0.5 * (D80-MAX($D$3:$D$137))/(MIN($D$3:$D$137)-MAX($D$3:$D$137)) + 0.75</f>
        <v>0.77842476687925233</v>
      </c>
      <c r="Y80" s="44">
        <f>AVERAGE(D80, F80, G80, H80, I80, J80, K80)</f>
        <v>0.65707273453369364</v>
      </c>
      <c r="Z80" s="22">
        <f>AI80^N80</f>
        <v>0.74830341910255116</v>
      </c>
      <c r="AA80" s="22">
        <f>(Z80+AB80)/2</f>
        <v>0.42983421298021107</v>
      </c>
      <c r="AB80" s="22">
        <f>AM80^N80</f>
        <v>0.11136500685787103</v>
      </c>
      <c r="AC80" s="22">
        <v>1</v>
      </c>
      <c r="AD80" s="22">
        <v>1</v>
      </c>
      <c r="AE80" s="22">
        <v>1</v>
      </c>
      <c r="AF80" s="22">
        <f>PERCENTILE($L$2:$L$137, 0.05)</f>
        <v>-4.3359341232353174E-2</v>
      </c>
      <c r="AG80" s="22">
        <f>PERCENTILE($L$2:$L$137, 0.95)</f>
        <v>0.9653657708272595</v>
      </c>
      <c r="AH80" s="22">
        <f>MIN(MAX(L80,AF80), AG80)</f>
        <v>0.112649445699072</v>
      </c>
      <c r="AI80" s="22">
        <f>AH80-$AH$138+1</f>
        <v>1.1560087869314253</v>
      </c>
      <c r="AJ80" s="22">
        <f>PERCENTILE($M$2:$M$137, 0.02)</f>
        <v>-2.2731471942601358</v>
      </c>
      <c r="AK80" s="22">
        <f>PERCENTILE($M$2:$M$137, 0.98)</f>
        <v>1.2131274727462054</v>
      </c>
      <c r="AL80" s="22">
        <f>MIN(MAX(M80,AJ80), AK80)</f>
        <v>-0.27656892380937298</v>
      </c>
      <c r="AM80" s="22">
        <f>AL80-$AL$138 + 1</f>
        <v>2.9965782704507626</v>
      </c>
      <c r="AN80" s="46">
        <v>0</v>
      </c>
      <c r="AO80" s="75">
        <v>0.22</v>
      </c>
      <c r="AP80" s="51">
        <v>0.5</v>
      </c>
      <c r="AQ80" s="50">
        <v>1</v>
      </c>
      <c r="AR80" s="17">
        <f>(AI80^4)*AB80*AE80*AN80</f>
        <v>0</v>
      </c>
      <c r="AS80" s="17">
        <f>(AM80^4) *Z80*AC80*AO80*(M80 &gt; 0)</f>
        <v>0</v>
      </c>
      <c r="AT80" s="17">
        <f>(AM80^4)*AA80*AP80*AQ80</f>
        <v>17.328999475481574</v>
      </c>
      <c r="AU80" s="17">
        <f>MIN(AR80, 0.05*AR$138)</f>
        <v>0</v>
      </c>
      <c r="AV80" s="17">
        <f>MIN(AS80, 0.05*AS$138)</f>
        <v>0</v>
      </c>
      <c r="AW80" s="17">
        <f>MIN(AT80, 0.05*AT$138)</f>
        <v>17.328999475481574</v>
      </c>
      <c r="AX80" s="14">
        <f>AU80/$AU$138</f>
        <v>0</v>
      </c>
      <c r="AY80" s="14">
        <f>AV80/$AV$138</f>
        <v>0</v>
      </c>
      <c r="AZ80" s="67">
        <f>AW80/$AW$138</f>
        <v>1.969141756461222E-3</v>
      </c>
      <c r="BA80" s="21">
        <f>N80</f>
        <v>-2</v>
      </c>
      <c r="BB80" s="66">
        <v>0</v>
      </c>
      <c r="BC80" s="15">
        <f>$D$144*AX80</f>
        <v>0</v>
      </c>
      <c r="BD80" s="19">
        <f>BC80-BB80</f>
        <v>0</v>
      </c>
      <c r="BE80" s="53">
        <f>BD80*IF($BD$138 &gt; 0, (BD80&gt;0), (BD80&lt;0))</f>
        <v>0</v>
      </c>
      <c r="BF80" s="61">
        <f>BE80/$BE$138</f>
        <v>0</v>
      </c>
      <c r="BG80" s="62">
        <f>BF80*$BD$138</f>
        <v>0</v>
      </c>
      <c r="BH80" s="63">
        <f>(IF(BG80 &gt; 0, V80, W80))</f>
        <v>10.512512837249696</v>
      </c>
      <c r="BI80" s="46">
        <f>BG80/BH80</f>
        <v>0</v>
      </c>
      <c r="BJ80" s="64" t="e">
        <f>BB80/BC80</f>
        <v>#DIV/0!</v>
      </c>
      <c r="BK80" s="66">
        <v>0</v>
      </c>
      <c r="BL80" s="66">
        <v>0</v>
      </c>
      <c r="BM80" s="66">
        <v>0</v>
      </c>
      <c r="BN80" s="10">
        <f>SUM(BK80:BM80)</f>
        <v>0</v>
      </c>
      <c r="BO80" s="15">
        <f>AY80*$D$143</f>
        <v>0</v>
      </c>
      <c r="BP80" s="9">
        <f>BO80-BN80</f>
        <v>0</v>
      </c>
      <c r="BQ80" s="53">
        <f>BP80*IF($BP$138 &gt; 0, (BP80&gt;0), (BP80&lt;0))</f>
        <v>0</v>
      </c>
      <c r="BR80" s="7">
        <f>BQ80/$BQ$138</f>
        <v>0</v>
      </c>
      <c r="BS80" s="62">
        <f>BR80*$BP$138</f>
        <v>0</v>
      </c>
      <c r="BT80" s="48">
        <f>IF(BS80&gt;0,V80,W80)</f>
        <v>10.512512837249696</v>
      </c>
      <c r="BU80" s="46">
        <f>BS80/BT80</f>
        <v>0</v>
      </c>
      <c r="BV80" s="64" t="e">
        <f>BN80/BO80</f>
        <v>#DIV/0!</v>
      </c>
      <c r="BW80" s="16">
        <f>BB80+BN80+BY80</f>
        <v>42</v>
      </c>
      <c r="BX80" s="69">
        <f>BC80+BO80+BZ80</f>
        <v>19.247474555618037</v>
      </c>
      <c r="BY80" s="66">
        <v>42</v>
      </c>
      <c r="BZ80" s="15">
        <f>AZ80*$D$146</f>
        <v>19.247474555618037</v>
      </c>
      <c r="CA80" s="37">
        <f>BZ80-BY80</f>
        <v>-22.752525444381963</v>
      </c>
      <c r="CB80" s="54">
        <f>CA80*(CA80&lt;&gt;0)</f>
        <v>-22.752525444381963</v>
      </c>
      <c r="CC80" s="26">
        <f>CB80/$CB$138</f>
        <v>-1.1977850251049957E-2</v>
      </c>
      <c r="CD80" s="47">
        <f>CC80 * $CA$138</f>
        <v>-22.752525444381963</v>
      </c>
      <c r="CE80" s="48">
        <f>IF(CD80&gt;0, V80, W80)</f>
        <v>10.512512837249696</v>
      </c>
      <c r="CF80" s="65">
        <f>CD80/CE80</f>
        <v>-2.1643279581796468</v>
      </c>
      <c r="CG80" s="66">
        <v>0</v>
      </c>
      <c r="CH80" s="15">
        <f>AZ80*$CG$141</f>
        <v>17.518961921796375</v>
      </c>
      <c r="CI80" s="37">
        <f>CH80-CG80</f>
        <v>17.518961921796375</v>
      </c>
      <c r="CJ80" s="54">
        <f>CI80*(CI80&lt;&gt;0)</f>
        <v>17.518961921796375</v>
      </c>
      <c r="CK80" s="26">
        <f>CJ80/$CJ$138</f>
        <v>2.9400397603182495E-3</v>
      </c>
      <c r="CL80" s="47">
        <f>CK80 * $CI$138</f>
        <v>17.518961921796375</v>
      </c>
      <c r="CM80" s="48">
        <f>IF(CD80&gt;0,V80,W80)</f>
        <v>10.512512837249696</v>
      </c>
      <c r="CN80" s="65">
        <f>CL80/CM80</f>
        <v>1.666486613906454</v>
      </c>
      <c r="CO80" s="70">
        <f>N80</f>
        <v>-2</v>
      </c>
      <c r="CP80" s="1">
        <f>BW80+BY80</f>
        <v>84</v>
      </c>
    </row>
    <row r="81" spans="1:94" x14ac:dyDescent="0.2">
      <c r="A81" s="29" t="s">
        <v>279</v>
      </c>
      <c r="B81">
        <v>0</v>
      </c>
      <c r="C81">
        <v>0</v>
      </c>
      <c r="D81">
        <v>0.25063291139240501</v>
      </c>
      <c r="E81">
        <v>0.74936708860759405</v>
      </c>
      <c r="F81">
        <v>0.28606965174129301</v>
      </c>
      <c r="G81">
        <v>0.28606965174129301</v>
      </c>
      <c r="H81">
        <v>0.30147058823529399</v>
      </c>
      <c r="I81">
        <v>0.158823529411764</v>
      </c>
      <c r="J81">
        <v>0.218816413546539</v>
      </c>
      <c r="K81">
        <v>0.25019339563333198</v>
      </c>
      <c r="L81">
        <v>0.77234916723687796</v>
      </c>
      <c r="M81">
        <v>-0.66701671329790102</v>
      </c>
      <c r="N81" s="21">
        <v>0</v>
      </c>
      <c r="O81">
        <v>1.0201389763936199</v>
      </c>
      <c r="P81">
        <v>0.95841616959919296</v>
      </c>
      <c r="Q81">
        <v>1.04347624090276</v>
      </c>
      <c r="R81">
        <v>0.98213879512206703</v>
      </c>
      <c r="S81">
        <v>47.009998321533203</v>
      </c>
      <c r="T81" s="27">
        <f>IF(C81,P81,R81)</f>
        <v>0.98213879512206703</v>
      </c>
      <c r="U81" s="27">
        <f>IF(D81 = 0,O81,Q81)</f>
        <v>1.04347624090276</v>
      </c>
      <c r="V81" s="39">
        <f>S81*T81^(1-N81)</f>
        <v>46.170343110201017</v>
      </c>
      <c r="W81" s="38">
        <f>S81*U81^(N81+1)</f>
        <v>49.053816333398522</v>
      </c>
      <c r="X81" s="44">
        <f>0.5 * (D81-MAX($D$3:$D$137))/(MIN($D$3:$D$137)-MAX($D$3:$D$137)) + 0.75</f>
        <v>1.1255132880336602</v>
      </c>
      <c r="Y81" s="44">
        <f>AVERAGE(D81, F81, G81, H81, I81, J81, K81)</f>
        <v>0.25029659167170282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PERCENTILE($L$2:$L$137, 0.05)</f>
        <v>-4.3359341232353174E-2</v>
      </c>
      <c r="AG81" s="22">
        <f>PERCENTILE($L$2:$L$137, 0.95)</f>
        <v>0.9653657708272595</v>
      </c>
      <c r="AH81" s="22">
        <f>MIN(MAX(L81,AF81), AG81)</f>
        <v>0.77234916723687796</v>
      </c>
      <c r="AI81" s="22">
        <f>AH81-$AH$138+1</f>
        <v>1.815708508469231</v>
      </c>
      <c r="AJ81" s="22">
        <f>PERCENTILE($M$2:$M$137, 0.02)</f>
        <v>-2.2731471942601358</v>
      </c>
      <c r="AK81" s="22">
        <f>PERCENTILE($M$2:$M$137, 0.98)</f>
        <v>1.2131274727462054</v>
      </c>
      <c r="AL81" s="22">
        <f>MIN(MAX(M81,AJ81), AK81)</f>
        <v>-0.66701671329790102</v>
      </c>
      <c r="AM81" s="22">
        <f>AL81-$AL$138 + 1</f>
        <v>2.6061304809622348</v>
      </c>
      <c r="AN81" s="46">
        <v>1</v>
      </c>
      <c r="AO81" s="51">
        <v>1</v>
      </c>
      <c r="AP81" s="51">
        <v>1</v>
      </c>
      <c r="AQ81" s="21">
        <v>2</v>
      </c>
      <c r="AR81" s="17">
        <f>(AI81^4)*AB81*AE81*AN81</f>
        <v>10.86887301572726</v>
      </c>
      <c r="AS81" s="17">
        <f>(AM81^4) *Z81*AC81*AO81*(M81 &gt; 0)</f>
        <v>0</v>
      </c>
      <c r="AT81" s="17">
        <f>(AM81^4)*AA81*AP81*AQ81</f>
        <v>92.260248178774447</v>
      </c>
      <c r="AU81" s="17">
        <f>MIN(AR81, 0.05*AR$138)</f>
        <v>10.86887301572726</v>
      </c>
      <c r="AV81" s="17">
        <f>MIN(AS81, 0.05*AS$138)</f>
        <v>0</v>
      </c>
      <c r="AW81" s="17">
        <f>MIN(AT81, 0.05*AT$138)</f>
        <v>92.260248178774447</v>
      </c>
      <c r="AX81" s="14">
        <f>AU81/$AU$138</f>
        <v>1.6293820262017158E-2</v>
      </c>
      <c r="AY81" s="14">
        <f>AV81/$AV$138</f>
        <v>0</v>
      </c>
      <c r="AZ81" s="67">
        <f>AW81/$AW$138</f>
        <v>1.0483785137586627E-2</v>
      </c>
      <c r="BA81" s="21">
        <f>N81</f>
        <v>0</v>
      </c>
      <c r="BB81" s="66">
        <v>94</v>
      </c>
      <c r="BC81" s="15">
        <f>$D$144*AX81</f>
        <v>1976.3752225016333</v>
      </c>
      <c r="BD81" s="19">
        <f>BC81-BB81</f>
        <v>1882.3752225016333</v>
      </c>
      <c r="BE81" s="53">
        <f>BD81*IF($BD$138 &gt; 0, (BD81&gt;0), (BD81&lt;0))</f>
        <v>1882.3752225016333</v>
      </c>
      <c r="BF81" s="61">
        <f>BE81/$BE$138</f>
        <v>6.3544673210014099E-2</v>
      </c>
      <c r="BG81" s="62">
        <f>BF81*$BD$138</f>
        <v>43.782279841699875</v>
      </c>
      <c r="BH81" s="63">
        <f>(IF(BG81 &gt; 0, V81, W81))</f>
        <v>46.170343110201017</v>
      </c>
      <c r="BI81" s="46">
        <f>BG81/BH81</f>
        <v>0.94827711670235526</v>
      </c>
      <c r="BJ81" s="64">
        <f>BB81/BC81</f>
        <v>4.7561818692008179E-2</v>
      </c>
      <c r="BK81" s="66">
        <v>0</v>
      </c>
      <c r="BL81" s="66">
        <v>893</v>
      </c>
      <c r="BM81" s="66">
        <v>0</v>
      </c>
      <c r="BN81" s="10">
        <f>SUM(BK81:BM81)</f>
        <v>893</v>
      </c>
      <c r="BO81" s="15">
        <f>AY81*$D$143</f>
        <v>0</v>
      </c>
      <c r="BP81" s="9">
        <f>BO81-BN81</f>
        <v>-893</v>
      </c>
      <c r="BQ81" s="53">
        <f>BP81*IF($BP$138 &gt; 0, (BP81&gt;0), (BP81&lt;0))</f>
        <v>0</v>
      </c>
      <c r="BR81" s="7">
        <f>BQ81/$BQ$138</f>
        <v>0</v>
      </c>
      <c r="BS81" s="62">
        <f>BR81*$BP$138</f>
        <v>0</v>
      </c>
      <c r="BT81" s="48">
        <f>IF(BS81&gt;0,V81,W81)</f>
        <v>49.053816333398522</v>
      </c>
      <c r="BU81" s="46">
        <f>BS81/BT81</f>
        <v>0</v>
      </c>
      <c r="BV81" s="64" t="e">
        <f>BN81/BO81</f>
        <v>#DIV/0!</v>
      </c>
      <c r="BW81" s="16">
        <f>BB81+BN81+BY81</f>
        <v>1268</v>
      </c>
      <c r="BX81" s="69">
        <f>BC81+BO81+BZ81</f>
        <v>2078.8495045182308</v>
      </c>
      <c r="BY81" s="66">
        <v>281</v>
      </c>
      <c r="BZ81" s="15">
        <f>AZ81*$D$146</f>
        <v>102.47428201659736</v>
      </c>
      <c r="CA81" s="37">
        <f>BZ81-BY81</f>
        <v>-178.52571798340264</v>
      </c>
      <c r="CB81" s="54">
        <f>CA81*(CA81&lt;&gt;0)</f>
        <v>-178.52571798340264</v>
      </c>
      <c r="CC81" s="26">
        <f>CB81/$CB$138</f>
        <v>-9.3983163372063125E-2</v>
      </c>
      <c r="CD81" s="47">
        <f>CC81 * $CA$138</f>
        <v>-178.52571798340264</v>
      </c>
      <c r="CE81" s="48">
        <f>IF(CD81&gt;0, V81, W81)</f>
        <v>49.053816333398522</v>
      </c>
      <c r="CF81" s="65">
        <f>CD81/CE81</f>
        <v>-3.6393848904647315</v>
      </c>
      <c r="CG81" s="66">
        <v>0</v>
      </c>
      <c r="CH81" s="15">
        <f>AZ81*$CG$141</f>
        <v>93.271615422823828</v>
      </c>
      <c r="CI81" s="37">
        <f>CH81-CG81</f>
        <v>93.271615422823828</v>
      </c>
      <c r="CJ81" s="54">
        <f>CI81*(CI81&lt;&gt;0)</f>
        <v>93.271615422823828</v>
      </c>
      <c r="CK81" s="26">
        <f>CJ81/$CJ$138</f>
        <v>1.5652882806431515E-2</v>
      </c>
      <c r="CL81" s="47">
        <f>CK81 * $CI$138</f>
        <v>93.271615422823814</v>
      </c>
      <c r="CM81" s="48">
        <f>IF(CD81&gt;0,V81,W81)</f>
        <v>49.053816333398522</v>
      </c>
      <c r="CN81" s="65">
        <f>CL81/CM81</f>
        <v>1.9014140467460305</v>
      </c>
      <c r="CO81" s="70">
        <f>N81</f>
        <v>0</v>
      </c>
      <c r="CP81" s="1">
        <f>BW81+BY81</f>
        <v>1549</v>
      </c>
    </row>
    <row r="82" spans="1:94" x14ac:dyDescent="0.2">
      <c r="A82" s="29" t="s">
        <v>289</v>
      </c>
      <c r="B82">
        <v>0</v>
      </c>
      <c r="C82">
        <v>1</v>
      </c>
      <c r="D82">
        <v>0.42389133040351501</v>
      </c>
      <c r="E82">
        <v>0.57610866959648399</v>
      </c>
      <c r="F82">
        <v>0.98808104886769899</v>
      </c>
      <c r="G82">
        <v>0.98808104886769899</v>
      </c>
      <c r="H82">
        <v>3.6773923944839103E-2</v>
      </c>
      <c r="I82">
        <v>0.41370664437943999</v>
      </c>
      <c r="J82">
        <v>0.123343490610101</v>
      </c>
      <c r="K82">
        <v>0.34910366021145001</v>
      </c>
      <c r="L82">
        <v>0.14173775398810701</v>
      </c>
      <c r="M82">
        <v>-0.48433636342265801</v>
      </c>
      <c r="N82" s="21">
        <v>0</v>
      </c>
      <c r="O82">
        <v>1.0037434657554001</v>
      </c>
      <c r="P82">
        <v>0.995791137294739</v>
      </c>
      <c r="Q82">
        <v>1.0023445488493701</v>
      </c>
      <c r="R82">
        <v>0.99517068383056895</v>
      </c>
      <c r="S82">
        <v>11.520000457763601</v>
      </c>
      <c r="T82" s="27">
        <f>IF(C82,P82,R82)</f>
        <v>0.995791137294739</v>
      </c>
      <c r="U82" s="27">
        <f>IF(D82 = 0,O82,Q82)</f>
        <v>1.0023445488493701</v>
      </c>
      <c r="V82" s="39">
        <f>S82*T82^(1-N82)</f>
        <v>11.47151435747233</v>
      </c>
      <c r="W82" s="38">
        <f>S82*U82^(N82+1)</f>
        <v>11.547009661581594</v>
      </c>
      <c r="X82" s="44">
        <f>0.5 * (D82-MAX($D$3:$D$137))/(MIN($D$3:$D$137)-MAX($D$3:$D$137)) + 0.75</f>
        <v>1.0348746857089748</v>
      </c>
      <c r="Y82" s="44">
        <f>AVERAGE(D82, F82, G82, H82, I82, J82, K82)</f>
        <v>0.47471159246924899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PERCENTILE($L$2:$L$137, 0.05)</f>
        <v>-4.3359341232353174E-2</v>
      </c>
      <c r="AG82" s="22">
        <f>PERCENTILE($L$2:$L$137, 0.95)</f>
        <v>0.9653657708272595</v>
      </c>
      <c r="AH82" s="22">
        <f>MIN(MAX(L82,AF82), AG82)</f>
        <v>0.14173775398810701</v>
      </c>
      <c r="AI82" s="22">
        <f>AH82-$AH$138+1</f>
        <v>1.1850970952204603</v>
      </c>
      <c r="AJ82" s="22">
        <f>PERCENTILE($M$2:$M$137, 0.02)</f>
        <v>-2.2731471942601358</v>
      </c>
      <c r="AK82" s="22">
        <f>PERCENTILE($M$2:$M$137, 0.98)</f>
        <v>1.2131274727462054</v>
      </c>
      <c r="AL82" s="22">
        <f>MIN(MAX(M82,AJ82), AK82)</f>
        <v>-0.48433636342265801</v>
      </c>
      <c r="AM82" s="22">
        <f>AL82-$AL$138 + 1</f>
        <v>2.7888108308374777</v>
      </c>
      <c r="AN82" s="46">
        <v>0</v>
      </c>
      <c r="AO82" s="75">
        <v>0.22</v>
      </c>
      <c r="AP82" s="51">
        <v>0.5</v>
      </c>
      <c r="AQ82" s="50">
        <v>1</v>
      </c>
      <c r="AR82" s="17">
        <f>(AI82^4)*AB82*AE82*AN82</f>
        <v>0</v>
      </c>
      <c r="AS82" s="17">
        <f>(AM82^4) *Z82*AC82*AO82*(M82 &gt; 0)</f>
        <v>0</v>
      </c>
      <c r="AT82" s="17">
        <f>(AM82^4)*AA82*AP82*AQ82</f>
        <v>30.244487525485784</v>
      </c>
      <c r="AU82" s="17">
        <f>MIN(AR82, 0.05*AR$138)</f>
        <v>0</v>
      </c>
      <c r="AV82" s="17">
        <f>MIN(AS82, 0.05*AS$138)</f>
        <v>0</v>
      </c>
      <c r="AW82" s="17">
        <f>MIN(AT82, 0.05*AT$138)</f>
        <v>30.244487525485784</v>
      </c>
      <c r="AX82" s="14">
        <f>AU82/$AU$138</f>
        <v>0</v>
      </c>
      <c r="AY82" s="14">
        <f>AV82/$AV$138</f>
        <v>0</v>
      </c>
      <c r="AZ82" s="67">
        <f>AW82/$AW$138</f>
        <v>3.436764100170275E-3</v>
      </c>
      <c r="BA82" s="21">
        <f>N82</f>
        <v>0</v>
      </c>
      <c r="BB82" s="66">
        <v>0</v>
      </c>
      <c r="BC82" s="15">
        <f>$D$144*AX82</f>
        <v>0</v>
      </c>
      <c r="BD82" s="19">
        <f>BC82-BB82</f>
        <v>0</v>
      </c>
      <c r="BE82" s="53">
        <f>BD82*IF($BD$138 &gt; 0, (BD82&gt;0), (BD82&lt;0))</f>
        <v>0</v>
      </c>
      <c r="BF82" s="61">
        <f>BE82/$BE$138</f>
        <v>0</v>
      </c>
      <c r="BG82" s="62">
        <f>BF82*$BD$138</f>
        <v>0</v>
      </c>
      <c r="BH82" s="63">
        <f>(IF(BG82 &gt; 0, V82, W82))</f>
        <v>11.547009661581594</v>
      </c>
      <c r="BI82" s="46">
        <f>BG82/BH82</f>
        <v>0</v>
      </c>
      <c r="BJ82" s="64" t="e">
        <f>BB82/BC82</f>
        <v>#DIV/0!</v>
      </c>
      <c r="BK82" s="66">
        <v>0</v>
      </c>
      <c r="BL82" s="66">
        <v>0</v>
      </c>
      <c r="BM82" s="66">
        <v>0</v>
      </c>
      <c r="BN82" s="10">
        <f>SUM(BK82:BM82)</f>
        <v>0</v>
      </c>
      <c r="BO82" s="15">
        <f>AY82*$D$143</f>
        <v>0</v>
      </c>
      <c r="BP82" s="9">
        <f>BO82-BN82</f>
        <v>0</v>
      </c>
      <c r="BQ82" s="53">
        <f>BP82*IF($BP$138 &gt; 0, (BP82&gt;0), (BP82&lt;0))</f>
        <v>0</v>
      </c>
      <c r="BR82" s="7">
        <f>BQ82/$BQ$138</f>
        <v>0</v>
      </c>
      <c r="BS82" s="62">
        <f>BR82*$BP$138</f>
        <v>0</v>
      </c>
      <c r="BT82" s="48">
        <f>IF(BS82&gt;0,V82,W82)</f>
        <v>11.547009661581594</v>
      </c>
      <c r="BU82" s="46">
        <f>BS82/BT82</f>
        <v>0</v>
      </c>
      <c r="BV82" s="64" t="e">
        <f>BN82/BO82</f>
        <v>#DIV/0!</v>
      </c>
      <c r="BW82" s="16">
        <f>BB82+BN82+BY82</f>
        <v>0</v>
      </c>
      <c r="BX82" s="69">
        <f>BC82+BO82+BZ82</f>
        <v>33.592822535319357</v>
      </c>
      <c r="BY82" s="66">
        <v>0</v>
      </c>
      <c r="BZ82" s="15">
        <f>AZ82*$D$146</f>
        <v>33.592822535319357</v>
      </c>
      <c r="CA82" s="37">
        <f>BZ82-BY82</f>
        <v>33.592822535319357</v>
      </c>
      <c r="CB82" s="54">
        <f>CA82*(CA82&lt;&gt;0)</f>
        <v>33.592822535319357</v>
      </c>
      <c r="CC82" s="26">
        <f>CB82/$CB$138</f>
        <v>1.7684621376283505E-2</v>
      </c>
      <c r="CD82" s="47">
        <f>CC82 * $CA$138</f>
        <v>33.592822535319357</v>
      </c>
      <c r="CE82" s="48">
        <f>IF(CD82&gt;0, V82, W82)</f>
        <v>11.47151435747233</v>
      </c>
      <c r="CF82" s="65">
        <f>CD82/CE82</f>
        <v>2.9283686084076268</v>
      </c>
      <c r="CG82" s="66"/>
      <c r="CH82" s="15">
        <f>AZ82*$CG$141</f>
        <v>30.576031008189894</v>
      </c>
      <c r="CI82" s="37">
        <f>CH82-CG82</f>
        <v>30.576031008189894</v>
      </c>
      <c r="CJ82" s="54">
        <f>CI82*(CI82&lt;&gt;0)</f>
        <v>30.576031008189894</v>
      </c>
      <c r="CK82" s="26">
        <f>CJ82/$CJ$138</f>
        <v>5.1312827368474737E-3</v>
      </c>
      <c r="CL82" s="47">
        <f>CK82 * $CI$138</f>
        <v>30.576031008189894</v>
      </c>
      <c r="CM82" s="48">
        <f>IF(CD82&gt;0,V82,W82)</f>
        <v>11.47151435747233</v>
      </c>
      <c r="CN82" s="65">
        <f>CL82/CM82</f>
        <v>2.665387502938811</v>
      </c>
      <c r="CO82" s="70">
        <f>N82</f>
        <v>0</v>
      </c>
      <c r="CP82" s="1">
        <f>BW82+BY82</f>
        <v>0</v>
      </c>
    </row>
    <row r="83" spans="1:94" x14ac:dyDescent="0.2">
      <c r="A83" s="29" t="s">
        <v>119</v>
      </c>
      <c r="B83">
        <v>1</v>
      </c>
      <c r="C83">
        <v>1</v>
      </c>
      <c r="D83">
        <v>0.53195067264573903</v>
      </c>
      <c r="E83">
        <v>0.46804932735426003</v>
      </c>
      <c r="F83">
        <v>0.53311074012242599</v>
      </c>
      <c r="G83">
        <v>0.53311074012242599</v>
      </c>
      <c r="H83">
        <v>0.56152927120669005</v>
      </c>
      <c r="I83">
        <v>0.461170848267622</v>
      </c>
      <c r="J83">
        <v>0.50888203970025203</v>
      </c>
      <c r="K83">
        <v>0.52085552778060396</v>
      </c>
      <c r="L83">
        <v>0.59117404535814</v>
      </c>
      <c r="M83">
        <v>-2.0759158245363398</v>
      </c>
      <c r="N83" s="21">
        <v>0</v>
      </c>
      <c r="O83">
        <v>1.0021212503519199</v>
      </c>
      <c r="P83">
        <v>0.98141132506891904</v>
      </c>
      <c r="Q83">
        <v>1.0235497017104001</v>
      </c>
      <c r="R83">
        <v>0.99005352013335002</v>
      </c>
      <c r="S83">
        <v>77.489997863769503</v>
      </c>
      <c r="T83" s="27">
        <f>IF(C83,P83,R83)</f>
        <v>0.98141132506891904</v>
      </c>
      <c r="U83" s="27">
        <f>IF(D83 = 0,O83,Q83)</f>
        <v>1.0235497017104001</v>
      </c>
      <c r="V83" s="39">
        <f>S83*T83^(1-N83)</f>
        <v>76.049561483069738</v>
      </c>
      <c r="W83" s="38">
        <f>S83*U83^(N83+1)</f>
        <v>79.314864199000809</v>
      </c>
      <c r="X83" s="44">
        <f>0.5 * (D83-MAX($D$3:$D$137))/(MIN($D$3:$D$137)-MAX($D$3:$D$137)) + 0.75</f>
        <v>0.97834440103442777</v>
      </c>
      <c r="Y83" s="44">
        <f>AVERAGE(D83, F83, G83, H83, I83, J83, K83)</f>
        <v>0.52151569140653709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PERCENTILE($L$2:$L$137, 0.05)</f>
        <v>-4.3359341232353174E-2</v>
      </c>
      <c r="AG83" s="22">
        <f>PERCENTILE($L$2:$L$137, 0.95)</f>
        <v>0.9653657708272595</v>
      </c>
      <c r="AH83" s="22">
        <f>MIN(MAX(L83,AF83), AG83)</f>
        <v>0.59117404535814</v>
      </c>
      <c r="AI83" s="22">
        <f>AH83-$AH$138+1</f>
        <v>1.6345333865904932</v>
      </c>
      <c r="AJ83" s="22">
        <f>PERCENTILE($M$2:$M$137, 0.02)</f>
        <v>-2.2731471942601358</v>
      </c>
      <c r="AK83" s="22">
        <f>PERCENTILE($M$2:$M$137, 0.98)</f>
        <v>1.2131274727462054</v>
      </c>
      <c r="AL83" s="22">
        <f>MIN(MAX(M83,AJ83), AK83)</f>
        <v>-2.0759158245363398</v>
      </c>
      <c r="AM83" s="22">
        <f>AL83-$AL$138 + 1</f>
        <v>1.197231369723796</v>
      </c>
      <c r="AN83" s="46">
        <v>1</v>
      </c>
      <c r="AO83" s="51">
        <v>1</v>
      </c>
      <c r="AP83" s="51">
        <v>1</v>
      </c>
      <c r="AQ83" s="21">
        <v>1</v>
      </c>
      <c r="AR83" s="17">
        <f>(AI83^4)*AB83*AE83*AN83</f>
        <v>7.1379776405665485</v>
      </c>
      <c r="AS83" s="17">
        <f>(AM83^4) *Z83*AC83*AO83*(M83 &gt; 0)</f>
        <v>0</v>
      </c>
      <c r="AT83" s="17">
        <f>(AM83^4)*AA83*AP83*AQ83</f>
        <v>2.0545293540315801</v>
      </c>
      <c r="AU83" s="17">
        <f>MIN(AR83, 0.05*AR$138)</f>
        <v>7.1379776405665485</v>
      </c>
      <c r="AV83" s="17">
        <f>MIN(AS83, 0.05*AS$138)</f>
        <v>0</v>
      </c>
      <c r="AW83" s="17">
        <f>MIN(AT83, 0.05*AT$138)</f>
        <v>2.0545293540315801</v>
      </c>
      <c r="AX83" s="14">
        <f>AU83/$AU$138</f>
        <v>1.0700734523385765E-2</v>
      </c>
      <c r="AY83" s="14">
        <f>AV83/$AV$138</f>
        <v>0</v>
      </c>
      <c r="AZ83" s="67">
        <f>AW83/$AW$138</f>
        <v>2.3346180756846359E-4</v>
      </c>
      <c r="BA83" s="21">
        <f>N83</f>
        <v>0</v>
      </c>
      <c r="BB83" s="66">
        <v>1705</v>
      </c>
      <c r="BC83" s="15">
        <f>$D$144*AX83</f>
        <v>1297.9562947485997</v>
      </c>
      <c r="BD83" s="19">
        <f>BC83-BB83</f>
        <v>-407.0437052514003</v>
      </c>
      <c r="BE83" s="53">
        <f>BD83*IF($BD$138 &gt; 0, (BD83&gt;0), (BD83&lt;0))</f>
        <v>0</v>
      </c>
      <c r="BF83" s="61">
        <f>BE83/$BE$138</f>
        <v>0</v>
      </c>
      <c r="BG83" s="62">
        <f>BF83*$BD$138</f>
        <v>0</v>
      </c>
      <c r="BH83" s="63">
        <f>(IF(BG83 &gt; 0, V83, W83))</f>
        <v>79.314864199000809</v>
      </c>
      <c r="BI83" s="46">
        <f>BG83/BH83</f>
        <v>0</v>
      </c>
      <c r="BJ83" s="64">
        <f>BB83/BC83</f>
        <v>1.3136035526760479</v>
      </c>
      <c r="BK83" s="66">
        <v>1937</v>
      </c>
      <c r="BL83" s="66">
        <v>775</v>
      </c>
      <c r="BM83" s="66">
        <v>0</v>
      </c>
      <c r="BN83" s="10">
        <f>SUM(BK83:BM83)</f>
        <v>2712</v>
      </c>
      <c r="BO83" s="15">
        <f>AY83*$D$143</f>
        <v>0</v>
      </c>
      <c r="BP83" s="9">
        <f>BO83-BN83</f>
        <v>-2712</v>
      </c>
      <c r="BQ83" s="53">
        <f>BP83*IF($BP$138 &gt; 0, (BP83&gt;0), (BP83&lt;0))</f>
        <v>0</v>
      </c>
      <c r="BR83" s="7">
        <f>BQ83/$BQ$138</f>
        <v>0</v>
      </c>
      <c r="BS83" s="62">
        <f>BR83*$BP$138</f>
        <v>0</v>
      </c>
      <c r="BT83" s="48">
        <f>IF(BS83&gt;0,V83,W83)</f>
        <v>79.314864199000809</v>
      </c>
      <c r="BU83" s="46">
        <f>BS83/BT83</f>
        <v>0</v>
      </c>
      <c r="BV83" s="64" t="e">
        <f>BN83/BO83</f>
        <v>#DIV/0!</v>
      </c>
      <c r="BW83" s="16">
        <f>BB83+BN83+BY83</f>
        <v>4417</v>
      </c>
      <c r="BX83" s="69">
        <f>BC83+BO83+BZ83</f>
        <v>1300.2382788597681</v>
      </c>
      <c r="BY83" s="66">
        <v>0</v>
      </c>
      <c r="BZ83" s="15">
        <f>AZ83*$D$146</f>
        <v>2.2819841111683257</v>
      </c>
      <c r="CA83" s="37">
        <f>BZ83-BY83</f>
        <v>2.2819841111683257</v>
      </c>
      <c r="CB83" s="54">
        <f>CA83*(CA83&lt;&gt;0)</f>
        <v>2.2819841111683257</v>
      </c>
      <c r="CC83" s="26">
        <f>CB83/$CB$138</f>
        <v>1.2013287942767097E-3</v>
      </c>
      <c r="CD83" s="47">
        <f>CC83 * $CA$138</f>
        <v>2.2819841111683257</v>
      </c>
      <c r="CE83" s="48">
        <f>IF(CD83&gt;0, V83, W83)</f>
        <v>76.049561483069738</v>
      </c>
      <c r="CF83" s="65">
        <f>CD83/CE83</f>
        <v>3.0006538718521662E-2</v>
      </c>
      <c r="CG83" s="66">
        <v>0</v>
      </c>
      <c r="CH83" s="15">
        <f>AZ83*$CG$141</f>
        <v>2.0770513364847285</v>
      </c>
      <c r="CI83" s="37">
        <f>CH83-CG83</f>
        <v>2.0770513364847285</v>
      </c>
      <c r="CJ83" s="54">
        <f>CI83*(CI83&lt;&gt;0)</f>
        <v>2.0770513364847285</v>
      </c>
      <c r="CK83" s="26">
        <f>CJ83/$CJ$138</f>
        <v>3.4857165286087316E-4</v>
      </c>
      <c r="CL83" s="47">
        <f>CK83 * $CI$138</f>
        <v>2.0770513364847285</v>
      </c>
      <c r="CM83" s="48">
        <f>IF(CD83&gt;0,V83,W83)</f>
        <v>76.049561483069738</v>
      </c>
      <c r="CN83" s="65">
        <f>CL83/CM83</f>
        <v>2.7311812139076234E-2</v>
      </c>
      <c r="CO83" s="70">
        <f>N83</f>
        <v>0</v>
      </c>
      <c r="CP83" s="1">
        <f>BW83+BY83</f>
        <v>4417</v>
      </c>
    </row>
    <row r="84" spans="1:94" x14ac:dyDescent="0.2">
      <c r="A84" s="29" t="s">
        <v>162</v>
      </c>
      <c r="B84">
        <v>1</v>
      </c>
      <c r="C84">
        <v>1</v>
      </c>
      <c r="D84">
        <v>0.59288853375948802</v>
      </c>
      <c r="E84">
        <v>0.40711146624051098</v>
      </c>
      <c r="F84">
        <v>0.78943186332936</v>
      </c>
      <c r="G84">
        <v>0.78943186332936</v>
      </c>
      <c r="H84">
        <v>0.14918512327622199</v>
      </c>
      <c r="I84">
        <v>0.52778938570831502</v>
      </c>
      <c r="J84">
        <v>0.28060350063884898</v>
      </c>
      <c r="K84">
        <v>0.47065629111493601</v>
      </c>
      <c r="L84">
        <v>1.1380379686034501</v>
      </c>
      <c r="M84">
        <v>-1.90598238040951</v>
      </c>
      <c r="N84" s="21">
        <v>0</v>
      </c>
      <c r="O84">
        <v>1.0198047510245301</v>
      </c>
      <c r="P84">
        <v>0.97535692129208595</v>
      </c>
      <c r="Q84">
        <v>1.0161649810784199</v>
      </c>
      <c r="R84">
        <v>0.97280468726089697</v>
      </c>
      <c r="S84">
        <v>154.08999633789</v>
      </c>
      <c r="T84" s="27">
        <f>IF(C84,P84,R84)</f>
        <v>0.97535692129208595</v>
      </c>
      <c r="U84" s="27">
        <f>IF(D84 = 0,O84,Q84)</f>
        <v>1.0161649810784199</v>
      </c>
      <c r="V84" s="39">
        <f>S84*T84^(1-N84)</f>
        <v>150.2927444300332</v>
      </c>
      <c r="W84" s="38">
        <f>S84*U84^(N84+1)</f>
        <v>156.5808582130658</v>
      </c>
      <c r="X84" s="44">
        <f>0.5 * (D84-MAX($D$3:$D$137))/(MIN($D$3:$D$137)-MAX($D$3:$D$137)) + 0.75</f>
        <v>0.94646530048894817</v>
      </c>
      <c r="Y84" s="44">
        <f>AVERAGE(D84, F84, G84, H84, I84, J84, K84)</f>
        <v>0.51428379445093286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PERCENTILE($L$2:$L$137, 0.05)</f>
        <v>-4.3359341232353174E-2</v>
      </c>
      <c r="AG84" s="22">
        <f>PERCENTILE($L$2:$L$137, 0.95)</f>
        <v>0.9653657708272595</v>
      </c>
      <c r="AH84" s="22">
        <f>MIN(MAX(L84,AF84), AG84)</f>
        <v>0.9653657708272595</v>
      </c>
      <c r="AI84" s="22">
        <f>AH84-$AH$138+1</f>
        <v>2.0087251120596123</v>
      </c>
      <c r="AJ84" s="22">
        <f>PERCENTILE($M$2:$M$137, 0.02)</f>
        <v>-2.2731471942601358</v>
      </c>
      <c r="AK84" s="22">
        <f>PERCENTILE($M$2:$M$137, 0.98)</f>
        <v>1.2131274727462054</v>
      </c>
      <c r="AL84" s="22">
        <f>MIN(MAX(M84,AJ84), AK84)</f>
        <v>-1.90598238040951</v>
      </c>
      <c r="AM84" s="22">
        <f>AL84-$AL$138 + 1</f>
        <v>1.3671648138506258</v>
      </c>
      <c r="AN84" s="46">
        <v>1</v>
      </c>
      <c r="AO84" s="51">
        <v>1</v>
      </c>
      <c r="AP84" s="51">
        <v>1</v>
      </c>
      <c r="AQ84" s="21">
        <v>1</v>
      </c>
      <c r="AR84" s="17">
        <f>(AI84^4)*AB84*AE84*AN84</f>
        <v>16.281035967407234</v>
      </c>
      <c r="AS84" s="17">
        <f>(AM84^4) *Z84*AC84*AO84*(M84 &gt; 0)</f>
        <v>0</v>
      </c>
      <c r="AT84" s="17">
        <f>(AM84^4)*AA84*AP84*AQ84</f>
        <v>3.4936829498243291</v>
      </c>
      <c r="AU84" s="17">
        <f>MIN(AR84, 0.05*AR$138)</f>
        <v>16.281035967407234</v>
      </c>
      <c r="AV84" s="17">
        <f>MIN(AS84, 0.05*AS$138)</f>
        <v>0</v>
      </c>
      <c r="AW84" s="17">
        <f>MIN(AT84, 0.05*AT$138)</f>
        <v>3.4936829498243291</v>
      </c>
      <c r="AX84" s="14">
        <f>AU84/$AU$138</f>
        <v>2.4407339505071918E-2</v>
      </c>
      <c r="AY84" s="14">
        <f>AV84/$AV$138</f>
        <v>0</v>
      </c>
      <c r="AZ84" s="67">
        <f>AW84/$AW$138</f>
        <v>3.9699677930450861E-4</v>
      </c>
      <c r="BA84" s="21">
        <f>N84</f>
        <v>0</v>
      </c>
      <c r="BB84" s="66">
        <v>3544</v>
      </c>
      <c r="BC84" s="15">
        <f>$D$144*AX84</f>
        <v>2960.5126526072036</v>
      </c>
      <c r="BD84" s="19">
        <f>BC84-BB84</f>
        <v>-583.48734739279644</v>
      </c>
      <c r="BE84" s="53">
        <f>BD84*IF($BD$138 &gt; 0, (BD84&gt;0), (BD84&lt;0))</f>
        <v>0</v>
      </c>
      <c r="BF84" s="61">
        <f>BE84/$BE$138</f>
        <v>0</v>
      </c>
      <c r="BG84" s="62">
        <f>BF84*$BD$138</f>
        <v>0</v>
      </c>
      <c r="BH84" s="63">
        <f>(IF(BG84 &gt; 0, V84, W84))</f>
        <v>156.5808582130658</v>
      </c>
      <c r="BI84" s="46">
        <f>BG84/BH84</f>
        <v>0</v>
      </c>
      <c r="BJ84" s="64">
        <f>BB84/BC84</f>
        <v>1.1970899691575183</v>
      </c>
      <c r="BK84" s="66">
        <v>0</v>
      </c>
      <c r="BL84" s="66">
        <v>0</v>
      </c>
      <c r="BM84" s="66">
        <v>0</v>
      </c>
      <c r="BN84" s="10">
        <f>SUM(BK84:BM84)</f>
        <v>0</v>
      </c>
      <c r="BO84" s="15">
        <f>AY84*$D$143</f>
        <v>0</v>
      </c>
      <c r="BP84" s="9">
        <f>BO84-BN84</f>
        <v>0</v>
      </c>
      <c r="BQ84" s="53">
        <f>BP84*IF($BP$138 &gt; 0, (BP84&gt;0), (BP84&lt;0))</f>
        <v>0</v>
      </c>
      <c r="BR84" s="7">
        <f>BQ84/$BQ$138</f>
        <v>0</v>
      </c>
      <c r="BS84" s="62">
        <f>BR84*$BP$138</f>
        <v>0</v>
      </c>
      <c r="BT84" s="48">
        <f>IF(BS84&gt;0,V84,W84)</f>
        <v>156.5808582130658</v>
      </c>
      <c r="BU84" s="46">
        <f>BS84/BT84</f>
        <v>0</v>
      </c>
      <c r="BV84" s="64" t="e">
        <f>BN84/BO84</f>
        <v>#DIV/0!</v>
      </c>
      <c r="BW84" s="16">
        <f>BB84+BN84+BY84</f>
        <v>3544</v>
      </c>
      <c r="BX84" s="69">
        <f>BC84+BO84+BZ84</f>
        <v>2964.3931174763543</v>
      </c>
      <c r="BY84" s="66">
        <v>0</v>
      </c>
      <c r="BZ84" s="15">
        <f>AZ84*$D$146</f>
        <v>3.8804648691508845</v>
      </c>
      <c r="CA84" s="37">
        <f>BZ84-BY84</f>
        <v>3.8804648691508845</v>
      </c>
      <c r="CB84" s="54">
        <f>CA84*(CA84&lt;&gt;0)</f>
        <v>3.8804648691508845</v>
      </c>
      <c r="CC84" s="26">
        <f>CB84/$CB$138</f>
        <v>2.0428337601805066E-3</v>
      </c>
      <c r="CD84" s="47">
        <f>CC84 * $CA$138</f>
        <v>3.8804648691508845</v>
      </c>
      <c r="CE84" s="48">
        <f>IF(CD84&gt;0, V84, W84)</f>
        <v>150.2927444300332</v>
      </c>
      <c r="CF84" s="65">
        <f>CD84/CE84</f>
        <v>2.5819375937721222E-2</v>
      </c>
      <c r="CG84" s="66">
        <v>0</v>
      </c>
      <c r="CH84" s="15">
        <f>AZ84*$CG$141</f>
        <v>3.531981096277387</v>
      </c>
      <c r="CI84" s="37">
        <f>CH84-CG84</f>
        <v>3.531981096277387</v>
      </c>
      <c r="CJ84" s="54">
        <f>CI84*(CI84&lt;&gt;0)</f>
        <v>3.531981096277387</v>
      </c>
      <c r="CK84" s="26">
        <f>CJ84/$CJ$138</f>
        <v>5.9273859387915016E-4</v>
      </c>
      <c r="CL84" s="47">
        <f>CK84 * $CI$138</f>
        <v>3.531981096277387</v>
      </c>
      <c r="CM84" s="48">
        <f>IF(CD84&gt;0,V84,W84)</f>
        <v>150.2927444300332</v>
      </c>
      <c r="CN84" s="65">
        <f>CL84/CM84</f>
        <v>2.3500676028453616E-2</v>
      </c>
      <c r="CO84" s="70">
        <f>N84</f>
        <v>0</v>
      </c>
      <c r="CP84" s="1">
        <f>BW84+BY84</f>
        <v>3544</v>
      </c>
    </row>
    <row r="85" spans="1:94" x14ac:dyDescent="0.2">
      <c r="A85" s="29" t="s">
        <v>225</v>
      </c>
      <c r="B85">
        <v>1</v>
      </c>
      <c r="C85">
        <v>1</v>
      </c>
      <c r="D85">
        <v>0.55373551737914495</v>
      </c>
      <c r="E85">
        <v>0.446264482620854</v>
      </c>
      <c r="F85">
        <v>0.79539133889550995</v>
      </c>
      <c r="G85">
        <v>0.79539133889550995</v>
      </c>
      <c r="H85">
        <v>0.40367739239448303</v>
      </c>
      <c r="I85">
        <v>0.63393230254910105</v>
      </c>
      <c r="J85">
        <v>0.50586968563816104</v>
      </c>
      <c r="K85">
        <v>0.63432197389526701</v>
      </c>
      <c r="L85">
        <v>1.0608885831958399</v>
      </c>
      <c r="M85">
        <v>-0.94562397246575502</v>
      </c>
      <c r="N85" s="21">
        <v>0</v>
      </c>
      <c r="O85">
        <v>1.0218357612073901</v>
      </c>
      <c r="P85">
        <v>0.98823040873759305</v>
      </c>
      <c r="Q85">
        <v>1.0049956360188499</v>
      </c>
      <c r="R85">
        <v>0.99437784511174998</v>
      </c>
      <c r="S85">
        <v>298.33999633789</v>
      </c>
      <c r="T85" s="27">
        <f>IF(C85,P85,R85)</f>
        <v>0.98823040873759305</v>
      </c>
      <c r="U85" s="27">
        <f>IF(D85 = 0,O85,Q85)</f>
        <v>1.0049956360188499</v>
      </c>
      <c r="V85" s="39">
        <f>S85*T85^(1-N85)</f>
        <v>294.82865652376506</v>
      </c>
      <c r="W85" s="38">
        <f>S85*U85^(N85+1)</f>
        <v>299.8303943694591</v>
      </c>
      <c r="X85" s="44">
        <f>0.5 * (D85-MAX($D$3:$D$137))/(MIN($D$3:$D$137)-MAX($D$3:$D$137)) + 0.75</f>
        <v>0.96694785309311482</v>
      </c>
      <c r="Y85" s="44">
        <f>AVERAGE(D85, F85, G85, H85, I85, J85, K85)</f>
        <v>0.6174742213781681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PERCENTILE($L$2:$L$137, 0.05)</f>
        <v>-4.3359341232353174E-2</v>
      </c>
      <c r="AG85" s="22">
        <f>PERCENTILE($L$2:$L$137, 0.95)</f>
        <v>0.9653657708272595</v>
      </c>
      <c r="AH85" s="22">
        <f>MIN(MAX(L85,AF85), AG85)</f>
        <v>0.9653657708272595</v>
      </c>
      <c r="AI85" s="22">
        <f>AH85-$AH$138+1</f>
        <v>2.0087251120596123</v>
      </c>
      <c r="AJ85" s="22">
        <f>PERCENTILE($M$2:$M$137, 0.02)</f>
        <v>-2.2731471942601358</v>
      </c>
      <c r="AK85" s="22">
        <f>PERCENTILE($M$2:$M$137, 0.98)</f>
        <v>1.2131274727462054</v>
      </c>
      <c r="AL85" s="22">
        <f>MIN(MAX(M85,AJ85), AK85)</f>
        <v>-0.94562397246575502</v>
      </c>
      <c r="AM85" s="22">
        <f>AL85-$AL$138 + 1</f>
        <v>2.3275232217943809</v>
      </c>
      <c r="AN85" s="46">
        <v>1</v>
      </c>
      <c r="AO85" s="51">
        <v>1</v>
      </c>
      <c r="AP85" s="51">
        <v>1</v>
      </c>
      <c r="AQ85" s="21">
        <v>1</v>
      </c>
      <c r="AR85" s="17">
        <f>(AI85^4)*AB85*AE85*AN85</f>
        <v>16.281035967407234</v>
      </c>
      <c r="AS85" s="17">
        <f>(AM85^4) *Z85*AC85*AO85*(M85 &gt; 0)</f>
        <v>0</v>
      </c>
      <c r="AT85" s="17">
        <f>(AM85^4)*AA85*AP85*AQ85</f>
        <v>29.347836478895815</v>
      </c>
      <c r="AU85" s="17">
        <f>MIN(AR85, 0.05*AR$138)</f>
        <v>16.281035967407234</v>
      </c>
      <c r="AV85" s="17">
        <f>MIN(AS85, 0.05*AS$138)</f>
        <v>0</v>
      </c>
      <c r="AW85" s="17">
        <f>MIN(AT85, 0.05*AT$138)</f>
        <v>29.347836478895815</v>
      </c>
      <c r="AX85" s="14">
        <f>AU85/$AU$138</f>
        <v>2.4407339505071918E-2</v>
      </c>
      <c r="AY85" s="14">
        <f>AV85/$AV$138</f>
        <v>0</v>
      </c>
      <c r="AZ85" s="67">
        <f>AW85/$AW$138</f>
        <v>3.3348751815796131E-3</v>
      </c>
      <c r="BA85" s="21">
        <f>N85</f>
        <v>0</v>
      </c>
      <c r="BB85" s="66">
        <v>298</v>
      </c>
      <c r="BC85" s="15">
        <f>$D$144*AX85</f>
        <v>2960.5126526072036</v>
      </c>
      <c r="BD85" s="19">
        <f>BC85-BB85</f>
        <v>2662.5126526072036</v>
      </c>
      <c r="BE85" s="53">
        <f>BD85*IF($BD$138 &gt; 0, (BD85&gt;0), (BD85&lt;0))</f>
        <v>2662.5126526072036</v>
      </c>
      <c r="BF85" s="61">
        <f>BE85/$BE$138</f>
        <v>8.9880324817814453E-2</v>
      </c>
      <c r="BG85" s="62">
        <f>BF85*$BD$138</f>
        <v>61.927543799474385</v>
      </c>
      <c r="BH85" s="63">
        <f>(IF(BG85 &gt; 0, V85, W85))</f>
        <v>294.82865652376506</v>
      </c>
      <c r="BI85" s="46">
        <f>BG85/BH85</f>
        <v>0.21004587725509183</v>
      </c>
      <c r="BJ85" s="64">
        <f>BB85/BC85</f>
        <v>0.10065824232757914</v>
      </c>
      <c r="BK85" s="66">
        <v>0</v>
      </c>
      <c r="BL85" s="66">
        <v>0</v>
      </c>
      <c r="BM85" s="66">
        <v>0</v>
      </c>
      <c r="BN85" s="10">
        <f>SUM(BK85:BM85)</f>
        <v>0</v>
      </c>
      <c r="BO85" s="15">
        <f>AY85*$D$143</f>
        <v>0</v>
      </c>
      <c r="BP85" s="9">
        <f>BO85-BN85</f>
        <v>0</v>
      </c>
      <c r="BQ85" s="53">
        <f>BP85*IF($BP$138 &gt; 0, (BP85&gt;0), (BP85&lt;0))</f>
        <v>0</v>
      </c>
      <c r="BR85" s="7">
        <f>BQ85/$BQ$138</f>
        <v>0</v>
      </c>
      <c r="BS85" s="62">
        <f>BR85*$BP$138</f>
        <v>0</v>
      </c>
      <c r="BT85" s="48">
        <f>IF(BS85&gt;0,V85,W85)</f>
        <v>299.8303943694591</v>
      </c>
      <c r="BU85" s="46">
        <f>BS85/BT85</f>
        <v>0</v>
      </c>
      <c r="BV85" s="64" t="e">
        <f>BN85/BO85</f>
        <v>#DIV/0!</v>
      </c>
      <c r="BW85" s="16">
        <f>BB85+BN85+BY85</f>
        <v>298</v>
      </c>
      <c r="BX85" s="69">
        <f>BC85+BO85+BZ85</f>
        <v>2993.1095568133123</v>
      </c>
      <c r="BY85" s="66">
        <v>0</v>
      </c>
      <c r="BZ85" s="15">
        <f>AZ85*$D$146</f>
        <v>32.596904206109002</v>
      </c>
      <c r="CA85" s="37">
        <f>BZ85-BY85</f>
        <v>32.596904206109002</v>
      </c>
      <c r="CB85" s="54">
        <f>CA85*(CA85&lt;&gt;0)</f>
        <v>32.596904206109002</v>
      </c>
      <c r="CC85" s="26">
        <f>CB85/$CB$138</f>
        <v>1.7160329660240045E-2</v>
      </c>
      <c r="CD85" s="47">
        <f>CC85 * $CA$138</f>
        <v>32.596904206109002</v>
      </c>
      <c r="CE85" s="48">
        <f>IF(CD85&gt;0, V85, W85)</f>
        <v>294.82865652376506</v>
      </c>
      <c r="CF85" s="65">
        <f>CD85/CE85</f>
        <v>0.11056219768610412</v>
      </c>
      <c r="CG85" s="66">
        <v>0</v>
      </c>
      <c r="CH85" s="15">
        <f>AZ85*$CG$141</f>
        <v>29.669550771718423</v>
      </c>
      <c r="CI85" s="37">
        <f>CH85-CG85</f>
        <v>29.669550771718423</v>
      </c>
      <c r="CJ85" s="54">
        <f>CI85*(CI85&lt;&gt;0)</f>
        <v>29.669550771718423</v>
      </c>
      <c r="CK85" s="26">
        <f>CJ85/$CJ$138</f>
        <v>4.979156831838626E-3</v>
      </c>
      <c r="CL85" s="47">
        <f>CK85 * $CI$138</f>
        <v>29.66955077171842</v>
      </c>
      <c r="CM85" s="48">
        <f>IF(CD85&gt;0,V85,W85)</f>
        <v>294.82865652376506</v>
      </c>
      <c r="CN85" s="65">
        <f>CL85/CM85</f>
        <v>0.10063319869087035</v>
      </c>
      <c r="CO85" s="70">
        <f>N85</f>
        <v>0</v>
      </c>
      <c r="CP85" s="1">
        <f>BW85+BY85</f>
        <v>298</v>
      </c>
    </row>
    <row r="86" spans="1:94" x14ac:dyDescent="0.2">
      <c r="A86" s="29" t="s">
        <v>165</v>
      </c>
      <c r="B86">
        <v>1</v>
      </c>
      <c r="C86">
        <v>1</v>
      </c>
      <c r="D86">
        <v>0.266761768901569</v>
      </c>
      <c r="E86">
        <v>0.73323823109843</v>
      </c>
      <c r="F86">
        <v>0.26765536723163802</v>
      </c>
      <c r="G86">
        <v>0.26765536723163802</v>
      </c>
      <c r="H86">
        <v>7.4303405572755402E-2</v>
      </c>
      <c r="I86">
        <v>0.16099071207430299</v>
      </c>
      <c r="J86">
        <v>0.109371651595391</v>
      </c>
      <c r="K86">
        <v>0.17109619976053</v>
      </c>
      <c r="L86">
        <v>0.52411365112518404</v>
      </c>
      <c r="M86">
        <v>-1.6674470928403899</v>
      </c>
      <c r="N86" s="21">
        <v>0</v>
      </c>
      <c r="O86">
        <v>1.0270797213528999</v>
      </c>
      <c r="P86">
        <v>0.982898063335926</v>
      </c>
      <c r="Q86">
        <v>1.0172112627674099</v>
      </c>
      <c r="R86">
        <v>0.972009190734898</v>
      </c>
      <c r="S86">
        <v>49.860000610351499</v>
      </c>
      <c r="T86" s="27">
        <f>IF(C86,P86,R86)</f>
        <v>0.982898063335926</v>
      </c>
      <c r="U86" s="27">
        <f>IF(D86 = 0,O86,Q86)</f>
        <v>1.0172112627674099</v>
      </c>
      <c r="V86" s="39">
        <f>S86*T86^(1-N86)</f>
        <v>49.007298037842574</v>
      </c>
      <c r="W86" s="38">
        <f>S86*U86^(N86+1)</f>
        <v>50.718154182439477</v>
      </c>
      <c r="X86" s="44">
        <f>0.5 * (D86-MAX($D$3:$D$137))/(MIN($D$3:$D$137)-MAX($D$3:$D$137)) + 0.75</f>
        <v>1.1170756195493894</v>
      </c>
      <c r="Y86" s="44">
        <f>AVERAGE(D86, F86, G86, H86, I86, J86, K86)</f>
        <v>0.18826206748111779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PERCENTILE($L$2:$L$137, 0.05)</f>
        <v>-4.3359341232353174E-2</v>
      </c>
      <c r="AG86" s="22">
        <f>PERCENTILE($L$2:$L$137, 0.95)</f>
        <v>0.9653657708272595</v>
      </c>
      <c r="AH86" s="22">
        <f>MIN(MAX(L86,AF86), AG86)</f>
        <v>0.52411365112518404</v>
      </c>
      <c r="AI86" s="22">
        <f>AH86-$AH$138+1</f>
        <v>1.5674729923575372</v>
      </c>
      <c r="AJ86" s="22">
        <f>PERCENTILE($M$2:$M$137, 0.02)</f>
        <v>-2.2731471942601358</v>
      </c>
      <c r="AK86" s="22">
        <f>PERCENTILE($M$2:$M$137, 0.98)</f>
        <v>1.2131274727462054</v>
      </c>
      <c r="AL86" s="22">
        <f>MIN(MAX(M86,AJ86), AK86)</f>
        <v>-1.6674470928403899</v>
      </c>
      <c r="AM86" s="22">
        <f>AL86-$AL$138 + 1</f>
        <v>1.6057001014197458</v>
      </c>
      <c r="AN86" s="46">
        <v>1</v>
      </c>
      <c r="AO86" s="51">
        <v>1</v>
      </c>
      <c r="AP86" s="51">
        <v>1</v>
      </c>
      <c r="AQ86" s="21">
        <v>1</v>
      </c>
      <c r="AR86" s="17">
        <f>(AI86^4)*AB86*AE86*AN86</f>
        <v>6.0367093536268115</v>
      </c>
      <c r="AS86" s="17">
        <f>(AM86^4) *Z86*AC86*AO86*(M86 &gt; 0)</f>
        <v>0</v>
      </c>
      <c r="AT86" s="17">
        <f>(AM86^4)*AA86*AP86*AQ86</f>
        <v>6.6474907121744193</v>
      </c>
      <c r="AU86" s="17">
        <f>MIN(AR86, 0.05*AR$138)</f>
        <v>6.0367093536268115</v>
      </c>
      <c r="AV86" s="17">
        <f>MIN(AS86, 0.05*AS$138)</f>
        <v>0</v>
      </c>
      <c r="AW86" s="17">
        <f>MIN(AT86, 0.05*AT$138)</f>
        <v>6.6474907121744193</v>
      </c>
      <c r="AX86" s="14">
        <f>AU86/$AU$138</f>
        <v>9.0497935747068329E-3</v>
      </c>
      <c r="AY86" s="14">
        <f>AV86/$AV$138</f>
        <v>0</v>
      </c>
      <c r="AZ86" s="67">
        <f>AW86/$AW$138</f>
        <v>7.5537260853122793E-4</v>
      </c>
      <c r="BA86" s="21">
        <f>N86</f>
        <v>0</v>
      </c>
      <c r="BB86" s="66">
        <v>1695</v>
      </c>
      <c r="BC86" s="15">
        <f>$D$144*AX86</f>
        <v>1097.70376143764</v>
      </c>
      <c r="BD86" s="19">
        <f>BC86-BB86</f>
        <v>-597.29623856236003</v>
      </c>
      <c r="BE86" s="53">
        <f>BD86*IF($BD$138 &gt; 0, (BD86&gt;0), (BD86&lt;0))</f>
        <v>0</v>
      </c>
      <c r="BF86" s="61">
        <f>BE86/$BE$138</f>
        <v>0</v>
      </c>
      <c r="BG86" s="62">
        <f>BF86*$BD$138</f>
        <v>0</v>
      </c>
      <c r="BH86" s="63">
        <f>(IF(BG86 &gt; 0, V86, W86))</f>
        <v>50.718154182439477</v>
      </c>
      <c r="BI86" s="46">
        <f>BG86/BH86</f>
        <v>0</v>
      </c>
      <c r="BJ86" s="64">
        <f>BB86/BC86</f>
        <v>1.5441324513456103</v>
      </c>
      <c r="BK86" s="66">
        <v>2443</v>
      </c>
      <c r="BL86" s="66">
        <v>0</v>
      </c>
      <c r="BM86" s="66">
        <v>0</v>
      </c>
      <c r="BN86" s="10">
        <f>SUM(BK86:BM86)</f>
        <v>2443</v>
      </c>
      <c r="BO86" s="15">
        <f>AY86*$D$143</f>
        <v>0</v>
      </c>
      <c r="BP86" s="9">
        <f>BO86-BN86</f>
        <v>-2443</v>
      </c>
      <c r="BQ86" s="53">
        <f>BP86*IF($BP$138 &gt; 0, (BP86&gt;0), (BP86&lt;0))</f>
        <v>0</v>
      </c>
      <c r="BR86" s="7">
        <f>BQ86/$BQ$138</f>
        <v>0</v>
      </c>
      <c r="BS86" s="62">
        <f>BR86*$BP$138</f>
        <v>0</v>
      </c>
      <c r="BT86" s="48">
        <f>IF(BS86&gt;0,V86,W86)</f>
        <v>50.718154182439477</v>
      </c>
      <c r="BU86" s="46">
        <f>BS86/BT86</f>
        <v>0</v>
      </c>
      <c r="BV86" s="64" t="e">
        <f>BN86/BO86</f>
        <v>#DIV/0!</v>
      </c>
      <c r="BW86" s="16">
        <f>BB86+BN86+BY86</f>
        <v>4138</v>
      </c>
      <c r="BX86" s="69">
        <f>BC86+BO86+BZ86</f>
        <v>1105.0871887683588</v>
      </c>
      <c r="BY86" s="66">
        <v>0</v>
      </c>
      <c r="BZ86" s="15">
        <f>AZ86*$D$146</f>
        <v>7.3834273307189138</v>
      </c>
      <c r="CA86" s="37">
        <f>BZ86-BY86</f>
        <v>7.3834273307189138</v>
      </c>
      <c r="CB86" s="54">
        <f>CA86*(CA86&lt;&gt;0)</f>
        <v>7.3834273307189138</v>
      </c>
      <c r="CC86" s="26">
        <f>CB86/$CB$138</f>
        <v>3.8869349744512687E-3</v>
      </c>
      <c r="CD86" s="47">
        <f>CC86 * $CA$138</f>
        <v>7.3834273307189138</v>
      </c>
      <c r="CE86" s="48">
        <f>IF(CD86&gt;0, V86, W86)</f>
        <v>49.007298037842574</v>
      </c>
      <c r="CF86" s="65">
        <f>CD86/CE86</f>
        <v>0.15065975122761432</v>
      </c>
      <c r="CG86" s="66">
        <v>110</v>
      </c>
      <c r="CH86" s="15">
        <f>AZ86*$CG$141</f>
        <v>6.7203612549502019</v>
      </c>
      <c r="CI86" s="37">
        <f>CH86-CG86</f>
        <v>-103.27963874504979</v>
      </c>
      <c r="CJ86" s="54">
        <f>CI86*(CI86&lt;&gt;0)</f>
        <v>-103.27963874504979</v>
      </c>
      <c r="CK86" s="26">
        <f>CJ86/$CJ$138</f>
        <v>-1.7332433605210786E-2</v>
      </c>
      <c r="CL86" s="47">
        <f>CK86 * $CI$138</f>
        <v>-103.27963874504979</v>
      </c>
      <c r="CM86" s="48">
        <f>IF(CD86&gt;0,V86,W86)</f>
        <v>49.007298037842574</v>
      </c>
      <c r="CN86" s="65">
        <f>CL86/CM86</f>
        <v>-2.107433849246271</v>
      </c>
      <c r="CO86" s="70">
        <f>N86</f>
        <v>0</v>
      </c>
      <c r="CP86" s="1">
        <f>BW86+BY86</f>
        <v>4138</v>
      </c>
    </row>
    <row r="87" spans="1:94" x14ac:dyDescent="0.2">
      <c r="A87" s="29" t="s">
        <v>208</v>
      </c>
      <c r="B87">
        <v>1</v>
      </c>
      <c r="C87">
        <v>0</v>
      </c>
      <c r="D87">
        <v>5.5668427468508697E-2</v>
      </c>
      <c r="E87">
        <v>0.94433157253149103</v>
      </c>
      <c r="F87">
        <v>0.27334127930075403</v>
      </c>
      <c r="G87">
        <v>0.27334127930075403</v>
      </c>
      <c r="H87">
        <v>0.36481404095277797</v>
      </c>
      <c r="I87">
        <v>8.39949853740075E-2</v>
      </c>
      <c r="J87">
        <v>0.17505013577275799</v>
      </c>
      <c r="K87">
        <v>0.21874283543443501</v>
      </c>
      <c r="L87">
        <v>0.57216684805218898</v>
      </c>
      <c r="M87">
        <v>1.32722509949652</v>
      </c>
      <c r="N87" s="21">
        <v>0</v>
      </c>
      <c r="O87">
        <v>1.0053272398336199</v>
      </c>
      <c r="P87">
        <v>0.97670511625839695</v>
      </c>
      <c r="Q87">
        <v>1.00841206151451</v>
      </c>
      <c r="R87">
        <v>1.0003278763618999</v>
      </c>
      <c r="S87">
        <v>5.4899997711181596</v>
      </c>
      <c r="T87" s="27">
        <f>IF(C87,P87,R87)</f>
        <v>1.0003278763618999</v>
      </c>
      <c r="U87" s="27">
        <f>IF(D87 = 0,O87,Q87)</f>
        <v>1.00841206151451</v>
      </c>
      <c r="V87" s="39">
        <f>S87*T87^(1-N87)</f>
        <v>5.491799812269945</v>
      </c>
      <c r="W87" s="38">
        <f>S87*U87^(N87+1)</f>
        <v>5.5361819869074518</v>
      </c>
      <c r="X87" s="44">
        <f>0.5 * (D87-MAX($D$3:$D$137))/(MIN($D$3:$D$137)-MAX($D$3:$D$137)) + 0.75</f>
        <v>1.227507225336542</v>
      </c>
      <c r="Y87" s="44">
        <f>AVERAGE(D87, F87, G87, H87, I87, J87, K87)</f>
        <v>0.20642185480057074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PERCENTILE($L$2:$L$137, 0.05)</f>
        <v>-4.3359341232353174E-2</v>
      </c>
      <c r="AG87" s="22">
        <f>PERCENTILE($L$2:$L$137, 0.95)</f>
        <v>0.9653657708272595</v>
      </c>
      <c r="AH87" s="22">
        <f>MIN(MAX(L87,AF87), AG87)</f>
        <v>0.57216684805218898</v>
      </c>
      <c r="AI87" s="22">
        <f>AH87-$AH$138+1</f>
        <v>1.6155261892845423</v>
      </c>
      <c r="AJ87" s="22">
        <f>PERCENTILE($M$2:$M$137, 0.02)</f>
        <v>-2.2731471942601358</v>
      </c>
      <c r="AK87" s="22">
        <f>PERCENTILE($M$2:$M$137, 0.98)</f>
        <v>1.2131274727462054</v>
      </c>
      <c r="AL87" s="22">
        <f>MIN(MAX(M87,AJ87), AK87)</f>
        <v>1.2131274727462054</v>
      </c>
      <c r="AM87" s="22">
        <f>AL87-$AL$138 + 1</f>
        <v>4.4862746670063416</v>
      </c>
      <c r="AN87" s="46">
        <v>0</v>
      </c>
      <c r="AO87" s="75">
        <v>0.22</v>
      </c>
      <c r="AP87" s="51">
        <v>0.5</v>
      </c>
      <c r="AQ87" s="50">
        <v>1</v>
      </c>
      <c r="AR87" s="17">
        <f>(AI87^4)*AB87*AE87*AN87</f>
        <v>0</v>
      </c>
      <c r="AS87" s="17">
        <f>(AM87^4) *Z87*AC87*AO87*(M87 &gt; 0)</f>
        <v>89.118140840686721</v>
      </c>
      <c r="AT87" s="17">
        <f>(AM87^4)*AA87*AP87*AQ87</f>
        <v>202.5412291833789</v>
      </c>
      <c r="AU87" s="17">
        <f>MIN(AR87, 0.05*AR$138)</f>
        <v>0</v>
      </c>
      <c r="AV87" s="17">
        <f>MIN(AS87, 0.05*AS$138)</f>
        <v>89.118140840686721</v>
      </c>
      <c r="AW87" s="17">
        <f>MIN(AT87, 0.05*AT$138)</f>
        <v>202.5412291833789</v>
      </c>
      <c r="AX87" s="14">
        <f>AU87/$AU$138</f>
        <v>0</v>
      </c>
      <c r="AY87" s="14">
        <f>AV87/$AV$138</f>
        <v>2.9347408092373344E-2</v>
      </c>
      <c r="AZ87" s="67">
        <f>AW87/$AW$138</f>
        <v>2.3015315590162778E-2</v>
      </c>
      <c r="BA87" s="21">
        <f>N87</f>
        <v>0</v>
      </c>
      <c r="BB87" s="66">
        <v>0</v>
      </c>
      <c r="BC87" s="15">
        <f>$D$144*AX87</f>
        <v>0</v>
      </c>
      <c r="BD87" s="19">
        <f>BC87-BB87</f>
        <v>0</v>
      </c>
      <c r="BE87" s="53">
        <f>BD87*IF($BD$138 &gt; 0, (BD87&gt;0), (BD87&lt;0))</f>
        <v>0</v>
      </c>
      <c r="BF87" s="61">
        <f>BE87/$BE$138</f>
        <v>0</v>
      </c>
      <c r="BG87" s="62">
        <f>BF87*$BD$138</f>
        <v>0</v>
      </c>
      <c r="BH87" s="63">
        <f>(IF(BG87 &gt; 0, V87, W87))</f>
        <v>5.5361819869074518</v>
      </c>
      <c r="BI87" s="46">
        <f>BG87/BH87</f>
        <v>0</v>
      </c>
      <c r="BJ87" s="64" t="e">
        <f>BB87/BC87</f>
        <v>#DIV/0!</v>
      </c>
      <c r="BK87" s="66">
        <v>851</v>
      </c>
      <c r="BL87" s="66">
        <v>653</v>
      </c>
      <c r="BM87" s="66">
        <v>0</v>
      </c>
      <c r="BN87" s="10">
        <f>SUM(BK87:BM87)</f>
        <v>1504</v>
      </c>
      <c r="BO87" s="15">
        <f>AY87*$D$143</f>
        <v>5192.350338929743</v>
      </c>
      <c r="BP87" s="9">
        <f>BO87-BN87</f>
        <v>3688.350338929743</v>
      </c>
      <c r="BQ87" s="53">
        <f>BP87*IF($BP$138 &gt; 0, (BP87&gt;0), (BP87&lt;0))</f>
        <v>3688.350338929743</v>
      </c>
      <c r="BR87" s="7">
        <f>BQ87/$BQ$138</f>
        <v>2.7510005470374115E-2</v>
      </c>
      <c r="BS87" s="62">
        <f>BR87*$BP$138</f>
        <v>179.36661116711252</v>
      </c>
      <c r="BT87" s="48">
        <f>IF(BS87&gt;0,V87,W87)</f>
        <v>5.491799812269945</v>
      </c>
      <c r="BU87" s="46">
        <f>BS87/BT87</f>
        <v>32.660806529467123</v>
      </c>
      <c r="BV87" s="64">
        <f>BN87/BO87</f>
        <v>0.28965688018463087</v>
      </c>
      <c r="BW87" s="16">
        <f>BB87+BN87+BY87</f>
        <v>1691</v>
      </c>
      <c r="BX87" s="69">
        <f>BC87+BO87+BZ87</f>
        <v>5417.3146919315686</v>
      </c>
      <c r="BY87" s="66">
        <v>187</v>
      </c>
      <c r="BZ87" s="15">
        <f>AZ87*$D$146</f>
        <v>224.96435300182557</v>
      </c>
      <c r="CA87" s="37">
        <f>BZ87-BY87</f>
        <v>37.964353001825572</v>
      </c>
      <c r="CB87" s="54">
        <f>CA87*(CA87&lt;&gt;0)</f>
        <v>37.964353001825572</v>
      </c>
      <c r="CC87" s="26">
        <f>CB87/$CB$138</f>
        <v>1.998597194168384E-2</v>
      </c>
      <c r="CD87" s="47">
        <f>CC87 * $CA$138</f>
        <v>37.964353001825572</v>
      </c>
      <c r="CE87" s="48">
        <f>IF(CD87&gt;0, V87, W87)</f>
        <v>5.491799812269945</v>
      </c>
      <c r="CF87" s="65">
        <f>CD87/CE87</f>
        <v>6.9129164025615912</v>
      </c>
      <c r="CG87" s="66">
        <v>0</v>
      </c>
      <c r="CH87" s="15">
        <f>AZ87*$CG$141</f>
        <v>204.7615089767807</v>
      </c>
      <c r="CI87" s="37">
        <f>CH87-CG87</f>
        <v>204.7615089767807</v>
      </c>
      <c r="CJ87" s="54">
        <f>CI87*(CI87&lt;&gt;0)</f>
        <v>204.7615089767807</v>
      </c>
      <c r="CK87" s="26">
        <f>CJ87/$CJ$138</f>
        <v>3.4363164921633001E-2</v>
      </c>
      <c r="CL87" s="47">
        <f>CK87 * $CI$138</f>
        <v>204.7615089767807</v>
      </c>
      <c r="CM87" s="48">
        <f>IF(CD87&gt;0,V87,W87)</f>
        <v>5.491799812269945</v>
      </c>
      <c r="CN87" s="65">
        <f>CL87/CM87</f>
        <v>37.284955019535921</v>
      </c>
      <c r="CO87" s="70">
        <f>N87</f>
        <v>0</v>
      </c>
      <c r="CP87" s="1">
        <f>BW87+BY87</f>
        <v>1878</v>
      </c>
    </row>
    <row r="88" spans="1:94" x14ac:dyDescent="0.2">
      <c r="A88" s="30" t="s">
        <v>166</v>
      </c>
      <c r="B88">
        <v>1</v>
      </c>
      <c r="C88">
        <v>0</v>
      </c>
      <c r="D88">
        <v>0.15886287625418</v>
      </c>
      <c r="E88">
        <v>0.84113712374581895</v>
      </c>
      <c r="F88">
        <v>0.10130718954248299</v>
      </c>
      <c r="G88">
        <v>0.10130718954248299</v>
      </c>
      <c r="H88">
        <v>6.1475409836065503E-3</v>
      </c>
      <c r="I88">
        <v>0.38319672131147497</v>
      </c>
      <c r="J88">
        <v>4.8535734763635201E-2</v>
      </c>
      <c r="K88">
        <v>7.0121458065868197E-2</v>
      </c>
      <c r="L88">
        <v>-0.31156945928232999</v>
      </c>
      <c r="M88">
        <v>-2.27059830650881</v>
      </c>
      <c r="N88" s="21">
        <v>1</v>
      </c>
      <c r="O88">
        <v>1.0036948050765599</v>
      </c>
      <c r="P88">
        <v>0.97700238209295898</v>
      </c>
      <c r="Q88">
        <v>1.02094472160927</v>
      </c>
      <c r="R88">
        <v>0.97719825643927505</v>
      </c>
      <c r="S88">
        <v>1.7200000286102199</v>
      </c>
      <c r="T88" s="27">
        <f>IF(C88,P88,R88)</f>
        <v>0.97719825643927505</v>
      </c>
      <c r="U88" s="27">
        <f>IF(D88 = 0,O88,Q88)</f>
        <v>1.02094472160927</v>
      </c>
      <c r="V88" s="39">
        <f>S88*T88^(1-N88)</f>
        <v>1.7200000286102199</v>
      </c>
      <c r="W88" s="38">
        <f>S88*U88^(N88+1)</f>
        <v>1.7928044041019839</v>
      </c>
      <c r="X88" s="44">
        <f>0.5 * (D88-MAX($D$3:$D$137))/(MIN($D$3:$D$137)-MAX($D$3:$D$137)) + 0.75</f>
        <v>1.1735219664441598</v>
      </c>
      <c r="Y88" s="44">
        <f>AVERAGE(D88, F88, G88, H88, I88, J88, K88)</f>
        <v>0.12421124435196154</v>
      </c>
      <c r="Z88" s="22">
        <f>AI88^N88</f>
        <v>1</v>
      </c>
      <c r="AA88" s="22">
        <f>(Z88+AB88)/2</f>
        <v>1.0012744438756629</v>
      </c>
      <c r="AB88" s="22">
        <f>AM88^N88</f>
        <v>1.0025488877513258</v>
      </c>
      <c r="AC88" s="22">
        <v>1</v>
      </c>
      <c r="AD88" s="22">
        <v>1</v>
      </c>
      <c r="AE88" s="22">
        <v>1</v>
      </c>
      <c r="AF88" s="22">
        <f>PERCENTILE($L$2:$L$137, 0.05)</f>
        <v>-4.3359341232353174E-2</v>
      </c>
      <c r="AG88" s="22">
        <f>PERCENTILE($L$2:$L$137, 0.95)</f>
        <v>0.9653657708272595</v>
      </c>
      <c r="AH88" s="22">
        <f>MIN(MAX(L88,AF88), AG88)</f>
        <v>-4.3359341232353174E-2</v>
      </c>
      <c r="AI88" s="22">
        <f>AH88-$AH$138+1</f>
        <v>1</v>
      </c>
      <c r="AJ88" s="22">
        <f>PERCENTILE($M$2:$M$137, 0.02)</f>
        <v>-2.2731471942601358</v>
      </c>
      <c r="AK88" s="22">
        <f>PERCENTILE($M$2:$M$137, 0.98)</f>
        <v>1.2131274727462054</v>
      </c>
      <c r="AL88" s="22">
        <f>MIN(MAX(M88,AJ88), AK88)</f>
        <v>-2.27059830650881</v>
      </c>
      <c r="AM88" s="22">
        <f>AL88-$AL$138 + 1</f>
        <v>1.0025488877513258</v>
      </c>
      <c r="AN88" s="46">
        <v>1</v>
      </c>
      <c r="AO88" s="51">
        <v>1</v>
      </c>
      <c r="AP88" s="51">
        <v>1</v>
      </c>
      <c r="AQ88" s="21">
        <v>1</v>
      </c>
      <c r="AR88" s="17">
        <f>(AI88^4)*AB88*AE88*AN88</f>
        <v>1.0025488877513258</v>
      </c>
      <c r="AS88" s="17">
        <f>(AM88^4) *Z88*AC88*AO88*(M88 &gt; 0)</f>
        <v>0</v>
      </c>
      <c r="AT88" s="17">
        <f>(AM88^4)*AA88*AP88*AQ88</f>
        <v>1.0115220855556082</v>
      </c>
      <c r="AU88" s="17">
        <f>MIN(AR88, 0.05*AR$138)</f>
        <v>1.0025488877513258</v>
      </c>
      <c r="AV88" s="17">
        <f>MIN(AS88, 0.05*AS$138)</f>
        <v>0</v>
      </c>
      <c r="AW88" s="17">
        <f>MIN(AT88, 0.05*AT$138)</f>
        <v>1.0115220855556082</v>
      </c>
      <c r="AX88" s="14">
        <f>AU88/$AU$138</f>
        <v>1.5029480386115528E-3</v>
      </c>
      <c r="AY88" s="14">
        <f>AV88/$AV$138</f>
        <v>0</v>
      </c>
      <c r="AZ88" s="67">
        <f>AW88/$AW$138</f>
        <v>1.1494202992322129E-4</v>
      </c>
      <c r="BA88" s="21">
        <f>N88</f>
        <v>1</v>
      </c>
      <c r="BB88" s="66">
        <v>205</v>
      </c>
      <c r="BC88" s="15">
        <f>$D$144*AX88</f>
        <v>182.3015852914269</v>
      </c>
      <c r="BD88" s="19">
        <f>BC88-BB88</f>
        <v>-22.698414708573097</v>
      </c>
      <c r="BE88" s="53">
        <f>BD88*IF($BD$138 &gt; 0, (BD88&gt;0), (BD88&lt;0))</f>
        <v>0</v>
      </c>
      <c r="BF88" s="61">
        <f>BE88/$BE$138</f>
        <v>0</v>
      </c>
      <c r="BG88" s="62">
        <f>BF88*$BD$138</f>
        <v>0</v>
      </c>
      <c r="BH88" s="63">
        <f>(IF(BG88 &gt; 0, V88, W88))</f>
        <v>1.7928044041019839</v>
      </c>
      <c r="BI88" s="46">
        <f>BG88/BH88</f>
        <v>0</v>
      </c>
      <c r="BJ88" s="64">
        <f>BB88/BC88</f>
        <v>1.1245102431352281</v>
      </c>
      <c r="BK88" s="66">
        <v>108</v>
      </c>
      <c r="BL88" s="66">
        <v>129</v>
      </c>
      <c r="BM88" s="66">
        <v>2</v>
      </c>
      <c r="BN88" s="10">
        <f>SUM(BK88:BM88)</f>
        <v>239</v>
      </c>
      <c r="BO88" s="15">
        <f>AY88*$D$143</f>
        <v>0</v>
      </c>
      <c r="BP88" s="9">
        <f>BO88-BN88</f>
        <v>-239</v>
      </c>
      <c r="BQ88" s="53">
        <f>BP88*IF($BP$138 &gt; 0, (BP88&gt;0), (BP88&lt;0))</f>
        <v>0</v>
      </c>
      <c r="BR88" s="7">
        <f>BQ88/$BQ$138</f>
        <v>0</v>
      </c>
      <c r="BS88" s="62">
        <f>BR88*$BP$138</f>
        <v>0</v>
      </c>
      <c r="BT88" s="48">
        <f>IF(BS88&gt;0,V88,W88)</f>
        <v>1.7928044041019839</v>
      </c>
      <c r="BU88" s="46">
        <f>BS88/BT88</f>
        <v>0</v>
      </c>
      <c r="BV88" s="64" t="e">
        <f>BN88/BO88</f>
        <v>#DIV/0!</v>
      </c>
      <c r="BW88" s="16">
        <f>BB88+BN88+BY88</f>
        <v>444</v>
      </c>
      <c r="BX88" s="69">
        <f>BC88+BO88+BZ88</f>
        <v>183.42509191001292</v>
      </c>
      <c r="BY88" s="66">
        <v>0</v>
      </c>
      <c r="BZ88" s="15">
        <f>AZ88*$D$146</f>
        <v>1.1235066185860225</v>
      </c>
      <c r="CA88" s="37">
        <f>BZ88-BY88</f>
        <v>1.1235066185860225</v>
      </c>
      <c r="CB88" s="54">
        <f>CA88*(CA88&lt;&gt;0)</f>
        <v>1.1235066185860225</v>
      </c>
      <c r="CC88" s="26">
        <f>CB88/$CB$138</f>
        <v>5.914593554189264E-4</v>
      </c>
      <c r="CD88" s="47">
        <f>CC88 * $CA$138</f>
        <v>1.1235066185860225</v>
      </c>
      <c r="CE88" s="48">
        <f>IF(CD88&gt;0, V88, W88)</f>
        <v>1.7200000286102199</v>
      </c>
      <c r="CF88" s="65">
        <f>CD88/CE88</f>
        <v>0.65320151156847883</v>
      </c>
      <c r="CG88" s="66">
        <v>0</v>
      </c>
      <c r="CH88" s="15">
        <f>AZ88*$CG$141</f>
        <v>1.0226105047194189</v>
      </c>
      <c r="CI88" s="37">
        <f>CH88-CG88</f>
        <v>1.0226105047194189</v>
      </c>
      <c r="CJ88" s="54">
        <f>CI88*(CI88&lt;&gt;0)</f>
        <v>1.0226105047194189</v>
      </c>
      <c r="CK88" s="26">
        <f>CJ88/$CJ$138</f>
        <v>1.7161493681047511E-4</v>
      </c>
      <c r="CL88" s="47">
        <f>CK88 * $CI$138</f>
        <v>1.0226105047194189</v>
      </c>
      <c r="CM88" s="48">
        <f>IF(CD88&gt;0,V88,W88)</f>
        <v>1.7200000286102199</v>
      </c>
      <c r="CN88" s="65">
        <f>CL88/CM88</f>
        <v>0.5945409812264365</v>
      </c>
      <c r="CO88" s="70">
        <f>N88</f>
        <v>1</v>
      </c>
      <c r="CP88" s="1">
        <f>BW88+BY88</f>
        <v>444</v>
      </c>
    </row>
    <row r="89" spans="1:94" x14ac:dyDescent="0.2">
      <c r="A89" s="30" t="s">
        <v>190</v>
      </c>
      <c r="B89">
        <v>1</v>
      </c>
      <c r="C89">
        <v>1</v>
      </c>
      <c r="D89">
        <v>0.77626847782660802</v>
      </c>
      <c r="E89">
        <v>0.22373152217339101</v>
      </c>
      <c r="F89">
        <v>0.96781883194278895</v>
      </c>
      <c r="G89">
        <v>0.96781883194278895</v>
      </c>
      <c r="H89">
        <v>0.72252402841621399</v>
      </c>
      <c r="I89">
        <v>0.64521521103217705</v>
      </c>
      <c r="J89">
        <v>0.68277631290956897</v>
      </c>
      <c r="K89">
        <v>0.812898378420294</v>
      </c>
      <c r="L89">
        <v>0.62985587047598601</v>
      </c>
      <c r="M89">
        <v>-0.62233153426107002</v>
      </c>
      <c r="N89" s="21">
        <v>0</v>
      </c>
      <c r="O89">
        <v>1.00542560617556</v>
      </c>
      <c r="P89">
        <v>0.99263893762900202</v>
      </c>
      <c r="Q89">
        <v>1.0100435569185999</v>
      </c>
      <c r="R89">
        <v>0.99184659480775395</v>
      </c>
      <c r="S89">
        <v>163.32000732421801</v>
      </c>
      <c r="T89" s="27">
        <f>IF(C89,P89,R89)</f>
        <v>0.99263893762900202</v>
      </c>
      <c r="U89" s="27">
        <f>IF(D89 = 0,O89,Q89)</f>
        <v>1.0100435569185999</v>
      </c>
      <c r="V89" s="39">
        <f>S89*T89^(1-N89)</f>
        <v>162.11779856387258</v>
      </c>
      <c r="W89" s="38">
        <f>S89*U89^(N89+1)</f>
        <v>164.96032111372494</v>
      </c>
      <c r="X89" s="44">
        <f>0.5 * (D89-MAX($D$3:$D$137))/(MIN($D$3:$D$137)-MAX($D$3:$D$137)) + 0.75</f>
        <v>0.85053171227147217</v>
      </c>
      <c r="Y89" s="44">
        <f>AVERAGE(D89, F89, G89, H89, I89, J89, K89)</f>
        <v>0.79647429607006281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PERCENTILE($L$2:$L$137, 0.05)</f>
        <v>-4.3359341232353174E-2</v>
      </c>
      <c r="AG89" s="22">
        <f>PERCENTILE($L$2:$L$137, 0.95)</f>
        <v>0.9653657708272595</v>
      </c>
      <c r="AH89" s="22">
        <f>MIN(MAX(L89,AF89), AG89)</f>
        <v>0.62985587047598601</v>
      </c>
      <c r="AI89" s="22">
        <f>AH89-$AH$138+1</f>
        <v>1.6732152117083392</v>
      </c>
      <c r="AJ89" s="22">
        <f>PERCENTILE($M$2:$M$137, 0.02)</f>
        <v>-2.2731471942601358</v>
      </c>
      <c r="AK89" s="22">
        <f>PERCENTILE($M$2:$M$137, 0.98)</f>
        <v>1.2131274727462054</v>
      </c>
      <c r="AL89" s="22">
        <f>MIN(MAX(M89,AJ89), AK89)</f>
        <v>-0.62233153426107002</v>
      </c>
      <c r="AM89" s="22">
        <f>AL89-$AL$138 + 1</f>
        <v>2.6508156599990658</v>
      </c>
      <c r="AN89" s="46">
        <v>1</v>
      </c>
      <c r="AO89" s="51">
        <v>1</v>
      </c>
      <c r="AP89" s="51">
        <v>1</v>
      </c>
      <c r="AQ89" s="21">
        <v>1</v>
      </c>
      <c r="AR89" s="17">
        <f>(AI89^4)*AB89*AE89*AN89</f>
        <v>7.838035333375668</v>
      </c>
      <c r="AS89" s="17">
        <f>(AM89^4) *Z89*AC89*AO89*(M89 &gt; 0)</f>
        <v>0</v>
      </c>
      <c r="AT89" s="17">
        <f>(AM89^4)*AA89*AP89*AQ89</f>
        <v>49.376250795060592</v>
      </c>
      <c r="AU89" s="17">
        <f>MIN(AR89, 0.05*AR$138)</f>
        <v>7.838035333375668</v>
      </c>
      <c r="AV89" s="17">
        <f>MIN(AS89, 0.05*AS$138)</f>
        <v>0</v>
      </c>
      <c r="AW89" s="17">
        <f>MIN(AT89, 0.05*AT$138)</f>
        <v>49.376250795060592</v>
      </c>
      <c r="AX89" s="14">
        <f>AU89/$AU$138</f>
        <v>1.1750209864864946E-2</v>
      </c>
      <c r="AY89" s="14">
        <f>AV89/$AV$138</f>
        <v>0</v>
      </c>
      <c r="AZ89" s="67">
        <f>AW89/$AW$138</f>
        <v>5.6107588528479333E-3</v>
      </c>
      <c r="BA89" s="21">
        <f>N89</f>
        <v>0</v>
      </c>
      <c r="BB89" s="66">
        <v>163</v>
      </c>
      <c r="BC89" s="15">
        <f>$D$144*AX89</f>
        <v>1425.2534557686586</v>
      </c>
      <c r="BD89" s="19">
        <f>BC89-BB89</f>
        <v>1262.2534557686586</v>
      </c>
      <c r="BE89" s="53">
        <f>BD89*IF($BD$138 &gt; 0, (BD89&gt;0), (BD89&lt;0))</f>
        <v>1262.2534557686586</v>
      </c>
      <c r="BF89" s="61">
        <f>BE89/$BE$138</f>
        <v>4.2610783650474236E-2</v>
      </c>
      <c r="BG89" s="62">
        <f>BF89*$BD$138</f>
        <v>29.358829935176857</v>
      </c>
      <c r="BH89" s="63">
        <f>(IF(BG89 &gt; 0, V89, W89))</f>
        <v>162.11779856387258</v>
      </c>
      <c r="BI89" s="46">
        <f>BG89/BH89</f>
        <v>0.18109566127379784</v>
      </c>
      <c r="BJ89" s="64">
        <f>BB89/BC89</f>
        <v>0.11436562341965477</v>
      </c>
      <c r="BK89" s="66">
        <v>0</v>
      </c>
      <c r="BL89" s="66">
        <v>0</v>
      </c>
      <c r="BM89" s="66">
        <v>0</v>
      </c>
      <c r="BN89" s="10">
        <f>SUM(BK89:BM89)</f>
        <v>0</v>
      </c>
      <c r="BO89" s="15">
        <f>AY89*$D$143</f>
        <v>0</v>
      </c>
      <c r="BP89" s="9">
        <f>BO89-BN89</f>
        <v>0</v>
      </c>
      <c r="BQ89" s="53">
        <f>BP89*IF($BP$138 &gt; 0, (BP89&gt;0), (BP89&lt;0))</f>
        <v>0</v>
      </c>
      <c r="BR89" s="7">
        <f>BQ89/$BQ$138</f>
        <v>0</v>
      </c>
      <c r="BS89" s="62">
        <f>BR89*$BP$138</f>
        <v>0</v>
      </c>
      <c r="BT89" s="48">
        <f>IF(BS89&gt;0,V89,W89)</f>
        <v>164.96032111372494</v>
      </c>
      <c r="BU89" s="46">
        <f>BS89/BT89</f>
        <v>0</v>
      </c>
      <c r="BV89" s="64" t="e">
        <f>BN89/BO89</f>
        <v>#DIV/0!</v>
      </c>
      <c r="BW89" s="16">
        <f>BB89+BN89+BY89</f>
        <v>163</v>
      </c>
      <c r="BX89" s="69">
        <f>BC89+BO89+BZ89</f>
        <v>1480.0960987137632</v>
      </c>
      <c r="BY89" s="66">
        <v>0</v>
      </c>
      <c r="BZ89" s="15">
        <f>AZ89*$D$146</f>
        <v>54.842642945104764</v>
      </c>
      <c r="CA89" s="37">
        <f>BZ89-BY89</f>
        <v>54.842642945104764</v>
      </c>
      <c r="CB89" s="54">
        <f>CA89*(CA89&lt;&gt;0)</f>
        <v>54.842642945104764</v>
      </c>
      <c r="CC89" s="26">
        <f>CB89/$CB$138</f>
        <v>2.8871386878526344E-2</v>
      </c>
      <c r="CD89" s="47">
        <f>CC89 * $CA$138</f>
        <v>54.842642945104764</v>
      </c>
      <c r="CE89" s="48">
        <f>IF(CD89&gt;0, V89, W89)</f>
        <v>162.11779856387258</v>
      </c>
      <c r="CF89" s="65">
        <f>CD89/CE89</f>
        <v>0.3382888457092969</v>
      </c>
      <c r="CG89" s="66">
        <v>0</v>
      </c>
      <c r="CH89" s="15">
        <f>AZ89*$CG$141</f>
        <v>49.917518824074854</v>
      </c>
      <c r="CI89" s="37">
        <f>CH89-CG89</f>
        <v>49.917518824074854</v>
      </c>
      <c r="CJ89" s="54">
        <f>CI89*(CI89&lt;&gt;0)</f>
        <v>49.917518824074854</v>
      </c>
      <c r="CK89" s="26">
        <f>CJ89/$CJ$138</f>
        <v>8.3771795802936588E-3</v>
      </c>
      <c r="CL89" s="47">
        <f>CK89 * $CI$138</f>
        <v>49.917518824074854</v>
      </c>
      <c r="CM89" s="48">
        <f>IF(CD89&gt;0,V89,W89)</f>
        <v>162.11779856387258</v>
      </c>
      <c r="CN89" s="65">
        <f>CL89/CM89</f>
        <v>0.30790893576320011</v>
      </c>
      <c r="CO89" s="70">
        <f>N89</f>
        <v>0</v>
      </c>
      <c r="CP89" s="1">
        <f>BW89+BY89</f>
        <v>163</v>
      </c>
    </row>
    <row r="90" spans="1:94" x14ac:dyDescent="0.2">
      <c r="A90" s="30" t="s">
        <v>286</v>
      </c>
      <c r="B90">
        <v>1</v>
      </c>
      <c r="C90">
        <v>1</v>
      </c>
      <c r="D90">
        <v>0.85896923691570104</v>
      </c>
      <c r="E90">
        <v>0.14103076308429799</v>
      </c>
      <c r="F90">
        <v>0.94159713945172796</v>
      </c>
      <c r="G90">
        <v>0.94159713945172796</v>
      </c>
      <c r="H90">
        <v>0.86585875470121099</v>
      </c>
      <c r="I90">
        <v>0.89887170915169201</v>
      </c>
      <c r="J90">
        <v>0.88221082441910303</v>
      </c>
      <c r="K90">
        <v>0.91142042366098996</v>
      </c>
      <c r="L90">
        <v>0.63977017385782398</v>
      </c>
      <c r="M90">
        <v>-0.99893887101332002</v>
      </c>
      <c r="N90" s="21">
        <v>0</v>
      </c>
      <c r="O90">
        <v>1.0311339152254999</v>
      </c>
      <c r="P90">
        <v>0.98255142903233095</v>
      </c>
      <c r="Q90">
        <v>1.00076190403529</v>
      </c>
      <c r="R90">
        <v>1.00714217653081</v>
      </c>
      <c r="S90">
        <v>10.6099996566772</v>
      </c>
      <c r="T90" s="27">
        <f>IF(C90,P90,R90)</f>
        <v>0.98255142903233095</v>
      </c>
      <c r="U90" s="27">
        <f>IF(D90 = 0,O90,Q90)</f>
        <v>1.00076190403529</v>
      </c>
      <c r="V90" s="39">
        <f>S90*T90^(1-N90)</f>
        <v>10.424870324700724</v>
      </c>
      <c r="W90" s="38">
        <f>S90*U90^(N90+1)</f>
        <v>10.618083458230048</v>
      </c>
      <c r="X90" s="44">
        <f>0.5 * (D90-MAX($D$3:$D$137))/(MIN($D$3:$D$137)-MAX($D$3:$D$137)) + 0.75</f>
        <v>0.80726754503614007</v>
      </c>
      <c r="Y90" s="44">
        <f>AVERAGE(D90, F90, G90, H90, I90, J90, K90)</f>
        <v>0.90007503253602195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PERCENTILE($L$2:$L$137, 0.05)</f>
        <v>-4.3359341232353174E-2</v>
      </c>
      <c r="AG90" s="22">
        <f>PERCENTILE($L$2:$L$137, 0.95)</f>
        <v>0.9653657708272595</v>
      </c>
      <c r="AH90" s="22">
        <f>MIN(MAX(L90,AF90), AG90)</f>
        <v>0.63977017385782398</v>
      </c>
      <c r="AI90" s="22">
        <f>AH90-$AH$138+1</f>
        <v>1.6831295150901773</v>
      </c>
      <c r="AJ90" s="22">
        <f>PERCENTILE($M$2:$M$137, 0.02)</f>
        <v>-2.2731471942601358</v>
      </c>
      <c r="AK90" s="22">
        <f>PERCENTILE($M$2:$M$137, 0.98)</f>
        <v>1.2131274727462054</v>
      </c>
      <c r="AL90" s="22">
        <f>MIN(MAX(M90,AJ90), AK90)</f>
        <v>-0.99893887101332002</v>
      </c>
      <c r="AM90" s="22">
        <f>AL90-$AL$138 + 1</f>
        <v>2.2742083232468158</v>
      </c>
      <c r="AN90" s="46">
        <v>0</v>
      </c>
      <c r="AO90" s="75">
        <v>0.22</v>
      </c>
      <c r="AP90" s="51">
        <v>0.5</v>
      </c>
      <c r="AQ90" s="50">
        <v>1</v>
      </c>
      <c r="AR90" s="17">
        <f>(AI90^4)*AB90*AE90*AN90</f>
        <v>0</v>
      </c>
      <c r="AS90" s="17">
        <f>(AM90^4) *Z90*AC90*AO90*(M90 &gt; 0)</f>
        <v>0</v>
      </c>
      <c r="AT90" s="17">
        <f>(AM90^4)*AA90*AP90*AQ90</f>
        <v>13.374913529475849</v>
      </c>
      <c r="AU90" s="17">
        <f>MIN(AR90, 0.05*AR$138)</f>
        <v>0</v>
      </c>
      <c r="AV90" s="17">
        <f>MIN(AS90, 0.05*AS$138)</f>
        <v>0</v>
      </c>
      <c r="AW90" s="17">
        <f>MIN(AT90, 0.05*AT$138)</f>
        <v>13.374913529475849</v>
      </c>
      <c r="AX90" s="14">
        <f>AU90/$AU$138</f>
        <v>0</v>
      </c>
      <c r="AY90" s="14">
        <f>AV90/$AV$138</f>
        <v>0</v>
      </c>
      <c r="AZ90" s="67">
        <f>AW90/$AW$138</f>
        <v>1.5198281214799983E-3</v>
      </c>
      <c r="BA90" s="21">
        <f>N90</f>
        <v>0</v>
      </c>
      <c r="BB90" s="66">
        <v>0</v>
      </c>
      <c r="BC90" s="15">
        <f>$D$144*AX90</f>
        <v>0</v>
      </c>
      <c r="BD90" s="19">
        <f>BC90-BB90</f>
        <v>0</v>
      </c>
      <c r="BE90" s="53">
        <f>BD90*IF($BD$138 &gt; 0, (BD90&gt;0), (BD90&lt;0))</f>
        <v>0</v>
      </c>
      <c r="BF90" s="61">
        <f>BE90/$BE$138</f>
        <v>0</v>
      </c>
      <c r="BG90" s="62">
        <f>BF90*$BD$138</f>
        <v>0</v>
      </c>
      <c r="BH90" s="63">
        <f>(IF(BG90 &gt; 0, V90, W90))</f>
        <v>10.618083458230048</v>
      </c>
      <c r="BI90" s="46">
        <f>BG90/BH90</f>
        <v>0</v>
      </c>
      <c r="BJ90" s="64" t="e">
        <f>BB90/BC90</f>
        <v>#DIV/0!</v>
      </c>
      <c r="BK90" s="66">
        <v>0</v>
      </c>
      <c r="BL90" s="66">
        <v>11</v>
      </c>
      <c r="BM90" s="66">
        <v>0</v>
      </c>
      <c r="BN90" s="10">
        <f>SUM(BK90:BM90)</f>
        <v>11</v>
      </c>
      <c r="BO90" s="15">
        <f>AY90*$D$143</f>
        <v>0</v>
      </c>
      <c r="BP90" s="9">
        <f>BO90-BN90</f>
        <v>-11</v>
      </c>
      <c r="BQ90" s="53">
        <f>BP90*IF($BP$138 &gt; 0, (BP90&gt;0), (BP90&lt;0))</f>
        <v>0</v>
      </c>
      <c r="BR90" s="7">
        <f>BQ90/$BQ$138</f>
        <v>0</v>
      </c>
      <c r="BS90" s="62">
        <f>BR90*$BP$138</f>
        <v>0</v>
      </c>
      <c r="BT90" s="48">
        <f>IF(BS90&gt;0,V90,W90)</f>
        <v>10.618083458230048</v>
      </c>
      <c r="BU90" s="46">
        <f>BS90/BT90</f>
        <v>0</v>
      </c>
      <c r="BV90" s="64" t="e">
        <f>BN90/BO90</f>
        <v>#DIV/0!</v>
      </c>
      <c r="BW90" s="16">
        <f>BB90+BN90+BY90</f>
        <v>32</v>
      </c>
      <c r="BX90" s="69">
        <f>BC90+BO90+BZ90</f>
        <v>14.855635964812317</v>
      </c>
      <c r="BY90" s="66">
        <v>21</v>
      </c>
      <c r="BZ90" s="15">
        <f>AZ90*$D$146</f>
        <v>14.855635964812317</v>
      </c>
      <c r="CA90" s="37">
        <f>BZ90-BY90</f>
        <v>-6.1443640351876834</v>
      </c>
      <c r="CB90" s="54">
        <f>CA90*(CA90&lt;&gt;0)</f>
        <v>-6.1443640351876834</v>
      </c>
      <c r="CC90" s="26">
        <f>CB90/$CB$138</f>
        <v>-3.234641907392634E-3</v>
      </c>
      <c r="CD90" s="47">
        <f>CC90 * $CA$138</f>
        <v>-6.1443640351876834</v>
      </c>
      <c r="CE90" s="48">
        <f>IF(CD90&gt;0, V90, W90)</f>
        <v>10.618083458230048</v>
      </c>
      <c r="CF90" s="65">
        <f>CD90/CE90</f>
        <v>-0.57866978154378734</v>
      </c>
      <c r="CG90" s="66"/>
      <c r="CH90" s="15">
        <f>AZ90*$CG$141</f>
        <v>13.521530839777176</v>
      </c>
      <c r="CI90" s="37">
        <f>CH90-CG90</f>
        <v>13.521530839777176</v>
      </c>
      <c r="CJ90" s="54">
        <f>CI90*(CI90&lt;&gt;0)</f>
        <v>13.521530839777176</v>
      </c>
      <c r="CK90" s="26">
        <f>CJ90/$CJ$138</f>
        <v>2.2691891486934629E-3</v>
      </c>
      <c r="CL90" s="47">
        <f>CK90 * $CI$138</f>
        <v>13.521530839777176</v>
      </c>
      <c r="CM90" s="48">
        <f>IF(CD90&gt;0,V90,W90)</f>
        <v>10.618083458230048</v>
      </c>
      <c r="CN90" s="65">
        <f>CL90/CM90</f>
        <v>1.2734436391434345</v>
      </c>
      <c r="CO90" s="70">
        <f>N90</f>
        <v>0</v>
      </c>
      <c r="CP90" s="1">
        <f>BW90+BY90</f>
        <v>53</v>
      </c>
    </row>
    <row r="91" spans="1:94" x14ac:dyDescent="0.2">
      <c r="A91" s="30" t="s">
        <v>170</v>
      </c>
      <c r="B91">
        <v>0</v>
      </c>
      <c r="C91">
        <v>1</v>
      </c>
      <c r="D91">
        <v>0.51857770675189696</v>
      </c>
      <c r="E91">
        <v>0.48142229324810198</v>
      </c>
      <c r="F91">
        <v>0.76718315454906605</v>
      </c>
      <c r="G91">
        <v>0.76718315454906605</v>
      </c>
      <c r="H91">
        <v>0.39197659841203503</v>
      </c>
      <c r="I91">
        <v>0.293773506059339</v>
      </c>
      <c r="J91">
        <v>0.33934103731897403</v>
      </c>
      <c r="K91">
        <v>0.51023203297942998</v>
      </c>
      <c r="L91">
        <v>0.76617568713968498</v>
      </c>
      <c r="M91">
        <v>-2.2790945990132299</v>
      </c>
      <c r="N91" s="21">
        <v>0</v>
      </c>
      <c r="O91">
        <v>1.00722421323023</v>
      </c>
      <c r="P91">
        <v>0.97814251880095404</v>
      </c>
      <c r="Q91">
        <v>1.0200275697168899</v>
      </c>
      <c r="R91">
        <v>0.99296850845673701</v>
      </c>
      <c r="S91">
        <v>167.47999572753901</v>
      </c>
      <c r="T91" s="27">
        <f>IF(C91,P91,R91)</f>
        <v>0.97814251880095404</v>
      </c>
      <c r="U91" s="27">
        <f>IF(D91 = 0,O91,Q91)</f>
        <v>1.0200275697168899</v>
      </c>
      <c r="V91" s="39">
        <f>S91*T91^(1-N91)</f>
        <v>163.81930486970802</v>
      </c>
      <c r="W91" s="38">
        <f>S91*U91^(N91+1)</f>
        <v>170.8342130181567</v>
      </c>
      <c r="X91" s="44">
        <f>0.5 * (D91-MAX($D$3:$D$137))/(MIN($D$3:$D$137)-MAX($D$3:$D$137)) + 0.75</f>
        <v>0.98534034930910175</v>
      </c>
      <c r="Y91" s="44">
        <f>AVERAGE(D91, F91, G91, H91, I91, J91, K91)</f>
        <v>0.51260959865997247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PERCENTILE($L$2:$L$137, 0.05)</f>
        <v>-4.3359341232353174E-2</v>
      </c>
      <c r="AG91" s="22">
        <f>PERCENTILE($L$2:$L$137, 0.95)</f>
        <v>0.9653657708272595</v>
      </c>
      <c r="AH91" s="22">
        <f>MIN(MAX(L91,AF91), AG91)</f>
        <v>0.76617568713968498</v>
      </c>
      <c r="AI91" s="22">
        <f>AH91-$AH$138+1</f>
        <v>1.8095350283720382</v>
      </c>
      <c r="AJ91" s="22">
        <f>PERCENTILE($M$2:$M$137, 0.02)</f>
        <v>-2.2731471942601358</v>
      </c>
      <c r="AK91" s="22">
        <f>PERCENTILE($M$2:$M$137, 0.98)</f>
        <v>1.2131274727462054</v>
      </c>
      <c r="AL91" s="22">
        <f>MIN(MAX(M91,AJ91), AK91)</f>
        <v>-2.2731471942601358</v>
      </c>
      <c r="AM91" s="22">
        <f>AL91-$AL$138 + 1</f>
        <v>1</v>
      </c>
      <c r="AN91" s="46">
        <v>1</v>
      </c>
      <c r="AO91" s="51">
        <v>1</v>
      </c>
      <c r="AP91" s="51">
        <v>1</v>
      </c>
      <c r="AQ91" s="21">
        <v>1</v>
      </c>
      <c r="AR91" s="17">
        <f>(AI91^4)*AB91*AE91*AN91</f>
        <v>10.721806813697281</v>
      </c>
      <c r="AS91" s="17">
        <f>(AM91^4) *Z91*AC91*AO91*(M91 &gt; 0)</f>
        <v>0</v>
      </c>
      <c r="AT91" s="17">
        <f>(AM91^4)*AA91*AP91*AQ91</f>
        <v>1</v>
      </c>
      <c r="AU91" s="17">
        <f>MIN(AR91, 0.05*AR$138)</f>
        <v>10.721806813697281</v>
      </c>
      <c r="AV91" s="17">
        <f>MIN(AS91, 0.05*AS$138)</f>
        <v>0</v>
      </c>
      <c r="AW91" s="17">
        <f>MIN(AT91, 0.05*AT$138)</f>
        <v>1</v>
      </c>
      <c r="AX91" s="14">
        <f>AU91/$AU$138</f>
        <v>1.6073349357717644E-2</v>
      </c>
      <c r="AY91" s="14">
        <f>AV91/$AV$138</f>
        <v>0</v>
      </c>
      <c r="AZ91" s="67">
        <f>AW91/$AW$138</f>
        <v>1.1363274372806798E-4</v>
      </c>
      <c r="BA91" s="21">
        <f>N91</f>
        <v>0</v>
      </c>
      <c r="BB91" s="66">
        <v>2680</v>
      </c>
      <c r="BC91" s="15">
        <f>$D$144*AX91</f>
        <v>1949.6329836937193</v>
      </c>
      <c r="BD91" s="19">
        <f>BC91-BB91</f>
        <v>-730.36701630628068</v>
      </c>
      <c r="BE91" s="53">
        <f>BD91*IF($BD$138 &gt; 0, (BD91&gt;0), (BD91&lt;0))</f>
        <v>0</v>
      </c>
      <c r="BF91" s="61">
        <f>BE91/$BE$138</f>
        <v>0</v>
      </c>
      <c r="BG91" s="62">
        <f>BF91*$BD$138</f>
        <v>0</v>
      </c>
      <c r="BH91" s="63">
        <f>(IF(BG91 &gt; 0, V91, W91))</f>
        <v>170.8342130181567</v>
      </c>
      <c r="BI91" s="46">
        <f>BG91/BH91</f>
        <v>0</v>
      </c>
      <c r="BJ91" s="64">
        <f>BB91/BC91</f>
        <v>1.3746176959534959</v>
      </c>
      <c r="BK91" s="66">
        <v>502</v>
      </c>
      <c r="BL91" s="66">
        <v>4522</v>
      </c>
      <c r="BM91" s="66">
        <v>0</v>
      </c>
      <c r="BN91" s="10">
        <f>SUM(BK91:BM91)</f>
        <v>5024</v>
      </c>
      <c r="BO91" s="15">
        <f>AY91*$D$143</f>
        <v>0</v>
      </c>
      <c r="BP91" s="9">
        <f>BO91-BN91</f>
        <v>-5024</v>
      </c>
      <c r="BQ91" s="53">
        <f>BP91*IF($BP$138 &gt; 0, (BP91&gt;0), (BP91&lt;0))</f>
        <v>0</v>
      </c>
      <c r="BR91" s="7">
        <f>BQ91/$BQ$138</f>
        <v>0</v>
      </c>
      <c r="BS91" s="62">
        <f>BR91*$BP$138</f>
        <v>0</v>
      </c>
      <c r="BT91" s="48">
        <f>IF(BS91&gt;0,V91,W91)</f>
        <v>170.8342130181567</v>
      </c>
      <c r="BU91" s="46">
        <f>BS91/BT91</f>
        <v>0</v>
      </c>
      <c r="BV91" s="64" t="e">
        <f>BN91/BO91</f>
        <v>#DIV/0!</v>
      </c>
      <c r="BW91" s="16">
        <f>BB91+BN91+BY91</f>
        <v>7872</v>
      </c>
      <c r="BX91" s="69">
        <f>BC91+BO91+BZ91</f>
        <v>1950.7436926289265</v>
      </c>
      <c r="BY91" s="66">
        <v>168</v>
      </c>
      <c r="BZ91" s="15">
        <f>AZ91*$D$146</f>
        <v>1.1107089352071868</v>
      </c>
      <c r="CA91" s="37">
        <f>BZ91-BY91</f>
        <v>-166.88929106479281</v>
      </c>
      <c r="CB91" s="54">
        <f>CA91*(CA91&lt;&gt;0)</f>
        <v>-166.88929106479281</v>
      </c>
      <c r="CC91" s="26">
        <f>CB91/$CB$138</f>
        <v>-8.7857277283984458E-2</v>
      </c>
      <c r="CD91" s="47">
        <f>CC91 * $CA$138</f>
        <v>-166.88929106479281</v>
      </c>
      <c r="CE91" s="48">
        <f>IF(CD91&gt;0, V91, W91)</f>
        <v>170.8342130181567</v>
      </c>
      <c r="CF91" s="65">
        <f>CD91/CE91</f>
        <v>-0.97690789284143797</v>
      </c>
      <c r="CG91" s="66">
        <v>0</v>
      </c>
      <c r="CH91" s="15">
        <f>AZ91*$CG$141</f>
        <v>1.0109621127626889</v>
      </c>
      <c r="CI91" s="37">
        <f>CH91-CG91</f>
        <v>1.0109621127626889</v>
      </c>
      <c r="CJ91" s="54">
        <f>CI91*(CI91&lt;&gt;0)</f>
        <v>1.0109621127626889</v>
      </c>
      <c r="CK91" s="26">
        <f>CJ91/$CJ$138</f>
        <v>1.696600986385884E-4</v>
      </c>
      <c r="CL91" s="47">
        <f>CK91 * $CI$138</f>
        <v>1.0109621127626889</v>
      </c>
      <c r="CM91" s="48">
        <f>IF(CD91&gt;0,V91,W91)</f>
        <v>170.8342130181567</v>
      </c>
      <c r="CN91" s="65">
        <f>CL91/CM91</f>
        <v>5.9177965285867017E-3</v>
      </c>
      <c r="CO91" s="70">
        <f>N91</f>
        <v>0</v>
      </c>
      <c r="CP91" s="1">
        <f>BW91+BY91</f>
        <v>8040</v>
      </c>
    </row>
    <row r="92" spans="1:94" x14ac:dyDescent="0.2">
      <c r="A92" s="30" t="s">
        <v>168</v>
      </c>
      <c r="B92">
        <v>0</v>
      </c>
      <c r="C92">
        <v>0</v>
      </c>
      <c r="D92">
        <v>0.27310729215048701</v>
      </c>
      <c r="E92">
        <v>0.72689270784951199</v>
      </c>
      <c r="F92">
        <v>0.21873557914166999</v>
      </c>
      <c r="G92">
        <v>0.21873557914166999</v>
      </c>
      <c r="H92">
        <v>0.18306412139011199</v>
      </c>
      <c r="I92">
        <v>0.20949583945178599</v>
      </c>
      <c r="J92">
        <v>0.19583455206915101</v>
      </c>
      <c r="K92">
        <v>0.206968558391837</v>
      </c>
      <c r="L92">
        <v>0.98699944571327103</v>
      </c>
      <c r="M92">
        <v>-1.45846644226778</v>
      </c>
      <c r="N92" s="21">
        <v>0</v>
      </c>
      <c r="O92">
        <v>1.00614081858973</v>
      </c>
      <c r="P92">
        <v>0.98167879585772</v>
      </c>
      <c r="Q92">
        <v>1.0291495657424801</v>
      </c>
      <c r="R92">
        <v>0.99284637387859798</v>
      </c>
      <c r="S92">
        <v>316.39001464843699</v>
      </c>
      <c r="T92" s="27">
        <f>IF(C92,P92,R92)</f>
        <v>0.99284637387859798</v>
      </c>
      <c r="U92" s="27">
        <f>IF(D92 = 0,O92,Q92)</f>
        <v>1.0291495657424801</v>
      </c>
      <c r="V92" s="39">
        <f>S92*T92^(1-N92)</f>
        <v>314.12667877509716</v>
      </c>
      <c r="W92" s="38">
        <f>S92*U92^(N92+1)</f>
        <v>325.61264618069583</v>
      </c>
      <c r="X92" s="44">
        <f>0.5 * (D92-MAX($D$3:$D$137))/(MIN($D$3:$D$137)-MAX($D$3:$D$137)) + 0.75</f>
        <v>1.1137560154482817</v>
      </c>
      <c r="Y92" s="44">
        <f>AVERAGE(D92, F92, G92, H92, I92, J92, K92)</f>
        <v>0.21513450310524471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PERCENTILE($L$2:$L$137, 0.05)</f>
        <v>-4.3359341232353174E-2</v>
      </c>
      <c r="AG92" s="22">
        <f>PERCENTILE($L$2:$L$137, 0.95)</f>
        <v>0.9653657708272595</v>
      </c>
      <c r="AH92" s="22">
        <f>MIN(MAX(L92,AF92), AG92)</f>
        <v>0.9653657708272595</v>
      </c>
      <c r="AI92" s="22">
        <f>AH92-$AH$138+1</f>
        <v>2.0087251120596123</v>
      </c>
      <c r="AJ92" s="22">
        <f>PERCENTILE($M$2:$M$137, 0.02)</f>
        <v>-2.2731471942601358</v>
      </c>
      <c r="AK92" s="22">
        <f>PERCENTILE($M$2:$M$137, 0.98)</f>
        <v>1.2131274727462054</v>
      </c>
      <c r="AL92" s="22">
        <f>MIN(MAX(M92,AJ92), AK92)</f>
        <v>-1.45846644226778</v>
      </c>
      <c r="AM92" s="22">
        <f>AL92-$AL$138 + 1</f>
        <v>1.8146807519923558</v>
      </c>
      <c r="AN92" s="46">
        <v>1</v>
      </c>
      <c r="AO92" s="51">
        <v>1</v>
      </c>
      <c r="AP92" s="51">
        <v>1</v>
      </c>
      <c r="AQ92" s="21">
        <v>1</v>
      </c>
      <c r="AR92" s="17">
        <f>(AI92^4)*AB92*AE92*AN92</f>
        <v>16.281035967407234</v>
      </c>
      <c r="AS92" s="17">
        <f>(AM92^4) *Z92*AC92*AO92*(M92 &gt; 0)</f>
        <v>0</v>
      </c>
      <c r="AT92" s="17">
        <f>(AM92^4)*AA92*AP92*AQ92</f>
        <v>10.844285206043688</v>
      </c>
      <c r="AU92" s="17">
        <f>MIN(AR92, 0.05*AR$138)</f>
        <v>16.281035967407234</v>
      </c>
      <c r="AV92" s="17">
        <f>MIN(AS92, 0.05*AS$138)</f>
        <v>0</v>
      </c>
      <c r="AW92" s="17">
        <f>MIN(AT92, 0.05*AT$138)</f>
        <v>10.844285206043688</v>
      </c>
      <c r="AX92" s="14">
        <f>AU92/$AU$138</f>
        <v>2.4407339505071918E-2</v>
      </c>
      <c r="AY92" s="14">
        <f>AV92/$AV$138</f>
        <v>0</v>
      </c>
      <c r="AZ92" s="67">
        <f>AW92/$AW$138</f>
        <v>1.2322658817324414E-3</v>
      </c>
      <c r="BA92" s="21">
        <f>N92</f>
        <v>0</v>
      </c>
      <c r="BB92" s="66">
        <v>316</v>
      </c>
      <c r="BC92" s="15">
        <f>$D$144*AX92</f>
        <v>2960.5126526072036</v>
      </c>
      <c r="BD92" s="19">
        <f>BC92-BB92</f>
        <v>2644.5126526072036</v>
      </c>
      <c r="BE92" s="53">
        <f>BD92*IF($BD$138 &gt; 0, (BD92&gt;0), (BD92&lt;0))</f>
        <v>2644.5126526072036</v>
      </c>
      <c r="BF92" s="61">
        <f>BE92/$BE$138</f>
        <v>8.9272686072835561E-2</v>
      </c>
      <c r="BG92" s="62">
        <f>BF92*$BD$138</f>
        <v>61.508880704183923</v>
      </c>
      <c r="BH92" s="63">
        <f>(IF(BG92 &gt; 0, V92, W92))</f>
        <v>314.12667877509716</v>
      </c>
      <c r="BI92" s="46">
        <f>BG92/BH92</f>
        <v>0.19580915872548973</v>
      </c>
      <c r="BJ92" s="64">
        <f>BB92/BC92</f>
        <v>0.10673827038763425</v>
      </c>
      <c r="BK92" s="66">
        <v>0</v>
      </c>
      <c r="BL92" s="66">
        <v>633</v>
      </c>
      <c r="BM92" s="66">
        <v>0</v>
      </c>
      <c r="BN92" s="10">
        <f>SUM(BK92:BM92)</f>
        <v>633</v>
      </c>
      <c r="BO92" s="15">
        <f>AY92*$D$143</f>
        <v>0</v>
      </c>
      <c r="BP92" s="9">
        <f>BO92-BN92</f>
        <v>-633</v>
      </c>
      <c r="BQ92" s="53">
        <f>BP92*IF($BP$138 &gt; 0, (BP92&gt;0), (BP92&lt;0))</f>
        <v>0</v>
      </c>
      <c r="BR92" s="7">
        <f>BQ92/$BQ$138</f>
        <v>0</v>
      </c>
      <c r="BS92" s="62">
        <f>BR92*$BP$138</f>
        <v>0</v>
      </c>
      <c r="BT92" s="48">
        <f>IF(BS92&gt;0,V92,W92)</f>
        <v>325.61264618069583</v>
      </c>
      <c r="BU92" s="46">
        <f>BS92/BT92</f>
        <v>0</v>
      </c>
      <c r="BV92" s="64" t="e">
        <f>BN92/BO92</f>
        <v>#DIV/0!</v>
      </c>
      <c r="BW92" s="16">
        <f>BB92+BN92+BY92</f>
        <v>949</v>
      </c>
      <c r="BX92" s="69">
        <f>BC92+BO92+BZ92</f>
        <v>2972.5574970814914</v>
      </c>
      <c r="BY92" s="66">
        <v>0</v>
      </c>
      <c r="BZ92" s="15">
        <f>AZ92*$D$146</f>
        <v>12.044844474287833</v>
      </c>
      <c r="CA92" s="37">
        <f>BZ92-BY92</f>
        <v>12.044844474287833</v>
      </c>
      <c r="CB92" s="54">
        <f>CA92*(CA92&lt;&gt;0)</f>
        <v>12.044844474287833</v>
      </c>
      <c r="CC92" s="26">
        <f>CB92/$CB$138</f>
        <v>6.3408936191665516E-3</v>
      </c>
      <c r="CD92" s="47">
        <f>CC92 * $CA$138</f>
        <v>12.044844474287833</v>
      </c>
      <c r="CE92" s="48">
        <f>IF(CD92&gt;0, V92, W92)</f>
        <v>314.12667877509716</v>
      </c>
      <c r="CF92" s="65">
        <f>CD92/CE92</f>
        <v>3.8343908009518313E-2</v>
      </c>
      <c r="CG92" s="66">
        <v>0</v>
      </c>
      <c r="CH92" s="15">
        <f>AZ92*$CG$141</f>
        <v>10.963161483303098</v>
      </c>
      <c r="CI92" s="37">
        <f>CH92-CG92</f>
        <v>10.963161483303098</v>
      </c>
      <c r="CJ92" s="54">
        <f>CI92*(CI92&lt;&gt;0)</f>
        <v>10.963161483303098</v>
      </c>
      <c r="CK92" s="26">
        <f>CJ92/$CJ$138</f>
        <v>1.839842497722357E-3</v>
      </c>
      <c r="CL92" s="47">
        <f>CK92 * $CI$138</f>
        <v>10.963161483303098</v>
      </c>
      <c r="CM92" s="48">
        <f>IF(CD92&gt;0,V92,W92)</f>
        <v>314.12667877509716</v>
      </c>
      <c r="CN92" s="65">
        <f>CL92/CM92</f>
        <v>3.4900446934506661E-2</v>
      </c>
      <c r="CO92" s="70">
        <f>N92</f>
        <v>0</v>
      </c>
      <c r="CP92" s="1">
        <f>BW92+BY92</f>
        <v>949</v>
      </c>
    </row>
    <row r="93" spans="1:94" x14ac:dyDescent="0.2">
      <c r="A93" s="30" t="s">
        <v>220</v>
      </c>
      <c r="B93">
        <v>1</v>
      </c>
      <c r="C93">
        <v>1</v>
      </c>
      <c r="D93">
        <v>0.78519240136385704</v>
      </c>
      <c r="E93">
        <v>0.21480759863614199</v>
      </c>
      <c r="F93">
        <v>0.75810353168843703</v>
      </c>
      <c r="G93">
        <v>0.75810353168843703</v>
      </c>
      <c r="H93">
        <v>0.91044776119402904</v>
      </c>
      <c r="I93">
        <v>0.50231600617601602</v>
      </c>
      <c r="J93">
        <v>0.67626361962986004</v>
      </c>
      <c r="K93">
        <v>0.71601525011259504</v>
      </c>
      <c r="L93">
        <v>0.74486687559207798</v>
      </c>
      <c r="M93">
        <v>0.76960890394209003</v>
      </c>
      <c r="N93" s="21">
        <v>0</v>
      </c>
      <c r="O93">
        <v>0.99383742968730604</v>
      </c>
      <c r="P93">
        <v>0.98816416570332999</v>
      </c>
      <c r="Q93">
        <v>1.02610204082046</v>
      </c>
      <c r="R93">
        <v>0.98622954846778299</v>
      </c>
      <c r="S93">
        <v>2.5999999046325599</v>
      </c>
      <c r="T93" s="27">
        <f>IF(C93,P93,R93)</f>
        <v>0.98816416570332999</v>
      </c>
      <c r="U93" s="27">
        <f>IF(D93 = 0,O93,Q93)</f>
        <v>1.02610204082046</v>
      </c>
      <c r="V93" s="39">
        <f>S93*T93^(1-N93)</f>
        <v>2.5692267365899712</v>
      </c>
      <c r="W93" s="38">
        <f>S93*U93^(N93+1)</f>
        <v>2.6678652082764711</v>
      </c>
      <c r="X93" s="44">
        <f>0.5 * (D93-MAX($D$3:$D$137))/(MIN($D$3:$D$137)-MAX($D$3:$D$137)) + 0.75</f>
        <v>0.84586324097128829</v>
      </c>
      <c r="Y93" s="44">
        <f>AVERAGE(D93, F93, G93, H93, I93, J93, K93)</f>
        <v>0.72949172883617597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PERCENTILE($L$2:$L$137, 0.05)</f>
        <v>-4.3359341232353174E-2</v>
      </c>
      <c r="AG93" s="22">
        <f>PERCENTILE($L$2:$L$137, 0.95)</f>
        <v>0.9653657708272595</v>
      </c>
      <c r="AH93" s="22">
        <f>MIN(MAX(L93,AF93), AG93)</f>
        <v>0.74486687559207798</v>
      </c>
      <c r="AI93" s="22">
        <f>AH93-$AH$138+1</f>
        <v>1.7882262168244312</v>
      </c>
      <c r="AJ93" s="22">
        <f>PERCENTILE($M$2:$M$137, 0.02)</f>
        <v>-2.2731471942601358</v>
      </c>
      <c r="AK93" s="22">
        <f>PERCENTILE($M$2:$M$137, 0.98)</f>
        <v>1.2131274727462054</v>
      </c>
      <c r="AL93" s="22">
        <f>MIN(MAX(M93,AJ93), AK93)</f>
        <v>0.76960890394209003</v>
      </c>
      <c r="AM93" s="22">
        <f>AL93-$AL$138 + 1</f>
        <v>4.0427560982022257</v>
      </c>
      <c r="AN93" s="46">
        <v>0</v>
      </c>
      <c r="AO93" s="75">
        <v>0.22</v>
      </c>
      <c r="AP93" s="51">
        <v>0.5</v>
      </c>
      <c r="AQ93" s="50">
        <v>1</v>
      </c>
      <c r="AR93" s="17">
        <f>(AI93^4)*AB93*AE93*AN93</f>
        <v>0</v>
      </c>
      <c r="AS93" s="17">
        <f>(AM93^4) *Z93*AC93*AO93*(M93 &gt; 0)</f>
        <v>58.766908447951764</v>
      </c>
      <c r="AT93" s="17">
        <f>(AM93^4)*AA93*AP93*AQ93</f>
        <v>133.56115556352674</v>
      </c>
      <c r="AU93" s="17">
        <f>MIN(AR93, 0.05*AR$138)</f>
        <v>0</v>
      </c>
      <c r="AV93" s="17">
        <f>MIN(AS93, 0.05*AS$138)</f>
        <v>58.766908447951764</v>
      </c>
      <c r="AW93" s="17">
        <f>MIN(AT93, 0.05*AT$138)</f>
        <v>133.56115556352674</v>
      </c>
      <c r="AX93" s="14">
        <f>AU93/$AU$138</f>
        <v>0</v>
      </c>
      <c r="AY93" s="14">
        <f>AV93/$AV$138</f>
        <v>1.935247333797379E-2</v>
      </c>
      <c r="AZ93" s="67">
        <f>AW93/$AW$138</f>
        <v>1.5176920562174855E-2</v>
      </c>
      <c r="BA93" s="21">
        <f>N93</f>
        <v>0</v>
      </c>
      <c r="BB93" s="66">
        <v>0</v>
      </c>
      <c r="BC93" s="15">
        <f>$D$144*AX93</f>
        <v>0</v>
      </c>
      <c r="BD93" s="19">
        <f>BC93-BB93</f>
        <v>0</v>
      </c>
      <c r="BE93" s="53">
        <f>BD93*IF($BD$138 &gt; 0, (BD93&gt;0), (BD93&lt;0))</f>
        <v>0</v>
      </c>
      <c r="BF93" s="61">
        <f>BE93/$BE$138</f>
        <v>0</v>
      </c>
      <c r="BG93" s="62">
        <f>BF93*$BD$138</f>
        <v>0</v>
      </c>
      <c r="BH93" s="63">
        <f>(IF(BG93 &gt; 0, V93, W93))</f>
        <v>2.6678652082764711</v>
      </c>
      <c r="BI93" s="46">
        <f>BG93/BH93</f>
        <v>0</v>
      </c>
      <c r="BJ93" s="64" t="e">
        <f>BB93/BC93</f>
        <v>#DIV/0!</v>
      </c>
      <c r="BK93" s="66">
        <v>0</v>
      </c>
      <c r="BL93" s="66">
        <v>218</v>
      </c>
      <c r="BM93" s="66">
        <v>0</v>
      </c>
      <c r="BN93" s="10">
        <f>SUM(BK93:BM93)</f>
        <v>218</v>
      </c>
      <c r="BO93" s="15">
        <f>AY93*$D$143</f>
        <v>3423.9760178913552</v>
      </c>
      <c r="BP93" s="9">
        <f>BO93-BN93</f>
        <v>3205.9760178913552</v>
      </c>
      <c r="BQ93" s="53">
        <f>BP93*IF($BP$138 &gt; 0, (BP93&gt;0), (BP93&lt;0))</f>
        <v>3205.9760178913552</v>
      </c>
      <c r="BR93" s="7">
        <f>BQ93/$BQ$138</f>
        <v>2.3912158468024372E-2</v>
      </c>
      <c r="BS93" s="62">
        <f>BR93*$BP$138</f>
        <v>155.90846881944211</v>
      </c>
      <c r="BT93" s="48">
        <f>IF(BS93&gt;0,V93,W93)</f>
        <v>2.5692267365899712</v>
      </c>
      <c r="BU93" s="46">
        <f>BS93/BT93</f>
        <v>60.683032213175935</v>
      </c>
      <c r="BV93" s="64">
        <f>BN93/BO93</f>
        <v>6.3668670242104847E-2</v>
      </c>
      <c r="BW93" s="16">
        <f>BB93+BN93+BY93</f>
        <v>343</v>
      </c>
      <c r="BX93" s="69">
        <f>BC93+BO93+BZ93</f>
        <v>3572.3235867723615</v>
      </c>
      <c r="BY93" s="66">
        <v>125</v>
      </c>
      <c r="BZ93" s="15">
        <f>AZ93*$D$146</f>
        <v>148.34756888100623</v>
      </c>
      <c r="CA93" s="37">
        <f>BZ93-BY93</f>
        <v>23.347568881006225</v>
      </c>
      <c r="CB93" s="54">
        <f>CA93*(CA93&lt;&gt;0)</f>
        <v>23.347568881006225</v>
      </c>
      <c r="CC93" s="26">
        <f>CB93/$CB$138</f>
        <v>1.2291105199129376E-2</v>
      </c>
      <c r="CD93" s="47">
        <f>CC93 * $CA$138</f>
        <v>23.347568881006225</v>
      </c>
      <c r="CE93" s="48">
        <f>IF(CD93&gt;0, V93, W93)</f>
        <v>2.5692267365899712</v>
      </c>
      <c r="CF93" s="65">
        <f>CD93/CE93</f>
        <v>9.0873913728589368</v>
      </c>
      <c r="CG93" s="66">
        <v>0</v>
      </c>
      <c r="CH93" s="15">
        <f>AZ93*$CG$141</f>
        <v>135.02526801152914</v>
      </c>
      <c r="CI93" s="37">
        <f>CH93-CG93</f>
        <v>135.02526801152914</v>
      </c>
      <c r="CJ93" s="54">
        <f>CI93*(CI93&lt;&gt;0)</f>
        <v>135.02526801152914</v>
      </c>
      <c r="CK93" s="26">
        <f>CJ93/$CJ$138</f>
        <v>2.2659998827191791E-2</v>
      </c>
      <c r="CL93" s="47">
        <f>CK93 * $CI$138</f>
        <v>135.02526801152914</v>
      </c>
      <c r="CM93" s="48">
        <f>IF(CD93&gt;0,V93,W93)</f>
        <v>2.5692267365899712</v>
      </c>
      <c r="CN93" s="65">
        <f>CL93/CM93</f>
        <v>52.554827523997595</v>
      </c>
      <c r="CO93" s="70">
        <f>N93</f>
        <v>0</v>
      </c>
      <c r="CP93" s="1">
        <f>BW93+BY93</f>
        <v>468</v>
      </c>
    </row>
    <row r="94" spans="1:94" x14ac:dyDescent="0.2">
      <c r="A94" s="30" t="s">
        <v>169</v>
      </c>
      <c r="B94">
        <v>0</v>
      </c>
      <c r="C94">
        <v>0</v>
      </c>
      <c r="D94">
        <v>0.60089686098654704</v>
      </c>
      <c r="E94">
        <v>0.39910313901345201</v>
      </c>
      <c r="F94">
        <v>0.60816777041942605</v>
      </c>
      <c r="G94">
        <v>0.60816777041942605</v>
      </c>
      <c r="H94">
        <v>0.79411764705882304</v>
      </c>
      <c r="I94">
        <v>0.62787723785166205</v>
      </c>
      <c r="J94">
        <v>0.70612208205419702</v>
      </c>
      <c r="K94">
        <v>0.65531724552832005</v>
      </c>
      <c r="L94">
        <v>0.35491317958621299</v>
      </c>
      <c r="M94">
        <v>-0.33099433595878303</v>
      </c>
      <c r="N94" s="21">
        <v>0</v>
      </c>
      <c r="O94">
        <v>1.0261829988517199</v>
      </c>
      <c r="P94">
        <v>0.979596253840465</v>
      </c>
      <c r="Q94">
        <v>1.04208610452899</v>
      </c>
      <c r="R94">
        <v>0.98777157889098999</v>
      </c>
      <c r="S94">
        <v>24.379999160766602</v>
      </c>
      <c r="T94" s="27">
        <f>IF(C94,P94,R94)</f>
        <v>0.98777157889098999</v>
      </c>
      <c r="U94" s="27">
        <f>IF(D94 = 0,O94,Q94)</f>
        <v>1.04208610452899</v>
      </c>
      <c r="V94" s="39">
        <f>S94*T94^(1-N94)</f>
        <v>24.081870264391437</v>
      </c>
      <c r="W94" s="38">
        <f>S94*U94^(N94+1)</f>
        <v>25.406058353863312</v>
      </c>
      <c r="X94" s="44">
        <f>0.5 * (D94-MAX($D$3:$D$137))/(MIN($D$3:$D$137)-MAX($D$3:$D$137)) + 0.75</f>
        <v>0.94227581526241611</v>
      </c>
      <c r="Y94" s="44">
        <f>AVERAGE(D94, F94, G94, H94, I94, J94, K94)</f>
        <v>0.65723808775977155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PERCENTILE($L$2:$L$137, 0.05)</f>
        <v>-4.3359341232353174E-2</v>
      </c>
      <c r="AG94" s="22">
        <f>PERCENTILE($L$2:$L$137, 0.95)</f>
        <v>0.9653657708272595</v>
      </c>
      <c r="AH94" s="22">
        <f>MIN(MAX(L94,AF94), AG94)</f>
        <v>0.35491317958621299</v>
      </c>
      <c r="AI94" s="22">
        <f>AH94-$AH$138+1</f>
        <v>1.3982725208185662</v>
      </c>
      <c r="AJ94" s="22">
        <f>PERCENTILE($M$2:$M$137, 0.02)</f>
        <v>-2.2731471942601358</v>
      </c>
      <c r="AK94" s="22">
        <f>PERCENTILE($M$2:$M$137, 0.98)</f>
        <v>1.2131274727462054</v>
      </c>
      <c r="AL94" s="22">
        <f>MIN(MAX(M94,AJ94), AK94)</f>
        <v>-0.33099433595878303</v>
      </c>
      <c r="AM94" s="22">
        <f>AL94-$AL$138 + 1</f>
        <v>2.9421528583013528</v>
      </c>
      <c r="AN94" s="46">
        <v>1</v>
      </c>
      <c r="AO94" s="51">
        <v>1</v>
      </c>
      <c r="AP94" s="51">
        <v>1</v>
      </c>
      <c r="AQ94" s="21">
        <v>1</v>
      </c>
      <c r="AR94" s="17">
        <f>(AI94^4)*AB94*AE94*AN94</f>
        <v>3.8226742536524672</v>
      </c>
      <c r="AS94" s="17">
        <f>(AM94^4) *Z94*AC94*AO94*(M94 &gt; 0)</f>
        <v>0</v>
      </c>
      <c r="AT94" s="17">
        <f>(AM94^4)*AA94*AP94*AQ94</f>
        <v>74.930896770567998</v>
      </c>
      <c r="AU94" s="17">
        <f>MIN(AR94, 0.05*AR$138)</f>
        <v>3.8226742536524672</v>
      </c>
      <c r="AV94" s="17">
        <f>MIN(AS94, 0.05*AS$138)</f>
        <v>0</v>
      </c>
      <c r="AW94" s="17">
        <f>MIN(AT94, 0.05*AT$138)</f>
        <v>74.930896770567998</v>
      </c>
      <c r="AX94" s="14">
        <f>AU94/$AU$138</f>
        <v>5.7306739271979793E-3</v>
      </c>
      <c r="AY94" s="14">
        <f>AV94/$AV$138</f>
        <v>0</v>
      </c>
      <c r="AZ94" s="67">
        <f>AW94/$AW$138</f>
        <v>8.5146033900442702E-3</v>
      </c>
      <c r="BA94" s="21">
        <f>N94</f>
        <v>0</v>
      </c>
      <c r="BB94" s="66">
        <v>1073</v>
      </c>
      <c r="BC94" s="15">
        <f>$D$144*AX94</f>
        <v>695.10782467340607</v>
      </c>
      <c r="BD94" s="19">
        <f>BC94-BB94</f>
        <v>-377.89217532659393</v>
      </c>
      <c r="BE94" s="53">
        <f>BD94*IF($BD$138 &gt; 0, (BD94&gt;0), (BD94&lt;0))</f>
        <v>0</v>
      </c>
      <c r="BF94" s="61">
        <f>BE94/$BE$138</f>
        <v>0</v>
      </c>
      <c r="BG94" s="62">
        <f>BF94*$BD$138</f>
        <v>0</v>
      </c>
      <c r="BH94" s="63">
        <f>(IF(BG94 &gt; 0, V94, W94))</f>
        <v>25.406058353863312</v>
      </c>
      <c r="BI94" s="46">
        <f>BG94/BH94</f>
        <v>0</v>
      </c>
      <c r="BJ94" s="64">
        <f>BB94/BC94</f>
        <v>1.5436454056665887</v>
      </c>
      <c r="BK94" s="66">
        <v>707</v>
      </c>
      <c r="BL94" s="66">
        <v>1804</v>
      </c>
      <c r="BM94" s="66">
        <v>0</v>
      </c>
      <c r="BN94" s="10">
        <f>SUM(BK94:BM94)</f>
        <v>2511</v>
      </c>
      <c r="BO94" s="15">
        <f>AY94*$D$143</f>
        <v>0</v>
      </c>
      <c r="BP94" s="9">
        <f>BO94-BN94</f>
        <v>-2511</v>
      </c>
      <c r="BQ94" s="53">
        <f>BP94*IF($BP$138 &gt; 0, (BP94&gt;0), (BP94&lt;0))</f>
        <v>0</v>
      </c>
      <c r="BR94" s="7">
        <f>BQ94/$BQ$138</f>
        <v>0</v>
      </c>
      <c r="BS94" s="62">
        <f>BR94*$BP$138</f>
        <v>0</v>
      </c>
      <c r="BT94" s="48">
        <f>IF(BS94&gt;0,V94,W94)</f>
        <v>25.406058353863312</v>
      </c>
      <c r="BU94" s="46">
        <f>BS94/BT94</f>
        <v>0</v>
      </c>
      <c r="BV94" s="64" t="e">
        <f>BN94/BO94</f>
        <v>#DIV/0!</v>
      </c>
      <c r="BW94" s="16">
        <f>BB94+BN94+BY94</f>
        <v>3633</v>
      </c>
      <c r="BX94" s="69">
        <f>BC94+BO94+BZ94</f>
        <v>778.33424123956331</v>
      </c>
      <c r="BY94" s="66">
        <v>49</v>
      </c>
      <c r="BZ94" s="15">
        <f>AZ94*$D$146</f>
        <v>83.226416566157212</v>
      </c>
      <c r="CA94" s="37">
        <f>BZ94-BY94</f>
        <v>34.226416566157212</v>
      </c>
      <c r="CB94" s="54">
        <f>CA94*(CA94&lt;&gt;0)</f>
        <v>34.226416566157212</v>
      </c>
      <c r="CC94" s="26">
        <f>CB94/$CB$138</f>
        <v>1.8018170917405273E-2</v>
      </c>
      <c r="CD94" s="47">
        <f>CC94 * $CA$138</f>
        <v>34.226416566157212</v>
      </c>
      <c r="CE94" s="48">
        <f>IF(CD94&gt;0, V94, W94)</f>
        <v>24.081870264391437</v>
      </c>
      <c r="CF94" s="65">
        <f>CD94/CE94</f>
        <v>1.4212524272571125</v>
      </c>
      <c r="CG94" s="66">
        <v>0</v>
      </c>
      <c r="CH94" s="15">
        <f>AZ94*$CG$141</f>
        <v>75.752297710376368</v>
      </c>
      <c r="CI94" s="37">
        <f>CH94-CG94</f>
        <v>75.752297710376368</v>
      </c>
      <c r="CJ94" s="54">
        <f>CI94*(CI94&lt;&gt;0)</f>
        <v>75.752297710376368</v>
      </c>
      <c r="CK94" s="26">
        <f>CJ94/$CJ$138</f>
        <v>1.2712783337172451E-2</v>
      </c>
      <c r="CL94" s="47">
        <f>CK94 * $CI$138</f>
        <v>75.752297710376368</v>
      </c>
      <c r="CM94" s="48">
        <f>IF(CD94&gt;0,V94,W94)</f>
        <v>24.081870264391437</v>
      </c>
      <c r="CN94" s="65">
        <f>CL94/CM94</f>
        <v>3.1456152233486288</v>
      </c>
      <c r="CO94" s="70">
        <f>N94</f>
        <v>0</v>
      </c>
      <c r="CP94" s="1">
        <f>BW94+BY94</f>
        <v>3682</v>
      </c>
    </row>
    <row r="95" spans="1:94" x14ac:dyDescent="0.2">
      <c r="A95" s="30" t="s">
        <v>209</v>
      </c>
      <c r="B95">
        <v>0</v>
      </c>
      <c r="C95">
        <v>0</v>
      </c>
      <c r="D95">
        <v>1.4542936288088599E-2</v>
      </c>
      <c r="E95">
        <v>0.985457063711911</v>
      </c>
      <c r="F95">
        <v>2.2633744855966999E-2</v>
      </c>
      <c r="G95">
        <v>2.2633744855966999E-2</v>
      </c>
      <c r="H95">
        <v>7.4962518740629596E-4</v>
      </c>
      <c r="I95">
        <v>3.0359820089955001E-2</v>
      </c>
      <c r="J95">
        <v>4.7705854802690597E-3</v>
      </c>
      <c r="K95">
        <v>1.0391160405555801E-2</v>
      </c>
      <c r="L95">
        <v>0.44772389272331198</v>
      </c>
      <c r="M95">
        <v>0.67698738807964298</v>
      </c>
      <c r="N95" s="21">
        <v>2</v>
      </c>
      <c r="O95">
        <v>1.00265624742722</v>
      </c>
      <c r="P95">
        <v>0.96962785169700305</v>
      </c>
      <c r="Q95">
        <v>1.0033057818671001</v>
      </c>
      <c r="R95">
        <v>0.990332787205355</v>
      </c>
      <c r="S95">
        <v>2.1800000667571999</v>
      </c>
      <c r="T95" s="27">
        <f>IF(C95,P95,R95)</f>
        <v>0.990332787205355</v>
      </c>
      <c r="U95" s="27">
        <f>IF(D95 = 0,O95,Q95)</f>
        <v>1.0033057818671001</v>
      </c>
      <c r="V95" s="39">
        <f>S95*T95^(1-N95)</f>
        <v>2.2012803119535169</v>
      </c>
      <c r="W95" s="38">
        <f>S95*U95^(N95+1)</f>
        <v>2.2016914299745931</v>
      </c>
      <c r="X95" s="44">
        <f>0.5 * (D95-MAX($D$3:$D$137))/(MIN($D$3:$D$137)-MAX($D$3:$D$137)) + 0.75</f>
        <v>1.2490216606048818</v>
      </c>
      <c r="Y95" s="44">
        <f>AVERAGE(D95, F95, G95, H95, I95, J95, K95)</f>
        <v>1.5154516737601249E-2</v>
      </c>
      <c r="Z95" s="22">
        <f>AI95^N95</f>
        <v>2.2233292105836853</v>
      </c>
      <c r="AA95" s="22">
        <f>(Z95+AB95)/2</f>
        <v>8.9134462145901736</v>
      </c>
      <c r="AB95" s="22">
        <f>AM95^N95</f>
        <v>15.60356321859666</v>
      </c>
      <c r="AC95" s="22">
        <v>1</v>
      </c>
      <c r="AD95" s="22">
        <v>1</v>
      </c>
      <c r="AE95" s="22">
        <v>1</v>
      </c>
      <c r="AF95" s="22">
        <f>PERCENTILE($L$2:$L$137, 0.05)</f>
        <v>-4.3359341232353174E-2</v>
      </c>
      <c r="AG95" s="22">
        <f>PERCENTILE($L$2:$L$137, 0.95)</f>
        <v>0.9653657708272595</v>
      </c>
      <c r="AH95" s="22">
        <f>MIN(MAX(L95,AF95), AG95)</f>
        <v>0.44772389272331198</v>
      </c>
      <c r="AI95" s="22">
        <f>AH95-$AH$138+1</f>
        <v>1.4910832339556652</v>
      </c>
      <c r="AJ95" s="22">
        <f>PERCENTILE($M$2:$M$137, 0.02)</f>
        <v>-2.2731471942601358</v>
      </c>
      <c r="AK95" s="22">
        <f>PERCENTILE($M$2:$M$137, 0.98)</f>
        <v>1.2131274727462054</v>
      </c>
      <c r="AL95" s="22">
        <f>MIN(MAX(M95,AJ95), AK95)</f>
        <v>0.67698738807964298</v>
      </c>
      <c r="AM95" s="22">
        <f>AL95-$AL$138 + 1</f>
        <v>3.9501345823397789</v>
      </c>
      <c r="AN95" s="46">
        <v>0</v>
      </c>
      <c r="AO95" s="75">
        <v>0.22</v>
      </c>
      <c r="AP95" s="51">
        <v>0.5</v>
      </c>
      <c r="AQ95" s="50">
        <v>1</v>
      </c>
      <c r="AR95" s="17">
        <f>(AI95^4)*AB95*AE95*AN95</f>
        <v>0</v>
      </c>
      <c r="AS95" s="17">
        <f>(AM95^4) *Z95*AC95*AO95*(M95 &gt; 0)</f>
        <v>119.08965151720595</v>
      </c>
      <c r="AT95" s="17">
        <f>(AM95^4)*AA95*AP95*AQ95</f>
        <v>1085.0836566703063</v>
      </c>
      <c r="AU95" s="17">
        <f>MIN(AR95, 0.05*AR$138)</f>
        <v>0</v>
      </c>
      <c r="AV95" s="17">
        <f>MIN(AS95, 0.05*AS$138)</f>
        <v>119.08965151720595</v>
      </c>
      <c r="AW95" s="17">
        <f>MIN(AT95, 0.05*AT$138)</f>
        <v>474.39457162971206</v>
      </c>
      <c r="AX95" s="14">
        <f>AU95/$AU$138</f>
        <v>0</v>
      </c>
      <c r="AY95" s="14">
        <f>AV95/$AV$138</f>
        <v>3.9217297058539491E-2</v>
      </c>
      <c r="AZ95" s="67">
        <f>AW95/$AW$138</f>
        <v>5.3906756783985661E-2</v>
      </c>
      <c r="BA95" s="21">
        <f>N95</f>
        <v>2</v>
      </c>
      <c r="BB95" s="66">
        <v>0</v>
      </c>
      <c r="BC95" s="15">
        <f>$D$144*AX95</f>
        <v>0</v>
      </c>
      <c r="BD95" s="19">
        <f>BC95-BB95</f>
        <v>0</v>
      </c>
      <c r="BE95" s="53">
        <f>BD95*IF($BD$138 &gt; 0, (BD95&gt;0), (BD95&lt;0))</f>
        <v>0</v>
      </c>
      <c r="BF95" s="61">
        <f>BE95/$BE$138</f>
        <v>0</v>
      </c>
      <c r="BG95" s="62">
        <f>BF95*$BD$138</f>
        <v>0</v>
      </c>
      <c r="BH95" s="63">
        <f>(IF(BG95 &gt; 0, V95, W95))</f>
        <v>2.2016914299745931</v>
      </c>
      <c r="BI95" s="46">
        <f>BG95/BH95</f>
        <v>0</v>
      </c>
      <c r="BJ95" s="64" t="e">
        <f>BB95/BC95</f>
        <v>#DIV/0!</v>
      </c>
      <c r="BK95" s="66">
        <v>981</v>
      </c>
      <c r="BL95" s="66">
        <v>595</v>
      </c>
      <c r="BM95" s="66">
        <v>0</v>
      </c>
      <c r="BN95" s="10">
        <f>SUM(BK95:BM95)</f>
        <v>1576</v>
      </c>
      <c r="BO95" s="15">
        <f>AY95*$D$143</f>
        <v>6938.6006775410688</v>
      </c>
      <c r="BP95" s="9">
        <f>BO95-BN95</f>
        <v>5362.6006775410688</v>
      </c>
      <c r="BQ95" s="53">
        <f>BP95*IF($BP$138 &gt; 0, (BP95&gt;0), (BP95&lt;0))</f>
        <v>5362.6006775410688</v>
      </c>
      <c r="BR95" s="7">
        <f>BQ95/$BQ$138</f>
        <v>3.9997603377718849E-2</v>
      </c>
      <c r="BS95" s="62">
        <f>BR95*$BP$138</f>
        <v>260.78637390289543</v>
      </c>
      <c r="BT95" s="48">
        <f>IF(BS95&gt;0,V95,W95)</f>
        <v>2.2012803119535169</v>
      </c>
      <c r="BU95" s="46">
        <f>BS95/BT95</f>
        <v>118.47031588242466</v>
      </c>
      <c r="BV95" s="64">
        <f>BN95/BO95</f>
        <v>0.22713513476877439</v>
      </c>
      <c r="BW95" s="16">
        <f>BB95+BN95+BY95</f>
        <v>1811</v>
      </c>
      <c r="BX95" s="69">
        <f>BC95+BO95+BZ95</f>
        <v>7465.5149670639757</v>
      </c>
      <c r="BY95" s="66">
        <v>235</v>
      </c>
      <c r="BZ95" s="15">
        <f>AZ95*$D$146</f>
        <v>526.91428952290698</v>
      </c>
      <c r="CA95" s="37">
        <f>BZ95-BY95</f>
        <v>291.91428952290698</v>
      </c>
      <c r="CB95" s="54">
        <f>CA95*(CA95&lt;&gt;0)</f>
        <v>291.91428952290698</v>
      </c>
      <c r="CC95" s="26">
        <f>CB95/$CB$138</f>
        <v>0.15367549657703494</v>
      </c>
      <c r="CD95" s="47">
        <f>CC95 * $CA$138</f>
        <v>291.91428952290698</v>
      </c>
      <c r="CE95" s="48">
        <f>IF(CD95&gt;0, V95, W95)</f>
        <v>2.2012803119535169</v>
      </c>
      <c r="CF95" s="65">
        <f>CD95/CE95</f>
        <v>132.61113904382714</v>
      </c>
      <c r="CG95" s="66">
        <v>0</v>
      </c>
      <c r="CH95" s="15">
        <f>AZ95*$CG$141</f>
        <v>479.59493841792442</v>
      </c>
      <c r="CI95" s="37">
        <f>CH95-CG95</f>
        <v>479.59493841792442</v>
      </c>
      <c r="CJ95" s="54">
        <f>CI95*(CI95&lt;&gt;0)</f>
        <v>479.59493841792442</v>
      </c>
      <c r="CK95" s="26">
        <f>CJ95/$CJ$138</f>
        <v>8.0485829816307836E-2</v>
      </c>
      <c r="CL95" s="47">
        <f>CK95 * $CI$138</f>
        <v>479.59493841792448</v>
      </c>
      <c r="CM95" s="48">
        <f>IF(CD95&gt;0,V95,W95)</f>
        <v>2.2012803119535169</v>
      </c>
      <c r="CN95" s="65">
        <f>CL95/CM95</f>
        <v>217.87090713236333</v>
      </c>
      <c r="CO95" s="70">
        <f>N95</f>
        <v>2</v>
      </c>
      <c r="CP95" s="1">
        <f>BW95+BY95</f>
        <v>2046</v>
      </c>
    </row>
    <row r="96" spans="1:94" x14ac:dyDescent="0.2">
      <c r="A96" s="30" t="s">
        <v>214</v>
      </c>
      <c r="B96">
        <v>1</v>
      </c>
      <c r="C96">
        <v>1</v>
      </c>
      <c r="D96">
        <v>0.703955253695565</v>
      </c>
      <c r="E96">
        <v>0.296044746304434</v>
      </c>
      <c r="F96">
        <v>0.96305125148986803</v>
      </c>
      <c r="G96">
        <v>0.96305125148986803</v>
      </c>
      <c r="H96">
        <v>0.444212285833681</v>
      </c>
      <c r="I96">
        <v>0.76013372335979901</v>
      </c>
      <c r="J96">
        <v>0.581085827389486</v>
      </c>
      <c r="K96">
        <v>0.74807448378518404</v>
      </c>
      <c r="L96">
        <v>0.73124770203826805</v>
      </c>
      <c r="M96">
        <v>0.81019348235248001</v>
      </c>
      <c r="N96" s="21">
        <v>0</v>
      </c>
      <c r="O96">
        <v>1.0020119641412599</v>
      </c>
      <c r="P96">
        <v>0.98872395872580998</v>
      </c>
      <c r="Q96">
        <v>1.0101932807759799</v>
      </c>
      <c r="R96">
        <v>0.99516052327152205</v>
      </c>
      <c r="S96">
        <v>12.079999923706</v>
      </c>
      <c r="T96" s="27">
        <f>IF(C96,P96,R96)</f>
        <v>0.98872395872580998</v>
      </c>
      <c r="U96" s="27">
        <f>IF(D96 = 0,O96,Q96)</f>
        <v>1.0101932807759799</v>
      </c>
      <c r="V96" s="39">
        <f>S96*T96^(1-N96)</f>
        <v>11.943785345974078</v>
      </c>
      <c r="W96" s="38">
        <f>S96*U96^(N96+1)</f>
        <v>12.20313475470215</v>
      </c>
      <c r="X96" s="44">
        <f>0.5 * (D96-MAX($D$3:$D$137))/(MIN($D$3:$D$137)-MAX($D$3:$D$137)) + 0.75</f>
        <v>0.88836173289753573</v>
      </c>
      <c r="Y96" s="44">
        <f>AVERAGE(D96, F96, G96, H96, I96, J96, K96)</f>
        <v>0.73765201100620725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PERCENTILE($L$2:$L$137, 0.05)</f>
        <v>-4.3359341232353174E-2</v>
      </c>
      <c r="AG96" s="22">
        <f>PERCENTILE($L$2:$L$137, 0.95)</f>
        <v>0.9653657708272595</v>
      </c>
      <c r="AH96" s="22">
        <f>MIN(MAX(L96,AF96), AG96)</f>
        <v>0.73124770203826805</v>
      </c>
      <c r="AI96" s="22">
        <f>AH96-$AH$138+1</f>
        <v>1.7746070432706214</v>
      </c>
      <c r="AJ96" s="22">
        <f>PERCENTILE($M$2:$M$137, 0.02)</f>
        <v>-2.2731471942601358</v>
      </c>
      <c r="AK96" s="22">
        <f>PERCENTILE($M$2:$M$137, 0.98)</f>
        <v>1.2131274727462054</v>
      </c>
      <c r="AL96" s="22">
        <f>MIN(MAX(M96,AJ96), AK96)</f>
        <v>0.81019348235248001</v>
      </c>
      <c r="AM96" s="22">
        <f>AL96-$AL$138 + 1</f>
        <v>4.0833406766126163</v>
      </c>
      <c r="AN96" s="46">
        <v>0</v>
      </c>
      <c r="AO96" s="75">
        <v>0.22</v>
      </c>
      <c r="AP96" s="51">
        <v>0.5</v>
      </c>
      <c r="AQ96" s="50">
        <v>1</v>
      </c>
      <c r="AR96" s="17">
        <f>(AI96^4)*AB96*AE96*AN96</f>
        <v>0</v>
      </c>
      <c r="AS96" s="17">
        <f>(AM96^4) *Z96*AC96*AO96*(M96 &gt; 0)</f>
        <v>61.162487611870816</v>
      </c>
      <c r="AT96" s="17">
        <f>(AM96^4)*AA96*AP96*AQ96</f>
        <v>139.00565366334277</v>
      </c>
      <c r="AU96" s="17">
        <f>MIN(AR96, 0.05*AR$138)</f>
        <v>0</v>
      </c>
      <c r="AV96" s="17">
        <f>MIN(AS96, 0.05*AS$138)</f>
        <v>61.162487611870816</v>
      </c>
      <c r="AW96" s="17">
        <f>MIN(AT96, 0.05*AT$138)</f>
        <v>139.00565366334277</v>
      </c>
      <c r="AX96" s="14">
        <f>AU96/$AU$138</f>
        <v>0</v>
      </c>
      <c r="AY96" s="14">
        <f>AV96/$AV$138</f>
        <v>2.0141359177354112E-2</v>
      </c>
      <c r="AZ96" s="67">
        <f>AW96/$AW$138</f>
        <v>1.5795593819479203E-2</v>
      </c>
      <c r="BA96" s="21">
        <f>N96</f>
        <v>0</v>
      </c>
      <c r="BB96" s="66">
        <v>0</v>
      </c>
      <c r="BC96" s="15">
        <f>$D$144*AX96</f>
        <v>0</v>
      </c>
      <c r="BD96" s="19">
        <f>BC96-BB96</f>
        <v>0</v>
      </c>
      <c r="BE96" s="53">
        <f>BD96*IF($BD$138 &gt; 0, (BD96&gt;0), (BD96&lt;0))</f>
        <v>0</v>
      </c>
      <c r="BF96" s="61">
        <f>BE96/$BE$138</f>
        <v>0</v>
      </c>
      <c r="BG96" s="62">
        <f>BF96*$BD$138</f>
        <v>0</v>
      </c>
      <c r="BH96" s="63">
        <f>(IF(BG96 &gt; 0, V96, W96))</f>
        <v>12.20313475470215</v>
      </c>
      <c r="BI96" s="46">
        <f>BG96/BH96</f>
        <v>0</v>
      </c>
      <c r="BJ96" s="64" t="e">
        <f>BB96/BC96</f>
        <v>#DIV/0!</v>
      </c>
      <c r="BK96" s="66">
        <v>0</v>
      </c>
      <c r="BL96" s="66">
        <v>809</v>
      </c>
      <c r="BM96" s="66">
        <v>0</v>
      </c>
      <c r="BN96" s="10">
        <f>SUM(BK96:BM96)</f>
        <v>809</v>
      </c>
      <c r="BO96" s="15">
        <f>AY96*$D$143</f>
        <v>3563.5512622396895</v>
      </c>
      <c r="BP96" s="9">
        <f>BO96-BN96</f>
        <v>2754.5512622396895</v>
      </c>
      <c r="BQ96" s="53">
        <f>BP96*IF($BP$138 &gt; 0, (BP96&gt;0), (BP96&lt;0))</f>
        <v>2754.5512622396895</v>
      </c>
      <c r="BR96" s="7">
        <f>BQ96/$BQ$138</f>
        <v>2.0545152528712439E-2</v>
      </c>
      <c r="BS96" s="62">
        <f>BR96*$BP$138</f>
        <v>133.95542174483137</v>
      </c>
      <c r="BT96" s="48">
        <f>IF(BS96&gt;0,V96,W96)</f>
        <v>11.943785345974078</v>
      </c>
      <c r="BU96" s="46">
        <f>BS96/BT96</f>
        <v>11.215491392767207</v>
      </c>
      <c r="BV96" s="64">
        <f>BN96/BO96</f>
        <v>0.22702072748956165</v>
      </c>
      <c r="BW96" s="16">
        <f>BB96+BN96+BY96</f>
        <v>978</v>
      </c>
      <c r="BX96" s="69">
        <f>BC96+BO96+BZ96</f>
        <v>3717.9460838078799</v>
      </c>
      <c r="BY96" s="66">
        <v>169</v>
      </c>
      <c r="BZ96" s="15">
        <f>AZ96*$D$146</f>
        <v>154.39482156819042</v>
      </c>
      <c r="CA96" s="37">
        <f>BZ96-BY96</f>
        <v>-14.605178431809577</v>
      </c>
      <c r="CB96" s="54">
        <f>CA96*(CA96&lt;&gt;0)</f>
        <v>-14.605178431809577</v>
      </c>
      <c r="CC96" s="26">
        <f>CB96/$CB$138</f>
        <v>-7.6887570381456473E-3</v>
      </c>
      <c r="CD96" s="47">
        <f>CC96 * $CA$138</f>
        <v>-14.605178431809577</v>
      </c>
      <c r="CE96" s="48">
        <f>IF(CD96&gt;0, V96, W96)</f>
        <v>12.20313475470215</v>
      </c>
      <c r="CF96" s="65">
        <f>CD96/CE96</f>
        <v>-1.1968382489738436</v>
      </c>
      <c r="CG96" s="66">
        <v>0</v>
      </c>
      <c r="CH96" s="15">
        <f>AZ96*$CG$141</f>
        <v>140.52944931345161</v>
      </c>
      <c r="CI96" s="37">
        <f>CH96-CG96</f>
        <v>140.52944931345161</v>
      </c>
      <c r="CJ96" s="54">
        <f>CI96*(CI96&lt;&gt;0)</f>
        <v>140.52944931345161</v>
      </c>
      <c r="CK96" s="26">
        <f>CJ96/$CJ$138</f>
        <v>2.358371291184419E-2</v>
      </c>
      <c r="CL96" s="47">
        <f>CK96 * $CI$138</f>
        <v>140.52944931345161</v>
      </c>
      <c r="CM96" s="48">
        <f>IF(CD96&gt;0,V96,W96)</f>
        <v>12.20313475470215</v>
      </c>
      <c r="CN96" s="65">
        <f>CL96/CM96</f>
        <v>11.515848356857845</v>
      </c>
      <c r="CO96" s="70">
        <f>N96</f>
        <v>0</v>
      </c>
      <c r="CP96" s="1">
        <f>BW96+BY96</f>
        <v>1147</v>
      </c>
    </row>
    <row r="97" spans="1:94" x14ac:dyDescent="0.2">
      <c r="A97" s="30" t="s">
        <v>245</v>
      </c>
      <c r="B97">
        <v>1</v>
      </c>
      <c r="C97">
        <v>1</v>
      </c>
      <c r="D97">
        <v>0.71062740076824504</v>
      </c>
      <c r="E97">
        <v>0.28937259923175401</v>
      </c>
      <c r="F97">
        <v>0.80628930817610001</v>
      </c>
      <c r="G97">
        <v>0.80628930817610001</v>
      </c>
      <c r="H97">
        <v>0.53949329359165399</v>
      </c>
      <c r="I97">
        <v>0.63338301043219003</v>
      </c>
      <c r="J97">
        <v>0.58455614478256801</v>
      </c>
      <c r="K97">
        <v>0.68652849144578498</v>
      </c>
      <c r="L97">
        <v>0.100210173450446</v>
      </c>
      <c r="M97">
        <v>-5.4758755117561703E-2</v>
      </c>
      <c r="N97" s="21">
        <v>0</v>
      </c>
      <c r="O97">
        <v>1.03534206099908</v>
      </c>
      <c r="P97">
        <v>0.97742033098202197</v>
      </c>
      <c r="Q97">
        <v>1.0183790486053901</v>
      </c>
      <c r="R97">
        <v>0.989691885626379</v>
      </c>
      <c r="S97">
        <v>10.310000419616699</v>
      </c>
      <c r="T97" s="27">
        <f>IF(C97,P97,R97)</f>
        <v>0.97742033098202197</v>
      </c>
      <c r="U97" s="27">
        <f>IF(D97 = 0,O97,Q97)</f>
        <v>1.0183790486053901</v>
      </c>
      <c r="V97" s="39">
        <f>S97*T97^(1-N97)</f>
        <v>10.077204022566539</v>
      </c>
      <c r="W97" s="38">
        <f>S97*U97^(N97+1)</f>
        <v>10.499488418450426</v>
      </c>
      <c r="X97" s="44">
        <f>0.5 * (D97-MAX($D$3:$D$137))/(MIN($D$3:$D$137)-MAX($D$3:$D$137)) + 0.75</f>
        <v>0.88487125844541881</v>
      </c>
      <c r="Y97" s="44">
        <f>AVERAGE(D97, F97, G97, H97, I97, J97, K97)</f>
        <v>0.68102385105323471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PERCENTILE($L$2:$L$137, 0.05)</f>
        <v>-4.3359341232353174E-2</v>
      </c>
      <c r="AG97" s="22">
        <f>PERCENTILE($L$2:$L$137, 0.95)</f>
        <v>0.9653657708272595</v>
      </c>
      <c r="AH97" s="22">
        <f>MIN(MAX(L97,AF97), AG97)</f>
        <v>0.100210173450446</v>
      </c>
      <c r="AI97" s="22">
        <f>AH97-$AH$138+1</f>
        <v>1.1435695146827991</v>
      </c>
      <c r="AJ97" s="22">
        <f>PERCENTILE($M$2:$M$137, 0.02)</f>
        <v>-2.2731471942601358</v>
      </c>
      <c r="AK97" s="22">
        <f>PERCENTILE($M$2:$M$137, 0.98)</f>
        <v>1.2131274727462054</v>
      </c>
      <c r="AL97" s="22">
        <f>MIN(MAX(M97,AJ97), AK97)</f>
        <v>-5.4758755117561703E-2</v>
      </c>
      <c r="AM97" s="22">
        <f>AL97-$AL$138 + 1</f>
        <v>3.2183884391425739</v>
      </c>
      <c r="AN97" s="46">
        <v>0</v>
      </c>
      <c r="AO97" s="75">
        <v>0.22</v>
      </c>
      <c r="AP97" s="51">
        <v>0.5</v>
      </c>
      <c r="AQ97" s="50">
        <v>1</v>
      </c>
      <c r="AR97" s="17">
        <f>(AI97^4)*AB97*AE97*AN97</f>
        <v>0</v>
      </c>
      <c r="AS97" s="17">
        <f>(AM97^4) *Z97*AC97*AO97*(M97 &gt; 0)</f>
        <v>0</v>
      </c>
      <c r="AT97" s="17">
        <f>(AM97^4)*AA97*AP97*AQ97</f>
        <v>53.644332096341174</v>
      </c>
      <c r="AU97" s="17">
        <f>MIN(AR97, 0.05*AR$138)</f>
        <v>0</v>
      </c>
      <c r="AV97" s="17">
        <f>MIN(AS97, 0.05*AS$138)</f>
        <v>0</v>
      </c>
      <c r="AW97" s="17">
        <f>MIN(AT97, 0.05*AT$138)</f>
        <v>53.644332096341174</v>
      </c>
      <c r="AX97" s="14">
        <f>AU97/$AU$138</f>
        <v>0</v>
      </c>
      <c r="AY97" s="14">
        <f>AV97/$AV$138</f>
        <v>0</v>
      </c>
      <c r="AZ97" s="67">
        <f>AW97/$AW$138</f>
        <v>6.0957526415669084E-3</v>
      </c>
      <c r="BA97" s="21">
        <f>N97</f>
        <v>0</v>
      </c>
      <c r="BB97" s="66">
        <v>0</v>
      </c>
      <c r="BC97" s="15">
        <f>$D$144*AX97</f>
        <v>0</v>
      </c>
      <c r="BD97" s="19">
        <f>BC97-BB97</f>
        <v>0</v>
      </c>
      <c r="BE97" s="53">
        <f>BD97*IF($BD$138 &gt; 0, (BD97&gt;0), (BD97&lt;0))</f>
        <v>0</v>
      </c>
      <c r="BF97" s="61">
        <f>BE97/$BE$138</f>
        <v>0</v>
      </c>
      <c r="BG97" s="62">
        <f>BF97*$BD$138</f>
        <v>0</v>
      </c>
      <c r="BH97" s="63">
        <f>(IF(BG97 &gt; 0, V97, W97))</f>
        <v>10.499488418450426</v>
      </c>
      <c r="BI97" s="46">
        <f>BG97/BH97</f>
        <v>0</v>
      </c>
      <c r="BJ97" s="64" t="e">
        <f>BB97/BC97</f>
        <v>#DIV/0!</v>
      </c>
      <c r="BK97" s="66">
        <v>0</v>
      </c>
      <c r="BL97" s="66">
        <v>52</v>
      </c>
      <c r="BM97" s="66">
        <v>0</v>
      </c>
      <c r="BN97" s="10">
        <f>SUM(BK97:BM97)</f>
        <v>52</v>
      </c>
      <c r="BO97" s="15">
        <f>AY97*$D$143</f>
        <v>0</v>
      </c>
      <c r="BP97" s="9">
        <f>BO97-BN97</f>
        <v>-52</v>
      </c>
      <c r="BQ97" s="53">
        <f>BP97*IF($BP$138 &gt; 0, (BP97&gt;0), (BP97&lt;0))</f>
        <v>0</v>
      </c>
      <c r="BR97" s="7">
        <f>BQ97/$BQ$138</f>
        <v>0</v>
      </c>
      <c r="BS97" s="62">
        <f>BR97*$BP$138</f>
        <v>0</v>
      </c>
      <c r="BT97" s="48">
        <f>IF(BS97&gt;0,V97,W97)</f>
        <v>10.499488418450426</v>
      </c>
      <c r="BU97" s="46">
        <f>BS97/BT97</f>
        <v>0</v>
      </c>
      <c r="BV97" s="64" t="e">
        <f>BN97/BO97</f>
        <v>#DIV/0!</v>
      </c>
      <c r="BW97" s="16">
        <f>BB97+BN97+BY97</f>
        <v>52</v>
      </c>
      <c r="BX97" s="69">
        <f>BC97+BO97+BZ97</f>
        <v>59.583238982627819</v>
      </c>
      <c r="BY97" s="66">
        <v>0</v>
      </c>
      <c r="BZ97" s="15">
        <f>AZ97*$D$146</f>
        <v>59.583238982627819</v>
      </c>
      <c r="CA97" s="37">
        <f>BZ97-BY97</f>
        <v>59.583238982627819</v>
      </c>
      <c r="CB97" s="54">
        <f>CA97*(CA97&lt;&gt;0)</f>
        <v>59.583238982627819</v>
      </c>
      <c r="CC97" s="26">
        <f>CB97/$CB$138</f>
        <v>3.1367028497606156E-2</v>
      </c>
      <c r="CD97" s="47">
        <f>CC97 * $CA$138</f>
        <v>59.583238982627819</v>
      </c>
      <c r="CE97" s="48">
        <f>IF(CD97&gt;0, V97, W97)</f>
        <v>10.077204022566539</v>
      </c>
      <c r="CF97" s="65">
        <f>CD97/CE97</f>
        <v>5.9126756637256914</v>
      </c>
      <c r="CG97" s="66">
        <v>107</v>
      </c>
      <c r="CH97" s="15">
        <f>AZ97*$CG$141</f>
        <v>54.232387313860393</v>
      </c>
      <c r="CI97" s="37">
        <f>CH97-CG97</f>
        <v>-52.767612686139607</v>
      </c>
      <c r="CJ97" s="54">
        <f>CI97*(CI97&lt;&gt;0)</f>
        <v>-52.767612686139607</v>
      </c>
      <c r="CK97" s="26">
        <f>CJ97/$CJ$138</f>
        <v>-8.8554835638581225E-3</v>
      </c>
      <c r="CL97" s="47">
        <f>CK97 * $CI$138</f>
        <v>-52.7676126861396</v>
      </c>
      <c r="CM97" s="48">
        <f>IF(CD97&gt;0,V97,W97)</f>
        <v>10.077204022566539</v>
      </c>
      <c r="CN97" s="65">
        <f>CL97/CM97</f>
        <v>-5.2363346586983504</v>
      </c>
      <c r="CO97" s="70">
        <f>N97</f>
        <v>0</v>
      </c>
      <c r="CP97" s="1">
        <f>BW97+BY97</f>
        <v>52</v>
      </c>
    </row>
    <row r="98" spans="1:94" x14ac:dyDescent="0.2">
      <c r="A98" s="30" t="s">
        <v>120</v>
      </c>
      <c r="B98">
        <v>0</v>
      </c>
      <c r="C98">
        <v>0</v>
      </c>
      <c r="D98">
        <v>0.37648970747562299</v>
      </c>
      <c r="E98">
        <v>0.62351029252437695</v>
      </c>
      <c r="F98">
        <v>0.49032258064516099</v>
      </c>
      <c r="G98">
        <v>0.49032258064516099</v>
      </c>
      <c r="H98">
        <v>0.19873271889400901</v>
      </c>
      <c r="I98">
        <v>0.483870967741935</v>
      </c>
      <c r="J98">
        <v>0.310098360223381</v>
      </c>
      <c r="K98">
        <v>0.38993362029781597</v>
      </c>
      <c r="L98">
        <v>0.48835072940387603</v>
      </c>
      <c r="M98">
        <v>-1.32127687631774</v>
      </c>
      <c r="N98" s="21">
        <v>0</v>
      </c>
      <c r="O98">
        <v>1.0050709398692601</v>
      </c>
      <c r="P98">
        <v>0.98405275479705301</v>
      </c>
      <c r="Q98">
        <v>1.0278108138965201</v>
      </c>
      <c r="R98">
        <v>0.98808286867756001</v>
      </c>
      <c r="S98">
        <v>84.919998168945298</v>
      </c>
      <c r="T98" s="27">
        <f>IF(C98,P98,R98)</f>
        <v>0.98808286867756001</v>
      </c>
      <c r="U98" s="27">
        <f>IF(D98 = 0,O98,Q98)</f>
        <v>1.0278108138965201</v>
      </c>
      <c r="V98" s="39">
        <f>S98*T98^(1-N98)</f>
        <v>83.907995398864614</v>
      </c>
      <c r="W98" s="38">
        <f>S98*U98^(N98+1)</f>
        <v>87.28169243411466</v>
      </c>
      <c r="X98" s="44">
        <f>0.5 * (D98-MAX($D$3:$D$137))/(MIN($D$3:$D$137)-MAX($D$3:$D$137)) + 0.75</f>
        <v>1.0596724235310566</v>
      </c>
      <c r="Y98" s="44">
        <f>AVERAGE(D98, F98, G98, H98, I98, J98, K98)</f>
        <v>0.39139579084615511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PERCENTILE($L$2:$L$137, 0.05)</f>
        <v>-4.3359341232353174E-2</v>
      </c>
      <c r="AG98" s="22">
        <f>PERCENTILE($L$2:$L$137, 0.95)</f>
        <v>0.9653657708272595</v>
      </c>
      <c r="AH98" s="22">
        <f>MIN(MAX(L98,AF98), AG98)</f>
        <v>0.48835072940387603</v>
      </c>
      <c r="AI98" s="22">
        <f>AH98-$AH$138+1</f>
        <v>1.5317100706362292</v>
      </c>
      <c r="AJ98" s="22">
        <f>PERCENTILE($M$2:$M$137, 0.02)</f>
        <v>-2.2731471942601358</v>
      </c>
      <c r="AK98" s="22">
        <f>PERCENTILE($M$2:$M$137, 0.98)</f>
        <v>1.2131274727462054</v>
      </c>
      <c r="AL98" s="22">
        <f>MIN(MAX(M98,AJ98), AK98)</f>
        <v>-1.32127687631774</v>
      </c>
      <c r="AM98" s="22">
        <f>AL98-$AL$138 + 1</f>
        <v>1.9518703179423957</v>
      </c>
      <c r="AN98" s="46">
        <v>1</v>
      </c>
      <c r="AO98" s="51">
        <v>1</v>
      </c>
      <c r="AP98" s="51">
        <v>1</v>
      </c>
      <c r="AQ98" s="21">
        <v>1</v>
      </c>
      <c r="AR98" s="17">
        <f>(AI98^4)*AB98*AE98*AN98</f>
        <v>5.5043529127972519</v>
      </c>
      <c r="AS98" s="17">
        <f>(AM98^4) *Z98*AC98*AO98*(M98 &gt; 0)</f>
        <v>0</v>
      </c>
      <c r="AT98" s="17">
        <f>(AM98^4)*AA98*AP98*AQ98</f>
        <v>14.514558804961755</v>
      </c>
      <c r="AU98" s="17">
        <f>MIN(AR98, 0.05*AR$138)</f>
        <v>5.5043529127972519</v>
      </c>
      <c r="AV98" s="17">
        <f>MIN(AS98, 0.05*AS$138)</f>
        <v>0</v>
      </c>
      <c r="AW98" s="17">
        <f>MIN(AT98, 0.05*AT$138)</f>
        <v>14.514558804961755</v>
      </c>
      <c r="AX98" s="14">
        <f>AU98/$AU$138</f>
        <v>8.2517236966566845E-3</v>
      </c>
      <c r="AY98" s="14">
        <f>AV98/$AV$138</f>
        <v>0</v>
      </c>
      <c r="AZ98" s="67">
        <f>AW98/$AW$138</f>
        <v>1.6493291410101917E-3</v>
      </c>
      <c r="BA98" s="21">
        <f>N98</f>
        <v>0</v>
      </c>
      <c r="BB98" s="66">
        <v>934</v>
      </c>
      <c r="BC98" s="15">
        <f>$D$144*AX98</f>
        <v>1000.9010775096692</v>
      </c>
      <c r="BD98" s="19">
        <f>BC98-BB98</f>
        <v>66.901077509669221</v>
      </c>
      <c r="BE98" s="53">
        <f>BD98*IF($BD$138 &gt; 0, (BD98&gt;0), (BD98&lt;0))</f>
        <v>66.901077509669221</v>
      </c>
      <c r="BF98" s="61">
        <f>BE98/$BE$138</f>
        <v>2.2584270430950522E-3</v>
      </c>
      <c r="BG98" s="62">
        <f>BF98*$BD$138</f>
        <v>1.5560562326924967</v>
      </c>
      <c r="BH98" s="63">
        <f>(IF(BG98 &gt; 0, V98, W98))</f>
        <v>83.907995398864614</v>
      </c>
      <c r="BI98" s="46">
        <f>BG98/BH98</f>
        <v>1.8544790937927141E-2</v>
      </c>
      <c r="BJ98" s="64">
        <f>BB98/BC98</f>
        <v>0.93315915127584337</v>
      </c>
      <c r="BK98" s="66">
        <v>0</v>
      </c>
      <c r="BL98" s="66">
        <v>0</v>
      </c>
      <c r="BM98" s="66">
        <v>0</v>
      </c>
      <c r="BN98" s="10">
        <f>SUM(BK98:BM98)</f>
        <v>0</v>
      </c>
      <c r="BO98" s="15">
        <f>AY98*$D$143</f>
        <v>0</v>
      </c>
      <c r="BP98" s="9">
        <f>BO98-BN98</f>
        <v>0</v>
      </c>
      <c r="BQ98" s="53">
        <f>BP98*IF($BP$138 &gt; 0, (BP98&gt;0), (BP98&lt;0))</f>
        <v>0</v>
      </c>
      <c r="BR98" s="7">
        <f>BQ98/$BQ$138</f>
        <v>0</v>
      </c>
      <c r="BS98" s="62">
        <f>BR98*$BP$138</f>
        <v>0</v>
      </c>
      <c r="BT98" s="48">
        <f>IF(BS98&gt;0,V98,W98)</f>
        <v>87.28169243411466</v>
      </c>
      <c r="BU98" s="46">
        <f>BS98/BT98</f>
        <v>0</v>
      </c>
      <c r="BV98" s="64" t="e">
        <f>BN98/BO98</f>
        <v>#DIV/0!</v>
      </c>
      <c r="BW98" s="16">
        <f>BB98+BN98+BY98</f>
        <v>934</v>
      </c>
      <c r="BX98" s="69">
        <f>BC98+BO98+BZ98</f>
        <v>1017.0225276649304</v>
      </c>
      <c r="BY98" s="66">
        <v>0</v>
      </c>
      <c r="BZ98" s="15">
        <f>AZ98*$D$146</f>
        <v>16.121450155261169</v>
      </c>
      <c r="CA98" s="37">
        <f>BZ98-BY98</f>
        <v>16.121450155261169</v>
      </c>
      <c r="CB98" s="54">
        <f>CA98*(CA98&lt;&gt;0)</f>
        <v>16.121450155261169</v>
      </c>
      <c r="CC98" s="26">
        <f>CB98/$CB$138</f>
        <v>8.4869838410471712E-3</v>
      </c>
      <c r="CD98" s="47">
        <f>CC98 * $CA$138</f>
        <v>16.121450155261169</v>
      </c>
      <c r="CE98" s="48">
        <f>IF(CD98&gt;0, V98, W98)</f>
        <v>83.907995398864614</v>
      </c>
      <c r="CF98" s="65">
        <f>CD98/CE98</f>
        <v>0.19213246697917555</v>
      </c>
      <c r="CG98" s="66">
        <v>0</v>
      </c>
      <c r="CH98" s="15">
        <f>AZ98*$CG$141</f>
        <v>14.673669035282423</v>
      </c>
      <c r="CI98" s="37">
        <f>CH98-CG98</f>
        <v>14.673669035282423</v>
      </c>
      <c r="CJ98" s="54">
        <f>CI98*(CI98&lt;&gt;0)</f>
        <v>14.673669035282423</v>
      </c>
      <c r="CK98" s="26">
        <f>CJ98/$CJ$138</f>
        <v>2.4625414785454025E-3</v>
      </c>
      <c r="CL98" s="47">
        <f>CK98 * $CI$138</f>
        <v>14.673669035282421</v>
      </c>
      <c r="CM98" s="48">
        <f>IF(CD98&gt;0,V98,W98)</f>
        <v>83.907995398864614</v>
      </c>
      <c r="CN98" s="65">
        <f>CL98/CM98</f>
        <v>0.1748780788473106</v>
      </c>
      <c r="CO98" s="70">
        <f>N98</f>
        <v>0</v>
      </c>
      <c r="CP98" s="1">
        <f>BW98+BY98</f>
        <v>934</v>
      </c>
    </row>
    <row r="99" spans="1:94" x14ac:dyDescent="0.2">
      <c r="A99" s="30" t="s">
        <v>171</v>
      </c>
      <c r="B99">
        <v>1</v>
      </c>
      <c r="C99">
        <v>1</v>
      </c>
      <c r="D99">
        <v>0.55852976428286005</v>
      </c>
      <c r="E99">
        <v>0.441470235717139</v>
      </c>
      <c r="F99">
        <v>0.48470401271354702</v>
      </c>
      <c r="G99">
        <v>0.48470401271354702</v>
      </c>
      <c r="H99">
        <v>0.381947346427079</v>
      </c>
      <c r="I99">
        <v>0.58253238612620095</v>
      </c>
      <c r="J99">
        <v>0.47169555763091198</v>
      </c>
      <c r="K99">
        <v>0.47815554954727602</v>
      </c>
      <c r="L99">
        <v>0.58341369237984597</v>
      </c>
      <c r="M99">
        <v>-0.29305889904802201</v>
      </c>
      <c r="N99" s="21">
        <v>0</v>
      </c>
      <c r="O99">
        <v>1.0101929800046401</v>
      </c>
      <c r="P99">
        <v>0.99379981672048301</v>
      </c>
      <c r="Q99">
        <v>1.00894799521392</v>
      </c>
      <c r="R99">
        <v>0.98852128366561598</v>
      </c>
      <c r="S99">
        <v>88.400001525878906</v>
      </c>
      <c r="T99" s="27">
        <f>IF(C99,P99,R99)</f>
        <v>0.99379981672048301</v>
      </c>
      <c r="U99" s="27">
        <f>IF(D99 = 0,O99,Q99)</f>
        <v>1.00894799521392</v>
      </c>
      <c r="V99" s="39">
        <f>S99*T99^(1-N99)</f>
        <v>87.851905314508869</v>
      </c>
      <c r="W99" s="38">
        <f>S99*U99^(N99+1)</f>
        <v>89.191004316442985</v>
      </c>
      <c r="X99" s="44">
        <f>0.5 * (D99-MAX($D$3:$D$137))/(MIN($D$3:$D$137)-MAX($D$3:$D$137)) + 0.75</f>
        <v>0.96443978542729869</v>
      </c>
      <c r="Y99" s="44">
        <f>AVERAGE(D99, F99, G99, H99, I99, J99, K99)</f>
        <v>0.49175266134877454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PERCENTILE($L$2:$L$137, 0.05)</f>
        <v>-4.3359341232353174E-2</v>
      </c>
      <c r="AG99" s="22">
        <f>PERCENTILE($L$2:$L$137, 0.95)</f>
        <v>0.9653657708272595</v>
      </c>
      <c r="AH99" s="22">
        <f>MIN(MAX(L99,AF99), AG99)</f>
        <v>0.58341369237984597</v>
      </c>
      <c r="AI99" s="22">
        <f>AH99-$AH$138+1</f>
        <v>1.6267730336121993</v>
      </c>
      <c r="AJ99" s="22">
        <f>PERCENTILE($M$2:$M$137, 0.02)</f>
        <v>-2.2731471942601358</v>
      </c>
      <c r="AK99" s="22">
        <f>PERCENTILE($M$2:$M$137, 0.98)</f>
        <v>1.2131274727462054</v>
      </c>
      <c r="AL99" s="22">
        <f>MIN(MAX(M99,AJ99), AK99)</f>
        <v>-0.29305889904802201</v>
      </c>
      <c r="AM99" s="22">
        <f>AL99-$AL$138 + 1</f>
        <v>2.9800882952121137</v>
      </c>
      <c r="AN99" s="46">
        <v>1</v>
      </c>
      <c r="AO99" s="51">
        <v>1</v>
      </c>
      <c r="AP99" s="51">
        <v>1</v>
      </c>
      <c r="AQ99" s="21">
        <v>1</v>
      </c>
      <c r="AR99" s="17">
        <f>(AI99^4)*AB99*AE99*AN99</f>
        <v>7.0033826937749435</v>
      </c>
      <c r="AS99" s="17">
        <f>(AM99^4) *Z99*AC99*AO99*(M99 &gt; 0)</f>
        <v>0</v>
      </c>
      <c r="AT99" s="17">
        <f>(AM99^4)*AA99*AP99*AQ99</f>
        <v>78.87085100927591</v>
      </c>
      <c r="AU99" s="17">
        <f>MIN(AR99, 0.05*AR$138)</f>
        <v>7.0033826937749435</v>
      </c>
      <c r="AV99" s="17">
        <f>MIN(AS99, 0.05*AS$138)</f>
        <v>0</v>
      </c>
      <c r="AW99" s="17">
        <f>MIN(AT99, 0.05*AT$138)</f>
        <v>78.87085100927591</v>
      </c>
      <c r="AX99" s="14">
        <f>AU99/$AU$138</f>
        <v>1.0498959613694134E-2</v>
      </c>
      <c r="AY99" s="14">
        <f>AV99/$AV$138</f>
        <v>0</v>
      </c>
      <c r="AZ99" s="67">
        <f>AW99/$AW$138</f>
        <v>8.962311200351682E-3</v>
      </c>
      <c r="BA99" s="21">
        <f>N99</f>
        <v>0</v>
      </c>
      <c r="BB99" s="66">
        <v>1591</v>
      </c>
      <c r="BC99" s="15">
        <f>$D$144*AX99</f>
        <v>1273.4818053026436</v>
      </c>
      <c r="BD99" s="19">
        <f>BC99-BB99</f>
        <v>-317.51819469735642</v>
      </c>
      <c r="BE99" s="53">
        <f>BD99*IF($BD$138 &gt; 0, (BD99&gt;0), (BD99&lt;0))</f>
        <v>0</v>
      </c>
      <c r="BF99" s="61">
        <f>BE99/$BE$138</f>
        <v>0</v>
      </c>
      <c r="BG99" s="62">
        <f>BF99*$BD$138</f>
        <v>0</v>
      </c>
      <c r="BH99" s="63">
        <f>(IF(BG99 &gt; 0, V99, W99))</f>
        <v>89.191004316442985</v>
      </c>
      <c r="BI99" s="46">
        <f>BG99/BH99</f>
        <v>0</v>
      </c>
      <c r="BJ99" s="64">
        <f>BB99/BC99</f>
        <v>1.2493307665451083</v>
      </c>
      <c r="BK99" s="66">
        <v>530</v>
      </c>
      <c r="BL99" s="66">
        <v>0</v>
      </c>
      <c r="BM99" s="66">
        <v>265</v>
      </c>
      <c r="BN99" s="10">
        <f>SUM(BK99:BM99)</f>
        <v>795</v>
      </c>
      <c r="BO99" s="15">
        <f>AY99*$D$143</f>
        <v>0</v>
      </c>
      <c r="BP99" s="9">
        <f>BO99-BN99</f>
        <v>-795</v>
      </c>
      <c r="BQ99" s="53">
        <f>BP99*IF($BP$138 &gt; 0, (BP99&gt;0), (BP99&lt;0))</f>
        <v>0</v>
      </c>
      <c r="BR99" s="7">
        <f>BQ99/$BQ$138</f>
        <v>0</v>
      </c>
      <c r="BS99" s="62">
        <f>BR99*$BP$138</f>
        <v>0</v>
      </c>
      <c r="BT99" s="48">
        <f>IF(BS99&gt;0,V99,W99)</f>
        <v>89.191004316442985</v>
      </c>
      <c r="BU99" s="46">
        <f>BS99/BT99</f>
        <v>0</v>
      </c>
      <c r="BV99" s="64" t="e">
        <f>BN99/BO99</f>
        <v>#DIV/0!</v>
      </c>
      <c r="BW99" s="16">
        <f>BB99+BN99+BY99</f>
        <v>2474</v>
      </c>
      <c r="BX99" s="69">
        <f>BC99+BO99+BZ99</f>
        <v>1361.0843642460411</v>
      </c>
      <c r="BY99" s="66">
        <v>88</v>
      </c>
      <c r="BZ99" s="15">
        <f>AZ99*$D$146</f>
        <v>87.602558943397526</v>
      </c>
      <c r="CA99" s="37">
        <f>BZ99-BY99</f>
        <v>-0.39744105660247442</v>
      </c>
      <c r="CB99" s="54">
        <f>CA99*(CA99&lt;&gt;0)</f>
        <v>-0.39744105660247442</v>
      </c>
      <c r="CC99" s="26">
        <f>CB99/$CB$138</f>
        <v>-2.0922905772550031E-4</v>
      </c>
      <c r="CD99" s="47">
        <f>CC99 * $CA$138</f>
        <v>-0.39744105660247442</v>
      </c>
      <c r="CE99" s="48">
        <f>IF(CD99&gt;0, V99, W99)</f>
        <v>89.191004316442985</v>
      </c>
      <c r="CF99" s="65">
        <f>CD99/CE99</f>
        <v>-4.4560666139870269E-3</v>
      </c>
      <c r="CG99" s="66">
        <v>0</v>
      </c>
      <c r="CH99" s="15">
        <f>AZ99*$CG$141</f>
        <v>79.73544217172882</v>
      </c>
      <c r="CI99" s="37">
        <f>CH99-CG99</f>
        <v>79.73544217172882</v>
      </c>
      <c r="CJ99" s="54">
        <f>CI99*(CI99&lt;&gt;0)</f>
        <v>79.73544217172882</v>
      </c>
      <c r="CK99" s="26">
        <f>CJ99/$CJ$138</f>
        <v>1.3381236361943159E-2</v>
      </c>
      <c r="CL99" s="47">
        <f>CK99 * $CI$138</f>
        <v>79.73544217172882</v>
      </c>
      <c r="CM99" s="48">
        <f>IF(CD99&gt;0,V99,W99)</f>
        <v>89.191004316442985</v>
      </c>
      <c r="CN99" s="65">
        <f>CL99/CM99</f>
        <v>0.89398524865617013</v>
      </c>
      <c r="CO99" s="70">
        <f>N99</f>
        <v>0</v>
      </c>
      <c r="CP99" s="1">
        <f>BW99+BY99</f>
        <v>2562</v>
      </c>
    </row>
    <row r="100" spans="1:94" x14ac:dyDescent="0.2">
      <c r="A100" s="30" t="s">
        <v>172</v>
      </c>
      <c r="B100">
        <v>0</v>
      </c>
      <c r="C100">
        <v>0</v>
      </c>
      <c r="D100">
        <v>0.15625</v>
      </c>
      <c r="E100">
        <v>0.84375</v>
      </c>
      <c r="F100">
        <v>9.7674418604651106E-2</v>
      </c>
      <c r="G100">
        <v>9.7674418604651106E-2</v>
      </c>
      <c r="H100">
        <v>0.45751633986928097</v>
      </c>
      <c r="I100">
        <v>0.40522875816993398</v>
      </c>
      <c r="J100">
        <v>0.43057958410459002</v>
      </c>
      <c r="K100">
        <v>0.205077084386453</v>
      </c>
      <c r="L100">
        <v>-5.0136959879351399E-2</v>
      </c>
      <c r="M100">
        <v>-0.760713462623964</v>
      </c>
      <c r="N100" s="21">
        <v>0</v>
      </c>
      <c r="O100">
        <v>1.0155206820098199</v>
      </c>
      <c r="P100">
        <v>0.97100089573794901</v>
      </c>
      <c r="Q100">
        <v>1.0230009251936201</v>
      </c>
      <c r="R100">
        <v>0.97999366735772198</v>
      </c>
      <c r="S100">
        <v>31.7199993133544</v>
      </c>
      <c r="T100" s="27">
        <f>IF(C100,P100,R100)</f>
        <v>0.97999366735772198</v>
      </c>
      <c r="U100" s="27">
        <f>IF(D100 = 0,O100,Q100)</f>
        <v>1.0230009251936201</v>
      </c>
      <c r="V100" s="39">
        <f>S100*T100^(1-N100)</f>
        <v>31.0853984556786</v>
      </c>
      <c r="W100" s="38">
        <f>S100*U100^(N100+1)</f>
        <v>32.449588644702544</v>
      </c>
      <c r="X100" s="44">
        <f>0.5 * (D100-MAX($D$3:$D$137))/(MIN($D$3:$D$137)-MAX($D$3:$D$137)) + 0.75</f>
        <v>1.1748888694384152</v>
      </c>
      <c r="Y100" s="44">
        <f>AVERAGE(D100, F100, G100, H100, I100, J100, K100)</f>
        <v>0.2642858005342229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PERCENTILE($L$2:$L$137, 0.05)</f>
        <v>-4.3359341232353174E-2</v>
      </c>
      <c r="AG100" s="22">
        <f>PERCENTILE($L$2:$L$137, 0.95)</f>
        <v>0.9653657708272595</v>
      </c>
      <c r="AH100" s="22">
        <f>MIN(MAX(L100,AF100), AG100)</f>
        <v>-4.3359341232353174E-2</v>
      </c>
      <c r="AI100" s="22">
        <f>AH100-$AH$138+1</f>
        <v>1</v>
      </c>
      <c r="AJ100" s="22">
        <f>PERCENTILE($M$2:$M$137, 0.02)</f>
        <v>-2.2731471942601358</v>
      </c>
      <c r="AK100" s="22">
        <f>PERCENTILE($M$2:$M$137, 0.98)</f>
        <v>1.2131274727462054</v>
      </c>
      <c r="AL100" s="22">
        <f>MIN(MAX(M100,AJ100), AK100)</f>
        <v>-0.760713462623964</v>
      </c>
      <c r="AM100" s="22">
        <f>AL100-$AL$138 + 1</f>
        <v>2.5124337316361718</v>
      </c>
      <c r="AN100" s="46">
        <v>1</v>
      </c>
      <c r="AO100" s="51">
        <v>1</v>
      </c>
      <c r="AP100" s="51">
        <v>1</v>
      </c>
      <c r="AQ100" s="21">
        <v>1</v>
      </c>
      <c r="AR100" s="17">
        <f>(AI100^4)*AB100*AE100*AN100</f>
        <v>1</v>
      </c>
      <c r="AS100" s="17">
        <f>(AM100^4) *Z100*AC100*AO100*(M100 &gt; 0)</f>
        <v>0</v>
      </c>
      <c r="AT100" s="17">
        <f>(AM100^4)*AA100*AP100*AQ100</f>
        <v>39.845424886512141</v>
      </c>
      <c r="AU100" s="17">
        <f>MIN(AR100, 0.05*AR$138)</f>
        <v>1</v>
      </c>
      <c r="AV100" s="17">
        <f>MIN(AS100, 0.05*AS$138)</f>
        <v>0</v>
      </c>
      <c r="AW100" s="17">
        <f>MIN(AT100, 0.05*AT$138)</f>
        <v>39.845424886512141</v>
      </c>
      <c r="AX100" s="14">
        <f>AU100/$AU$138</f>
        <v>1.4991269323360388E-3</v>
      </c>
      <c r="AY100" s="14">
        <f>AV100/$AV$138</f>
        <v>0</v>
      </c>
      <c r="AZ100" s="67">
        <f>AW100/$AW$138</f>
        <v>4.5277449548650163E-3</v>
      </c>
      <c r="BA100" s="21">
        <f>N100</f>
        <v>0</v>
      </c>
      <c r="BB100" s="66">
        <v>285</v>
      </c>
      <c r="BC100" s="15">
        <f>$D$144*AX100</f>
        <v>181.83810038463216</v>
      </c>
      <c r="BD100" s="19">
        <f>BC100-BB100</f>
        <v>-103.16189961536784</v>
      </c>
      <c r="BE100" s="53">
        <f>BD100*IF($BD$138 &gt; 0, (BD100&gt;0), (BD100&lt;0))</f>
        <v>0</v>
      </c>
      <c r="BF100" s="61">
        <f>BE100/$BE$138</f>
        <v>0</v>
      </c>
      <c r="BG100" s="62">
        <f>BF100*$BD$138</f>
        <v>0</v>
      </c>
      <c r="BH100" s="63">
        <f>(IF(BG100 &gt; 0, V100, W100))</f>
        <v>32.449588644702544</v>
      </c>
      <c r="BI100" s="46">
        <f>BG100/BH100</f>
        <v>0</v>
      </c>
      <c r="BJ100" s="64">
        <f>BB100/BC100</f>
        <v>1.5673282958695407</v>
      </c>
      <c r="BK100" s="66">
        <v>63</v>
      </c>
      <c r="BL100" s="66">
        <v>317</v>
      </c>
      <c r="BM100" s="66">
        <v>63</v>
      </c>
      <c r="BN100" s="10">
        <f>SUM(BK100:BM100)</f>
        <v>443</v>
      </c>
      <c r="BO100" s="15">
        <f>AY100*$D$143</f>
        <v>0</v>
      </c>
      <c r="BP100" s="9">
        <f>BO100-BN100</f>
        <v>-443</v>
      </c>
      <c r="BQ100" s="53">
        <f>BP100*IF($BP$138 &gt; 0, (BP100&gt;0), (BP100&lt;0))</f>
        <v>0</v>
      </c>
      <c r="BR100" s="7">
        <f>BQ100/$BQ$138</f>
        <v>0</v>
      </c>
      <c r="BS100" s="62">
        <f>BR100*$BP$138</f>
        <v>0</v>
      </c>
      <c r="BT100" s="48">
        <f>IF(BS100&gt;0,V100,W100)</f>
        <v>32.449588644702544</v>
      </c>
      <c r="BU100" s="46">
        <f>BS100/BT100</f>
        <v>0</v>
      </c>
      <c r="BV100" s="64" t="e">
        <f>BN100/BO100</f>
        <v>#DIV/0!</v>
      </c>
      <c r="BW100" s="16">
        <f>BB100+BN100+BY100</f>
        <v>791</v>
      </c>
      <c r="BX100" s="69">
        <f>BC100+BO100+BZ100</f>
        <v>226.09476983320801</v>
      </c>
      <c r="BY100" s="66">
        <v>63</v>
      </c>
      <c r="BZ100" s="15">
        <f>AZ100*$D$146</f>
        <v>44.256669448575842</v>
      </c>
      <c r="CA100" s="37">
        <f>BZ100-BY100</f>
        <v>-18.743330551424158</v>
      </c>
      <c r="CB100" s="54">
        <f>CA100*(CA100&lt;&gt;0)</f>
        <v>-18.743330551424158</v>
      </c>
      <c r="CC100" s="26">
        <f>CB100/$CB$138</f>
        <v>-9.8672477962802475E-3</v>
      </c>
      <c r="CD100" s="47">
        <f>CC100 * $CA$138</f>
        <v>-18.743330551424158</v>
      </c>
      <c r="CE100" s="48">
        <f>IF(CD100&gt;0, V100, W100)</f>
        <v>32.449588644702544</v>
      </c>
      <c r="CF100" s="65">
        <f>CD100/CE100</f>
        <v>-0.57761381066024831</v>
      </c>
      <c r="CG100" s="66">
        <v>0</v>
      </c>
      <c r="CH100" s="15">
        <f>AZ100*$CG$141</f>
        <v>40.282214927195334</v>
      </c>
      <c r="CI100" s="37">
        <f>CH100-CG100</f>
        <v>40.282214927195334</v>
      </c>
      <c r="CJ100" s="54">
        <f>CI100*(CI100&lt;&gt;0)</f>
        <v>40.282214927195334</v>
      </c>
      <c r="CK100" s="26">
        <f>CJ100/$CJ$138</f>
        <v>6.7601787165421142E-3</v>
      </c>
      <c r="CL100" s="47">
        <f>CK100 * $CI$138</f>
        <v>40.282214927195334</v>
      </c>
      <c r="CM100" s="48">
        <f>IF(CD100&gt;0,V100,W100)</f>
        <v>32.449588644702544</v>
      </c>
      <c r="CN100" s="65">
        <f>CL100/CM100</f>
        <v>1.241378291979411</v>
      </c>
      <c r="CO100" s="70">
        <f>N100</f>
        <v>0</v>
      </c>
      <c r="CP100" s="1">
        <f>BW100+BY100</f>
        <v>854</v>
      </c>
    </row>
    <row r="101" spans="1:94" x14ac:dyDescent="0.2">
      <c r="A101" s="30" t="s">
        <v>121</v>
      </c>
      <c r="B101">
        <v>1</v>
      </c>
      <c r="C101">
        <v>1</v>
      </c>
      <c r="D101">
        <v>0.66867924528301803</v>
      </c>
      <c r="E101">
        <v>0.33132075471698103</v>
      </c>
      <c r="F101">
        <v>0.96191187453323301</v>
      </c>
      <c r="G101">
        <v>0.96191187453323301</v>
      </c>
      <c r="H101">
        <v>0.14485596707818901</v>
      </c>
      <c r="I101">
        <v>0.73333333333333295</v>
      </c>
      <c r="J101">
        <v>0.32592592592592501</v>
      </c>
      <c r="K101">
        <v>0.55992143945949002</v>
      </c>
      <c r="L101">
        <v>-1.40797521674233E-2</v>
      </c>
      <c r="M101">
        <v>-1.0383779234988399</v>
      </c>
      <c r="N101" s="21">
        <v>0</v>
      </c>
      <c r="O101">
        <v>0.99181449190311</v>
      </c>
      <c r="P101">
        <v>0.95087290060276997</v>
      </c>
      <c r="Q101">
        <v>1.0119433135273701</v>
      </c>
      <c r="R101">
        <v>0.97723077787678003</v>
      </c>
      <c r="S101">
        <v>5.0900001525878897</v>
      </c>
      <c r="T101" s="27">
        <f>IF(C101,P101,R101)</f>
        <v>0.95087290060276997</v>
      </c>
      <c r="U101" s="27">
        <f>IF(D101 = 0,O101,Q101)</f>
        <v>1.0119433135273701</v>
      </c>
      <c r="V101" s="39">
        <f>S101*T101^(1-N101)</f>
        <v>4.839943209159788</v>
      </c>
      <c r="W101" s="38">
        <f>S101*U101^(N101+1)</f>
        <v>5.1507916202646085</v>
      </c>
      <c r="X101" s="44">
        <f>0.5 * (D101-MAX($D$3:$D$137))/(MIN($D$3:$D$137)-MAX($D$3:$D$137)) + 0.75</f>
        <v>0.90681606323459185</v>
      </c>
      <c r="Y101" s="44">
        <f>AVERAGE(D101, F101, G101, H101, I101, J101, K101)</f>
        <v>0.62236280859234583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PERCENTILE($L$2:$L$137, 0.05)</f>
        <v>-4.3359341232353174E-2</v>
      </c>
      <c r="AG101" s="22">
        <f>PERCENTILE($L$2:$L$137, 0.95)</f>
        <v>0.9653657708272595</v>
      </c>
      <c r="AH101" s="22">
        <f>MIN(MAX(L101,AF101), AG101)</f>
        <v>-1.40797521674233E-2</v>
      </c>
      <c r="AI101" s="22">
        <f>AH101-$AH$138+1</f>
        <v>1.0292795890649298</v>
      </c>
      <c r="AJ101" s="22">
        <f>PERCENTILE($M$2:$M$137, 0.02)</f>
        <v>-2.2731471942601358</v>
      </c>
      <c r="AK101" s="22">
        <f>PERCENTILE($M$2:$M$137, 0.98)</f>
        <v>1.2131274727462054</v>
      </c>
      <c r="AL101" s="22">
        <f>MIN(MAX(M101,AJ101), AK101)</f>
        <v>-1.0383779234988399</v>
      </c>
      <c r="AM101" s="22">
        <f>AL101-$AL$138 + 1</f>
        <v>2.2347692707612961</v>
      </c>
      <c r="AN101" s="46">
        <v>1</v>
      </c>
      <c r="AO101" s="51">
        <v>1</v>
      </c>
      <c r="AP101" s="51">
        <v>1</v>
      </c>
      <c r="AQ101" s="21">
        <v>1</v>
      </c>
      <c r="AR101" s="17">
        <f>(AI101^4)*AB101*AE101*AN101</f>
        <v>1.1223632621316053</v>
      </c>
      <c r="AS101" s="17">
        <f>(AM101^4) *Z101*AC101*AO101*(M101 &gt; 0)</f>
        <v>0</v>
      </c>
      <c r="AT101" s="17">
        <f>(AM101^4)*AA101*AP101*AQ101</f>
        <v>24.941970648584466</v>
      </c>
      <c r="AU101" s="17">
        <f>MIN(AR101, 0.05*AR$138)</f>
        <v>1.1223632621316053</v>
      </c>
      <c r="AV101" s="17">
        <f>MIN(AS101, 0.05*AS$138)</f>
        <v>0</v>
      </c>
      <c r="AW101" s="17">
        <f>MIN(AT101, 0.05*AT$138)</f>
        <v>24.941970648584466</v>
      </c>
      <c r="AX101" s="14">
        <f>AU101/$AU$138</f>
        <v>1.6825649941260229E-3</v>
      </c>
      <c r="AY101" s="14">
        <f>AV101/$AV$138</f>
        <v>0</v>
      </c>
      <c r="AZ101" s="67">
        <f>AW101/$AW$138</f>
        <v>2.8342245587835921E-3</v>
      </c>
      <c r="BA101" s="21">
        <f>N101</f>
        <v>0</v>
      </c>
      <c r="BB101" s="66">
        <v>280</v>
      </c>
      <c r="BC101" s="15">
        <f>$D$144*AX101</f>
        <v>204.08840352751008</v>
      </c>
      <c r="BD101" s="19">
        <f>BC101-BB101</f>
        <v>-75.911596472489919</v>
      </c>
      <c r="BE101" s="53">
        <f>BD101*IF($BD$138 &gt; 0, (BD101&gt;0), (BD101&lt;0))</f>
        <v>0</v>
      </c>
      <c r="BF101" s="61">
        <f>BE101/$BE$138</f>
        <v>0</v>
      </c>
      <c r="BG101" s="62">
        <f>BF101*$BD$138</f>
        <v>0</v>
      </c>
      <c r="BH101" s="63">
        <f>(IF(BG101 &gt; 0, V101, W101))</f>
        <v>5.1507916202646085</v>
      </c>
      <c r="BI101" s="46">
        <f>BG101/BH101</f>
        <v>0</v>
      </c>
      <c r="BJ101" s="64">
        <f>BB101/BC101</f>
        <v>1.3719544822754097</v>
      </c>
      <c r="BK101" s="66">
        <v>66</v>
      </c>
      <c r="BL101" s="66">
        <v>346</v>
      </c>
      <c r="BM101" s="66">
        <v>0</v>
      </c>
      <c r="BN101" s="10">
        <f>SUM(BK101:BM101)</f>
        <v>412</v>
      </c>
      <c r="BO101" s="15">
        <f>AY101*$D$143</f>
        <v>0</v>
      </c>
      <c r="BP101" s="9">
        <f>BO101-BN101</f>
        <v>-412</v>
      </c>
      <c r="BQ101" s="53">
        <f>BP101*IF($BP$138 &gt; 0, (BP101&gt;0), (BP101&lt;0))</f>
        <v>0</v>
      </c>
      <c r="BR101" s="7">
        <f>BQ101/$BQ$138</f>
        <v>0</v>
      </c>
      <c r="BS101" s="62">
        <f>BR101*$BP$138</f>
        <v>0</v>
      </c>
      <c r="BT101" s="48">
        <f>IF(BS101&gt;0,V101,W101)</f>
        <v>5.1507916202646085</v>
      </c>
      <c r="BU101" s="46">
        <f>BS101/BT101</f>
        <v>0</v>
      </c>
      <c r="BV101" s="64" t="e">
        <f>BN101/BO101</f>
        <v>#DIV/0!</v>
      </c>
      <c r="BW101" s="16">
        <f>BB101+BN101+BY101</f>
        <v>702</v>
      </c>
      <c r="BX101" s="69">
        <f>BC101+BO101+BZ101</f>
        <v>231.79167318856824</v>
      </c>
      <c r="BY101" s="66">
        <v>10</v>
      </c>
      <c r="BZ101" s="15">
        <f>AZ101*$D$146</f>
        <v>27.703269661058158</v>
      </c>
      <c r="CA101" s="37">
        <f>BZ101-BY101</f>
        <v>17.703269661058158</v>
      </c>
      <c r="CB101" s="54">
        <f>CA101*(CA101&lt;&gt;0)</f>
        <v>17.703269661058158</v>
      </c>
      <c r="CC101" s="26">
        <f>CB101/$CB$138</f>
        <v>9.3197176494738982E-3</v>
      </c>
      <c r="CD101" s="47">
        <f>CC101 * $CA$138</f>
        <v>17.703269661058158</v>
      </c>
      <c r="CE101" s="48">
        <f>IF(CD101&gt;0, V101, W101)</f>
        <v>4.839943209159788</v>
      </c>
      <c r="CF101" s="65">
        <f>CD101/CE101</f>
        <v>3.6577432618535699</v>
      </c>
      <c r="CG101" s="66">
        <v>62</v>
      </c>
      <c r="CH101" s="15">
        <f>AZ101*$CG$141</f>
        <v>25.215387343357921</v>
      </c>
      <c r="CI101" s="37">
        <f>CH101-CG101</f>
        <v>-36.784612656642082</v>
      </c>
      <c r="CJ101" s="54">
        <f>CI101*(CI101&lt;&gt;0)</f>
        <v>-36.784612656642082</v>
      </c>
      <c r="CK101" s="26">
        <f>CJ101/$CJ$138</f>
        <v>-6.1732095920523722E-3</v>
      </c>
      <c r="CL101" s="47">
        <f>CK101 * $CI$138</f>
        <v>-36.784612656642082</v>
      </c>
      <c r="CM101" s="48">
        <f>IF(CD101&gt;0,V101,W101)</f>
        <v>4.839943209159788</v>
      </c>
      <c r="CN101" s="65">
        <f>CL101/CM101</f>
        <v>-7.6002157601820031</v>
      </c>
      <c r="CO101" s="70">
        <f>N101</f>
        <v>0</v>
      </c>
      <c r="CP101" s="1">
        <f>BW101+BY101</f>
        <v>712</v>
      </c>
    </row>
    <row r="102" spans="1:94" x14ac:dyDescent="0.2">
      <c r="A102" s="30" t="s">
        <v>281</v>
      </c>
      <c r="B102">
        <v>0</v>
      </c>
      <c r="C102">
        <v>0</v>
      </c>
      <c r="D102">
        <v>0.93767479025169798</v>
      </c>
      <c r="E102">
        <v>6.2325209748302003E-2</v>
      </c>
      <c r="F102">
        <v>0.884783472387763</v>
      </c>
      <c r="G102">
        <v>0.884783472387763</v>
      </c>
      <c r="H102">
        <v>0.97179272879231005</v>
      </c>
      <c r="I102">
        <v>0.83284580025073096</v>
      </c>
      <c r="J102">
        <v>0.89964075768546303</v>
      </c>
      <c r="K102">
        <v>0.89218118870916696</v>
      </c>
      <c r="L102">
        <v>0.43706192741206901</v>
      </c>
      <c r="M102">
        <v>-1.46152576178297</v>
      </c>
      <c r="N102" s="21">
        <v>0</v>
      </c>
      <c r="O102">
        <v>1.0015540471414</v>
      </c>
      <c r="P102">
        <v>1</v>
      </c>
      <c r="Q102">
        <v>1.0010780734550599</v>
      </c>
      <c r="R102">
        <v>1.0019255953667701</v>
      </c>
      <c r="S102">
        <v>21.190000534057599</v>
      </c>
      <c r="T102" s="27">
        <f>IF(C102,P102,R102)</f>
        <v>1.0019255953667701</v>
      </c>
      <c r="U102" s="27">
        <f>IF(D102 = 0,O102,Q102)</f>
        <v>1.0010780734550599</v>
      </c>
      <c r="V102" s="39">
        <f>S102*T102^(1-N102)</f>
        <v>21.230803900907837</v>
      </c>
      <c r="W102" s="38">
        <f>S102*U102^(N102+1)</f>
        <v>21.212844911146075</v>
      </c>
      <c r="X102" s="44">
        <f>0.5 * (D102-MAX($D$3:$D$137))/(MIN($D$3:$D$137)-MAX($D$3:$D$137)) + 0.75</f>
        <v>0.76609343418898812</v>
      </c>
      <c r="Y102" s="44">
        <f>AVERAGE(D102, F102, G102, H102, I102, J102, K102)</f>
        <v>0.90052888720927082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PERCENTILE($L$2:$L$137, 0.05)</f>
        <v>-4.3359341232353174E-2</v>
      </c>
      <c r="AG102" s="22">
        <f>PERCENTILE($L$2:$L$137, 0.95)</f>
        <v>0.9653657708272595</v>
      </c>
      <c r="AH102" s="22">
        <f>MIN(MAX(L102,AF102), AG102)</f>
        <v>0.43706192741206901</v>
      </c>
      <c r="AI102" s="22">
        <f>AH102-$AH$138+1</f>
        <v>1.4804212686444223</v>
      </c>
      <c r="AJ102" s="22">
        <f>PERCENTILE($M$2:$M$137, 0.02)</f>
        <v>-2.2731471942601358</v>
      </c>
      <c r="AK102" s="22">
        <f>PERCENTILE($M$2:$M$137, 0.98)</f>
        <v>1.2131274727462054</v>
      </c>
      <c r="AL102" s="22">
        <f>MIN(MAX(M102,AJ102), AK102)</f>
        <v>-1.46152576178297</v>
      </c>
      <c r="AM102" s="22">
        <f>AL102-$AL$138 + 1</f>
        <v>1.8116214324771658</v>
      </c>
      <c r="AN102" s="46">
        <v>0</v>
      </c>
      <c r="AO102" s="75">
        <v>0.22</v>
      </c>
      <c r="AP102" s="51">
        <v>0.5</v>
      </c>
      <c r="AQ102" s="50">
        <v>1</v>
      </c>
      <c r="AR102" s="17">
        <f>(AI102^4)*AB102*AE102*AN102</f>
        <v>0</v>
      </c>
      <c r="AS102" s="17">
        <f>(AM102^4) *Z102*AC102*AO102*(M102 &gt; 0)</f>
        <v>0</v>
      </c>
      <c r="AT102" s="17">
        <f>(AM102^4)*AA102*AP102*AQ102</f>
        <v>5.3856708087380634</v>
      </c>
      <c r="AU102" s="17">
        <f>MIN(AR102, 0.05*AR$138)</f>
        <v>0</v>
      </c>
      <c r="AV102" s="17">
        <f>MIN(AS102, 0.05*AS$138)</f>
        <v>0</v>
      </c>
      <c r="AW102" s="17">
        <f>MIN(AT102, 0.05*AT$138)</f>
        <v>5.3856708087380634</v>
      </c>
      <c r="AX102" s="14">
        <f>AU102/$AU$138</f>
        <v>0</v>
      </c>
      <c r="AY102" s="14">
        <f>AV102/$AV$138</f>
        <v>0</v>
      </c>
      <c r="AZ102" s="67">
        <f>AW102/$AW$138</f>
        <v>6.1198855081306903E-4</v>
      </c>
      <c r="BA102" s="21">
        <f>N102</f>
        <v>0</v>
      </c>
      <c r="BB102" s="66">
        <v>0</v>
      </c>
      <c r="BC102" s="15">
        <f>$D$144*AX102</f>
        <v>0</v>
      </c>
      <c r="BD102" s="19">
        <f>BC102-BB102</f>
        <v>0</v>
      </c>
      <c r="BE102" s="53">
        <f>BD102*IF($BD$138 &gt; 0, (BD102&gt;0), (BD102&lt;0))</f>
        <v>0</v>
      </c>
      <c r="BF102" s="61">
        <f>BE102/$BE$138</f>
        <v>0</v>
      </c>
      <c r="BG102" s="62">
        <f>BF102*$BD$138</f>
        <v>0</v>
      </c>
      <c r="BH102" s="63">
        <f>(IF(BG102 &gt; 0, V102, W102))</f>
        <v>21.212844911146075</v>
      </c>
      <c r="BI102" s="46">
        <f>BG102/BH102</f>
        <v>0</v>
      </c>
      <c r="BJ102" s="64" t="e">
        <f>BB102/BC102</f>
        <v>#DIV/0!</v>
      </c>
      <c r="BK102" s="66">
        <v>0</v>
      </c>
      <c r="BL102" s="66">
        <v>0</v>
      </c>
      <c r="BM102" s="66">
        <v>0</v>
      </c>
      <c r="BN102" s="10">
        <f>SUM(BK102:BM102)</f>
        <v>0</v>
      </c>
      <c r="BO102" s="15">
        <f>AY102*$D$143</f>
        <v>0</v>
      </c>
      <c r="BP102" s="9">
        <f>BO102-BN102</f>
        <v>0</v>
      </c>
      <c r="BQ102" s="53">
        <f>BP102*IF($BP$138 &gt; 0, (BP102&gt;0), (BP102&lt;0))</f>
        <v>0</v>
      </c>
      <c r="BR102" s="7">
        <f>BQ102/$BQ$138</f>
        <v>0</v>
      </c>
      <c r="BS102" s="62">
        <f>BR102*$BP$138</f>
        <v>0</v>
      </c>
      <c r="BT102" s="48">
        <f>IF(BS102&gt;0,V102,W102)</f>
        <v>21.212844911146075</v>
      </c>
      <c r="BU102" s="46">
        <f>BS102/BT102</f>
        <v>0</v>
      </c>
      <c r="BV102" s="64" t="e">
        <f>BN102/BO102</f>
        <v>#DIV/0!</v>
      </c>
      <c r="BW102" s="16">
        <f>BB102+BN102+BY102</f>
        <v>127</v>
      </c>
      <c r="BX102" s="69">
        <f>BC102+BO102+BZ102</f>
        <v>5.9819126893498833</v>
      </c>
      <c r="BY102" s="66">
        <v>127</v>
      </c>
      <c r="BZ102" s="15">
        <f>AZ102*$D$146</f>
        <v>5.9819126893498833</v>
      </c>
      <c r="CA102" s="37">
        <f>BZ102-BY102</f>
        <v>-121.01808731065012</v>
      </c>
      <c r="CB102" s="54">
        <f>CA102*(CA102&lt;&gt;0)</f>
        <v>-121.01808731065012</v>
      </c>
      <c r="CC102" s="26">
        <f>CB102/$CB$138</f>
        <v>-6.3708819094338148E-2</v>
      </c>
      <c r="CD102" s="47">
        <f>CC102 * $CA$138</f>
        <v>-121.01808731065013</v>
      </c>
      <c r="CE102" s="48">
        <f>IF(CD102&gt;0, V102, W102)</f>
        <v>21.212844911146075</v>
      </c>
      <c r="CF102" s="65">
        <f>CD102/CE102</f>
        <v>-5.7049437648536427</v>
      </c>
      <c r="CG102" s="66">
        <v>62</v>
      </c>
      <c r="CH102" s="15">
        <f>AZ102*$CG$141</f>
        <v>5.4447091394461715</v>
      </c>
      <c r="CI102" s="37">
        <f>CH102-CG102</f>
        <v>-56.555290860553825</v>
      </c>
      <c r="CJ102" s="54">
        <f>CI102*(CI102&lt;&gt;0)</f>
        <v>-56.555290860553825</v>
      </c>
      <c r="CK102" s="26">
        <f>CJ102/$CJ$138</f>
        <v>-9.4911333518865205E-3</v>
      </c>
      <c r="CL102" s="47">
        <f>CK102 * $CI$138</f>
        <v>-56.555290860553818</v>
      </c>
      <c r="CM102" s="48">
        <f>IF(CD102&gt;0,V102,W102)</f>
        <v>21.212844911146075</v>
      </c>
      <c r="CN102" s="65">
        <f>CL102/CM102</f>
        <v>-2.6660870381811641</v>
      </c>
      <c r="CO102" s="70">
        <f>N102</f>
        <v>0</v>
      </c>
      <c r="CP102" s="1">
        <f>BW102+BY102</f>
        <v>254</v>
      </c>
    </row>
    <row r="103" spans="1:94" x14ac:dyDescent="0.2">
      <c r="A103" s="30" t="s">
        <v>122</v>
      </c>
      <c r="B103">
        <v>0</v>
      </c>
      <c r="C103">
        <v>0</v>
      </c>
      <c r="D103">
        <v>0.20175789053136201</v>
      </c>
      <c r="E103">
        <v>0.79824210946863705</v>
      </c>
      <c r="F103">
        <v>0.107270560190703</v>
      </c>
      <c r="G103">
        <v>0.107270560190703</v>
      </c>
      <c r="H103">
        <v>9.1934809862097705E-2</v>
      </c>
      <c r="I103">
        <v>0.30672795653990798</v>
      </c>
      <c r="J103">
        <v>0.16792550837763201</v>
      </c>
      <c r="K103">
        <v>0.13421424422905801</v>
      </c>
      <c r="L103">
        <v>0.96219754593667395</v>
      </c>
      <c r="M103">
        <v>-1.3890668717222301</v>
      </c>
      <c r="N103" s="21">
        <v>0</v>
      </c>
      <c r="O103">
        <v>1.00259662121348</v>
      </c>
      <c r="P103">
        <v>0.96651501727297096</v>
      </c>
      <c r="Q103">
        <v>1.0231379184985501</v>
      </c>
      <c r="R103">
        <v>0.99968423149106</v>
      </c>
      <c r="S103">
        <v>175.92999267578099</v>
      </c>
      <c r="T103" s="27">
        <f>IF(C103,P103,R103)</f>
        <v>0.99968423149106</v>
      </c>
      <c r="U103" s="27">
        <f>IF(D103 = 0,O103,Q103)</f>
        <v>1.0231379184985501</v>
      </c>
      <c r="V103" s="39">
        <f>S103*T103^(1-N103)</f>
        <v>175.87443952431593</v>
      </c>
      <c r="W103" s="38">
        <f>S103*U103^(N103+1)</f>
        <v>180.00064650776372</v>
      </c>
      <c r="X103" s="44">
        <f>0.5 * (D103-MAX($D$3:$D$137))/(MIN($D$3:$D$137)-MAX($D$3:$D$137)) + 0.75</f>
        <v>1.1510818208917992</v>
      </c>
      <c r="Y103" s="44">
        <f>AVERAGE(D103, F103, G103, H103, I103, J103, K103)</f>
        <v>0.1595859328459234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PERCENTILE($L$2:$L$137, 0.05)</f>
        <v>-4.3359341232353174E-2</v>
      </c>
      <c r="AG103" s="22">
        <f>PERCENTILE($L$2:$L$137, 0.95)</f>
        <v>0.9653657708272595</v>
      </c>
      <c r="AH103" s="22">
        <f>MIN(MAX(L103,AF103), AG103)</f>
        <v>0.96219754593667395</v>
      </c>
      <c r="AI103" s="22">
        <f>AH103-$AH$138+1</f>
        <v>2.005556887169027</v>
      </c>
      <c r="AJ103" s="22">
        <f>PERCENTILE($M$2:$M$137, 0.02)</f>
        <v>-2.2731471942601358</v>
      </c>
      <c r="AK103" s="22">
        <f>PERCENTILE($M$2:$M$137, 0.98)</f>
        <v>1.2131274727462054</v>
      </c>
      <c r="AL103" s="22">
        <f>MIN(MAX(M103,AJ103), AK103)</f>
        <v>-1.3890668717222301</v>
      </c>
      <c r="AM103" s="22">
        <f>AL103-$AL$138 + 1</f>
        <v>1.8840803225379057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16.178562858971326</v>
      </c>
      <c r="AS103" s="17">
        <f>(AM103^4) *Z103*AC103*AO103*(M103 &gt; 0)</f>
        <v>0</v>
      </c>
      <c r="AT103" s="17">
        <f>(AM103^4)*AA103*AP103*AQ103</f>
        <v>12.600786556843365</v>
      </c>
      <c r="AU103" s="17">
        <f>MIN(AR103, 0.05*AR$138)</f>
        <v>16.178562858971326</v>
      </c>
      <c r="AV103" s="17">
        <f>MIN(AS103, 0.05*AS$138)</f>
        <v>0</v>
      </c>
      <c r="AW103" s="17">
        <f>MIN(AT103, 0.05*AT$138)</f>
        <v>12.600786556843365</v>
      </c>
      <c r="AX103" s="14">
        <f>AU103/$AU$138</f>
        <v>2.4253719308375457E-2</v>
      </c>
      <c r="AY103" s="14">
        <f>AV103/$AV$138</f>
        <v>0</v>
      </c>
      <c r="AZ103" s="67">
        <f>AW103/$AW$138</f>
        <v>1.4318619495858663E-3</v>
      </c>
      <c r="BA103" s="21">
        <f>N103</f>
        <v>0</v>
      </c>
      <c r="BB103" s="66">
        <v>3343</v>
      </c>
      <c r="BC103" s="15">
        <f>$D$144*AX103</f>
        <v>2941.8791372287096</v>
      </c>
      <c r="BD103" s="19">
        <f>BC103-BB103</f>
        <v>-401.12086277129038</v>
      </c>
      <c r="BE103" s="53">
        <f>BD103*IF($BD$138 &gt; 0, (BD103&gt;0), (BD103&lt;0))</f>
        <v>0</v>
      </c>
      <c r="BF103" s="61">
        <f>BE103/$BE$138</f>
        <v>0</v>
      </c>
      <c r="BG103" s="62">
        <f>BF103*$BD$138</f>
        <v>0</v>
      </c>
      <c r="BH103" s="63">
        <f>(IF(BG103 &gt; 0, V103, W103))</f>
        <v>180.00064650776372</v>
      </c>
      <c r="BI103" s="46">
        <f>BG103/BH103</f>
        <v>0</v>
      </c>
      <c r="BJ103" s="64">
        <f>BB103/BC103</f>
        <v>1.136348518773328</v>
      </c>
      <c r="BK103" s="66">
        <v>0</v>
      </c>
      <c r="BL103" s="66">
        <v>0</v>
      </c>
      <c r="BM103" s="66">
        <v>176</v>
      </c>
      <c r="BN103" s="10">
        <f>SUM(BK103:BM103)</f>
        <v>176</v>
      </c>
      <c r="BO103" s="15">
        <f>AY103*$D$143</f>
        <v>0</v>
      </c>
      <c r="BP103" s="9">
        <f>BO103-BN103</f>
        <v>-176</v>
      </c>
      <c r="BQ103" s="53">
        <f>BP103*IF($BP$138 &gt; 0, (BP103&gt;0), (BP103&lt;0))</f>
        <v>0</v>
      </c>
      <c r="BR103" s="7">
        <f>BQ103/$BQ$138</f>
        <v>0</v>
      </c>
      <c r="BS103" s="62">
        <f>BR103*$BP$138</f>
        <v>0</v>
      </c>
      <c r="BT103" s="48">
        <f>IF(BS103&gt;0,V103,W103)</f>
        <v>180.00064650776372</v>
      </c>
      <c r="BU103" s="46">
        <f>BS103/BT103</f>
        <v>0</v>
      </c>
      <c r="BV103" s="64" t="e">
        <f>BN103/BO103</f>
        <v>#DIV/0!</v>
      </c>
      <c r="BW103" s="16">
        <f>BB103+BN103+BY103</f>
        <v>3519</v>
      </c>
      <c r="BX103" s="69">
        <f>BC103+BO103+BZ103</f>
        <v>2955.8749434480342</v>
      </c>
      <c r="BY103" s="66">
        <v>0</v>
      </c>
      <c r="BZ103" s="15">
        <f>AZ103*$D$146</f>
        <v>13.995806219324528</v>
      </c>
      <c r="CA103" s="37">
        <f>BZ103-BY103</f>
        <v>13.995806219324528</v>
      </c>
      <c r="CB103" s="54">
        <f>CA103*(CA103&lt;&gt;0)</f>
        <v>13.995806219324528</v>
      </c>
      <c r="CC103" s="26">
        <f>CB103/$CB$138</f>
        <v>7.367958842528239E-3</v>
      </c>
      <c r="CD103" s="47">
        <f>CC103 * $CA$138</f>
        <v>13.995806219324528</v>
      </c>
      <c r="CE103" s="48">
        <f>IF(CD103&gt;0, V103, W103)</f>
        <v>175.87443952431593</v>
      </c>
      <c r="CF103" s="65">
        <f>CD103/CE103</f>
        <v>7.9578398414111254E-2</v>
      </c>
      <c r="CG103" s="66">
        <v>0</v>
      </c>
      <c r="CH103" s="15">
        <f>AZ103*$CG$141</f>
        <v>12.738917799978056</v>
      </c>
      <c r="CI103" s="37">
        <f>CH103-CG103</f>
        <v>12.738917799978056</v>
      </c>
      <c r="CJ103" s="54">
        <f>CI103*(CI103&lt;&gt;0)</f>
        <v>12.738917799978056</v>
      </c>
      <c r="CK103" s="26">
        <f>CJ103/$CJ$138</f>
        <v>2.1378506901578438E-3</v>
      </c>
      <c r="CL103" s="47">
        <f>CK103 * $CI$138</f>
        <v>12.738917799978056</v>
      </c>
      <c r="CM103" s="48">
        <f>IF(CD103&gt;0,V103,W103)</f>
        <v>175.87443952431593</v>
      </c>
      <c r="CN103" s="65">
        <f>CL103/CM103</f>
        <v>7.2431888536121286E-2</v>
      </c>
      <c r="CO103" s="70">
        <f>N103</f>
        <v>0</v>
      </c>
      <c r="CP103" s="1">
        <f>BW103+BY103</f>
        <v>3519</v>
      </c>
    </row>
    <row r="104" spans="1:94" x14ac:dyDescent="0.2">
      <c r="A104" s="30" t="s">
        <v>173</v>
      </c>
      <c r="B104">
        <v>0</v>
      </c>
      <c r="C104">
        <v>0</v>
      </c>
      <c r="D104">
        <v>0.420408163265306</v>
      </c>
      <c r="E104">
        <v>0.57959183673469306</v>
      </c>
      <c r="F104">
        <v>0.38610038610038599</v>
      </c>
      <c r="G104">
        <v>0.38610038610038599</v>
      </c>
      <c r="H104">
        <v>0.77037037037037004</v>
      </c>
      <c r="I104">
        <v>3.7037037037037E-2</v>
      </c>
      <c r="J104">
        <v>0.168914877792464</v>
      </c>
      <c r="K104">
        <v>0.25537834585917801</v>
      </c>
      <c r="L104">
        <v>-0.72718603560976602</v>
      </c>
      <c r="M104">
        <v>-1.03298543130857</v>
      </c>
      <c r="N104" s="21">
        <v>0</v>
      </c>
      <c r="O104">
        <v>1.00109612730621</v>
      </c>
      <c r="P104">
        <v>0.98167831489763402</v>
      </c>
      <c r="Q104">
        <v>1.03837742626376</v>
      </c>
      <c r="R104">
        <v>0.98876518849077499</v>
      </c>
      <c r="S104">
        <v>30.340000152587798</v>
      </c>
      <c r="T104" s="27">
        <f>IF(C104,P104,R104)</f>
        <v>0.98876518849077499</v>
      </c>
      <c r="U104" s="27">
        <f>IF(D104 = 0,O104,Q104)</f>
        <v>1.03837742626376</v>
      </c>
      <c r="V104" s="39">
        <f>S104*T104^(1-N104)</f>
        <v>29.999135969683618</v>
      </c>
      <c r="W104" s="38">
        <f>S104*U104^(N104+1)</f>
        <v>31.504371271286203</v>
      </c>
      <c r="X104" s="44">
        <f>0.5 * (D104-MAX($D$3:$D$137))/(MIN($D$3:$D$137)-MAX($D$3:$D$137)) + 0.75</f>
        <v>1.0366968736457718</v>
      </c>
      <c r="Y104" s="44">
        <f>AVERAGE(D104, F104, G104, H104, I104, J104, K104)</f>
        <v>0.34632993807501816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PERCENTILE($L$2:$L$137, 0.05)</f>
        <v>-4.3359341232353174E-2</v>
      </c>
      <c r="AG104" s="22">
        <f>PERCENTILE($L$2:$L$137, 0.95)</f>
        <v>0.9653657708272595</v>
      </c>
      <c r="AH104" s="22">
        <f>MIN(MAX(L104,AF104), AG104)</f>
        <v>-4.3359341232353174E-2</v>
      </c>
      <c r="AI104" s="22">
        <f>AH104-$AH$138+1</f>
        <v>1</v>
      </c>
      <c r="AJ104" s="22">
        <f>PERCENTILE($M$2:$M$137, 0.02)</f>
        <v>-2.2731471942601358</v>
      </c>
      <c r="AK104" s="22">
        <f>PERCENTILE($M$2:$M$137, 0.98)</f>
        <v>1.2131274727462054</v>
      </c>
      <c r="AL104" s="22">
        <f>MIN(MAX(M104,AJ104), AK104)</f>
        <v>-1.03298543130857</v>
      </c>
      <c r="AM104" s="22">
        <f>AL104-$AL$138 + 1</f>
        <v>2.2401617629515655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1</v>
      </c>
      <c r="AS104" s="17">
        <f>(AM104^4) *Z104*AC104*AO104*(M104 &gt; 0)</f>
        <v>0</v>
      </c>
      <c r="AT104" s="17">
        <f>(AM104^4)*AA104*AP104*AQ104</f>
        <v>25.183583037419307</v>
      </c>
      <c r="AU104" s="17">
        <f>MIN(AR104, 0.05*AR$138)</f>
        <v>1</v>
      </c>
      <c r="AV104" s="17">
        <f>MIN(AS104, 0.05*AS$138)</f>
        <v>0</v>
      </c>
      <c r="AW104" s="17">
        <f>MIN(AT104, 0.05*AT$138)</f>
        <v>25.183583037419307</v>
      </c>
      <c r="AX104" s="14">
        <f>AU104/$AU$138</f>
        <v>1.4991269323360388E-3</v>
      </c>
      <c r="AY104" s="14">
        <f>AV104/$AV$138</f>
        <v>0</v>
      </c>
      <c r="AZ104" s="67">
        <f>AW104/$AW$138</f>
        <v>2.8616796374455879E-3</v>
      </c>
      <c r="BA104" s="21">
        <f>N104</f>
        <v>0</v>
      </c>
      <c r="BB104" s="66">
        <v>182</v>
      </c>
      <c r="BC104" s="15">
        <f>$D$144*AX104</f>
        <v>181.83810038463216</v>
      </c>
      <c r="BD104" s="19">
        <f>BC104-BB104</f>
        <v>-0.16189961536784381</v>
      </c>
      <c r="BE104" s="53">
        <f>BD104*IF($BD$138 &gt; 0, (BD104&gt;0), (BD104&lt;0))</f>
        <v>0</v>
      </c>
      <c r="BF104" s="61">
        <f>BE104/$BE$138</f>
        <v>0</v>
      </c>
      <c r="BG104" s="62">
        <f>BF104*$BD$138</f>
        <v>0</v>
      </c>
      <c r="BH104" s="63">
        <f>(IF(BG104 &gt; 0, V104, W104))</f>
        <v>31.504371271286203</v>
      </c>
      <c r="BI104" s="46">
        <f>BG104/BH104</f>
        <v>0</v>
      </c>
      <c r="BJ104" s="64">
        <f>BB104/BC104</f>
        <v>1.0008903503447593</v>
      </c>
      <c r="BK104" s="66">
        <v>30</v>
      </c>
      <c r="BL104" s="66">
        <v>728</v>
      </c>
      <c r="BM104" s="66">
        <v>0</v>
      </c>
      <c r="BN104" s="10">
        <f>SUM(BK104:BM104)</f>
        <v>758</v>
      </c>
      <c r="BO104" s="15">
        <f>AY104*$D$143</f>
        <v>0</v>
      </c>
      <c r="BP104" s="9">
        <f>BO104-BN104</f>
        <v>-758</v>
      </c>
      <c r="BQ104" s="53">
        <f>BP104*IF($BP$138 &gt; 0, (BP104&gt;0), (BP104&lt;0))</f>
        <v>0</v>
      </c>
      <c r="BR104" s="7">
        <f>BQ104/$BQ$138</f>
        <v>0</v>
      </c>
      <c r="BS104" s="62">
        <f>BR104*$BP$138</f>
        <v>0</v>
      </c>
      <c r="BT104" s="48">
        <f>IF(BS104&gt;0,V104,W104)</f>
        <v>31.504371271286203</v>
      </c>
      <c r="BU104" s="46">
        <f>BS104/BT104</f>
        <v>0</v>
      </c>
      <c r="BV104" s="64" t="e">
        <f>BN104/BO104</f>
        <v>#DIV/0!</v>
      </c>
      <c r="BW104" s="16">
        <f>BB104+BN104+BY104</f>
        <v>940</v>
      </c>
      <c r="BX104" s="69">
        <f>BC104+BO104+BZ104</f>
        <v>209.80973108482593</v>
      </c>
      <c r="BY104" s="66">
        <v>0</v>
      </c>
      <c r="BZ104" s="15">
        <f>AZ104*$D$146</f>
        <v>27.971630700193767</v>
      </c>
      <c r="CA104" s="37">
        <f>BZ104-BY104</f>
        <v>27.971630700193767</v>
      </c>
      <c r="CB104" s="54">
        <f>CA104*(CA104&lt;&gt;0)</f>
        <v>27.971630700193767</v>
      </c>
      <c r="CC104" s="26">
        <f>CB104/$CB$138</f>
        <v>1.4725398489217839E-2</v>
      </c>
      <c r="CD104" s="47">
        <f>CC104 * $CA$138</f>
        <v>27.971630700193767</v>
      </c>
      <c r="CE104" s="48">
        <f>IF(CD104&gt;0, V104, W104)</f>
        <v>29.999135969683618</v>
      </c>
      <c r="CF104" s="65">
        <f>CD104/CE104</f>
        <v>0.93241454448758798</v>
      </c>
      <c r="CG104" s="66">
        <v>0</v>
      </c>
      <c r="CH104" s="15">
        <f>AZ104*$CG$141</f>
        <v>25.459648314444035</v>
      </c>
      <c r="CI104" s="37">
        <f>CH104-CG104</f>
        <v>25.459648314444035</v>
      </c>
      <c r="CJ104" s="54">
        <f>CI104*(CI104&lt;&gt;0)</f>
        <v>25.459648314444035</v>
      </c>
      <c r="CK104" s="26">
        <f>CJ104/$CJ$138</f>
        <v>4.2726491822016408E-3</v>
      </c>
      <c r="CL104" s="47">
        <f>CK104 * $CI$138</f>
        <v>25.459648314444035</v>
      </c>
      <c r="CM104" s="48">
        <f>IF(CD104&gt;0,V104,W104)</f>
        <v>29.999135969683618</v>
      </c>
      <c r="CN104" s="65">
        <f>CL104/CM104</f>
        <v>0.84867938663876596</v>
      </c>
      <c r="CO104" s="70">
        <f>N104</f>
        <v>0</v>
      </c>
      <c r="CP104" s="1">
        <f>BW104+BY104</f>
        <v>940</v>
      </c>
    </row>
    <row r="105" spans="1:94" x14ac:dyDescent="0.2">
      <c r="A105" s="30" t="s">
        <v>255</v>
      </c>
      <c r="B105">
        <v>0</v>
      </c>
      <c r="C105">
        <v>1</v>
      </c>
      <c r="D105">
        <v>0.47502996404314801</v>
      </c>
      <c r="E105">
        <v>0.52497003595685099</v>
      </c>
      <c r="F105">
        <v>0.88955105284068303</v>
      </c>
      <c r="G105">
        <v>0.88955105284068303</v>
      </c>
      <c r="H105">
        <v>0.43376514834935198</v>
      </c>
      <c r="I105">
        <v>0.34642707898035902</v>
      </c>
      <c r="J105">
        <v>0.38764415809624703</v>
      </c>
      <c r="K105">
        <v>0.58722165232734402</v>
      </c>
      <c r="L105">
        <v>0.78811424800840102</v>
      </c>
      <c r="M105">
        <v>-0.99060180630816796</v>
      </c>
      <c r="N105" s="21">
        <v>0</v>
      </c>
      <c r="O105">
        <v>1.0031542459334399</v>
      </c>
      <c r="P105">
        <v>0.988528670308506</v>
      </c>
      <c r="Q105">
        <v>1.00654541509684</v>
      </c>
      <c r="R105">
        <v>0.99340455544220496</v>
      </c>
      <c r="S105">
        <v>224.39999389648401</v>
      </c>
      <c r="T105" s="27">
        <f>IF(C105,P105,R105)</f>
        <v>0.988528670308506</v>
      </c>
      <c r="U105" s="27">
        <f>IF(D105 = 0,O105,Q105)</f>
        <v>1.00654541509684</v>
      </c>
      <c r="V105" s="39">
        <f>S105*T105^(1-N105)</f>
        <v>221.8258275837282</v>
      </c>
      <c r="W105" s="38">
        <f>S105*U105^(N105+1)</f>
        <v>225.86878500426485</v>
      </c>
      <c r="X105" s="44">
        <f>0.5 * (D105-MAX($D$3:$D$137))/(MIN($D$3:$D$137)-MAX($D$3:$D$137)) + 0.75</f>
        <v>1.0081219639402668</v>
      </c>
      <c r="Y105" s="44">
        <f>AVERAGE(D105, F105, G105, H105, I105, J105, K105)</f>
        <v>0.57274144392540227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PERCENTILE($L$2:$L$137, 0.05)</f>
        <v>-4.3359341232353174E-2</v>
      </c>
      <c r="AG105" s="22">
        <f>PERCENTILE($L$2:$L$137, 0.95)</f>
        <v>0.9653657708272595</v>
      </c>
      <c r="AH105" s="22">
        <f>MIN(MAX(L105,AF105), AG105)</f>
        <v>0.78811424800840102</v>
      </c>
      <c r="AI105" s="22">
        <f>AH105-$AH$138+1</f>
        <v>1.8314735892407543</v>
      </c>
      <c r="AJ105" s="22">
        <f>PERCENTILE($M$2:$M$137, 0.02)</f>
        <v>-2.2731471942601358</v>
      </c>
      <c r="AK105" s="22">
        <f>PERCENTILE($M$2:$M$137, 0.98)</f>
        <v>1.2131274727462054</v>
      </c>
      <c r="AL105" s="22">
        <f>MIN(MAX(M105,AJ105), AK105)</f>
        <v>-0.99060180630816796</v>
      </c>
      <c r="AM105" s="22">
        <f>AL105-$AL$138 + 1</f>
        <v>2.2825453879519677</v>
      </c>
      <c r="AN105" s="46">
        <v>1</v>
      </c>
      <c r="AO105" s="51">
        <v>1</v>
      </c>
      <c r="AP105" s="51">
        <v>1</v>
      </c>
      <c r="AQ105" s="21">
        <v>2</v>
      </c>
      <c r="AR105" s="17">
        <f>(AI105^4)*AB105*AE105*AN105</f>
        <v>11.251298355568675</v>
      </c>
      <c r="AS105" s="17">
        <f>(AM105^4) *Z105*AC105*AO105*(M105 &gt; 0)</f>
        <v>0</v>
      </c>
      <c r="AT105" s="17">
        <f>(AM105^4)*AA105*AP105*AQ105</f>
        <v>54.288480257948756</v>
      </c>
      <c r="AU105" s="17">
        <f>MIN(AR105, 0.05*AR$138)</f>
        <v>11.251298355568675</v>
      </c>
      <c r="AV105" s="17">
        <f>MIN(AS105, 0.05*AS$138)</f>
        <v>0</v>
      </c>
      <c r="AW105" s="17">
        <f>MIN(AT105, 0.05*AT$138)</f>
        <v>54.288480257948756</v>
      </c>
      <c r="AX105" s="14">
        <f>AU105/$AU$138</f>
        <v>1.6867124388581185E-2</v>
      </c>
      <c r="AY105" s="14">
        <f>AV105/$AV$138</f>
        <v>0</v>
      </c>
      <c r="AZ105" s="67">
        <f>AW105/$AW$138</f>
        <v>6.1689489645377687E-3</v>
      </c>
      <c r="BA105" s="21">
        <f>N105</f>
        <v>0</v>
      </c>
      <c r="BB105" s="66">
        <v>0</v>
      </c>
      <c r="BC105" s="15">
        <f>$D$144*AX105</f>
        <v>2045.9147198373435</v>
      </c>
      <c r="BD105" s="19">
        <f>BC105-BB105</f>
        <v>2045.9147198373435</v>
      </c>
      <c r="BE105" s="53">
        <f>BD105*IF($BD$138 &gt; 0, (BD105&gt;0), (BD105&lt;0))</f>
        <v>2045.9147198373435</v>
      </c>
      <c r="BF105" s="61">
        <f>BE105/$BE$138</f>
        <v>6.9065391816433536E-2</v>
      </c>
      <c r="BG105" s="62">
        <f>BF105*$BD$138</f>
        <v>47.586054961522876</v>
      </c>
      <c r="BH105" s="63">
        <f>(IF(BG105 &gt; 0, V105, W105))</f>
        <v>221.8258275837282</v>
      </c>
      <c r="BI105" s="46">
        <f>BG105/BH105</f>
        <v>0.21451990275371119</v>
      </c>
      <c r="BJ105" s="64">
        <f>BB105/BC105</f>
        <v>0</v>
      </c>
      <c r="BK105" s="66">
        <v>0</v>
      </c>
      <c r="BL105" s="66">
        <v>1122</v>
      </c>
      <c r="BM105" s="66">
        <v>0</v>
      </c>
      <c r="BN105" s="10">
        <f>SUM(BK105:BM105)</f>
        <v>1122</v>
      </c>
      <c r="BO105" s="15">
        <f>AY105*$D$143</f>
        <v>0</v>
      </c>
      <c r="BP105" s="9">
        <f>BO105-BN105</f>
        <v>-1122</v>
      </c>
      <c r="BQ105" s="53">
        <f>BP105*IF($BP$138 &gt; 0, (BP105&gt;0), (BP105&lt;0))</f>
        <v>0</v>
      </c>
      <c r="BR105" s="7">
        <f>BQ105/$BQ$138</f>
        <v>0</v>
      </c>
      <c r="BS105" s="62">
        <f>BR105*$BP$138</f>
        <v>0</v>
      </c>
      <c r="BT105" s="48">
        <f>IF(BS105&gt;0,V105,W105)</f>
        <v>225.86878500426485</v>
      </c>
      <c r="BU105" s="46">
        <f>BS105/BT105</f>
        <v>0</v>
      </c>
      <c r="BV105" s="64" t="e">
        <f>BN105/BO105</f>
        <v>#DIV/0!</v>
      </c>
      <c r="BW105" s="16">
        <f>BB105+BN105+BY105</f>
        <v>1122</v>
      </c>
      <c r="BX105" s="69">
        <f>BC105+BO105+BZ105</f>
        <v>2106.213419938666</v>
      </c>
      <c r="BY105" s="66">
        <v>0</v>
      </c>
      <c r="BZ105" s="15">
        <f>AZ105*$D$146</f>
        <v>60.298700101322645</v>
      </c>
      <c r="CA105" s="37">
        <f>BZ105-BY105</f>
        <v>60.298700101322645</v>
      </c>
      <c r="CB105" s="54">
        <f>CA105*(CA105&lt;&gt;0)</f>
        <v>60.298700101322645</v>
      </c>
      <c r="CC105" s="26">
        <f>CB105/$CB$138</f>
        <v>3.1743676187161486E-2</v>
      </c>
      <c r="CD105" s="47">
        <f>CC105 * $CA$138</f>
        <v>60.298700101322652</v>
      </c>
      <c r="CE105" s="48">
        <f>IF(CD105&gt;0, V105, W105)</f>
        <v>221.8258275837282</v>
      </c>
      <c r="CF105" s="65">
        <f>CD105/CE105</f>
        <v>0.27182903252581303</v>
      </c>
      <c r="CG105" s="66">
        <v>0</v>
      </c>
      <c r="CH105" s="15">
        <f>AZ105*$CG$141</f>
        <v>54.883596700251395</v>
      </c>
      <c r="CI105" s="37">
        <f>CH105-CG105</f>
        <v>54.883596700251395</v>
      </c>
      <c r="CJ105" s="54">
        <f>CI105*(CI105&lt;&gt;0)</f>
        <v>54.883596700251395</v>
      </c>
      <c r="CK105" s="26">
        <f>CJ105/$CJ$138</f>
        <v>9.2105889155026446E-3</v>
      </c>
      <c r="CL105" s="47">
        <f>CK105 * $CI$138</f>
        <v>54.883596700251402</v>
      </c>
      <c r="CM105" s="48">
        <f>IF(CD105&gt;0,V105,W105)</f>
        <v>221.8258275837282</v>
      </c>
      <c r="CN105" s="65">
        <f>CL105/CM105</f>
        <v>0.24741752255848376</v>
      </c>
      <c r="CO105" s="70">
        <f>N105</f>
        <v>0</v>
      </c>
      <c r="CP105" s="1">
        <f>BW105+BY105</f>
        <v>1122</v>
      </c>
    </row>
    <row r="106" spans="1:94" x14ac:dyDescent="0.2">
      <c r="A106" s="30" t="s">
        <v>191</v>
      </c>
      <c r="B106">
        <v>1</v>
      </c>
      <c r="C106">
        <v>1</v>
      </c>
      <c r="D106">
        <v>0.51950078003120104</v>
      </c>
      <c r="E106">
        <v>0.48049921996879802</v>
      </c>
      <c r="F106">
        <v>0.61033950617283905</v>
      </c>
      <c r="G106">
        <v>0.61033950617283905</v>
      </c>
      <c r="H106">
        <v>0.25938566552900999</v>
      </c>
      <c r="I106">
        <v>0.223549488054607</v>
      </c>
      <c r="J106">
        <v>0.24080185368413101</v>
      </c>
      <c r="K106">
        <v>0.38336781876296899</v>
      </c>
      <c r="L106">
        <v>0.60107253222596702</v>
      </c>
      <c r="M106">
        <v>-1.2710592411444499</v>
      </c>
      <c r="N106" s="21">
        <v>0</v>
      </c>
      <c r="O106">
        <v>1.01043479375136</v>
      </c>
      <c r="P106">
        <v>0.98390841890951397</v>
      </c>
      <c r="Q106">
        <v>1.0243990132873699</v>
      </c>
      <c r="R106">
        <v>0.97647806985611996</v>
      </c>
      <c r="S106">
        <v>55.650001525878899</v>
      </c>
      <c r="T106" s="27">
        <f>IF(C106,P106,R106)</f>
        <v>0.98390841890951397</v>
      </c>
      <c r="U106" s="27">
        <f>IF(D106 = 0,O106,Q106)</f>
        <v>1.0243990132873699</v>
      </c>
      <c r="V106" s="39">
        <f>S106*T106^(1-N106)</f>
        <v>54.754505013639545</v>
      </c>
      <c r="W106" s="38">
        <f>S106*U106^(N106+1)</f>
        <v>57.007806652550975</v>
      </c>
      <c r="X106" s="44">
        <f>0.5 * (D106-MAX($D$3:$D$137))/(MIN($D$3:$D$137)-MAX($D$3:$D$137)) + 0.75</f>
        <v>0.98485745172549854</v>
      </c>
      <c r="Y106" s="44">
        <f>AVERAGE(D106, F106, G106, H106, I106, J106, K106)</f>
        <v>0.40675494548679947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PERCENTILE($L$2:$L$137, 0.05)</f>
        <v>-4.3359341232353174E-2</v>
      </c>
      <c r="AG106" s="22">
        <f>PERCENTILE($L$2:$L$137, 0.95)</f>
        <v>0.9653657708272595</v>
      </c>
      <c r="AH106" s="22">
        <f>MIN(MAX(L106,AF106), AG106)</f>
        <v>0.60107253222596702</v>
      </c>
      <c r="AI106" s="22">
        <f>AH106-$AH$138+1</f>
        <v>1.6444318734583203</v>
      </c>
      <c r="AJ106" s="22">
        <f>PERCENTILE($M$2:$M$137, 0.02)</f>
        <v>-2.2731471942601358</v>
      </c>
      <c r="AK106" s="22">
        <f>PERCENTILE($M$2:$M$137, 0.98)</f>
        <v>1.2131274727462054</v>
      </c>
      <c r="AL106" s="22">
        <f>MIN(MAX(M106,AJ106), AK106)</f>
        <v>-1.2710592411444499</v>
      </c>
      <c r="AM106" s="22">
        <f>AL106-$AL$138 + 1</f>
        <v>2.0020879531156859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7.3124606806922348</v>
      </c>
      <c r="AS106" s="17">
        <f>(AM106^4) *Z106*AC106*AO106*(M106 &gt; 0)</f>
        <v>0</v>
      </c>
      <c r="AT106" s="17">
        <f>(AM106^4)*AA106*AP106*AQ106</f>
        <v>16.06691920169833</v>
      </c>
      <c r="AU106" s="17">
        <f>MIN(AR106, 0.05*AR$138)</f>
        <v>7.3124606806922348</v>
      </c>
      <c r="AV106" s="17">
        <f>MIN(AS106, 0.05*AS$138)</f>
        <v>0</v>
      </c>
      <c r="AW106" s="17">
        <f>MIN(AT106, 0.05*AT$138)</f>
        <v>16.06691920169833</v>
      </c>
      <c r="AX106" s="14">
        <f>AU106/$AU$138</f>
        <v>1.0962306748074052E-2</v>
      </c>
      <c r="AY106" s="14">
        <f>AV106/$AV$138</f>
        <v>0</v>
      </c>
      <c r="AZ106" s="67">
        <f>AW106/$AW$138</f>
        <v>1.8257281121461608E-3</v>
      </c>
      <c r="BA106" s="21">
        <f>N106</f>
        <v>0</v>
      </c>
      <c r="BB106" s="66">
        <v>1836</v>
      </c>
      <c r="BC106" s="15">
        <f>$D$144*AX106</f>
        <v>1329.6839593143902</v>
      </c>
      <c r="BD106" s="19">
        <f>BC106-BB106</f>
        <v>-506.31604068560978</v>
      </c>
      <c r="BE106" s="53">
        <f>BD106*IF($BD$138 &gt; 0, (BD106&gt;0), (BD106&lt;0))</f>
        <v>0</v>
      </c>
      <c r="BF106" s="61">
        <f>BE106/$BE$138</f>
        <v>0</v>
      </c>
      <c r="BG106" s="62">
        <f>BF106*$BD$138</f>
        <v>0</v>
      </c>
      <c r="BH106" s="63">
        <f>(IF(BG106 &gt; 0, V106, W106))</f>
        <v>57.007806652550975</v>
      </c>
      <c r="BI106" s="46">
        <f>BG106/BH106</f>
        <v>0</v>
      </c>
      <c r="BJ106" s="64">
        <f>BB106/BC106</f>
        <v>1.3807792348993033</v>
      </c>
      <c r="BK106" s="66">
        <v>167</v>
      </c>
      <c r="BL106" s="66">
        <v>3172</v>
      </c>
      <c r="BM106" s="66">
        <v>56</v>
      </c>
      <c r="BN106" s="10">
        <f>SUM(BK106:BM106)</f>
        <v>3395</v>
      </c>
      <c r="BO106" s="15">
        <f>AY106*$D$143</f>
        <v>0</v>
      </c>
      <c r="BP106" s="9">
        <f>BO106-BN106</f>
        <v>-3395</v>
      </c>
      <c r="BQ106" s="53">
        <f>BP106*IF($BP$138 &gt; 0, (BP106&gt;0), (BP106&lt;0))</f>
        <v>0</v>
      </c>
      <c r="BR106" s="7">
        <f>BQ106/$BQ$138</f>
        <v>0</v>
      </c>
      <c r="BS106" s="62">
        <f>BR106*$BP$138</f>
        <v>0</v>
      </c>
      <c r="BT106" s="48">
        <f>IF(BS106&gt;0,V106,W106)</f>
        <v>57.007806652550975</v>
      </c>
      <c r="BU106" s="46">
        <f>BS106/BT106</f>
        <v>0</v>
      </c>
      <c r="BV106" s="64" t="e">
        <f>BN106/BO106</f>
        <v>#DIV/0!</v>
      </c>
      <c r="BW106" s="16">
        <f>BB106+BN106+BY106</f>
        <v>5231</v>
      </c>
      <c r="BX106" s="69">
        <f>BC106+BO106+BZ106</f>
        <v>1347.5296300329685</v>
      </c>
      <c r="BY106" s="66">
        <v>0</v>
      </c>
      <c r="BZ106" s="15">
        <f>AZ106*$D$146</f>
        <v>17.845670718578255</v>
      </c>
      <c r="CA106" s="37">
        <f>BZ106-BY106</f>
        <v>17.845670718578255</v>
      </c>
      <c r="CB106" s="54">
        <f>CA106*(CA106&lt;&gt;0)</f>
        <v>17.845670718578255</v>
      </c>
      <c r="CC106" s="26">
        <f>CB106/$CB$138</f>
        <v>9.3946833295139587E-3</v>
      </c>
      <c r="CD106" s="47">
        <f>CC106 * $CA$138</f>
        <v>17.845670718578255</v>
      </c>
      <c r="CE106" s="48">
        <f>IF(CD106&gt;0, V106, W106)</f>
        <v>54.754505013639545</v>
      </c>
      <c r="CF106" s="65">
        <f>CD106/CE106</f>
        <v>0.32592150571232148</v>
      </c>
      <c r="CG106" s="66">
        <v>0</v>
      </c>
      <c r="CH106" s="15">
        <f>AZ106*$CG$141</f>
        <v>16.243046581736355</v>
      </c>
      <c r="CI106" s="37">
        <f>CH106-CG106</f>
        <v>16.243046581736355</v>
      </c>
      <c r="CJ106" s="54">
        <f>CI106*(CI106&lt;&gt;0)</f>
        <v>16.243046581736355</v>
      </c>
      <c r="CK106" s="26">
        <f>CJ106/$CJ$138</f>
        <v>2.7259150965783679E-3</v>
      </c>
      <c r="CL106" s="47">
        <f>CK106 * $CI$138</f>
        <v>16.243046581736355</v>
      </c>
      <c r="CM106" s="48">
        <f>IF(CD106&gt;0,V106,W106)</f>
        <v>54.754505013639545</v>
      </c>
      <c r="CN106" s="65">
        <f>CL106/CM106</f>
        <v>0.29665224035337645</v>
      </c>
      <c r="CO106" s="70">
        <f>N106</f>
        <v>0</v>
      </c>
      <c r="CP106" s="1">
        <f>BW106+BY106</f>
        <v>5231</v>
      </c>
    </row>
    <row r="107" spans="1:94" x14ac:dyDescent="0.2">
      <c r="A107" s="30" t="s">
        <v>192</v>
      </c>
      <c r="B107">
        <v>1</v>
      </c>
      <c r="C107">
        <v>1</v>
      </c>
      <c r="D107">
        <v>0.68997668997668904</v>
      </c>
      <c r="E107">
        <v>0.31002331002331002</v>
      </c>
      <c r="F107">
        <v>0.74426605504587096</v>
      </c>
      <c r="G107">
        <v>0.74426605504587096</v>
      </c>
      <c r="H107">
        <v>0.59759358288770004</v>
      </c>
      <c r="I107">
        <v>0.35294117647058798</v>
      </c>
      <c r="J107">
        <v>0.45925524732512202</v>
      </c>
      <c r="K107">
        <v>0.58464355909030896</v>
      </c>
      <c r="L107">
        <v>0.27517158247584</v>
      </c>
      <c r="M107">
        <v>-0.71835925264087697</v>
      </c>
      <c r="N107" s="21">
        <v>0</v>
      </c>
      <c r="O107">
        <v>1.01379051946036</v>
      </c>
      <c r="P107">
        <v>0.97412988339328199</v>
      </c>
      <c r="Q107">
        <v>1.02824593916902</v>
      </c>
      <c r="R107">
        <v>0.98674033619306301</v>
      </c>
      <c r="S107">
        <v>25.920000076293899</v>
      </c>
      <c r="T107" s="27">
        <f>IF(C107,P107,R107)</f>
        <v>0.97412988339328199</v>
      </c>
      <c r="U107" s="27">
        <f>IF(D107 = 0,O107,Q107)</f>
        <v>1.02824593916902</v>
      </c>
      <c r="V107" s="39">
        <f>S107*T107^(1-N107)</f>
        <v>25.249446651874035</v>
      </c>
      <c r="W107" s="38">
        <f>S107*U107^(N107+1)</f>
        <v>26.65213482170989</v>
      </c>
      <c r="X107" s="44">
        <f>0.5 * (D107-MAX($D$3:$D$137))/(MIN($D$3:$D$137)-MAX($D$3:$D$137)) + 0.75</f>
        <v>0.89567449429301071</v>
      </c>
      <c r="Y107" s="44">
        <f>AVERAGE(D107, F107, G107, H107, I107, J107, K107)</f>
        <v>0.59613462369173575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PERCENTILE($L$2:$L$137, 0.05)</f>
        <v>-4.3359341232353174E-2</v>
      </c>
      <c r="AG107" s="22">
        <f>PERCENTILE($L$2:$L$137, 0.95)</f>
        <v>0.9653657708272595</v>
      </c>
      <c r="AH107" s="22">
        <f>MIN(MAX(L107,AF107), AG107)</f>
        <v>0.27517158247584</v>
      </c>
      <c r="AI107" s="22">
        <f>AH107-$AH$138+1</f>
        <v>1.3185309237081932</v>
      </c>
      <c r="AJ107" s="22">
        <f>PERCENTILE($M$2:$M$137, 0.02)</f>
        <v>-2.2731471942601358</v>
      </c>
      <c r="AK107" s="22">
        <f>PERCENTILE($M$2:$M$137, 0.98)</f>
        <v>1.2131274727462054</v>
      </c>
      <c r="AL107" s="22">
        <f>MIN(MAX(M107,AJ107), AK107)</f>
        <v>-0.71835925264087697</v>
      </c>
      <c r="AM107" s="22">
        <f>AL107-$AL$138 + 1</f>
        <v>2.5547879416192587</v>
      </c>
      <c r="AN107" s="46">
        <v>1</v>
      </c>
      <c r="AO107" s="51">
        <v>1</v>
      </c>
      <c r="AP107" s="51">
        <v>1</v>
      </c>
      <c r="AQ107" s="21">
        <v>1</v>
      </c>
      <c r="AR107" s="17">
        <f>(AI107^4)*AB107*AE107*AN107</f>
        <v>3.0224649919522011</v>
      </c>
      <c r="AS107" s="17">
        <f>(AM107^4) *Z107*AC107*AO107*(M107 &gt; 0)</f>
        <v>0</v>
      </c>
      <c r="AT107" s="17">
        <f>(AM107^4)*AA107*AP107*AQ107</f>
        <v>42.600964386830761</v>
      </c>
      <c r="AU107" s="17">
        <f>MIN(AR107, 0.05*AR$138)</f>
        <v>3.0224649919522011</v>
      </c>
      <c r="AV107" s="17">
        <f>MIN(AS107, 0.05*AS$138)</f>
        <v>0</v>
      </c>
      <c r="AW107" s="17">
        <f>MIN(AT107, 0.05*AT$138)</f>
        <v>42.600964386830761</v>
      </c>
      <c r="AX107" s="14">
        <f>AU107/$AU$138</f>
        <v>4.531058671478373E-3</v>
      </c>
      <c r="AY107" s="14">
        <f>AV107/$AV$138</f>
        <v>0</v>
      </c>
      <c r="AZ107" s="67">
        <f>AW107/$AW$138</f>
        <v>4.8408644687372906E-3</v>
      </c>
      <c r="BA107" s="21">
        <f>N107</f>
        <v>0</v>
      </c>
      <c r="BB107" s="66">
        <v>674</v>
      </c>
      <c r="BC107" s="15">
        <f>$D$144*AX107</f>
        <v>549.59929261564071</v>
      </c>
      <c r="BD107" s="19">
        <f>BC107-BB107</f>
        <v>-124.40070738435929</v>
      </c>
      <c r="BE107" s="53">
        <f>BD107*IF($BD$138 &gt; 0, (BD107&gt;0), (BD107&lt;0))</f>
        <v>0</v>
      </c>
      <c r="BF107" s="61">
        <f>BE107/$BE$138</f>
        <v>0</v>
      </c>
      <c r="BG107" s="62">
        <f>BF107*$BD$138</f>
        <v>0</v>
      </c>
      <c r="BH107" s="63">
        <f>(IF(BG107 &gt; 0, V107, W107))</f>
        <v>26.65213482170989</v>
      </c>
      <c r="BI107" s="46">
        <f>BG107/BH107</f>
        <v>0</v>
      </c>
      <c r="BJ107" s="64">
        <f>BB107/BC107</f>
        <v>1.2263480121895978</v>
      </c>
      <c r="BK107" s="66">
        <v>0</v>
      </c>
      <c r="BL107" s="66">
        <v>1296</v>
      </c>
      <c r="BM107" s="66">
        <v>0</v>
      </c>
      <c r="BN107" s="10">
        <f>SUM(BK107:BM107)</f>
        <v>1296</v>
      </c>
      <c r="BO107" s="15">
        <f>AY107*$D$143</f>
        <v>0</v>
      </c>
      <c r="BP107" s="9">
        <f>BO107-BN107</f>
        <v>-1296</v>
      </c>
      <c r="BQ107" s="53">
        <f>BP107*IF($BP$138 &gt; 0, (BP107&gt;0), (BP107&lt;0))</f>
        <v>0</v>
      </c>
      <c r="BR107" s="7">
        <f>BQ107/$BQ$138</f>
        <v>0</v>
      </c>
      <c r="BS107" s="62">
        <f>BR107*$BP$138</f>
        <v>0</v>
      </c>
      <c r="BT107" s="48">
        <f>IF(BS107&gt;0,V107,W107)</f>
        <v>26.65213482170989</v>
      </c>
      <c r="BU107" s="46">
        <f>BS107/BT107</f>
        <v>0</v>
      </c>
      <c r="BV107" s="64" t="e">
        <f>BN107/BO107</f>
        <v>#DIV/0!</v>
      </c>
      <c r="BW107" s="16">
        <f>BB107+BN107+BY107</f>
        <v>1970</v>
      </c>
      <c r="BX107" s="69">
        <f>BC107+BO107+BZ107</f>
        <v>596.91656440853683</v>
      </c>
      <c r="BY107" s="66">
        <v>0</v>
      </c>
      <c r="BZ107" s="15">
        <f>AZ107*$D$146</f>
        <v>47.317271792896079</v>
      </c>
      <c r="CA107" s="37">
        <f>BZ107-BY107</f>
        <v>47.317271792896079</v>
      </c>
      <c r="CB107" s="54">
        <f>CA107*(CA107&lt;&gt;0)</f>
        <v>47.317271792896079</v>
      </c>
      <c r="CC107" s="26">
        <f>CB107/$CB$138</f>
        <v>2.4909726931586978E-2</v>
      </c>
      <c r="CD107" s="47">
        <f>CC107 * $CA$138</f>
        <v>47.317271792896079</v>
      </c>
      <c r="CE107" s="48">
        <f>IF(CD107&gt;0, V107, W107)</f>
        <v>25.249446651874035</v>
      </c>
      <c r="CF107" s="65">
        <f>CD107/CE107</f>
        <v>1.8739924262611178</v>
      </c>
      <c r="CG107" s="66">
        <v>0</v>
      </c>
      <c r="CH107" s="15">
        <f>AZ107*$CG$141</f>
        <v>43.067960962238487</v>
      </c>
      <c r="CI107" s="37">
        <f>CH107-CG107</f>
        <v>43.067960962238487</v>
      </c>
      <c r="CJ107" s="54">
        <f>CI107*(CI107&lt;&gt;0)</f>
        <v>43.067960962238487</v>
      </c>
      <c r="CK107" s="26">
        <f>CJ107/$CJ$138</f>
        <v>7.2276838199686975E-3</v>
      </c>
      <c r="CL107" s="47">
        <f>CK107 * $CI$138</f>
        <v>43.067960962238487</v>
      </c>
      <c r="CM107" s="48">
        <f>IF(CD107&gt;0,V107,W107)</f>
        <v>25.249446651874035</v>
      </c>
      <c r="CN107" s="65">
        <f>CL107/CM107</f>
        <v>1.7056992003047302</v>
      </c>
      <c r="CO107" s="70">
        <f>N107</f>
        <v>0</v>
      </c>
      <c r="CP107" s="1">
        <f>BW107+BY107</f>
        <v>1970</v>
      </c>
    </row>
    <row r="108" spans="1:94" x14ac:dyDescent="0.2">
      <c r="A108" s="30" t="s">
        <v>210</v>
      </c>
      <c r="B108">
        <v>1</v>
      </c>
      <c r="C108">
        <v>1</v>
      </c>
      <c r="D108">
        <v>0.62485017978425805</v>
      </c>
      <c r="E108">
        <v>0.375149820215741</v>
      </c>
      <c r="F108">
        <v>0.691971383147853</v>
      </c>
      <c r="G108">
        <v>0.691971383147853</v>
      </c>
      <c r="H108">
        <v>0.156498119515252</v>
      </c>
      <c r="I108">
        <v>0.47409109903886298</v>
      </c>
      <c r="J108">
        <v>0.27238642675159402</v>
      </c>
      <c r="K108">
        <v>0.43414699408149998</v>
      </c>
      <c r="L108">
        <v>0.49226577333792998</v>
      </c>
      <c r="M108">
        <v>0.71769762551201099</v>
      </c>
      <c r="N108" s="21">
        <v>0</v>
      </c>
      <c r="O108">
        <v>1.0085176004317999</v>
      </c>
      <c r="P108">
        <v>0.99634703554265702</v>
      </c>
      <c r="Q108">
        <v>1.0053571376438999</v>
      </c>
      <c r="R108">
        <v>0.99400032217812095</v>
      </c>
      <c r="S108">
        <v>2.3499999046325599</v>
      </c>
      <c r="T108" s="27">
        <f>IF(C108,P108,R108)</f>
        <v>0.99634703554265702</v>
      </c>
      <c r="U108" s="27">
        <f>IF(D108 = 0,O108,Q108)</f>
        <v>1.0053571376438999</v>
      </c>
      <c r="V108" s="39">
        <f>S108*T108^(1-N108)</f>
        <v>2.3414154385061776</v>
      </c>
      <c r="W108" s="38">
        <f>S108*U108^(N108+1)</f>
        <v>2.362589177584828</v>
      </c>
      <c r="X108" s="44">
        <f>0.5 * (D108-MAX($D$3:$D$137))/(MIN($D$3:$D$137)-MAX($D$3:$D$137)) + 0.75</f>
        <v>0.92974484938350588</v>
      </c>
      <c r="Y108" s="44">
        <f>AVERAGE(D108, F108, G108, H108, I108, J108, K108)</f>
        <v>0.47798794078102474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PERCENTILE($L$2:$L$137, 0.05)</f>
        <v>-4.3359341232353174E-2</v>
      </c>
      <c r="AG108" s="22">
        <f>PERCENTILE($L$2:$L$137, 0.95)</f>
        <v>0.9653657708272595</v>
      </c>
      <c r="AH108" s="22">
        <f>MIN(MAX(L108,AF108), AG108)</f>
        <v>0.49226577333792998</v>
      </c>
      <c r="AI108" s="22">
        <f>AH108-$AH$138+1</f>
        <v>1.5356251145702831</v>
      </c>
      <c r="AJ108" s="22">
        <f>PERCENTILE($M$2:$M$137, 0.02)</f>
        <v>-2.2731471942601358</v>
      </c>
      <c r="AK108" s="22">
        <f>PERCENTILE($M$2:$M$137, 0.98)</f>
        <v>1.2131274727462054</v>
      </c>
      <c r="AL108" s="22">
        <f>MIN(MAX(M108,AJ108), AK108)</f>
        <v>0.71769762551201099</v>
      </c>
      <c r="AM108" s="22">
        <f>AL108-$AL$138 + 1</f>
        <v>3.9908448197721467</v>
      </c>
      <c r="AN108" s="46">
        <v>0</v>
      </c>
      <c r="AO108" s="75">
        <v>0.22</v>
      </c>
      <c r="AP108" s="51">
        <v>0.5</v>
      </c>
      <c r="AQ108" s="50">
        <v>1</v>
      </c>
      <c r="AR108" s="17">
        <f>(AI108^4)*AB108*AE108*AN108</f>
        <v>0</v>
      </c>
      <c r="AS108" s="17">
        <f>(AM108^4) *Z108*AC108*AO108*(M108 &gt; 0)</f>
        <v>55.806147771900207</v>
      </c>
      <c r="AT108" s="17">
        <f>(AM108^4)*AA108*AP108*AQ108</f>
        <v>126.83215402704592</v>
      </c>
      <c r="AU108" s="17">
        <f>MIN(AR108, 0.05*AR$138)</f>
        <v>0</v>
      </c>
      <c r="AV108" s="17">
        <f>MIN(AS108, 0.05*AS$138)</f>
        <v>55.806147771900207</v>
      </c>
      <c r="AW108" s="17">
        <f>MIN(AT108, 0.05*AT$138)</f>
        <v>126.83215402704592</v>
      </c>
      <c r="AX108" s="14">
        <f>AU108/$AU$138</f>
        <v>0</v>
      </c>
      <c r="AY108" s="14">
        <f>AV108/$AV$138</f>
        <v>1.8377468125743573E-2</v>
      </c>
      <c r="AZ108" s="67">
        <f>AW108/$AW$138</f>
        <v>1.4412285655034154E-2</v>
      </c>
      <c r="BA108" s="21">
        <f>N108</f>
        <v>0</v>
      </c>
      <c r="BB108" s="66">
        <v>0</v>
      </c>
      <c r="BC108" s="15">
        <f>$D$144*AX108</f>
        <v>0</v>
      </c>
      <c r="BD108" s="19">
        <f>BC108-BB108</f>
        <v>0</v>
      </c>
      <c r="BE108" s="53">
        <f>BD108*IF($BD$138 &gt; 0, (BD108&gt;0), (BD108&lt;0))</f>
        <v>0</v>
      </c>
      <c r="BF108" s="61">
        <f>BE108/$BE$138</f>
        <v>0</v>
      </c>
      <c r="BG108" s="62">
        <f>BF108*$BD$138</f>
        <v>0</v>
      </c>
      <c r="BH108" s="63">
        <f>(IF(BG108 &gt; 0, V108, W108))</f>
        <v>2.362589177584828</v>
      </c>
      <c r="BI108" s="46">
        <f>BG108/BH108</f>
        <v>0</v>
      </c>
      <c r="BJ108" s="64" t="e">
        <f>BB108/BC108</f>
        <v>#DIV/0!</v>
      </c>
      <c r="BK108" s="66">
        <v>0</v>
      </c>
      <c r="BL108" s="66">
        <v>573</v>
      </c>
      <c r="BM108" s="66">
        <v>0</v>
      </c>
      <c r="BN108" s="10">
        <f>SUM(BK108:BM108)</f>
        <v>573</v>
      </c>
      <c r="BO108" s="15">
        <f>AY108*$D$143</f>
        <v>3251.4712219568391</v>
      </c>
      <c r="BP108" s="9">
        <f>BO108-BN108</f>
        <v>2678.4712219568391</v>
      </c>
      <c r="BQ108" s="53">
        <f>BP108*IF($BP$138 &gt; 0, (BP108&gt;0), (BP108&lt;0))</f>
        <v>2678.4712219568391</v>
      </c>
      <c r="BR108" s="7">
        <f>BQ108/$BQ$138</f>
        <v>1.9977700380179601E-2</v>
      </c>
      <c r="BS108" s="62">
        <f>BR108*$BP$138</f>
        <v>130.25560536378984</v>
      </c>
      <c r="BT108" s="48">
        <f>IF(BS108&gt;0,V108,W108)</f>
        <v>2.3414154385061776</v>
      </c>
      <c r="BU108" s="46">
        <f>BS108/BT108</f>
        <v>55.631137995268745</v>
      </c>
      <c r="BV108" s="64">
        <f>BN108/BO108</f>
        <v>0.17622791680596525</v>
      </c>
      <c r="BW108" s="16">
        <f>BB108+BN108+BY108</f>
        <v>735</v>
      </c>
      <c r="BX108" s="69">
        <f>BC108+BO108+BZ108</f>
        <v>3392.3448287062533</v>
      </c>
      <c r="BY108" s="66">
        <v>162</v>
      </c>
      <c r="BZ108" s="15">
        <f>AZ108*$D$146</f>
        <v>140.87360674941408</v>
      </c>
      <c r="CA108" s="37">
        <f>BZ108-BY108</f>
        <v>-21.12639325058592</v>
      </c>
      <c r="CB108" s="54">
        <f>CA108*(CA108&lt;&gt;0)</f>
        <v>-21.12639325058592</v>
      </c>
      <c r="CC108" s="26">
        <f>CB108/$CB$138</f>
        <v>-1.1121788450204471E-2</v>
      </c>
      <c r="CD108" s="47">
        <f>CC108 * $CA$138</f>
        <v>-21.12639325058592</v>
      </c>
      <c r="CE108" s="48">
        <f>IF(CD108&gt;0, V108, W108)</f>
        <v>2.362589177584828</v>
      </c>
      <c r="CF108" s="65">
        <f>CD108/CE108</f>
        <v>-8.9420511407668908</v>
      </c>
      <c r="CG108" s="66">
        <v>0</v>
      </c>
      <c r="CH108" s="15">
        <f>AZ108*$CG$141</f>
        <v>128.22250240142512</v>
      </c>
      <c r="CI108" s="37">
        <f>CH108-CG108</f>
        <v>128.22250240142512</v>
      </c>
      <c r="CJ108" s="54">
        <f>CI108*(CI108&lt;&gt;0)</f>
        <v>128.22250240142512</v>
      </c>
      <c r="CK108" s="26">
        <f>CJ108/$CJ$138</f>
        <v>2.1518355762773247E-2</v>
      </c>
      <c r="CL108" s="47">
        <f>CK108 * $CI$138</f>
        <v>128.22250240142512</v>
      </c>
      <c r="CM108" s="48">
        <f>IF(CD108&gt;0,V108,W108)</f>
        <v>2.362589177584828</v>
      </c>
      <c r="CN108" s="65">
        <f>CL108/CM108</f>
        <v>54.272026477536564</v>
      </c>
      <c r="CO108" s="70">
        <f>N108</f>
        <v>0</v>
      </c>
      <c r="CP108" s="1">
        <f>BW108+BY108</f>
        <v>897</v>
      </c>
    </row>
    <row r="109" spans="1:94" x14ac:dyDescent="0.2">
      <c r="A109" s="30" t="s">
        <v>261</v>
      </c>
      <c r="B109">
        <v>0</v>
      </c>
      <c r="C109">
        <v>0</v>
      </c>
      <c r="D109">
        <v>0.58852459016393399</v>
      </c>
      <c r="E109">
        <v>0.41147540983606501</v>
      </c>
      <c r="F109">
        <v>0.45064205457463802</v>
      </c>
      <c r="G109">
        <v>0.45064205457463802</v>
      </c>
      <c r="H109">
        <v>0.25323861262014202</v>
      </c>
      <c r="I109">
        <v>0.26870037609694902</v>
      </c>
      <c r="J109">
        <v>0.26085496056870699</v>
      </c>
      <c r="K109">
        <v>0.34285888551511701</v>
      </c>
      <c r="L109">
        <v>1.20055834580086</v>
      </c>
      <c r="M109">
        <v>0.90806979159397305</v>
      </c>
      <c r="N109" s="21">
        <v>0</v>
      </c>
      <c r="O109">
        <v>0.99845360055057397</v>
      </c>
      <c r="P109">
        <v>0.99068803703770403</v>
      </c>
      <c r="Q109">
        <v>1.0033333501109301</v>
      </c>
      <c r="R109">
        <v>1</v>
      </c>
      <c r="S109">
        <v>0.94239997863769498</v>
      </c>
      <c r="T109" s="27">
        <f>IF(C109,P109,R109)</f>
        <v>1</v>
      </c>
      <c r="U109" s="27">
        <f>IF(D109 = 0,O109,Q109)</f>
        <v>1.0033333501109301</v>
      </c>
      <c r="V109" s="39">
        <f>S109*T109^(1-N109)</f>
        <v>0.94239997863769498</v>
      </c>
      <c r="W109" s="38">
        <f>S109*U109^(N109+1)</f>
        <v>0.94554132771102739</v>
      </c>
      <c r="X109" s="44">
        <f>0.5 * (D109-MAX($D$3:$D$137))/(MIN($D$3:$D$137)-MAX($D$3:$D$137)) + 0.75</f>
        <v>0.94874825880279157</v>
      </c>
      <c r="Y109" s="44">
        <f>AVERAGE(D109, F109, G109, H109, I109, J109, K109)</f>
        <v>0.37363736201630354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PERCENTILE($L$2:$L$137, 0.05)</f>
        <v>-4.3359341232353174E-2</v>
      </c>
      <c r="AG109" s="22">
        <f>PERCENTILE($L$2:$L$137, 0.95)</f>
        <v>0.9653657708272595</v>
      </c>
      <c r="AH109" s="22">
        <f>MIN(MAX(L109,AF109), AG109)</f>
        <v>0.9653657708272595</v>
      </c>
      <c r="AI109" s="22">
        <f>AH109-$AH$138+1</f>
        <v>2.0087251120596123</v>
      </c>
      <c r="AJ109" s="22">
        <f>PERCENTILE($M$2:$M$137, 0.02)</f>
        <v>-2.2731471942601358</v>
      </c>
      <c r="AK109" s="22">
        <f>PERCENTILE($M$2:$M$137, 0.98)</f>
        <v>1.2131274727462054</v>
      </c>
      <c r="AL109" s="22">
        <f>MIN(MAX(M109,AJ109), AK109)</f>
        <v>0.90806979159397305</v>
      </c>
      <c r="AM109" s="22">
        <f>AL109-$AL$138 + 1</f>
        <v>4.1812169858541086</v>
      </c>
      <c r="AN109" s="46">
        <v>0</v>
      </c>
      <c r="AO109" s="75">
        <v>0.22</v>
      </c>
      <c r="AP109" s="51">
        <v>0.5</v>
      </c>
      <c r="AQ109" s="50">
        <v>1</v>
      </c>
      <c r="AR109" s="17">
        <f>(AI109^4)*AB109*AE109*AN109</f>
        <v>0</v>
      </c>
      <c r="AS109" s="17">
        <f>(AM109^4) *Z109*AC109*AO109*(M109 &gt; 0)</f>
        <v>67.240898012556826</v>
      </c>
      <c r="AT109" s="17">
        <f>(AM109^4)*AA109*AP109*AQ109</f>
        <v>152.82022275581096</v>
      </c>
      <c r="AU109" s="17">
        <f>MIN(AR109, 0.05*AR$138)</f>
        <v>0</v>
      </c>
      <c r="AV109" s="17">
        <f>MIN(AS109, 0.05*AS$138)</f>
        <v>67.240898012556826</v>
      </c>
      <c r="AW109" s="17">
        <f>MIN(AT109, 0.05*AT$138)</f>
        <v>152.82022275581096</v>
      </c>
      <c r="AX109" s="14">
        <f>AU109/$AU$138</f>
        <v>0</v>
      </c>
      <c r="AY109" s="14">
        <f>AV109/$AV$138</f>
        <v>2.2143034581475846E-2</v>
      </c>
      <c r="AZ109" s="67">
        <f>AW109/$AW$138</f>
        <v>1.7365381208877331E-2</v>
      </c>
      <c r="BA109" s="21">
        <f>N109</f>
        <v>0</v>
      </c>
      <c r="BB109" s="66">
        <v>0</v>
      </c>
      <c r="BC109" s="15">
        <f>$D$144*AX109</f>
        <v>0</v>
      </c>
      <c r="BD109" s="19">
        <f>BC109-BB109</f>
        <v>0</v>
      </c>
      <c r="BE109" s="53">
        <f>BD109*IF($BD$138 &gt; 0, (BD109&gt;0), (BD109&lt;0))</f>
        <v>0</v>
      </c>
      <c r="BF109" s="61">
        <f>BE109/$BE$138</f>
        <v>0</v>
      </c>
      <c r="BG109" s="62">
        <f>BF109*$BD$138</f>
        <v>0</v>
      </c>
      <c r="BH109" s="63">
        <f>(IF(BG109 &gt; 0, V109, W109))</f>
        <v>0.94554132771102739</v>
      </c>
      <c r="BI109" s="46">
        <f>BG109/BH109</f>
        <v>0</v>
      </c>
      <c r="BJ109" s="64" t="e">
        <f>BB109/BC109</f>
        <v>#DIV/0!</v>
      </c>
      <c r="BK109" s="66">
        <v>0</v>
      </c>
      <c r="BL109" s="66">
        <v>1110</v>
      </c>
      <c r="BM109" s="66">
        <v>0</v>
      </c>
      <c r="BN109" s="10">
        <f>SUM(BK109:BM109)</f>
        <v>1110</v>
      </c>
      <c r="BO109" s="15">
        <f>AY109*$D$143</f>
        <v>3917.7017865485059</v>
      </c>
      <c r="BP109" s="9">
        <f>BO109-BN109</f>
        <v>2807.7017865485059</v>
      </c>
      <c r="BQ109" s="53">
        <f>BP109*IF($BP$138 &gt; 0, (BP109&gt;0), (BP109&lt;0))</f>
        <v>2807.7017865485059</v>
      </c>
      <c r="BR109" s="7">
        <f>BQ109/$BQ$138</f>
        <v>2.0941582119214156E-2</v>
      </c>
      <c r="BS109" s="62">
        <f>BR109*$BP$138</f>
        <v>136.5401624963821</v>
      </c>
      <c r="BT109" s="48">
        <f>IF(BS109&gt;0,V109,W109)</f>
        <v>0.94239997863769498</v>
      </c>
      <c r="BU109" s="46">
        <f>BS109/BT109</f>
        <v>144.88557469383693</v>
      </c>
      <c r="BV109" s="64">
        <f>BN109/BO109</f>
        <v>0.28332937535245878</v>
      </c>
      <c r="BW109" s="16">
        <f>BB109+BN109+BY109</f>
        <v>1298</v>
      </c>
      <c r="BX109" s="69">
        <f>BC109+BO109+BZ109</f>
        <v>4087.4405734437378</v>
      </c>
      <c r="BY109" s="66">
        <v>188</v>
      </c>
      <c r="BZ109" s="15">
        <f>AZ109*$D$146</f>
        <v>169.7387868952319</v>
      </c>
      <c r="CA109" s="37">
        <f>BZ109-BY109</f>
        <v>-18.261213104768103</v>
      </c>
      <c r="CB109" s="54">
        <f>CA109*(CA109&lt;&gt;0)</f>
        <v>-18.261213104768103</v>
      </c>
      <c r="CC109" s="26">
        <f>CB109/$CB$138</f>
        <v>-9.6134416597447227E-3</v>
      </c>
      <c r="CD109" s="47">
        <f>CC109 * $CA$138</f>
        <v>-18.261213104768103</v>
      </c>
      <c r="CE109" s="48">
        <f>IF(CD109&gt;0, V109, W109)</f>
        <v>0.94554132771102739</v>
      </c>
      <c r="CF109" s="65">
        <f>CD109/CE109</f>
        <v>-19.31297191311031</v>
      </c>
      <c r="CG109" s="66">
        <v>0</v>
      </c>
      <c r="CH109" s="15">
        <f>AZ109*$CG$141</f>
        <v>154.49545527007939</v>
      </c>
      <c r="CI109" s="37">
        <f>CH109-CG109</f>
        <v>154.49545527007939</v>
      </c>
      <c r="CJ109" s="54">
        <f>CI109*(CI109&lt;&gt;0)</f>
        <v>154.49545527007939</v>
      </c>
      <c r="CK109" s="26">
        <f>CJ109/$CJ$138</f>
        <v>2.5927494066721936E-2</v>
      </c>
      <c r="CL109" s="47">
        <f>CK109 * $CI$138</f>
        <v>154.49545527007939</v>
      </c>
      <c r="CM109" s="48">
        <f>IF(CD109&gt;0,V109,W109)</f>
        <v>0.94554132771102739</v>
      </c>
      <c r="CN109" s="65">
        <f>CL109/CM109</f>
        <v>163.39365688444627</v>
      </c>
      <c r="CO109" s="70">
        <f>N109</f>
        <v>0</v>
      </c>
      <c r="CP109" s="1">
        <f>BW109+BY109</f>
        <v>1486</v>
      </c>
    </row>
    <row r="110" spans="1:94" x14ac:dyDescent="0.2">
      <c r="A110" s="30" t="s">
        <v>280</v>
      </c>
      <c r="B110">
        <v>1</v>
      </c>
      <c r="C110">
        <v>1</v>
      </c>
      <c r="D110">
        <v>0.87055533359967996</v>
      </c>
      <c r="E110">
        <v>0.12944466640031899</v>
      </c>
      <c r="F110">
        <v>0.99761620977353904</v>
      </c>
      <c r="G110">
        <v>0.99761620977353904</v>
      </c>
      <c r="H110">
        <v>0.95737567906393595</v>
      </c>
      <c r="I110">
        <v>0.95027162557459199</v>
      </c>
      <c r="J110">
        <v>0.95381703844587795</v>
      </c>
      <c r="K110">
        <v>0.97547082924698403</v>
      </c>
      <c r="L110">
        <v>0.72175251339903901</v>
      </c>
      <c r="M110">
        <v>-0.69794550130736699</v>
      </c>
      <c r="N110" s="73">
        <v>-2</v>
      </c>
      <c r="O110">
        <v>1.0112067568729499</v>
      </c>
      <c r="P110">
        <v>0.99428417986358897</v>
      </c>
      <c r="Q110">
        <v>1.01601544821437</v>
      </c>
      <c r="R110">
        <v>1.0015335740800699</v>
      </c>
      <c r="S110">
        <v>97.949996948242102</v>
      </c>
      <c r="T110" s="27">
        <f>IF(C110,P110,R110)</f>
        <v>0.99428417986358897</v>
      </c>
      <c r="U110" s="27">
        <f>IF(D110 = 0,O110,Q110)</f>
        <v>1.01601544821437</v>
      </c>
      <c r="V110" s="39">
        <f>S110*T110^(1-N110)</f>
        <v>96.279985217837933</v>
      </c>
      <c r="W110" s="38">
        <f>S110*U110^(N110+1)</f>
        <v>96.406011464085097</v>
      </c>
      <c r="X110" s="44">
        <f>0.5 * (D110-MAX($D$3:$D$137))/(MIN($D$3:$D$137)-MAX($D$3:$D$137)) + 0.75</f>
        <v>0.80120638151041734</v>
      </c>
      <c r="Y110" s="44">
        <f>AVERAGE(D110, F110, G110, H110, I110, J110, K110)</f>
        <v>0.95753184649687839</v>
      </c>
      <c r="Z110" s="22">
        <f>AI110^N110</f>
        <v>0.32096341824105878</v>
      </c>
      <c r="AA110" s="22">
        <f>(Z110+AB110)/2</f>
        <v>0.23587757027110018</v>
      </c>
      <c r="AB110" s="22">
        <f>AM110^N110</f>
        <v>0.1507917223011416</v>
      </c>
      <c r="AC110" s="22">
        <v>1</v>
      </c>
      <c r="AD110" s="22">
        <v>1</v>
      </c>
      <c r="AE110" s="22">
        <v>1</v>
      </c>
      <c r="AF110" s="22">
        <f>PERCENTILE($L$2:$L$137, 0.05)</f>
        <v>-4.3359341232353174E-2</v>
      </c>
      <c r="AG110" s="22">
        <f>PERCENTILE($L$2:$L$137, 0.95)</f>
        <v>0.9653657708272595</v>
      </c>
      <c r="AH110" s="22">
        <f>MIN(MAX(L110,AF110), AG110)</f>
        <v>0.72175251339903901</v>
      </c>
      <c r="AI110" s="22">
        <f>AH110-$AH$138+1</f>
        <v>1.7651118546313922</v>
      </c>
      <c r="AJ110" s="22">
        <f>PERCENTILE($M$2:$M$137, 0.02)</f>
        <v>-2.2731471942601358</v>
      </c>
      <c r="AK110" s="22">
        <f>PERCENTILE($M$2:$M$137, 0.98)</f>
        <v>1.2131274727462054</v>
      </c>
      <c r="AL110" s="22">
        <f>MIN(MAX(M110,AJ110), AK110)</f>
        <v>-0.69794550130736699</v>
      </c>
      <c r="AM110" s="22">
        <f>AL110-$AL$138 + 1</f>
        <v>2.5752016929527688</v>
      </c>
      <c r="AN110" s="46">
        <v>1</v>
      </c>
      <c r="AO110" s="51">
        <v>1</v>
      </c>
      <c r="AP110" s="51">
        <v>1</v>
      </c>
      <c r="AQ110" s="21">
        <v>2</v>
      </c>
      <c r="AR110" s="17">
        <f>(AI110^4)*AB110*AE110*AN110</f>
        <v>1.4637483835485783</v>
      </c>
      <c r="AS110" s="17">
        <f>(AM110^4) *Z110*AC110*AO110*(M110 &gt; 0)</f>
        <v>0</v>
      </c>
      <c r="AT110" s="17">
        <f>(AM110^4)*AA110*AP110*AQ110</f>
        <v>20.747302445357473</v>
      </c>
      <c r="AU110" s="17">
        <f>MIN(AR110, 0.05*AR$138)</f>
        <v>1.4637483835485783</v>
      </c>
      <c r="AV110" s="17">
        <f>MIN(AS110, 0.05*AS$138)</f>
        <v>0</v>
      </c>
      <c r="AW110" s="17">
        <f>MIN(AT110, 0.05*AT$138)</f>
        <v>20.747302445357473</v>
      </c>
      <c r="AX110" s="14">
        <f>AU110/$AU$138</f>
        <v>2.1943446239410156E-3</v>
      </c>
      <c r="AY110" s="14">
        <f>AV110/$AV$138</f>
        <v>0</v>
      </c>
      <c r="AZ110" s="67">
        <f>AW110/$AW$138</f>
        <v>2.3575729018220238E-3</v>
      </c>
      <c r="BA110" s="21">
        <f>N110</f>
        <v>-2</v>
      </c>
      <c r="BB110" s="66">
        <v>0</v>
      </c>
      <c r="BC110" s="15">
        <f>$D$144*AX110</f>
        <v>266.16522550554942</v>
      </c>
      <c r="BD110" s="19">
        <f>BC110-BB110</f>
        <v>266.16522550554942</v>
      </c>
      <c r="BE110" s="53">
        <f>BD110*IF($BD$138 &gt; 0, (BD110&gt;0), (BD110&lt;0))</f>
        <v>266.16522550554942</v>
      </c>
      <c r="BF110" s="61">
        <f>BE110/$BE$138</f>
        <v>8.9851279768453137E-3</v>
      </c>
      <c r="BG110" s="62">
        <f>BF110*$BD$138</f>
        <v>6.190753176046444</v>
      </c>
      <c r="BH110" s="63">
        <f>(IF(BG110 &gt; 0, V110, W110))</f>
        <v>96.279985217837933</v>
      </c>
      <c r="BI110" s="46">
        <f>BG110/BH110</f>
        <v>6.4299481995552632E-2</v>
      </c>
      <c r="BJ110" s="64">
        <f>BB110/BC110</f>
        <v>0</v>
      </c>
      <c r="BK110" s="66">
        <v>0</v>
      </c>
      <c r="BL110" s="66">
        <v>0</v>
      </c>
      <c r="BM110" s="66">
        <v>0</v>
      </c>
      <c r="BN110" s="10">
        <f>SUM(BK110:BM110)</f>
        <v>0</v>
      </c>
      <c r="BO110" s="15">
        <f>AY110*$D$143</f>
        <v>0</v>
      </c>
      <c r="BP110" s="9">
        <f>BO110-BN110</f>
        <v>0</v>
      </c>
      <c r="BQ110" s="53">
        <f>BP110*IF($BP$138 &gt; 0, (BP110&gt;0), (BP110&lt;0))</f>
        <v>0</v>
      </c>
      <c r="BR110" s="7">
        <f>BQ110/$BQ$138</f>
        <v>0</v>
      </c>
      <c r="BS110" s="62">
        <f>BR110*$BP$138</f>
        <v>0</v>
      </c>
      <c r="BT110" s="48">
        <f>IF(BS110&gt;0,V110,W110)</f>
        <v>96.406011464085097</v>
      </c>
      <c r="BU110" s="46">
        <f>BS110/BT110</f>
        <v>0</v>
      </c>
      <c r="BV110" s="64" t="e">
        <f>BN110/BO110</f>
        <v>#DIV/0!</v>
      </c>
      <c r="BW110" s="16">
        <f>BB110+BN110+BY110</f>
        <v>0</v>
      </c>
      <c r="BX110" s="69">
        <f>BC110+BO110+BZ110</f>
        <v>289.20943971305388</v>
      </c>
      <c r="BY110" s="66">
        <v>0</v>
      </c>
      <c r="BZ110" s="15">
        <f>AZ110*$D$146</f>
        <v>23.04421420750446</v>
      </c>
      <c r="CA110" s="37">
        <f>BZ110-BY110</f>
        <v>23.04421420750446</v>
      </c>
      <c r="CB110" s="54">
        <f>CA110*(CA110&lt;&gt;0)</f>
        <v>23.04421420750446</v>
      </c>
      <c r="CC110" s="26">
        <f>CB110/$CB$138</f>
        <v>1.2131407021402143E-2</v>
      </c>
      <c r="CD110" s="47">
        <f>CC110 * $CA$138</f>
        <v>23.04421420750446</v>
      </c>
      <c r="CE110" s="48">
        <f>IF(CD110&gt;0, V110, W110)</f>
        <v>96.279985217837933</v>
      </c>
      <c r="CF110" s="65">
        <f>CD110/CE110</f>
        <v>0.23934584280799229</v>
      </c>
      <c r="CG110" s="66">
        <v>0</v>
      </c>
      <c r="CH110" s="15">
        <f>AZ110*$CG$141</f>
        <v>20.97473671428509</v>
      </c>
      <c r="CI110" s="37">
        <f>CH110-CG110</f>
        <v>20.97473671428509</v>
      </c>
      <c r="CJ110" s="54">
        <f>CI110*(CI110&lt;&gt;0)</f>
        <v>20.97473671428509</v>
      </c>
      <c r="CK110" s="26">
        <f>CJ110/$CJ$138</f>
        <v>3.5199893793639745E-3</v>
      </c>
      <c r="CL110" s="47">
        <f>CK110 * $CI$138</f>
        <v>20.97473671428509</v>
      </c>
      <c r="CM110" s="48">
        <f>IF(CD110&gt;0,V110,W110)</f>
        <v>96.279985217837933</v>
      </c>
      <c r="CN110" s="65">
        <f>CL110/CM110</f>
        <v>0.21785147418571757</v>
      </c>
      <c r="CO110" s="70">
        <f>N110</f>
        <v>-2</v>
      </c>
      <c r="CP110" s="1">
        <f>BW110+BY110</f>
        <v>0</v>
      </c>
    </row>
    <row r="111" spans="1:94" x14ac:dyDescent="0.2">
      <c r="A111" s="24" t="s">
        <v>193</v>
      </c>
      <c r="B111">
        <v>1</v>
      </c>
      <c r="C111">
        <v>1</v>
      </c>
      <c r="D111">
        <v>0.58925750394944698</v>
      </c>
      <c r="E111">
        <v>0.41074249605055202</v>
      </c>
      <c r="F111">
        <v>0.68437499999999996</v>
      </c>
      <c r="G111">
        <v>0.68437499999999996</v>
      </c>
      <c r="H111">
        <v>0.20242214532871899</v>
      </c>
      <c r="I111">
        <v>0.36851211072664303</v>
      </c>
      <c r="J111">
        <v>0.273120874399782</v>
      </c>
      <c r="K111">
        <v>0.43233910118950702</v>
      </c>
      <c r="L111">
        <v>0.694533196956723</v>
      </c>
      <c r="M111">
        <v>-0.603427883326353</v>
      </c>
      <c r="N111" s="21">
        <v>0</v>
      </c>
      <c r="O111">
        <v>0.99519226266891703</v>
      </c>
      <c r="P111">
        <v>0.975257818631169</v>
      </c>
      <c r="Q111">
        <v>1.0419147888415301</v>
      </c>
      <c r="R111">
        <v>0.97327567950976901</v>
      </c>
      <c r="S111">
        <v>56.939998626708899</v>
      </c>
      <c r="T111" s="27">
        <f>IF(C111,P111,R111)</f>
        <v>0.975257818631169</v>
      </c>
      <c r="U111" s="27">
        <f>IF(D111 = 0,O111,Q111)</f>
        <v>1.0419147888415301</v>
      </c>
      <c r="V111" s="39">
        <f>S111*T111^(1-N111)</f>
        <v>55.531178853545882</v>
      </c>
      <c r="W111" s="38">
        <f>S111*U111^(N111+1)</f>
        <v>59.326626645784415</v>
      </c>
      <c r="X111" s="44">
        <f>0.5 * (D111-MAX($D$3:$D$137))/(MIN($D$3:$D$137)-MAX($D$3:$D$137)) + 0.75</f>
        <v>0.94836484146860056</v>
      </c>
      <c r="Y111" s="44">
        <f>AVERAGE(D111, F111, G111, H111, I111, J111, K111)</f>
        <v>0.46205739079915681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PERCENTILE($L$2:$L$137, 0.05)</f>
        <v>-4.3359341232353174E-2</v>
      </c>
      <c r="AG111" s="22">
        <f>PERCENTILE($L$2:$L$137, 0.95)</f>
        <v>0.9653657708272595</v>
      </c>
      <c r="AH111" s="22">
        <f>MIN(MAX(L111,AF111), AG111)</f>
        <v>0.694533196956723</v>
      </c>
      <c r="AI111" s="22">
        <f>AH111-$AH$138+1</f>
        <v>1.7378925381890762</v>
      </c>
      <c r="AJ111" s="22">
        <f>PERCENTILE($M$2:$M$137, 0.02)</f>
        <v>-2.2731471942601358</v>
      </c>
      <c r="AK111" s="22">
        <f>PERCENTILE($M$2:$M$137, 0.98)</f>
        <v>1.2131274727462054</v>
      </c>
      <c r="AL111" s="22">
        <f>MIN(MAX(M111,AJ111), AK111)</f>
        <v>-0.603427883326353</v>
      </c>
      <c r="AM111" s="22">
        <f>AL111-$AL$138 + 1</f>
        <v>2.6697193109337829</v>
      </c>
      <c r="AN111" s="46">
        <v>1</v>
      </c>
      <c r="AO111" s="51">
        <v>1</v>
      </c>
      <c r="AP111" s="51">
        <v>1</v>
      </c>
      <c r="AQ111" s="21">
        <v>1</v>
      </c>
      <c r="AR111" s="17">
        <f>(AI111^4)*AB111*AE111*AN111</f>
        <v>9.1220337378876906</v>
      </c>
      <c r="AS111" s="17">
        <f>(AM111^4) *Z111*AC111*AO111*(M111 &gt; 0)</f>
        <v>0</v>
      </c>
      <c r="AT111" s="17">
        <f>(AM111^4)*AA111*AP111*AQ111</f>
        <v>50.799847853969197</v>
      </c>
      <c r="AU111" s="17">
        <f>MIN(AR111, 0.05*AR$138)</f>
        <v>9.1220337378876906</v>
      </c>
      <c r="AV111" s="17">
        <f>MIN(AS111, 0.05*AS$138)</f>
        <v>0</v>
      </c>
      <c r="AW111" s="17">
        <f>MIN(AT111, 0.05*AT$138)</f>
        <v>50.799847853969197</v>
      </c>
      <c r="AX111" s="14">
        <f>AU111/$AU$138</f>
        <v>1.3675086454145422E-2</v>
      </c>
      <c r="AY111" s="14">
        <f>AV111/$AV$138</f>
        <v>0</v>
      </c>
      <c r="AZ111" s="67">
        <f>AW111/$AW$138</f>
        <v>5.7725260926149262E-3</v>
      </c>
      <c r="BA111" s="21">
        <f>N111</f>
        <v>0</v>
      </c>
      <c r="BB111" s="66">
        <v>2164</v>
      </c>
      <c r="BC111" s="15">
        <f>$D$144*AX111</f>
        <v>1658.7332865420231</v>
      </c>
      <c r="BD111" s="19">
        <f>BC111-BB111</f>
        <v>-505.26671345797695</v>
      </c>
      <c r="BE111" s="53">
        <f>BD111*IF($BD$138 &gt; 0, (BD111&gt;0), (BD111&lt;0))</f>
        <v>0</v>
      </c>
      <c r="BF111" s="61">
        <f>BE111/$BE$138</f>
        <v>0</v>
      </c>
      <c r="BG111" s="62">
        <f>BF111*$BD$138</f>
        <v>0</v>
      </c>
      <c r="BH111" s="63">
        <f>(IF(BG111 &gt; 0, V111, W111))</f>
        <v>59.326626645784415</v>
      </c>
      <c r="BI111" s="46">
        <f>BG111/BH111</f>
        <v>0</v>
      </c>
      <c r="BJ111" s="64">
        <f>BB111/BC111</f>
        <v>1.304609980132075</v>
      </c>
      <c r="BK111" s="66">
        <v>1367</v>
      </c>
      <c r="BL111" s="66">
        <v>2790</v>
      </c>
      <c r="BM111" s="66">
        <v>0</v>
      </c>
      <c r="BN111" s="10">
        <f>SUM(BK111:BM111)</f>
        <v>4157</v>
      </c>
      <c r="BO111" s="15">
        <f>AY111*$D$143</f>
        <v>0</v>
      </c>
      <c r="BP111" s="9">
        <f>BO111-BN111</f>
        <v>-4157</v>
      </c>
      <c r="BQ111" s="53">
        <f>BP111*IF($BP$138 &gt; 0, (BP111&gt;0), (BP111&lt;0))</f>
        <v>0</v>
      </c>
      <c r="BR111" s="7">
        <f>BQ111/$BQ$138</f>
        <v>0</v>
      </c>
      <c r="BS111" s="62">
        <f>BR111*$BP$138</f>
        <v>0</v>
      </c>
      <c r="BT111" s="48">
        <f>IF(BS111&gt;0,V111,W111)</f>
        <v>59.326626645784415</v>
      </c>
      <c r="BU111" s="46">
        <f>BS111/BT111</f>
        <v>0</v>
      </c>
      <c r="BV111" s="64" t="e">
        <f>BN111/BO111</f>
        <v>#DIV/0!</v>
      </c>
      <c r="BW111" s="16">
        <f>BB111+BN111+BY111</f>
        <v>6321</v>
      </c>
      <c r="BX111" s="69">
        <f>BC111+BO111+BZ111</f>
        <v>1715.1571314605924</v>
      </c>
      <c r="BY111" s="66">
        <v>0</v>
      </c>
      <c r="BZ111" s="15">
        <f>AZ111*$D$146</f>
        <v>56.423844918569223</v>
      </c>
      <c r="CA111" s="37">
        <f>BZ111-BY111</f>
        <v>56.423844918569223</v>
      </c>
      <c r="CB111" s="54">
        <f>CA111*(CA111&lt;&gt;0)</f>
        <v>56.423844918569223</v>
      </c>
      <c r="CC111" s="26">
        <f>CB111/$CB$138</f>
        <v>2.9703795592940001E-2</v>
      </c>
      <c r="CD111" s="47">
        <f>CC111 * $CA$138</f>
        <v>56.423844918569223</v>
      </c>
      <c r="CE111" s="48">
        <f>IF(CD111&gt;0, V111, W111)</f>
        <v>55.531178853545882</v>
      </c>
      <c r="CF111" s="65">
        <f>CD111/CE111</f>
        <v>1.0160750425878333</v>
      </c>
      <c r="CG111" s="66">
        <v>0</v>
      </c>
      <c r="CH111" s="15">
        <f>AZ111*$CG$141</f>
        <v>51.356721514471843</v>
      </c>
      <c r="CI111" s="37">
        <f>CH111-CG111</f>
        <v>51.356721514471843</v>
      </c>
      <c r="CJ111" s="54">
        <f>CI111*(CI111&lt;&gt;0)</f>
        <v>51.356721514471843</v>
      </c>
      <c r="CK111" s="26">
        <f>CJ111/$CJ$138</f>
        <v>8.618707197729697E-3</v>
      </c>
      <c r="CL111" s="47">
        <f>CK111 * $CI$138</f>
        <v>51.35672151447185</v>
      </c>
      <c r="CM111" s="48">
        <f>IF(CD111&gt;0,V111,W111)</f>
        <v>55.531178853545882</v>
      </c>
      <c r="CN111" s="65">
        <f>CL111/CM111</f>
        <v>0.92482678334484025</v>
      </c>
      <c r="CO111" s="70">
        <f>N111</f>
        <v>0</v>
      </c>
      <c r="CP111" s="1">
        <f>BW111+BY111</f>
        <v>6321</v>
      </c>
    </row>
    <row r="112" spans="1:94" x14ac:dyDescent="0.2">
      <c r="A112" s="24" t="s">
        <v>176</v>
      </c>
      <c r="B112">
        <v>1</v>
      </c>
      <c r="C112">
        <v>1</v>
      </c>
      <c r="D112">
        <v>0.56846030900372901</v>
      </c>
      <c r="E112">
        <v>0.43153969099626999</v>
      </c>
      <c r="F112">
        <v>0.69682539682539602</v>
      </c>
      <c r="G112">
        <v>0.69682539682539602</v>
      </c>
      <c r="H112">
        <v>0.42784380305602698</v>
      </c>
      <c r="I112">
        <v>0.48160724391624199</v>
      </c>
      <c r="J112">
        <v>0.453930253250933</v>
      </c>
      <c r="K112">
        <v>0.56241455249009498</v>
      </c>
      <c r="L112">
        <v>0.95963872792553495</v>
      </c>
      <c r="M112">
        <v>-1.4916812812865901</v>
      </c>
      <c r="N112" s="21">
        <v>0</v>
      </c>
      <c r="O112">
        <v>1.0497018732919201</v>
      </c>
      <c r="P112">
        <v>0.97058161489960604</v>
      </c>
      <c r="Q112">
        <v>1.03420082614911</v>
      </c>
      <c r="R112">
        <v>0.99328347656553995</v>
      </c>
      <c r="S112">
        <v>36.590000152587798</v>
      </c>
      <c r="T112" s="27">
        <f>IF(C112,P112,R112)</f>
        <v>0.97058161489960604</v>
      </c>
      <c r="U112" s="27">
        <f>IF(D112 = 0,O112,Q112)</f>
        <v>1.03420082614911</v>
      </c>
      <c r="V112" s="39">
        <f>S112*T112^(1-N112)</f>
        <v>35.513581437275498</v>
      </c>
      <c r="W112" s="38">
        <f>S112*U112^(N112+1)</f>
        <v>37.84140838660236</v>
      </c>
      <c r="X112" s="44">
        <f>0.5 * (D112-MAX($D$3:$D$137))/(MIN($D$3:$D$137)-MAX($D$3:$D$137)) + 0.75</f>
        <v>0.95924470919977856</v>
      </c>
      <c r="Y112" s="44">
        <f>AVERAGE(D112, F112, G112, H112, I112, J112, K112)</f>
        <v>0.55541527933825974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PERCENTILE($L$2:$L$137, 0.05)</f>
        <v>-4.3359341232353174E-2</v>
      </c>
      <c r="AG112" s="22">
        <f>PERCENTILE($L$2:$L$137, 0.95)</f>
        <v>0.9653657708272595</v>
      </c>
      <c r="AH112" s="22">
        <f>MIN(MAX(L112,AF112), AG112)</f>
        <v>0.95963872792553495</v>
      </c>
      <c r="AI112" s="22">
        <f>AH112-$AH$138+1</f>
        <v>2.0029980691578881</v>
      </c>
      <c r="AJ112" s="22">
        <f>PERCENTILE($M$2:$M$137, 0.02)</f>
        <v>-2.2731471942601358</v>
      </c>
      <c r="AK112" s="22">
        <f>PERCENTILE($M$2:$M$137, 0.98)</f>
        <v>1.2131274727462054</v>
      </c>
      <c r="AL112" s="22">
        <f>MIN(MAX(M112,AJ112), AK112)</f>
        <v>-1.4916812812865901</v>
      </c>
      <c r="AM112" s="22">
        <f>AL112-$AL$138 + 1</f>
        <v>1.7814659129735457</v>
      </c>
      <c r="AN112" s="46">
        <v>1</v>
      </c>
      <c r="AO112" s="51">
        <v>1</v>
      </c>
      <c r="AP112" s="51">
        <v>1</v>
      </c>
      <c r="AQ112" s="21">
        <v>1</v>
      </c>
      <c r="AR112" s="17">
        <f>(AI112^4)*AB112*AE112*AN112</f>
        <v>16.096154150764626</v>
      </c>
      <c r="AS112" s="17">
        <f>(AM112^4) *Z112*AC112*AO112*(M112 &gt; 0)</f>
        <v>0</v>
      </c>
      <c r="AT112" s="17">
        <f>(AM112^4)*AA112*AP112*AQ112</f>
        <v>10.071868976395507</v>
      </c>
      <c r="AU112" s="17">
        <f>MIN(AR112, 0.05*AR$138)</f>
        <v>16.096154150764626</v>
      </c>
      <c r="AV112" s="17">
        <f>MIN(AS112, 0.05*AS$138)</f>
        <v>0</v>
      </c>
      <c r="AW112" s="17">
        <f>MIN(AT112, 0.05*AT$138)</f>
        <v>10.071868976395507</v>
      </c>
      <c r="AX112" s="14">
        <f>AU112/$AU$138</f>
        <v>2.4130178194443772E-2</v>
      </c>
      <c r="AY112" s="14">
        <f>AV112/$AV$138</f>
        <v>0</v>
      </c>
      <c r="AZ112" s="67">
        <f>AW112/$AW$138</f>
        <v>1.1444941062574291E-3</v>
      </c>
      <c r="BA112" s="21">
        <f>N112</f>
        <v>0</v>
      </c>
      <c r="BB112" s="66">
        <v>2708</v>
      </c>
      <c r="BC112" s="15">
        <f>$D$144*AX112</f>
        <v>2926.894094273252</v>
      </c>
      <c r="BD112" s="19">
        <f>BC112-BB112</f>
        <v>218.89409427325199</v>
      </c>
      <c r="BE112" s="53">
        <f>BD112*IF($BD$138 &gt; 0, (BD112&gt;0), (BD112&lt;0))</f>
        <v>218.89409427325199</v>
      </c>
      <c r="BF112" s="61">
        <f>BE112/$BE$138</f>
        <v>7.3893629293049993E-3</v>
      </c>
      <c r="BG112" s="62">
        <f>BF112*$BD$138</f>
        <v>5.0912710582911629</v>
      </c>
      <c r="BH112" s="63">
        <f>(IF(BG112 &gt; 0, V112, W112))</f>
        <v>35.513581437275498</v>
      </c>
      <c r="BI112" s="46">
        <f>BG112/BH112</f>
        <v>0.14336123962274616</v>
      </c>
      <c r="BJ112" s="64">
        <f>BB112/BC112</f>
        <v>0.92521284090820399</v>
      </c>
      <c r="BK112" s="66">
        <v>0</v>
      </c>
      <c r="BL112" s="66">
        <v>2744</v>
      </c>
      <c r="BM112" s="66">
        <v>0</v>
      </c>
      <c r="BN112" s="10">
        <f>SUM(BK112:BM112)</f>
        <v>2744</v>
      </c>
      <c r="BO112" s="15">
        <f>AY112*$D$143</f>
        <v>0</v>
      </c>
      <c r="BP112" s="9">
        <f>BO112-BN112</f>
        <v>-2744</v>
      </c>
      <c r="BQ112" s="53">
        <f>BP112*IF($BP$138 &gt; 0, (BP112&gt;0), (BP112&lt;0))</f>
        <v>0</v>
      </c>
      <c r="BR112" s="7">
        <f>BQ112/$BQ$138</f>
        <v>0</v>
      </c>
      <c r="BS112" s="62">
        <f>BR112*$BP$138</f>
        <v>0</v>
      </c>
      <c r="BT112" s="48">
        <f>IF(BS112&gt;0,V112,W112)</f>
        <v>37.84140838660236</v>
      </c>
      <c r="BU112" s="46">
        <f>BS112/BT112</f>
        <v>0</v>
      </c>
      <c r="BV112" s="64" t="e">
        <f>BN112/BO112</f>
        <v>#DIV/0!</v>
      </c>
      <c r="BW112" s="16">
        <f>BB112+BN112+BY112</f>
        <v>5452</v>
      </c>
      <c r="BX112" s="69">
        <f>BC112+BO112+BZ112</f>
        <v>2938.0810091395706</v>
      </c>
      <c r="BY112" s="66">
        <v>0</v>
      </c>
      <c r="BZ112" s="15">
        <f>AZ112*$D$146</f>
        <v>11.186914866318553</v>
      </c>
      <c r="CA112" s="37">
        <f>BZ112-BY112</f>
        <v>11.186914866318553</v>
      </c>
      <c r="CB112" s="54">
        <f>CA112*(CA112&lt;&gt;0)</f>
        <v>11.186914866318553</v>
      </c>
      <c r="CC112" s="26">
        <f>CB112/$CB$138</f>
        <v>5.8892447507665202E-3</v>
      </c>
      <c r="CD112" s="47">
        <f>CC112 * $CA$138</f>
        <v>11.186914866318553</v>
      </c>
      <c r="CE112" s="48">
        <f>IF(CD112&gt;0, V112, W112)</f>
        <v>35.513581437275498</v>
      </c>
      <c r="CF112" s="65">
        <f>CD112/CE112</f>
        <v>0.31500384961390088</v>
      </c>
      <c r="CG112" s="66">
        <v>0</v>
      </c>
      <c r="CH112" s="15">
        <f>AZ112*$CG$141</f>
        <v>10.182277939845783</v>
      </c>
      <c r="CI112" s="37">
        <f>CH112-CG112</f>
        <v>10.182277939845783</v>
      </c>
      <c r="CJ112" s="54">
        <f>CI112*(CI112&lt;&gt;0)</f>
        <v>10.182277939845783</v>
      </c>
      <c r="CK112" s="26">
        <f>CJ112/$CJ$138</f>
        <v>1.7087942840101999E-3</v>
      </c>
      <c r="CL112" s="47">
        <f>CK112 * $CI$138</f>
        <v>10.182277939845783</v>
      </c>
      <c r="CM112" s="48">
        <f>IF(CD112&gt;0,V112,W112)</f>
        <v>35.513581437275498</v>
      </c>
      <c r="CN112" s="65">
        <f>CL112/CM112</f>
        <v>0.28671504049316571</v>
      </c>
      <c r="CO112" s="70">
        <f>N112</f>
        <v>0</v>
      </c>
      <c r="CP112" s="1">
        <f>BW112+BY112</f>
        <v>5452</v>
      </c>
    </row>
    <row r="113" spans="1:94" x14ac:dyDescent="0.2">
      <c r="A113" s="24" t="s">
        <v>174</v>
      </c>
      <c r="B113">
        <v>0</v>
      </c>
      <c r="C113">
        <v>0</v>
      </c>
      <c r="D113">
        <v>0.32276119402984998</v>
      </c>
      <c r="E113">
        <v>0.67723880597014896</v>
      </c>
      <c r="F113">
        <v>0.33636363636363598</v>
      </c>
      <c r="G113">
        <v>0.33636363636363598</v>
      </c>
      <c r="H113">
        <v>0.55868544600938896</v>
      </c>
      <c r="I113">
        <v>0.43309859154929498</v>
      </c>
      <c r="J113">
        <v>0.491900274228178</v>
      </c>
      <c r="K113">
        <v>0.406764507998989</v>
      </c>
      <c r="L113">
        <v>-1.43668992419457E-2</v>
      </c>
      <c r="M113">
        <v>-1.5409511381124601</v>
      </c>
      <c r="N113" s="21">
        <v>0</v>
      </c>
      <c r="O113">
        <v>1.0170237886114599</v>
      </c>
      <c r="P113">
        <v>0.97168566027027503</v>
      </c>
      <c r="Q113">
        <v>1.02903884920697</v>
      </c>
      <c r="R113">
        <v>0.99014018823568295</v>
      </c>
      <c r="S113">
        <v>146.19999694824199</v>
      </c>
      <c r="T113" s="27">
        <f>IF(C113,P113,R113)</f>
        <v>0.99014018823568295</v>
      </c>
      <c r="U113" s="27">
        <f>IF(D113 = 0,O113,Q113)</f>
        <v>1.02903884920697</v>
      </c>
      <c r="V113" s="39">
        <f>S113*T113^(1-N113)</f>
        <v>144.75849249838859</v>
      </c>
      <c r="W113" s="38">
        <f>S113*U113^(N113+1)</f>
        <v>150.44547661368145</v>
      </c>
      <c r="X113" s="44">
        <f>0.5 * (D113-MAX($D$3:$D$137))/(MIN($D$3:$D$137)-MAX($D$3:$D$137)) + 0.75</f>
        <v>1.0877800179065753</v>
      </c>
      <c r="Y113" s="44">
        <f>AVERAGE(D113, F113, G113, H113, I113, J113, K113)</f>
        <v>0.41227675522042473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PERCENTILE($L$2:$L$137, 0.05)</f>
        <v>-4.3359341232353174E-2</v>
      </c>
      <c r="AG113" s="22">
        <f>PERCENTILE($L$2:$L$137, 0.95)</f>
        <v>0.9653657708272595</v>
      </c>
      <c r="AH113" s="22">
        <f>MIN(MAX(L113,AF113), AG113)</f>
        <v>-1.43668992419457E-2</v>
      </c>
      <c r="AI113" s="22">
        <f>AH113-$AH$138+1</f>
        <v>1.0289924419904075</v>
      </c>
      <c r="AJ113" s="22">
        <f>PERCENTILE($M$2:$M$137, 0.02)</f>
        <v>-2.2731471942601358</v>
      </c>
      <c r="AK113" s="22">
        <f>PERCENTILE($M$2:$M$137, 0.98)</f>
        <v>1.2131274727462054</v>
      </c>
      <c r="AL113" s="22">
        <f>MIN(MAX(M113,AJ113), AK113)</f>
        <v>-1.5409511381124601</v>
      </c>
      <c r="AM113" s="22">
        <f>AL113-$AL$138 + 1</f>
        <v>1.7321960561476757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1.1211113244054363</v>
      </c>
      <c r="AS113" s="17">
        <f>(AM113^4) *Z113*AC113*AO113*(M113 &gt; 0)</f>
        <v>0</v>
      </c>
      <c r="AT113" s="17">
        <f>(AM113^4)*AA113*AP113*AQ113</f>
        <v>9.0030193147883963</v>
      </c>
      <c r="AU113" s="17">
        <f>MIN(AR113, 0.05*AR$138)</f>
        <v>1.1211113244054363</v>
      </c>
      <c r="AV113" s="17">
        <f>MIN(AS113, 0.05*AS$138)</f>
        <v>0</v>
      </c>
      <c r="AW113" s="17">
        <f>MIN(AT113, 0.05*AT$138)</f>
        <v>9.0030193147883963</v>
      </c>
      <c r="AX113" s="14">
        <f>AU113/$AU$138</f>
        <v>1.6806881805631153E-3</v>
      </c>
      <c r="AY113" s="14">
        <f>AV113/$AV$138</f>
        <v>0</v>
      </c>
      <c r="AZ113" s="67">
        <f>AW113/$AW$138</f>
        <v>1.023037786576196E-3</v>
      </c>
      <c r="BA113" s="21">
        <f>N113</f>
        <v>0</v>
      </c>
      <c r="BB113" s="66">
        <v>292</v>
      </c>
      <c r="BC113" s="15">
        <f>$D$144*AX113</f>
        <v>203.86075354958362</v>
      </c>
      <c r="BD113" s="19">
        <f>BC113-BB113</f>
        <v>-88.13924645041638</v>
      </c>
      <c r="BE113" s="53">
        <f>BD113*IF($BD$138 &gt; 0, (BD113&gt;0), (BD113&lt;0))</f>
        <v>0</v>
      </c>
      <c r="BF113" s="61">
        <f>BE113/$BE$138</f>
        <v>0</v>
      </c>
      <c r="BG113" s="62">
        <f>BF113*$BD$138</f>
        <v>0</v>
      </c>
      <c r="BH113" s="63">
        <f>(IF(BG113 &gt; 0, V113, W113))</f>
        <v>150.44547661368145</v>
      </c>
      <c r="BI113" s="46">
        <f>BG113/BH113</f>
        <v>0</v>
      </c>
      <c r="BJ113" s="64">
        <f>BB113/BC113</f>
        <v>1.4323502435645559</v>
      </c>
      <c r="BK113" s="66">
        <v>0</v>
      </c>
      <c r="BL113" s="66">
        <v>585</v>
      </c>
      <c r="BM113" s="66">
        <v>0</v>
      </c>
      <c r="BN113" s="10">
        <f>SUM(BK113:BM113)</f>
        <v>585</v>
      </c>
      <c r="BO113" s="15">
        <f>AY113*$D$143</f>
        <v>0</v>
      </c>
      <c r="BP113" s="9">
        <f>BO113-BN113</f>
        <v>-585</v>
      </c>
      <c r="BQ113" s="53">
        <f>BP113*IF($BP$138 &gt; 0, (BP113&gt;0), (BP113&lt;0))</f>
        <v>0</v>
      </c>
      <c r="BR113" s="7">
        <f>BQ113/$BQ$138</f>
        <v>0</v>
      </c>
      <c r="BS113" s="62">
        <f>BR113*$BP$138</f>
        <v>0</v>
      </c>
      <c r="BT113" s="48">
        <f>IF(BS113&gt;0,V113,W113)</f>
        <v>150.44547661368145</v>
      </c>
      <c r="BU113" s="46">
        <f>BS113/BT113</f>
        <v>0</v>
      </c>
      <c r="BV113" s="64" t="e">
        <f>BN113/BO113</f>
        <v>#DIV/0!</v>
      </c>
      <c r="BW113" s="16">
        <f>BB113+BN113+BY113</f>
        <v>877</v>
      </c>
      <c r="BX113" s="69">
        <f>BC113+BO113+BZ113</f>
        <v>213.86048754636198</v>
      </c>
      <c r="BY113" s="66">
        <v>0</v>
      </c>
      <c r="BZ113" s="15">
        <f>AZ113*$D$146</f>
        <v>9.9997339967783549</v>
      </c>
      <c r="CA113" s="37">
        <f>BZ113-BY113</f>
        <v>9.9997339967783549</v>
      </c>
      <c r="CB113" s="54">
        <f>CA113*(CA113&lt;&gt;0)</f>
        <v>9.9997339967783549</v>
      </c>
      <c r="CC113" s="26">
        <f>CB113/$CB$138</f>
        <v>5.264264692573687E-3</v>
      </c>
      <c r="CD113" s="47">
        <f>CC113 * $CA$138</f>
        <v>9.9997339967783549</v>
      </c>
      <c r="CE113" s="48">
        <f>IF(CD113&gt;0, V113, W113)</f>
        <v>144.75849249838859</v>
      </c>
      <c r="CF113" s="65">
        <f>CD113/CE113</f>
        <v>6.9078738139592533E-2</v>
      </c>
      <c r="CG113" s="66">
        <v>0</v>
      </c>
      <c r="CH113" s="15">
        <f>AZ113*$CG$141</f>
        <v>9.1017114277217708</v>
      </c>
      <c r="CI113" s="37">
        <f>CH113-CG113</f>
        <v>9.1017114277217708</v>
      </c>
      <c r="CJ113" s="54">
        <f>CI113*(CI113&lt;&gt;0)</f>
        <v>9.1017114277217708</v>
      </c>
      <c r="CK113" s="26">
        <f>CJ113/$CJ$138</f>
        <v>1.5274531449921155E-3</v>
      </c>
      <c r="CL113" s="47">
        <f>CK113 * $CI$138</f>
        <v>9.1017114277217708</v>
      </c>
      <c r="CM113" s="48">
        <f>IF(CD113&gt;0,V113,W113)</f>
        <v>144.75849249838859</v>
      </c>
      <c r="CN113" s="65">
        <f>CL113/CM113</f>
        <v>6.2875146532926821E-2</v>
      </c>
      <c r="CO113" s="70">
        <f>N113</f>
        <v>0</v>
      </c>
      <c r="CP113" s="1">
        <f>BW113+BY113</f>
        <v>877</v>
      </c>
    </row>
    <row r="114" spans="1:94" x14ac:dyDescent="0.2">
      <c r="A114" s="24" t="s">
        <v>227</v>
      </c>
      <c r="B114">
        <v>0</v>
      </c>
      <c r="C114">
        <v>0</v>
      </c>
      <c r="D114">
        <v>0.19097083499800199</v>
      </c>
      <c r="E114">
        <v>0.80902916500199695</v>
      </c>
      <c r="F114">
        <v>2.3459244532803101E-2</v>
      </c>
      <c r="G114">
        <v>2.3459244532803101E-2</v>
      </c>
      <c r="H114">
        <v>0.28750522356874197</v>
      </c>
      <c r="I114">
        <v>0.41537818637693202</v>
      </c>
      <c r="J114">
        <v>0.34557690654885798</v>
      </c>
      <c r="K114">
        <v>9.0038731419425005E-2</v>
      </c>
      <c r="L114">
        <v>0.67460977564214097</v>
      </c>
      <c r="M114">
        <v>0.93549684330300797</v>
      </c>
      <c r="N114" s="21">
        <v>0</v>
      </c>
      <c r="O114">
        <v>1.05986207071628</v>
      </c>
      <c r="P114">
        <v>0.98279549131969302</v>
      </c>
      <c r="Q114">
        <v>1.0199105996644899</v>
      </c>
      <c r="R114">
        <v>1</v>
      </c>
      <c r="S114">
        <v>1.21000003814697</v>
      </c>
      <c r="T114" s="27">
        <f>IF(C114,P114,R114)</f>
        <v>1</v>
      </c>
      <c r="U114" s="27">
        <f>IF(D114 = 0,O114,Q114)</f>
        <v>1.0199105996644899</v>
      </c>
      <c r="V114" s="39">
        <f>S114*T114^(1-N114)</f>
        <v>1.21000003814697</v>
      </c>
      <c r="W114" s="38">
        <f>S114*U114^(N114+1)</f>
        <v>1.2340918645005319</v>
      </c>
      <c r="X114" s="44">
        <f>0.5 * (D114-MAX($D$3:$D$137))/(MIN($D$3:$D$137)-MAX($D$3:$D$137)) + 0.75</f>
        <v>1.1567249731398861</v>
      </c>
      <c r="Y114" s="44">
        <f>AVERAGE(D114, F114, G114, H114, I114, J114, K114)</f>
        <v>0.19662691028250934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PERCENTILE($L$2:$L$137, 0.05)</f>
        <v>-4.3359341232353174E-2</v>
      </c>
      <c r="AG114" s="22">
        <f>PERCENTILE($L$2:$L$137, 0.95)</f>
        <v>0.9653657708272595</v>
      </c>
      <c r="AH114" s="22">
        <f>MIN(MAX(L114,AF114), AG114)</f>
        <v>0.67460977564214097</v>
      </c>
      <c r="AI114" s="22">
        <f>AH114-$AH$138+1</f>
        <v>1.7179691168744942</v>
      </c>
      <c r="AJ114" s="22">
        <f>PERCENTILE($M$2:$M$137, 0.02)</f>
        <v>-2.2731471942601358</v>
      </c>
      <c r="AK114" s="22">
        <f>PERCENTILE($M$2:$M$137, 0.98)</f>
        <v>1.2131274727462054</v>
      </c>
      <c r="AL114" s="22">
        <f>MIN(MAX(M114,AJ114), AK114)</f>
        <v>0.93549684330300797</v>
      </c>
      <c r="AM114" s="22">
        <f>AL114-$AL$138 + 1</f>
        <v>4.2086440375631433</v>
      </c>
      <c r="AN114" s="46">
        <v>0</v>
      </c>
      <c r="AO114" s="75">
        <v>0.22</v>
      </c>
      <c r="AP114" s="51">
        <v>0.5</v>
      </c>
      <c r="AQ114" s="50">
        <v>1</v>
      </c>
      <c r="AR114" s="17">
        <f>(AI114^4)*AB114*AE114*AN114</f>
        <v>0</v>
      </c>
      <c r="AS114" s="17">
        <f>(AM114^4) *Z114*AC114*AO114*(M114 &gt; 0)</f>
        <v>69.022623334716059</v>
      </c>
      <c r="AT114" s="17">
        <f>(AM114^4)*AA114*AP114*AQ114</f>
        <v>156.86959848799106</v>
      </c>
      <c r="AU114" s="17">
        <f>MIN(AR114, 0.05*AR$138)</f>
        <v>0</v>
      </c>
      <c r="AV114" s="17">
        <f>MIN(AS114, 0.05*AS$138)</f>
        <v>69.022623334716059</v>
      </c>
      <c r="AW114" s="17">
        <f>MIN(AT114, 0.05*AT$138)</f>
        <v>156.86959848799106</v>
      </c>
      <c r="AX114" s="14">
        <f>AU114/$AU$138</f>
        <v>0</v>
      </c>
      <c r="AY114" s="14">
        <f>AV114/$AV$138</f>
        <v>2.2729772810580036E-2</v>
      </c>
      <c r="AZ114" s="67">
        <f>AW114/$AW$138</f>
        <v>1.7825522883710809E-2</v>
      </c>
      <c r="BA114" s="21">
        <f>N114</f>
        <v>0</v>
      </c>
      <c r="BB114" s="66">
        <v>0</v>
      </c>
      <c r="BC114" s="15">
        <f>$D$144*AX114</f>
        <v>0</v>
      </c>
      <c r="BD114" s="19">
        <f>BC114-BB114</f>
        <v>0</v>
      </c>
      <c r="BE114" s="53">
        <f>BD114*IF($BD$138 &gt; 0, (BD114&gt;0), (BD114&lt;0))</f>
        <v>0</v>
      </c>
      <c r="BF114" s="61">
        <f>BE114/$BE$138</f>
        <v>0</v>
      </c>
      <c r="BG114" s="62">
        <f>BF114*$BD$138</f>
        <v>0</v>
      </c>
      <c r="BH114" s="63">
        <f>(IF(BG114 &gt; 0, V114, W114))</f>
        <v>1.2340918645005319</v>
      </c>
      <c r="BI114" s="46">
        <f>BG114/BH114</f>
        <v>0</v>
      </c>
      <c r="BJ114" s="64" t="e">
        <f>BB114/BC114</f>
        <v>#DIV/0!</v>
      </c>
      <c r="BK114" s="66">
        <v>0</v>
      </c>
      <c r="BL114" s="66">
        <v>888</v>
      </c>
      <c r="BM114" s="66">
        <v>0</v>
      </c>
      <c r="BN114" s="10">
        <f>SUM(BK114:BM114)</f>
        <v>888</v>
      </c>
      <c r="BO114" s="15">
        <f>AY114*$D$143</f>
        <v>4021.5116505461342</v>
      </c>
      <c r="BP114" s="9">
        <f>BO114-BN114</f>
        <v>3133.5116505461342</v>
      </c>
      <c r="BQ114" s="53">
        <f>BP114*IF($BP$138 &gt; 0, (BP114&gt;0), (BP114&lt;0))</f>
        <v>3133.5116505461342</v>
      </c>
      <c r="BR114" s="7">
        <f>BQ114/$BQ$138</f>
        <v>2.3371674251806265E-2</v>
      </c>
      <c r="BS114" s="62">
        <f>BR114*$BP$138</f>
        <v>152.38448470548926</v>
      </c>
      <c r="BT114" s="48">
        <f>IF(BS114&gt;0,V114,W114)</f>
        <v>1.21000003814697</v>
      </c>
      <c r="BU114" s="46">
        <f>BS114/BT114</f>
        <v>125.93758669533216</v>
      </c>
      <c r="BV114" s="64">
        <f>BN114/BO114</f>
        <v>0.2208124897212238</v>
      </c>
      <c r="BW114" s="16">
        <f>BB114+BN114+BY114</f>
        <v>1043</v>
      </c>
      <c r="BX114" s="69">
        <f>BC114+BO114+BZ114</f>
        <v>4195.74811524911</v>
      </c>
      <c r="BY114" s="66">
        <v>155</v>
      </c>
      <c r="BZ114" s="15">
        <f>AZ114*$D$146</f>
        <v>174.23646470297547</v>
      </c>
      <c r="CA114" s="37">
        <f>BZ114-BY114</f>
        <v>19.236464702975468</v>
      </c>
      <c r="CB114" s="54">
        <f>CA114*(CA114&lt;&gt;0)</f>
        <v>19.236464702975468</v>
      </c>
      <c r="CC114" s="26">
        <f>CB114/$CB$138</f>
        <v>1.0126853572148905E-2</v>
      </c>
      <c r="CD114" s="47">
        <f>CC114 * $CA$138</f>
        <v>19.236464702975468</v>
      </c>
      <c r="CE114" s="48">
        <f>IF(CD114&gt;0, V114, W114)</f>
        <v>1.21000003814697</v>
      </c>
      <c r="CF114" s="65">
        <f>CD114/CE114</f>
        <v>15.897904211998837</v>
      </c>
      <c r="CG114" s="66">
        <v>0</v>
      </c>
      <c r="CH114" s="15">
        <f>AZ114*$CG$141</f>
        <v>158.58922071565414</v>
      </c>
      <c r="CI114" s="37">
        <f>CH114-CG114</f>
        <v>158.58922071565414</v>
      </c>
      <c r="CJ114" s="54">
        <f>CI114*(CI114&lt;&gt;0)</f>
        <v>158.58922071565414</v>
      </c>
      <c r="CK114" s="26">
        <f>CJ114/$CJ$138</f>
        <v>2.6614511552868318E-2</v>
      </c>
      <c r="CL114" s="47">
        <f>CK114 * $CI$138</f>
        <v>158.58922071565414</v>
      </c>
      <c r="CM114" s="48">
        <f>IF(CD114&gt;0,V114,W114)</f>
        <v>1.21000003814697</v>
      </c>
      <c r="CN114" s="65">
        <f>CL114/CM114</f>
        <v>131.06546753380471</v>
      </c>
      <c r="CO114" s="70">
        <f>N114</f>
        <v>0</v>
      </c>
      <c r="CP114" s="1">
        <f>BW114+BY114</f>
        <v>1198</v>
      </c>
    </row>
    <row r="115" spans="1:94" x14ac:dyDescent="0.2">
      <c r="A115" s="24" t="s">
        <v>175</v>
      </c>
      <c r="B115">
        <v>1</v>
      </c>
      <c r="C115">
        <v>0</v>
      </c>
      <c r="D115">
        <v>0.57549857549857497</v>
      </c>
      <c r="E115">
        <v>0.42450142450142397</v>
      </c>
      <c r="F115">
        <v>0.45205479452054698</v>
      </c>
      <c r="G115">
        <v>0.45205479452054698</v>
      </c>
      <c r="H115">
        <v>0.96680497925311204</v>
      </c>
      <c r="I115">
        <v>0.75103734439834002</v>
      </c>
      <c r="J115">
        <v>0.85211891433610898</v>
      </c>
      <c r="K115">
        <v>0.62064840346792305</v>
      </c>
      <c r="L115">
        <v>0.129489786627556</v>
      </c>
      <c r="M115">
        <v>-0.77890151168560895</v>
      </c>
      <c r="N115" s="21">
        <v>0</v>
      </c>
      <c r="O115">
        <v>1.0068764650939901</v>
      </c>
      <c r="P115">
        <v>0.991129224759149</v>
      </c>
      <c r="Q115">
        <v>1.0709297007331999</v>
      </c>
      <c r="R115">
        <v>1.0042314209255601</v>
      </c>
      <c r="S115">
        <v>19.7199993133544</v>
      </c>
      <c r="T115" s="27">
        <f>IF(C115,P115,R115)</f>
        <v>1.0042314209255601</v>
      </c>
      <c r="U115" s="27">
        <f>IF(D115 = 0,O115,Q115)</f>
        <v>1.0709297007331999</v>
      </c>
      <c r="V115" s="39">
        <f>S115*T115^(1-N115)</f>
        <v>19.803442931100957</v>
      </c>
      <c r="W115" s="38">
        <f>S115*U115^(N115+1)</f>
        <v>21.118732963109537</v>
      </c>
      <c r="X115" s="44">
        <f>0.5 * (D115-MAX($D$3:$D$137))/(MIN($D$3:$D$137)-MAX($D$3:$D$137)) + 0.75</f>
        <v>0.95556270262530674</v>
      </c>
      <c r="Y115" s="44">
        <f>AVERAGE(D115, F115, G115, H115, I115, J115, K115)</f>
        <v>0.66717397228502195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PERCENTILE($L$2:$L$137, 0.05)</f>
        <v>-4.3359341232353174E-2</v>
      </c>
      <c r="AG115" s="22">
        <f>PERCENTILE($L$2:$L$137, 0.95)</f>
        <v>0.9653657708272595</v>
      </c>
      <c r="AH115" s="22">
        <f>MIN(MAX(L115,AF115), AG115)</f>
        <v>0.129489786627556</v>
      </c>
      <c r="AI115" s="22">
        <f>AH115-$AH$138+1</f>
        <v>1.1728491278599091</v>
      </c>
      <c r="AJ115" s="22">
        <f>PERCENTILE($M$2:$M$137, 0.02)</f>
        <v>-2.2731471942601358</v>
      </c>
      <c r="AK115" s="22">
        <f>PERCENTILE($M$2:$M$137, 0.98)</f>
        <v>1.2131274727462054</v>
      </c>
      <c r="AL115" s="22">
        <f>MIN(MAX(M115,AJ115), AK115)</f>
        <v>-0.77890151168560895</v>
      </c>
      <c r="AM115" s="22">
        <f>AL115-$AL$138 + 1</f>
        <v>2.4942456825745269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1.8922067916980467</v>
      </c>
      <c r="AS115" s="17">
        <f>(AM115^4) *Z115*AC115*AO115*(M115 &gt; 0)</f>
        <v>0</v>
      </c>
      <c r="AT115" s="17">
        <f>(AM115^4)*AA115*AP115*AQ115</f>
        <v>38.704094962963779</v>
      </c>
      <c r="AU115" s="17">
        <f>MIN(AR115, 0.05*AR$138)</f>
        <v>1.8922067916980467</v>
      </c>
      <c r="AV115" s="17">
        <f>MIN(AS115, 0.05*AS$138)</f>
        <v>0</v>
      </c>
      <c r="AW115" s="17">
        <f>MIN(AT115, 0.05*AT$138)</f>
        <v>38.704094962963779</v>
      </c>
      <c r="AX115" s="14">
        <f>AU115/$AU$138</f>
        <v>2.8366581629837109E-3</v>
      </c>
      <c r="AY115" s="14">
        <f>AV115/$AV$138</f>
        <v>0</v>
      </c>
      <c r="AZ115" s="67">
        <f>AW115/$AW$138</f>
        <v>4.3980525041532699E-3</v>
      </c>
      <c r="BA115" s="21">
        <f>N115</f>
        <v>0</v>
      </c>
      <c r="BB115" s="66">
        <v>454</v>
      </c>
      <c r="BC115" s="15">
        <f>$D$144*AX115</f>
        <v>344.07528853727217</v>
      </c>
      <c r="BD115" s="19">
        <f>BC115-BB115</f>
        <v>-109.92471146272783</v>
      </c>
      <c r="BE115" s="53">
        <f>BD115*IF($BD$138 &gt; 0, (BD115&gt;0), (BD115&lt;0))</f>
        <v>0</v>
      </c>
      <c r="BF115" s="61">
        <f>BE115/$BE$138</f>
        <v>0</v>
      </c>
      <c r="BG115" s="62">
        <f>BF115*$BD$138</f>
        <v>0</v>
      </c>
      <c r="BH115" s="63">
        <f>(IF(BG115 &gt; 0, V115, W115))</f>
        <v>21.118732963109537</v>
      </c>
      <c r="BI115" s="46">
        <f>BG115/BH115</f>
        <v>0</v>
      </c>
      <c r="BJ115" s="64">
        <f>BB115/BC115</f>
        <v>1.3194786580868336</v>
      </c>
      <c r="BK115" s="66">
        <v>39</v>
      </c>
      <c r="BL115" s="66">
        <v>532</v>
      </c>
      <c r="BM115" s="66">
        <v>79</v>
      </c>
      <c r="BN115" s="10">
        <f>SUM(BK115:BM115)</f>
        <v>650</v>
      </c>
      <c r="BO115" s="15">
        <f>AY115*$D$143</f>
        <v>0</v>
      </c>
      <c r="BP115" s="9">
        <f>BO115-BN115</f>
        <v>-650</v>
      </c>
      <c r="BQ115" s="53">
        <f>BP115*IF($BP$138 &gt; 0, (BP115&gt;0), (BP115&lt;0))</f>
        <v>0</v>
      </c>
      <c r="BR115" s="7">
        <f>BQ115/$BQ$138</f>
        <v>0</v>
      </c>
      <c r="BS115" s="62">
        <f>BR115*$BP$138</f>
        <v>0</v>
      </c>
      <c r="BT115" s="48">
        <f>IF(BS115&gt;0,V115,W115)</f>
        <v>21.118732963109537</v>
      </c>
      <c r="BU115" s="46">
        <f>BS115/BT115</f>
        <v>0</v>
      </c>
      <c r="BV115" s="64" t="e">
        <f>BN115/BO115</f>
        <v>#DIV/0!</v>
      </c>
      <c r="BW115" s="16">
        <f>BB115+BN115+BY115</f>
        <v>1104</v>
      </c>
      <c r="BX115" s="69">
        <f>BC115+BO115+BZ115</f>
        <v>387.06427264174351</v>
      </c>
      <c r="BY115" s="66">
        <v>0</v>
      </c>
      <c r="BZ115" s="15">
        <f>AZ115*$D$146</f>
        <v>42.988984104471342</v>
      </c>
      <c r="CA115" s="37">
        <f>BZ115-BY115</f>
        <v>42.988984104471342</v>
      </c>
      <c r="CB115" s="54">
        <f>CA115*(CA115&lt;&gt;0)</f>
        <v>42.988984104471342</v>
      </c>
      <c r="CC115" s="26">
        <f>CB115/$CB$138</f>
        <v>2.2631141114722596E-2</v>
      </c>
      <c r="CD115" s="47">
        <f>CC115 * $CA$138</f>
        <v>42.988984104471342</v>
      </c>
      <c r="CE115" s="48">
        <f>IF(CD115&gt;0, V115, W115)</f>
        <v>19.803442931100957</v>
      </c>
      <c r="CF115" s="65">
        <f>CD115/CE115</f>
        <v>2.1707833458069001</v>
      </c>
      <c r="CG115" s="66">
        <v>0</v>
      </c>
      <c r="CH115" s="15">
        <f>AZ115*$CG$141</f>
        <v>39.128373616325604</v>
      </c>
      <c r="CI115" s="37">
        <f>CH115-CG115</f>
        <v>39.128373616325604</v>
      </c>
      <c r="CJ115" s="54">
        <f>CI115*(CI115&lt;&gt;0)</f>
        <v>39.128373616325604</v>
      </c>
      <c r="CK115" s="26">
        <f>CJ115/$CJ$138</f>
        <v>6.5665405691337263E-3</v>
      </c>
      <c r="CL115" s="47">
        <f>CK115 * $CI$138</f>
        <v>39.128373616325604</v>
      </c>
      <c r="CM115" s="48">
        <f>IF(CD115&gt;0,V115,W115)</f>
        <v>19.803442931100957</v>
      </c>
      <c r="CN115" s="65">
        <f>CL115/CM115</f>
        <v>1.9758369164623988</v>
      </c>
      <c r="CO115" s="70">
        <f>N115</f>
        <v>0</v>
      </c>
      <c r="CP115" s="1">
        <f>BW115+BY115</f>
        <v>1104</v>
      </c>
    </row>
    <row r="116" spans="1:94" x14ac:dyDescent="0.2">
      <c r="A116" s="24" t="s">
        <v>177</v>
      </c>
      <c r="B116">
        <v>1</v>
      </c>
      <c r="C116">
        <v>1</v>
      </c>
      <c r="D116">
        <v>0.451054624121146</v>
      </c>
      <c r="E116">
        <v>0.54894537587885295</v>
      </c>
      <c r="F116">
        <v>0.33727175080558502</v>
      </c>
      <c r="G116">
        <v>0.33727175080558502</v>
      </c>
      <c r="H116">
        <v>0.30304772857964302</v>
      </c>
      <c r="I116">
        <v>0.35307648073605502</v>
      </c>
      <c r="J116">
        <v>0.327107055108806</v>
      </c>
      <c r="K116">
        <v>0.33215052186833299</v>
      </c>
      <c r="L116">
        <v>0.41210103235415002</v>
      </c>
      <c r="M116">
        <v>-1.60379182057905</v>
      </c>
      <c r="N116" s="21">
        <v>0</v>
      </c>
      <c r="O116">
        <v>1.0450894824103001</v>
      </c>
      <c r="P116">
        <v>0.97584662867188099</v>
      </c>
      <c r="Q116">
        <v>1.0101849445161599</v>
      </c>
      <c r="R116">
        <v>0.98067068518280098</v>
      </c>
      <c r="S116">
        <v>28.790000915527301</v>
      </c>
      <c r="T116" s="27">
        <f>IF(C116,P116,R116)</f>
        <v>0.97584662867188099</v>
      </c>
      <c r="U116" s="27">
        <f>IF(D116 = 0,O116,Q116)</f>
        <v>1.0101849445161599</v>
      </c>
      <c r="V116" s="39">
        <f>S116*T116^(1-N116)</f>
        <v>28.094625332877683</v>
      </c>
      <c r="W116" s="38">
        <f>S116*U116^(N116+1)</f>
        <v>29.083225477472141</v>
      </c>
      <c r="X116" s="44">
        <f>0.5 * (D116-MAX($D$3:$D$137))/(MIN($D$3:$D$137)-MAX($D$3:$D$137)) + 0.75</f>
        <v>1.0206644499746691</v>
      </c>
      <c r="Y116" s="44">
        <f>AVERAGE(D116, F116, G116, H116, I116, J116, K116)</f>
        <v>0.3487114160035934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PERCENTILE($L$2:$L$137, 0.05)</f>
        <v>-4.3359341232353174E-2</v>
      </c>
      <c r="AG116" s="22">
        <f>PERCENTILE($L$2:$L$137, 0.95)</f>
        <v>0.9653657708272595</v>
      </c>
      <c r="AH116" s="22">
        <f>MIN(MAX(L116,AF116), AG116)</f>
        <v>0.41210103235415002</v>
      </c>
      <c r="AI116" s="22">
        <f>AH116-$AH$138+1</f>
        <v>1.4554603735865033</v>
      </c>
      <c r="AJ116" s="22">
        <f>PERCENTILE($M$2:$M$137, 0.02)</f>
        <v>-2.2731471942601358</v>
      </c>
      <c r="AK116" s="22">
        <f>PERCENTILE($M$2:$M$137, 0.98)</f>
        <v>1.2131274727462054</v>
      </c>
      <c r="AL116" s="22">
        <f>MIN(MAX(M116,AJ116), AK116)</f>
        <v>-1.60379182057905</v>
      </c>
      <c r="AM116" s="22">
        <f>AL116-$AL$138 + 1</f>
        <v>1.6693553736810858</v>
      </c>
      <c r="AN116" s="46">
        <v>1</v>
      </c>
      <c r="AO116" s="51">
        <v>1</v>
      </c>
      <c r="AP116" s="51">
        <v>1</v>
      </c>
      <c r="AQ116" s="21">
        <v>1</v>
      </c>
      <c r="AR116" s="17">
        <f>(AI116^4)*AB116*AE116*AN116</f>
        <v>4.487469845656606</v>
      </c>
      <c r="AS116" s="17">
        <f>(AM116^4) *Z116*AC116*AO116*(M116 &gt; 0)</f>
        <v>0</v>
      </c>
      <c r="AT116" s="17">
        <f>(AM116^4)*AA116*AP116*AQ116</f>
        <v>7.7659608687428845</v>
      </c>
      <c r="AU116" s="17">
        <f>MIN(AR116, 0.05*AR$138)</f>
        <v>4.487469845656606</v>
      </c>
      <c r="AV116" s="17">
        <f>MIN(AS116, 0.05*AS$138)</f>
        <v>0</v>
      </c>
      <c r="AW116" s="17">
        <f>MIN(AT116, 0.05*AT$138)</f>
        <v>7.7659608687428845</v>
      </c>
      <c r="AX116" s="14">
        <f>AU116/$AU$138</f>
        <v>6.727286903669665E-3</v>
      </c>
      <c r="AY116" s="14">
        <f>AV116/$AV$138</f>
        <v>0</v>
      </c>
      <c r="AZ116" s="67">
        <f>AW116/$AW$138</f>
        <v>8.8246744120006439E-4</v>
      </c>
      <c r="BA116" s="21">
        <f>N116</f>
        <v>0</v>
      </c>
      <c r="BB116" s="66">
        <v>749</v>
      </c>
      <c r="BC116" s="15">
        <f>$D$144*AX116</f>
        <v>815.99299226751566</v>
      </c>
      <c r="BD116" s="19">
        <f>BC116-BB116</f>
        <v>66.99299226751566</v>
      </c>
      <c r="BE116" s="53">
        <f>BD116*IF($BD$138 &gt; 0, (BD116&gt;0), (BD116&lt;0))</f>
        <v>66.99299226751566</v>
      </c>
      <c r="BF116" s="61">
        <f>BE116/$BE$138</f>
        <v>2.2615298746563217E-3</v>
      </c>
      <c r="BG116" s="62">
        <f>BF116*$BD$138</f>
        <v>1.5581940836382113</v>
      </c>
      <c r="BH116" s="63">
        <f>(IF(BG116 &gt; 0, V116, W116))</f>
        <v>28.094625332877683</v>
      </c>
      <c r="BI116" s="46">
        <f>BG116/BH116</f>
        <v>5.5462354994096949E-2</v>
      </c>
      <c r="BJ116" s="64">
        <f>BB116/BC116</f>
        <v>0.91790003970334022</v>
      </c>
      <c r="BK116" s="66">
        <v>461</v>
      </c>
      <c r="BL116" s="66">
        <v>1209</v>
      </c>
      <c r="BM116" s="66">
        <v>29</v>
      </c>
      <c r="BN116" s="10">
        <f>SUM(BK116:BM116)</f>
        <v>1699</v>
      </c>
      <c r="BO116" s="15">
        <f>AY116*$D$143</f>
        <v>0</v>
      </c>
      <c r="BP116" s="9">
        <f>BO116-BN116</f>
        <v>-1699</v>
      </c>
      <c r="BQ116" s="53">
        <f>BP116*IF($BP$138 &gt; 0, (BP116&gt;0), (BP116&lt;0))</f>
        <v>0</v>
      </c>
      <c r="BR116" s="7">
        <f>BQ116/$BQ$138</f>
        <v>0</v>
      </c>
      <c r="BS116" s="62">
        <f>BR116*$BP$138</f>
        <v>0</v>
      </c>
      <c r="BT116" s="48">
        <f>IF(BS116&gt;0,V116,W116)</f>
        <v>29.083225477472141</v>
      </c>
      <c r="BU116" s="46">
        <f>BS116/BT116</f>
        <v>0</v>
      </c>
      <c r="BV116" s="64" t="e">
        <f>BN116/BO116</f>
        <v>#DIV/0!</v>
      </c>
      <c r="BW116" s="16">
        <f>BB116+BN116+BY116</f>
        <v>2448</v>
      </c>
      <c r="BX116" s="69">
        <f>BC116+BO116+BZ116</f>
        <v>824.61871439489778</v>
      </c>
      <c r="BY116" s="66">
        <v>0</v>
      </c>
      <c r="BZ116" s="15">
        <f>AZ116*$D$146</f>
        <v>8.6257221273820885</v>
      </c>
      <c r="CA116" s="37">
        <f>BZ116-BY116</f>
        <v>8.6257221273820885</v>
      </c>
      <c r="CB116" s="54">
        <f>CA116*(CA116&lt;&gt;0)</f>
        <v>8.6257221273820885</v>
      </c>
      <c r="CC116" s="26">
        <f>CB116/$CB$138</f>
        <v>4.5409292344934758E-3</v>
      </c>
      <c r="CD116" s="47">
        <f>CC116 * $CA$138</f>
        <v>8.6257221273820885</v>
      </c>
      <c r="CE116" s="48">
        <f>IF(CD116&gt;0, V116, W116)</f>
        <v>28.094625332877683</v>
      </c>
      <c r="CF116" s="65">
        <f>CD116/CE116</f>
        <v>0.30702392451156318</v>
      </c>
      <c r="CG116" s="66">
        <v>0</v>
      </c>
      <c r="CH116" s="15">
        <f>AZ116*$CG$141</f>
        <v>7.8510922074966727</v>
      </c>
      <c r="CI116" s="37">
        <f>CH116-CG116</f>
        <v>7.8510922074966727</v>
      </c>
      <c r="CJ116" s="54">
        <f>CI116*(CI116&lt;&gt;0)</f>
        <v>7.8510922074966727</v>
      </c>
      <c r="CK116" s="26">
        <f>CJ116/$CJ$138</f>
        <v>1.3175736870143352E-3</v>
      </c>
      <c r="CL116" s="47">
        <f>CK116 * $CI$138</f>
        <v>7.8510922074966727</v>
      </c>
      <c r="CM116" s="48">
        <f>IF(CD116&gt;0,V116,W116)</f>
        <v>28.094625332877683</v>
      </c>
      <c r="CN116" s="65">
        <f>CL116/CM116</f>
        <v>0.27945174973766057</v>
      </c>
      <c r="CO116" s="70">
        <f>N116</f>
        <v>0</v>
      </c>
      <c r="CP116" s="1">
        <f>BW116+BY116</f>
        <v>2448</v>
      </c>
    </row>
    <row r="117" spans="1:94" x14ac:dyDescent="0.2">
      <c r="A117" s="24" t="s">
        <v>194</v>
      </c>
      <c r="B117">
        <v>0</v>
      </c>
      <c r="C117">
        <v>0</v>
      </c>
      <c r="D117">
        <v>1.26728110599078E-2</v>
      </c>
      <c r="E117">
        <v>0.98732718894009197</v>
      </c>
      <c r="F117">
        <v>8.5763293310463107E-3</v>
      </c>
      <c r="G117">
        <v>8.5763293310463107E-3</v>
      </c>
      <c r="H117">
        <v>4.9200492004919999E-3</v>
      </c>
      <c r="I117">
        <v>7.3800738007380002E-3</v>
      </c>
      <c r="J117">
        <v>6.02580502529687E-3</v>
      </c>
      <c r="K117">
        <v>7.1888308076918702E-3</v>
      </c>
      <c r="L117">
        <v>0.74150943668356994</v>
      </c>
      <c r="M117">
        <v>-1.7002439649094501</v>
      </c>
      <c r="N117" s="21">
        <v>5</v>
      </c>
      <c r="O117">
        <v>0.993183985920705</v>
      </c>
      <c r="P117">
        <v>0.96677229026320399</v>
      </c>
      <c r="Q117">
        <v>1.02786775125174</v>
      </c>
      <c r="R117">
        <v>0.982836205013223</v>
      </c>
      <c r="S117">
        <v>118.76000213623</v>
      </c>
      <c r="T117" s="27">
        <f>IF(C117,P117,R117)</f>
        <v>0.982836205013223</v>
      </c>
      <c r="U117" s="27">
        <f>IF(D117 = 0,O117,Q117)</f>
        <v>1.02786775125174</v>
      </c>
      <c r="V117" s="39">
        <f>S117*T117^(1-N117)</f>
        <v>127.27573432774628</v>
      </c>
      <c r="W117" s="38">
        <f>S117*U117^(N117+1)</f>
        <v>140.05339469450422</v>
      </c>
      <c r="X117" s="44">
        <f>0.5 * (D117-MAX($D$3:$D$137))/(MIN($D$3:$D$137)-MAX($D$3:$D$137)) + 0.75</f>
        <v>1.25</v>
      </c>
      <c r="Y117" s="44">
        <f>AVERAGE(D117, F117, G117, H117, I117, J117, K117)</f>
        <v>7.9057469366027363E-3</v>
      </c>
      <c r="Z117" s="22">
        <f>AI117^N117</f>
        <v>18.114713231614989</v>
      </c>
      <c r="AA117" s="22">
        <f>(Z117+AB117)/2</f>
        <v>13.87106774589223</v>
      </c>
      <c r="AB117" s="22">
        <f>AM117^N117</f>
        <v>9.6274222601694692</v>
      </c>
      <c r="AC117" s="22">
        <v>1</v>
      </c>
      <c r="AD117" s="22">
        <v>1</v>
      </c>
      <c r="AE117" s="22">
        <v>1</v>
      </c>
      <c r="AF117" s="22">
        <f>PERCENTILE($L$2:$L$137, 0.05)</f>
        <v>-4.3359341232353174E-2</v>
      </c>
      <c r="AG117" s="22">
        <f>PERCENTILE($L$2:$L$137, 0.95)</f>
        <v>0.9653657708272595</v>
      </c>
      <c r="AH117" s="22">
        <f>MIN(MAX(L117,AF117), AG117)</f>
        <v>0.74150943668356994</v>
      </c>
      <c r="AI117" s="22">
        <f>AH117-$AH$138+1</f>
        <v>1.7848687779159231</v>
      </c>
      <c r="AJ117" s="22">
        <f>PERCENTILE($M$2:$M$137, 0.02)</f>
        <v>-2.2731471942601358</v>
      </c>
      <c r="AK117" s="22">
        <f>PERCENTILE($M$2:$M$137, 0.98)</f>
        <v>1.2131274727462054</v>
      </c>
      <c r="AL117" s="22">
        <f>MIN(MAX(M117,AJ117), AK117)</f>
        <v>-1.7002439649094501</v>
      </c>
      <c r="AM117" s="22">
        <f>AL117-$AL$138 + 1</f>
        <v>1.5729032293506857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97.709140055814032</v>
      </c>
      <c r="AS117" s="17">
        <f>(AM117^4) *Z117*AC117*AO117*(M117 &gt; 0)</f>
        <v>0</v>
      </c>
      <c r="AT117" s="17">
        <f>(AM117^4)*AA117*AP117*AQ117</f>
        <v>84.901997718098443</v>
      </c>
      <c r="AU117" s="17">
        <f>MIN(AR117, 0.05*AR$138)</f>
        <v>36.417336322756697</v>
      </c>
      <c r="AV117" s="17">
        <f>MIN(AS117, 0.05*AS$138)</f>
        <v>0</v>
      </c>
      <c r="AW117" s="17">
        <f>MIN(AT117, 0.05*AT$138)</f>
        <v>84.901997718098443</v>
      </c>
      <c r="AX117" s="14">
        <f>AU117/$AU$138</f>
        <v>5.4594209685384046E-2</v>
      </c>
      <c r="AY117" s="14">
        <f>AV117/$AV$138</f>
        <v>0</v>
      </c>
      <c r="AZ117" s="67">
        <f>AW117/$AW$138</f>
        <v>9.6476469487016929E-3</v>
      </c>
      <c r="BA117" s="21">
        <f>N117</f>
        <v>5</v>
      </c>
      <c r="BB117" s="66">
        <v>6532</v>
      </c>
      <c r="BC117" s="15">
        <f>$D$144*AX117</f>
        <v>6622.0592579983431</v>
      </c>
      <c r="BD117" s="19">
        <f>BC117-BB117</f>
        <v>90.059257998343128</v>
      </c>
      <c r="BE117" s="53">
        <f>BD117*IF($BD$138 &gt; 0, (BD117&gt;0), (BD117&lt;0))</f>
        <v>90.059257998343128</v>
      </c>
      <c r="BF117" s="61">
        <f>BE117/$BE$138</f>
        <v>3.0401941391024114E-3</v>
      </c>
      <c r="BG117" s="62">
        <f>BF117*$BD$138</f>
        <v>2.0946937618415689</v>
      </c>
      <c r="BH117" s="63">
        <f>(IF(BG117 &gt; 0, V117, W117))</f>
        <v>127.27573432774628</v>
      </c>
      <c r="BI117" s="46">
        <f>BG117/BH117</f>
        <v>1.6457919279786255E-2</v>
      </c>
      <c r="BJ117" s="64">
        <f>BB117/BC117</f>
        <v>0.98640011294227448</v>
      </c>
      <c r="BK117" s="66">
        <v>238</v>
      </c>
      <c r="BL117" s="66">
        <v>3444</v>
      </c>
      <c r="BM117" s="66">
        <v>0</v>
      </c>
      <c r="BN117" s="10">
        <f>SUM(BK117:BM117)</f>
        <v>3682</v>
      </c>
      <c r="BO117" s="15">
        <f>AY117*$D$143</f>
        <v>0</v>
      </c>
      <c r="BP117" s="9">
        <f>BO117-BN117</f>
        <v>-3682</v>
      </c>
      <c r="BQ117" s="53">
        <f>BP117*IF($BP$138 &gt; 0, (BP117&gt;0), (BP117&lt;0))</f>
        <v>0</v>
      </c>
      <c r="BR117" s="7">
        <f>BQ117/$BQ$138</f>
        <v>0</v>
      </c>
      <c r="BS117" s="62">
        <f>BR117*$BP$138</f>
        <v>0</v>
      </c>
      <c r="BT117" s="48">
        <f>IF(BS117&gt;0,V117,W117)</f>
        <v>140.05339469450422</v>
      </c>
      <c r="BU117" s="46">
        <f>BS117/BT117</f>
        <v>0</v>
      </c>
      <c r="BV117" s="64" t="e">
        <f>BN117/BO117</f>
        <v>#DIV/0!</v>
      </c>
      <c r="BW117" s="16">
        <f>BB117+BN117+BY117</f>
        <v>10333</v>
      </c>
      <c r="BX117" s="69">
        <f>BC117+BO117+BZ117</f>
        <v>6716.3606654807754</v>
      </c>
      <c r="BY117" s="66">
        <v>119</v>
      </c>
      <c r="BZ117" s="15">
        <f>AZ117*$D$146</f>
        <v>94.301407482432126</v>
      </c>
      <c r="CA117" s="37">
        <f>BZ117-BY117</f>
        <v>-24.698592517567874</v>
      </c>
      <c r="CB117" s="54">
        <f>CA117*(CA117&lt;&gt;0)</f>
        <v>-24.698592517567874</v>
      </c>
      <c r="CC117" s="26">
        <f>CB117/$CB$138</f>
        <v>-1.3002338721048593E-2</v>
      </c>
      <c r="CD117" s="47">
        <f>CC117 * $CA$138</f>
        <v>-24.698592517567874</v>
      </c>
      <c r="CE117" s="48">
        <f>IF(CD117&gt;0, V117, W117)</f>
        <v>140.05339469450422</v>
      </c>
      <c r="CF117" s="65">
        <f>CD117/CE117</f>
        <v>-0.1763512592568173</v>
      </c>
      <c r="CG117" s="66">
        <v>0</v>
      </c>
      <c r="CH117" s="15">
        <f>AZ117*$CG$141</f>
        <v>85.83270299086179</v>
      </c>
      <c r="CI117" s="37">
        <f>CH117-CG117</f>
        <v>85.83270299086179</v>
      </c>
      <c r="CJ117" s="54">
        <f>CI117*(CI117&lt;&gt;0)</f>
        <v>85.83270299086179</v>
      </c>
      <c r="CK117" s="26">
        <f>CJ117/$CJ$138</f>
        <v>1.4404481307465787E-2</v>
      </c>
      <c r="CL117" s="47">
        <f>CK117 * $CI$138</f>
        <v>85.83270299086179</v>
      </c>
      <c r="CM117" s="48">
        <f>IF(CD117&gt;0,V117,W117)</f>
        <v>140.05339469450422</v>
      </c>
      <c r="CN117" s="65">
        <f>CL117/CM117</f>
        <v>0.61285699770496116</v>
      </c>
      <c r="CO117" s="70">
        <f>N117</f>
        <v>5</v>
      </c>
      <c r="CP117" s="1">
        <f>BW117+BY117</f>
        <v>10452</v>
      </c>
    </row>
    <row r="118" spans="1:94" x14ac:dyDescent="0.2">
      <c r="A118" s="24" t="s">
        <v>123</v>
      </c>
      <c r="B118">
        <v>0</v>
      </c>
      <c r="C118">
        <v>1</v>
      </c>
      <c r="D118">
        <v>0.33599680383539698</v>
      </c>
      <c r="E118">
        <v>0.66400319616460202</v>
      </c>
      <c r="F118">
        <v>0.23321414382201</v>
      </c>
      <c r="G118">
        <v>0.23321414382201</v>
      </c>
      <c r="H118">
        <v>0.103217718345173</v>
      </c>
      <c r="I118">
        <v>0.191391558712912</v>
      </c>
      <c r="J118">
        <v>0.14055248130457501</v>
      </c>
      <c r="K118">
        <v>0.18104923802520001</v>
      </c>
      <c r="L118">
        <v>0.70573406437609598</v>
      </c>
      <c r="M118">
        <v>-1.23936550370384</v>
      </c>
      <c r="N118" s="21">
        <v>0</v>
      </c>
      <c r="O118">
        <v>1.0109012517421401</v>
      </c>
      <c r="P118">
        <v>0.97378636945735897</v>
      </c>
      <c r="Q118">
        <v>1.0084400440988199</v>
      </c>
      <c r="R118">
        <v>0.99992230379423996</v>
      </c>
      <c r="S118">
        <v>44.810001373291001</v>
      </c>
      <c r="T118" s="27">
        <f>IF(C118,P118,R118)</f>
        <v>0.97378636945735897</v>
      </c>
      <c r="U118" s="27">
        <f>IF(D118 = 0,O118,Q118)</f>
        <v>1.0084400440988199</v>
      </c>
      <c r="V118" s="39">
        <f>S118*T118^(1-N118)</f>
        <v>43.635368552676312</v>
      </c>
      <c r="W118" s="38">
        <f>S118*U118^(N118+1)</f>
        <v>45.188199760949757</v>
      </c>
      <c r="X118" s="44">
        <f>0.5 * (D118-MAX($D$3:$D$137))/(MIN($D$3:$D$137)-MAX($D$3:$D$137)) + 0.75</f>
        <v>1.0808559262489412</v>
      </c>
      <c r="Y118" s="44">
        <f>AVERAGE(D118, F118, G118, H118, I118, J118, K118)</f>
        <v>0.20266229826675386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PERCENTILE($L$2:$L$137, 0.05)</f>
        <v>-4.3359341232353174E-2</v>
      </c>
      <c r="AG118" s="22">
        <f>PERCENTILE($L$2:$L$137, 0.95)</f>
        <v>0.9653657708272595</v>
      </c>
      <c r="AH118" s="22">
        <f>MIN(MAX(L118,AF118), AG118)</f>
        <v>0.70573406437609598</v>
      </c>
      <c r="AI118" s="22">
        <f>AH118-$AH$138+1</f>
        <v>1.7490934056084493</v>
      </c>
      <c r="AJ118" s="22">
        <f>PERCENTILE($M$2:$M$137, 0.02)</f>
        <v>-2.2731471942601358</v>
      </c>
      <c r="AK118" s="22">
        <f>PERCENTILE($M$2:$M$137, 0.98)</f>
        <v>1.2131274727462054</v>
      </c>
      <c r="AL118" s="22">
        <f>MIN(MAX(M118,AJ118), AK118)</f>
        <v>-1.23936550370384</v>
      </c>
      <c r="AM118" s="22">
        <f>AL118-$AL$138 + 1</f>
        <v>2.033781690556296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9.3594862301743671</v>
      </c>
      <c r="AS118" s="17">
        <f>(AM118^4) *Z118*AC118*AO118*(M118 &gt; 0)</f>
        <v>0</v>
      </c>
      <c r="AT118" s="17">
        <f>(AM118^4)*AA118*AP118*AQ118</f>
        <v>17.108712676978389</v>
      </c>
      <c r="AU118" s="17">
        <f>MIN(AR118, 0.05*AR$138)</f>
        <v>9.3594862301743671</v>
      </c>
      <c r="AV118" s="17">
        <f>MIN(AS118, 0.05*AS$138)</f>
        <v>0</v>
      </c>
      <c r="AW118" s="17">
        <f>MIN(AT118, 0.05*AT$138)</f>
        <v>17.108712676978389</v>
      </c>
      <c r="AX118" s="14">
        <f>AU118/$AU$138</f>
        <v>1.4031057880482695E-2</v>
      </c>
      <c r="AY118" s="14">
        <f>AV118/$AV$138</f>
        <v>0</v>
      </c>
      <c r="AZ118" s="67">
        <f>AW118/$AW$138</f>
        <v>1.9441099631402332E-3</v>
      </c>
      <c r="BA118" s="21">
        <f>N118</f>
        <v>0</v>
      </c>
      <c r="BB118" s="66">
        <v>2420</v>
      </c>
      <c r="BC118" s="15">
        <f>$D$144*AX118</f>
        <v>1701.9111966710291</v>
      </c>
      <c r="BD118" s="19">
        <f>BC118-BB118</f>
        <v>-718.08880332897093</v>
      </c>
      <c r="BE118" s="53">
        <f>BD118*IF($BD$138 &gt; 0, (BD118&gt;0), (BD118&lt;0))</f>
        <v>0</v>
      </c>
      <c r="BF118" s="61">
        <f>BE118/$BE$138</f>
        <v>0</v>
      </c>
      <c r="BG118" s="62">
        <f>BF118*$BD$138</f>
        <v>0</v>
      </c>
      <c r="BH118" s="63">
        <f>(IF(BG118 &gt; 0, V118, W118))</f>
        <v>45.188199760949757</v>
      </c>
      <c r="BI118" s="46">
        <f>BG118/BH118</f>
        <v>0</v>
      </c>
      <c r="BJ118" s="64">
        <f>BB118/BC118</f>
        <v>1.4219308297245863</v>
      </c>
      <c r="BK118" s="66">
        <v>358</v>
      </c>
      <c r="BL118" s="66">
        <v>3495</v>
      </c>
      <c r="BM118" s="66">
        <v>0</v>
      </c>
      <c r="BN118" s="10">
        <f>SUM(BK118:BM118)</f>
        <v>3853</v>
      </c>
      <c r="BO118" s="15">
        <f>AY118*$D$143</f>
        <v>0</v>
      </c>
      <c r="BP118" s="9">
        <f>BO118-BN118</f>
        <v>-3853</v>
      </c>
      <c r="BQ118" s="53">
        <f>BP118*IF($BP$138 &gt; 0, (BP118&gt;0), (BP118&lt;0))</f>
        <v>0</v>
      </c>
      <c r="BR118" s="7">
        <f>BQ118/$BQ$138</f>
        <v>0</v>
      </c>
      <c r="BS118" s="62">
        <f>BR118*$BP$138</f>
        <v>0</v>
      </c>
      <c r="BT118" s="48">
        <f>IF(BS118&gt;0,V118,W118)</f>
        <v>45.188199760949757</v>
      </c>
      <c r="BU118" s="46">
        <f>BS118/BT118</f>
        <v>0</v>
      </c>
      <c r="BV118" s="64" t="e">
        <f>BN118/BO118</f>
        <v>#DIV/0!</v>
      </c>
      <c r="BW118" s="16">
        <f>BB118+BN118+BY118</f>
        <v>6273</v>
      </c>
      <c r="BX118" s="69">
        <f>BC118+BO118+BZ118</f>
        <v>1720.9139967112415</v>
      </c>
      <c r="BY118" s="66">
        <v>0</v>
      </c>
      <c r="BZ118" s="15">
        <f>AZ118*$D$146</f>
        <v>19.002800040212364</v>
      </c>
      <c r="CA118" s="37">
        <f>BZ118-BY118</f>
        <v>19.002800040212364</v>
      </c>
      <c r="CB118" s="54">
        <f>CA118*(CA118&lt;&gt;0)</f>
        <v>19.002800040212364</v>
      </c>
      <c r="CC118" s="26">
        <f>CB118/$CB$138</f>
        <v>1.0003843036620436E-2</v>
      </c>
      <c r="CD118" s="47">
        <f>CC118 * $CA$138</f>
        <v>19.002800040212364</v>
      </c>
      <c r="CE118" s="48">
        <f>IF(CD118&gt;0, V118, W118)</f>
        <v>43.635368552676312</v>
      </c>
      <c r="CF118" s="65">
        <f>CD118/CE118</f>
        <v>0.43549076518678459</v>
      </c>
      <c r="CG118" s="66">
        <v>0</v>
      </c>
      <c r="CH118" s="15">
        <f>AZ118*$CG$141</f>
        <v>17.296260314567871</v>
      </c>
      <c r="CI118" s="37">
        <f>CH118-CG118</f>
        <v>17.296260314567871</v>
      </c>
      <c r="CJ118" s="54">
        <f>CI118*(CI118&lt;&gt;0)</f>
        <v>17.296260314567871</v>
      </c>
      <c r="CK118" s="26">
        <f>CJ118/$CJ$138</f>
        <v>2.902665880355421E-3</v>
      </c>
      <c r="CL118" s="47">
        <f>CK118 * $CI$138</f>
        <v>17.296260314567871</v>
      </c>
      <c r="CM118" s="48">
        <f>IF(CD118&gt;0,V118,W118)</f>
        <v>43.635368552676312</v>
      </c>
      <c r="CN118" s="65">
        <f>CL118/CM118</f>
        <v>0.39638167129694218</v>
      </c>
      <c r="CO118" s="70">
        <f>N118</f>
        <v>0</v>
      </c>
      <c r="CP118" s="1">
        <f>BW118+BY118</f>
        <v>6273</v>
      </c>
    </row>
    <row r="119" spans="1:94" x14ac:dyDescent="0.2">
      <c r="A119" s="24" t="s">
        <v>263</v>
      </c>
      <c r="B119">
        <v>1</v>
      </c>
      <c r="C119">
        <v>1</v>
      </c>
      <c r="D119">
        <v>0.68957251298441802</v>
      </c>
      <c r="E119">
        <v>0.31042748701558098</v>
      </c>
      <c r="F119">
        <v>0.97377830750893901</v>
      </c>
      <c r="G119">
        <v>0.97377830750893901</v>
      </c>
      <c r="H119">
        <v>0.78311742582532295</v>
      </c>
      <c r="I119">
        <v>0.70037609694943503</v>
      </c>
      <c r="J119">
        <v>0.74059214561905096</v>
      </c>
      <c r="K119">
        <v>0.84921879755180396</v>
      </c>
      <c r="L119">
        <v>0.74297934855963199</v>
      </c>
      <c r="M119">
        <v>-0.98692045504570802</v>
      </c>
      <c r="N119" s="21">
        <v>0</v>
      </c>
      <c r="O119">
        <v>1.0063396341959401</v>
      </c>
      <c r="P119">
        <v>0.99345036744454196</v>
      </c>
      <c r="Q119">
        <v>1.0057584637996599</v>
      </c>
      <c r="R119">
        <v>0.99938215068385905</v>
      </c>
      <c r="S119">
        <v>219.86000061035099</v>
      </c>
      <c r="T119" s="27">
        <f>IF(C119,P119,R119)</f>
        <v>0.99345036744454196</v>
      </c>
      <c r="U119" s="27">
        <f>IF(D119 = 0,O119,Q119)</f>
        <v>1.0057584637996599</v>
      </c>
      <c r="V119" s="39">
        <f>S119*T119^(1-N119)</f>
        <v>218.41999839271043</v>
      </c>
      <c r="W119" s="38">
        <f>S119*U119^(N119+1)</f>
        <v>221.12605646485892</v>
      </c>
      <c r="X119" s="44">
        <f>0.5 * (D119-MAX($D$3:$D$137))/(MIN($D$3:$D$137)-MAX($D$3:$D$137)) + 0.75</f>
        <v>0.895885935894985</v>
      </c>
      <c r="Y119" s="44">
        <f>AVERAGE(D119, F119, G119, H119, I119, J119, K119)</f>
        <v>0.8157762277068441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PERCENTILE($L$2:$L$137, 0.05)</f>
        <v>-4.3359341232353174E-2</v>
      </c>
      <c r="AG119" s="22">
        <f>PERCENTILE($L$2:$L$137, 0.95)</f>
        <v>0.9653657708272595</v>
      </c>
      <c r="AH119" s="22">
        <f>MIN(MAX(L119,AF119), AG119)</f>
        <v>0.74297934855963199</v>
      </c>
      <c r="AI119" s="22">
        <f>AH119-$AH$138+1</f>
        <v>1.7863386897919851</v>
      </c>
      <c r="AJ119" s="22">
        <f>PERCENTILE($M$2:$M$137, 0.02)</f>
        <v>-2.2731471942601358</v>
      </c>
      <c r="AK119" s="22">
        <f>PERCENTILE($M$2:$M$137, 0.98)</f>
        <v>1.2131274727462054</v>
      </c>
      <c r="AL119" s="22">
        <f>MIN(MAX(M119,AJ119), AK119)</f>
        <v>-0.98692045504570802</v>
      </c>
      <c r="AM119" s="22">
        <f>AL119-$AL$138 + 1</f>
        <v>2.2862267392144275</v>
      </c>
      <c r="AN119" s="46">
        <v>1</v>
      </c>
      <c r="AO119" s="51">
        <v>1</v>
      </c>
      <c r="AP119" s="51">
        <v>1</v>
      </c>
      <c r="AQ119" s="21">
        <v>2</v>
      </c>
      <c r="AR119" s="17">
        <f>(AI119^4)*AB119*AE119*AN119</f>
        <v>10.182518747316898</v>
      </c>
      <c r="AS119" s="17">
        <f>(AM119^4) *Z119*AC119*AO119*(M119 &gt; 0)</f>
        <v>0</v>
      </c>
      <c r="AT119" s="17">
        <f>(AM119^4)*AA119*AP119*AQ119</f>
        <v>54.639560212371109</v>
      </c>
      <c r="AU119" s="17">
        <f>MIN(AR119, 0.05*AR$138)</f>
        <v>10.182518747316898</v>
      </c>
      <c r="AV119" s="17">
        <f>MIN(AS119, 0.05*AS$138)</f>
        <v>0</v>
      </c>
      <c r="AW119" s="17">
        <f>MIN(AT119, 0.05*AT$138)</f>
        <v>54.639560212371109</v>
      </c>
      <c r="AX119" s="14">
        <f>AU119/$AU$138</f>
        <v>1.5264888093119386E-2</v>
      </c>
      <c r="AY119" s="14">
        <f>AV119/$AV$138</f>
        <v>0</v>
      </c>
      <c r="AZ119" s="67">
        <f>AW119/$AW$138</f>
        <v>6.2088431430267063E-3</v>
      </c>
      <c r="BA119" s="21">
        <f>N119</f>
        <v>0</v>
      </c>
      <c r="BB119" s="66">
        <v>1759</v>
      </c>
      <c r="BC119" s="15">
        <f>$D$144*AX119</f>
        <v>1851.569866143009</v>
      </c>
      <c r="BD119" s="19">
        <f>BC119-BB119</f>
        <v>92.569866143008994</v>
      </c>
      <c r="BE119" s="53">
        <f>BD119*IF($BD$138 &gt; 0, (BD119&gt;0), (BD119&lt;0))</f>
        <v>92.569866143008994</v>
      </c>
      <c r="BF119" s="61">
        <f>BE119/$BE$138</f>
        <v>3.1249465158889977E-3</v>
      </c>
      <c r="BG119" s="62">
        <f>BF119*$BD$138</f>
        <v>2.1530881494475271</v>
      </c>
      <c r="BH119" s="63">
        <f>(IF(BG119 &gt; 0, V119, W119))</f>
        <v>218.41999839271043</v>
      </c>
      <c r="BI119" s="46">
        <f>BG119/BH119</f>
        <v>9.8575595883686473E-3</v>
      </c>
      <c r="BJ119" s="64">
        <f>BB119/BC119</f>
        <v>0.9500046593781305</v>
      </c>
      <c r="BK119" s="66">
        <v>0</v>
      </c>
      <c r="BL119" s="66">
        <v>0</v>
      </c>
      <c r="BM119" s="66">
        <v>0</v>
      </c>
      <c r="BN119" s="10">
        <f>SUM(BK119:BM119)</f>
        <v>0</v>
      </c>
      <c r="BO119" s="15">
        <f>AY119*$D$143</f>
        <v>0</v>
      </c>
      <c r="BP119" s="9">
        <f>BO119-BN119</f>
        <v>0</v>
      </c>
      <c r="BQ119" s="53">
        <f>BP119*IF($BP$138 &gt; 0, (BP119&gt;0), (BP119&lt;0))</f>
        <v>0</v>
      </c>
      <c r="BR119" s="7">
        <f>BQ119/$BQ$138</f>
        <v>0</v>
      </c>
      <c r="BS119" s="62">
        <f>BR119*$BP$138</f>
        <v>0</v>
      </c>
      <c r="BT119" s="48">
        <f>IF(BS119&gt;0,V119,W119)</f>
        <v>221.12605646485892</v>
      </c>
      <c r="BU119" s="46">
        <f>BS119/BT119</f>
        <v>0</v>
      </c>
      <c r="BV119" s="64" t="e">
        <f>BN119/BO119</f>
        <v>#DIV/0!</v>
      </c>
      <c r="BW119" s="16">
        <f>BB119+BN119+BY119</f>
        <v>1759</v>
      </c>
      <c r="BX119" s="69">
        <f>BC119+BO119+BZ119</f>
        <v>1912.2585138866807</v>
      </c>
      <c r="BY119" s="66">
        <v>0</v>
      </c>
      <c r="BZ119" s="15">
        <f>AZ119*$D$146</f>
        <v>60.688647743671687</v>
      </c>
      <c r="CA119" s="37">
        <f>BZ119-BY119</f>
        <v>60.688647743671687</v>
      </c>
      <c r="CB119" s="54">
        <f>CA119*(CA119&lt;&gt;0)</f>
        <v>60.688647743671687</v>
      </c>
      <c r="CC119" s="26">
        <f>CB119/$CB$138</f>
        <v>3.1948960408344947E-2</v>
      </c>
      <c r="CD119" s="47">
        <f>CC119 * $CA$138</f>
        <v>60.688647743671694</v>
      </c>
      <c r="CE119" s="48">
        <f>IF(CD119&gt;0, V119, W119)</f>
        <v>218.41999839271043</v>
      </c>
      <c r="CF119" s="65">
        <f>CD119/CE119</f>
        <v>0.2778529813673743</v>
      </c>
      <c r="CG119" s="66">
        <v>0</v>
      </c>
      <c r="CH119" s="15">
        <f>AZ119*$CG$141</f>
        <v>55.23852523272285</v>
      </c>
      <c r="CI119" s="37">
        <f>CH119-CG119</f>
        <v>55.23852523272285</v>
      </c>
      <c r="CJ119" s="54">
        <f>CI119*(CI119&lt;&gt;0)</f>
        <v>55.23852523272285</v>
      </c>
      <c r="CK119" s="26">
        <f>CJ119/$CJ$138</f>
        <v>9.2701531751999723E-3</v>
      </c>
      <c r="CL119" s="47">
        <f>CK119 * $CI$138</f>
        <v>55.23852523272285</v>
      </c>
      <c r="CM119" s="48">
        <f>IF(CD119&gt;0,V119,W119)</f>
        <v>218.41999839271043</v>
      </c>
      <c r="CN119" s="65">
        <f>CL119/CM119</f>
        <v>0.25290049280838373</v>
      </c>
      <c r="CO119" s="70">
        <f>N119</f>
        <v>0</v>
      </c>
      <c r="CP119" s="1">
        <f>BW119+BY119</f>
        <v>1759</v>
      </c>
    </row>
    <row r="120" spans="1:94" x14ac:dyDescent="0.2">
      <c r="A120" s="24" t="s">
        <v>233</v>
      </c>
      <c r="B120">
        <v>0</v>
      </c>
      <c r="C120">
        <v>0</v>
      </c>
      <c r="D120">
        <v>4.9141030763084299E-2</v>
      </c>
      <c r="E120">
        <v>0.95085896923691504</v>
      </c>
      <c r="F120">
        <v>4.2510925705204601E-2</v>
      </c>
      <c r="G120">
        <v>4.2510925705204601E-2</v>
      </c>
      <c r="H120">
        <v>2.25658169661512E-2</v>
      </c>
      <c r="I120">
        <v>4.09527789385708E-2</v>
      </c>
      <c r="J120">
        <v>3.0399554499746202E-2</v>
      </c>
      <c r="K120">
        <v>3.5948758014847003E-2</v>
      </c>
      <c r="L120">
        <v>1.06353113050265</v>
      </c>
      <c r="M120">
        <v>-1.7072892917248499</v>
      </c>
      <c r="N120" s="21">
        <v>0</v>
      </c>
      <c r="O120">
        <v>1.00396952491886</v>
      </c>
      <c r="P120">
        <v>0.99184327690754304</v>
      </c>
      <c r="Q120">
        <v>1.0057373517839401</v>
      </c>
      <c r="R120">
        <v>0.98514935600523601</v>
      </c>
      <c r="S120">
        <v>180.19000244140599</v>
      </c>
      <c r="T120" s="27">
        <f>IF(C120,P120,R120)</f>
        <v>0.98514935600523601</v>
      </c>
      <c r="U120" s="27">
        <f>IF(D120 = 0,O120,Q120)</f>
        <v>1.0057373517839401</v>
      </c>
      <c r="V120" s="39">
        <f>S120*T120^(1-N120)</f>
        <v>177.51406486373301</v>
      </c>
      <c r="W120" s="38">
        <f>S120*U120^(N120+1)</f>
        <v>181.22381587336136</v>
      </c>
      <c r="X120" s="44">
        <f>0.5 * (D120-MAX($D$3:$D$137))/(MIN($D$3:$D$137)-MAX($D$3:$D$137)) + 0.75</f>
        <v>1.2309219749202864</v>
      </c>
      <c r="Y120" s="44">
        <f>AVERAGE(D120, F120, G120, H120, I120, J120, K120)</f>
        <v>3.7718541513258388E-2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PERCENTILE($L$2:$L$137, 0.05)</f>
        <v>-4.3359341232353174E-2</v>
      </c>
      <c r="AG120" s="22">
        <f>PERCENTILE($L$2:$L$137, 0.95)</f>
        <v>0.9653657708272595</v>
      </c>
      <c r="AH120" s="22">
        <f>MIN(MAX(L120,AF120), AG120)</f>
        <v>0.9653657708272595</v>
      </c>
      <c r="AI120" s="22">
        <f>AH120-$AH$138+1</f>
        <v>2.0087251120596123</v>
      </c>
      <c r="AJ120" s="22">
        <f>PERCENTILE($M$2:$M$137, 0.02)</f>
        <v>-2.2731471942601358</v>
      </c>
      <c r="AK120" s="22">
        <f>PERCENTILE($M$2:$M$137, 0.98)</f>
        <v>1.2131274727462054</v>
      </c>
      <c r="AL120" s="22">
        <f>MIN(MAX(M120,AJ120), AK120)</f>
        <v>-1.7072892917248499</v>
      </c>
      <c r="AM120" s="22">
        <f>AL120-$AL$138 + 1</f>
        <v>1.5658579025352859</v>
      </c>
      <c r="AN120" s="46">
        <v>0</v>
      </c>
      <c r="AO120" s="76">
        <v>1</v>
      </c>
      <c r="AP120" s="51">
        <v>0.5</v>
      </c>
      <c r="AQ120" s="21">
        <v>1</v>
      </c>
      <c r="AR120" s="17">
        <f>(AI120^4)*AB120*AE120*AN120</f>
        <v>0</v>
      </c>
      <c r="AS120" s="17">
        <f>(AM120^4) *Z120*AC120*AO120*(M120 &gt; 0)</f>
        <v>0</v>
      </c>
      <c r="AT120" s="17">
        <f>(AM120^4)*AA120*AP120*AQ120</f>
        <v>3.0059337046888546</v>
      </c>
      <c r="AU120" s="17">
        <f>MIN(AR120, 0.05*AR$138)</f>
        <v>0</v>
      </c>
      <c r="AV120" s="17">
        <f>MIN(AS120, 0.05*AS$138)</f>
        <v>0</v>
      </c>
      <c r="AW120" s="17">
        <f>MIN(AT120, 0.05*AT$138)</f>
        <v>3.0059337046888546</v>
      </c>
      <c r="AX120" s="14">
        <f>AU120/$AU$138</f>
        <v>0</v>
      </c>
      <c r="AY120" s="14">
        <f>AV120/$AV$138</f>
        <v>0</v>
      </c>
      <c r="AZ120" s="67">
        <f>AW120/$AW$138</f>
        <v>3.4157249432847057E-4</v>
      </c>
      <c r="BA120" s="21">
        <f>N120</f>
        <v>0</v>
      </c>
      <c r="BB120" s="66">
        <v>1081</v>
      </c>
      <c r="BC120" s="15">
        <f>$D$144*AX120</f>
        <v>0</v>
      </c>
      <c r="BD120" s="19">
        <f>BC120-BB120</f>
        <v>-1081</v>
      </c>
      <c r="BE120" s="53">
        <f>BD120*IF($BD$138 &gt; 0, (BD120&gt;0), (BD120&lt;0))</f>
        <v>0</v>
      </c>
      <c r="BF120" s="61">
        <f>BE120/$BE$138</f>
        <v>0</v>
      </c>
      <c r="BG120" s="62">
        <f>BF120*$BD$138</f>
        <v>0</v>
      </c>
      <c r="BH120" s="63">
        <f>(IF(BG120 &gt; 0, V120, W120))</f>
        <v>181.22381587336136</v>
      </c>
      <c r="BI120" s="46">
        <f>BG120/BH120</f>
        <v>0</v>
      </c>
      <c r="BJ120" s="64" t="e">
        <f>BB120/BC120</f>
        <v>#DIV/0!</v>
      </c>
      <c r="BK120" s="66">
        <v>0</v>
      </c>
      <c r="BL120" s="66">
        <v>2523</v>
      </c>
      <c r="BM120" s="66">
        <v>0</v>
      </c>
      <c r="BN120" s="10">
        <f>SUM(BK120:BM120)</f>
        <v>2523</v>
      </c>
      <c r="BO120" s="15">
        <f>AY120*$D$143</f>
        <v>0</v>
      </c>
      <c r="BP120" s="9">
        <f>BO120-BN120</f>
        <v>-2523</v>
      </c>
      <c r="BQ120" s="53">
        <f>BP120*IF($BP$138 &gt; 0, (BP120&gt;0), (BP120&lt;0))</f>
        <v>0</v>
      </c>
      <c r="BR120" s="7">
        <f>BQ120/$BQ$138</f>
        <v>0</v>
      </c>
      <c r="BS120" s="62">
        <f>BR120*$BP$138</f>
        <v>0</v>
      </c>
      <c r="BT120" s="48">
        <f>IF(BS120&gt;0,V120,W120)</f>
        <v>181.22381587336136</v>
      </c>
      <c r="BU120" s="46">
        <f>BS120/BT120</f>
        <v>0</v>
      </c>
      <c r="BV120" s="64" t="e">
        <f>BN120/BO120</f>
        <v>#DIV/0!</v>
      </c>
      <c r="BW120" s="16">
        <f>BB120+BN120+BY120</f>
        <v>3783</v>
      </c>
      <c r="BX120" s="69">
        <f>BC120+BO120+BZ120</f>
        <v>3.338717424438352</v>
      </c>
      <c r="BY120" s="66">
        <v>179</v>
      </c>
      <c r="BZ120" s="15">
        <f>AZ120*$D$146</f>
        <v>3.338717424438352</v>
      </c>
      <c r="CA120" s="37">
        <f>BZ120-BY120</f>
        <v>-175.66128257556164</v>
      </c>
      <c r="CB120" s="54">
        <f>CA120*(CA120&lt;&gt;0)</f>
        <v>-175.66128257556164</v>
      </c>
      <c r="CC120" s="26">
        <f>CB120/$CB$138</f>
        <v>-9.2475208641815951E-2</v>
      </c>
      <c r="CD120" s="47">
        <f>CC120 * $CA$138</f>
        <v>-175.66128257556164</v>
      </c>
      <c r="CE120" s="48">
        <f>IF(CD120&gt;0, V120, W120)</f>
        <v>181.22381587336136</v>
      </c>
      <c r="CF120" s="65">
        <f>CD120/CE120</f>
        <v>-0.9693057268936065</v>
      </c>
      <c r="CG120" s="66">
        <v>0</v>
      </c>
      <c r="CH120" s="15">
        <f>AZ120*$CG$141</f>
        <v>3.0388850889168206</v>
      </c>
      <c r="CI120" s="37">
        <f>CH120-CG120</f>
        <v>3.0388850889168206</v>
      </c>
      <c r="CJ120" s="54">
        <f>CI120*(CI120&lt;&gt;0)</f>
        <v>3.0388850889168206</v>
      </c>
      <c r="CK120" s="26">
        <f>CJ120/$CJ$138</f>
        <v>5.0998700883856849E-4</v>
      </c>
      <c r="CL120" s="47">
        <f>CK120 * $CI$138</f>
        <v>3.0388850889168211</v>
      </c>
      <c r="CM120" s="48">
        <f>IF(CD120&gt;0,V120,W120)</f>
        <v>181.22381587336136</v>
      </c>
      <c r="CN120" s="65">
        <f>CL120/CM120</f>
        <v>1.6768685033320258E-2</v>
      </c>
      <c r="CO120" s="70">
        <f>N120</f>
        <v>0</v>
      </c>
      <c r="CP120" s="1">
        <f>BW120+BY120</f>
        <v>3962</v>
      </c>
    </row>
    <row r="121" spans="1:94" x14ac:dyDescent="0.2">
      <c r="A121" s="31" t="s">
        <v>124</v>
      </c>
      <c r="B121">
        <v>0</v>
      </c>
      <c r="C121">
        <v>0</v>
      </c>
      <c r="D121">
        <v>0.30604288499025301</v>
      </c>
      <c r="E121">
        <v>0.693957115009746</v>
      </c>
      <c r="F121">
        <v>0.47327752736638701</v>
      </c>
      <c r="G121">
        <v>0.47327752736638701</v>
      </c>
      <c r="H121">
        <v>0.13296011196641</v>
      </c>
      <c r="I121">
        <v>0.225332400279916</v>
      </c>
      <c r="J121">
        <v>0.173090211077569</v>
      </c>
      <c r="K121">
        <v>0.28621618946194799</v>
      </c>
      <c r="L121">
        <v>0.97487044549901603</v>
      </c>
      <c r="M121">
        <v>-1.50793928770355</v>
      </c>
      <c r="N121" s="21">
        <v>0</v>
      </c>
      <c r="O121">
        <v>0.99730391432284504</v>
      </c>
      <c r="P121">
        <v>0.97868949783353099</v>
      </c>
      <c r="Q121">
        <v>1.0323003010663301</v>
      </c>
      <c r="R121">
        <v>0.98990620326594603</v>
      </c>
      <c r="S121">
        <v>49.770000457763601</v>
      </c>
      <c r="T121" s="27">
        <f>IF(C121,P121,R121)</f>
        <v>0.98990620326594603</v>
      </c>
      <c r="U121" s="27">
        <f>IF(D121 = 0,O121,Q121)</f>
        <v>1.0323003010663301</v>
      </c>
      <c r="V121" s="39">
        <f>S121*T121^(1-N121)</f>
        <v>49.267632189689159</v>
      </c>
      <c r="W121" s="38">
        <f>S121*U121^(N121+1)</f>
        <v>51.377586456620755</v>
      </c>
      <c r="X121" s="44">
        <f>0.5 * (D121-MAX($D$3:$D$137))/(MIN($D$3:$D$137)-MAX($D$3:$D$137)) + 0.75</f>
        <v>1.0965260527211032</v>
      </c>
      <c r="Y121" s="44">
        <f>AVERAGE(D121, F121, G121, H121, I121, J121, K121)</f>
        <v>0.29574240750126712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PERCENTILE($L$2:$L$137, 0.05)</f>
        <v>-4.3359341232353174E-2</v>
      </c>
      <c r="AG121" s="22">
        <f>PERCENTILE($L$2:$L$137, 0.95)</f>
        <v>0.9653657708272595</v>
      </c>
      <c r="AH121" s="22">
        <f>MIN(MAX(L121,AF121), AG121)</f>
        <v>0.9653657708272595</v>
      </c>
      <c r="AI121" s="22">
        <f>AH121-$AH$138+1</f>
        <v>2.0087251120596123</v>
      </c>
      <c r="AJ121" s="22">
        <f>PERCENTILE($M$2:$M$137, 0.02)</f>
        <v>-2.2731471942601358</v>
      </c>
      <c r="AK121" s="22">
        <f>PERCENTILE($M$2:$M$137, 0.98)</f>
        <v>1.2131274727462054</v>
      </c>
      <c r="AL121" s="22">
        <f>MIN(MAX(M121,AJ121), AK121)</f>
        <v>-1.50793928770355</v>
      </c>
      <c r="AM121" s="22">
        <f>AL121-$AL$138 + 1</f>
        <v>1.7652079065565858</v>
      </c>
      <c r="AN121" s="46">
        <v>1</v>
      </c>
      <c r="AO121" s="51">
        <v>1</v>
      </c>
      <c r="AP121" s="51">
        <v>1</v>
      </c>
      <c r="AQ121" s="21">
        <v>1</v>
      </c>
      <c r="AR121" s="17">
        <f>(AI121^4)*AB121*AE121*AN121</f>
        <v>16.281035967407234</v>
      </c>
      <c r="AS121" s="17">
        <f>(AM121^4) *Z121*AC121*AO121*(M121 &gt; 0)</f>
        <v>0</v>
      </c>
      <c r="AT121" s="17">
        <f>(AM121^4)*AA121*AP121*AQ121</f>
        <v>9.7092001990859433</v>
      </c>
      <c r="AU121" s="17">
        <f>MIN(AR121, 0.05*AR$138)</f>
        <v>16.281035967407234</v>
      </c>
      <c r="AV121" s="17">
        <f>MIN(AS121, 0.05*AS$138)</f>
        <v>0</v>
      </c>
      <c r="AW121" s="17">
        <f>MIN(AT121, 0.05*AT$138)</f>
        <v>9.7092001990859433</v>
      </c>
      <c r="AX121" s="14">
        <f>AU121/$AU$138</f>
        <v>2.4407339505071918E-2</v>
      </c>
      <c r="AY121" s="14">
        <f>AV121/$AV$138</f>
        <v>0</v>
      </c>
      <c r="AZ121" s="67">
        <f>AW121/$AW$138</f>
        <v>1.1032830580272397E-3</v>
      </c>
      <c r="BA121" s="21">
        <f>N121</f>
        <v>0</v>
      </c>
      <c r="BB121" s="66">
        <v>4778</v>
      </c>
      <c r="BC121" s="15">
        <f>$D$144*AX121</f>
        <v>2960.5126526072036</v>
      </c>
      <c r="BD121" s="19">
        <f>BC121-BB121</f>
        <v>-1817.4873473927964</v>
      </c>
      <c r="BE121" s="53">
        <f>BD121*IF($BD$138 &gt; 0, (BD121&gt;0), (BD121&lt;0))</f>
        <v>0</v>
      </c>
      <c r="BF121" s="61">
        <f>BE121/$BE$138</f>
        <v>0</v>
      </c>
      <c r="BG121" s="62">
        <f>BF121*$BD$138</f>
        <v>0</v>
      </c>
      <c r="BH121" s="63">
        <f>(IF(BG121 &gt; 0, V121, W121))</f>
        <v>51.377586456620755</v>
      </c>
      <c r="BI121" s="46">
        <f>BG121/BH121</f>
        <v>0</v>
      </c>
      <c r="BJ121" s="64">
        <f>BB121/BC121</f>
        <v>1.6139096706079634</v>
      </c>
      <c r="BK121" s="66">
        <v>0</v>
      </c>
      <c r="BL121" s="66">
        <v>2737</v>
      </c>
      <c r="BM121" s="66">
        <v>0</v>
      </c>
      <c r="BN121" s="10">
        <f>SUM(BK121:BM121)</f>
        <v>2737</v>
      </c>
      <c r="BO121" s="15">
        <f>AY121*$D$143</f>
        <v>0</v>
      </c>
      <c r="BP121" s="9">
        <f>BO121-BN121</f>
        <v>-2737</v>
      </c>
      <c r="BQ121" s="53">
        <f>BP121*IF($BP$138 &gt; 0, (BP121&gt;0), (BP121&lt;0))</f>
        <v>0</v>
      </c>
      <c r="BR121" s="7">
        <f>BQ121/$BQ$138</f>
        <v>0</v>
      </c>
      <c r="BS121" s="62">
        <f>BR121*$BP$138</f>
        <v>0</v>
      </c>
      <c r="BT121" s="48">
        <f>IF(BS121&gt;0,V121,W121)</f>
        <v>51.377586456620755</v>
      </c>
      <c r="BU121" s="46">
        <f>BS121/BT121</f>
        <v>0</v>
      </c>
      <c r="BV121" s="64" t="e">
        <f>BN121/BO121</f>
        <v>#DIV/0!</v>
      </c>
      <c r="BW121" s="16">
        <f>BB121+BN121+BY121</f>
        <v>7515</v>
      </c>
      <c r="BX121" s="69">
        <f>BC121+BO121+BZ121</f>
        <v>2971.2967480220436</v>
      </c>
      <c r="BY121" s="66">
        <v>0</v>
      </c>
      <c r="BZ121" s="15">
        <f>AZ121*$D$146</f>
        <v>10.784095414840156</v>
      </c>
      <c r="CA121" s="37">
        <f>BZ121-BY121</f>
        <v>10.784095414840156</v>
      </c>
      <c r="CB121" s="54">
        <f>CA121*(CA121&lt;&gt;0)</f>
        <v>10.784095414840156</v>
      </c>
      <c r="CC121" s="26">
        <f>CB121/$CB$138</f>
        <v>5.6771842882999378E-3</v>
      </c>
      <c r="CD121" s="47">
        <f>CC121 * $CA$138</f>
        <v>10.784095414840156</v>
      </c>
      <c r="CE121" s="48">
        <f>IF(CD121&gt;0, V121, W121)</f>
        <v>49.267632189689159</v>
      </c>
      <c r="CF121" s="65">
        <f>CD121/CE121</f>
        <v>0.21888803937886578</v>
      </c>
      <c r="CG121" s="66">
        <v>0</v>
      </c>
      <c r="CH121" s="15">
        <f>AZ121*$CG$141</f>
        <v>9.8156335465038449</v>
      </c>
      <c r="CI121" s="37">
        <f>CH121-CG121</f>
        <v>9.8156335465038449</v>
      </c>
      <c r="CJ121" s="54">
        <f>CI121*(CI121&lt;&gt;0)</f>
        <v>9.8156335465038449</v>
      </c>
      <c r="CK121" s="26">
        <f>CJ121/$CJ$138</f>
        <v>1.6472638634787231E-3</v>
      </c>
      <c r="CL121" s="47">
        <f>CK121 * $CI$138</f>
        <v>9.8156335465038449</v>
      </c>
      <c r="CM121" s="48">
        <f>IF(CD121&gt;0,V121,W121)</f>
        <v>49.267632189689159</v>
      </c>
      <c r="CN121" s="65">
        <f>CL121/CM121</f>
        <v>0.19923087654612479</v>
      </c>
      <c r="CO121" s="70">
        <f>N121</f>
        <v>0</v>
      </c>
      <c r="CP121" s="1">
        <f>BW121+BY121</f>
        <v>7515</v>
      </c>
    </row>
    <row r="122" spans="1:94" x14ac:dyDescent="0.2">
      <c r="A122" s="31" t="s">
        <v>195</v>
      </c>
      <c r="B122">
        <v>0</v>
      </c>
      <c r="C122">
        <v>0</v>
      </c>
      <c r="D122">
        <v>4.9940071913703497E-2</v>
      </c>
      <c r="E122">
        <v>0.95005992808629602</v>
      </c>
      <c r="F122">
        <v>0.14104092173221999</v>
      </c>
      <c r="G122">
        <v>0.14104092173221999</v>
      </c>
      <c r="H122">
        <v>5.3907229419139099E-2</v>
      </c>
      <c r="I122">
        <v>8.9427496865858699E-2</v>
      </c>
      <c r="J122">
        <v>6.9431898936491696E-2</v>
      </c>
      <c r="K122">
        <v>9.8958269101784499E-2</v>
      </c>
      <c r="L122">
        <v>0.76789200258234602</v>
      </c>
      <c r="M122">
        <v>-2.0698756114354802</v>
      </c>
      <c r="N122" s="21">
        <v>0</v>
      </c>
      <c r="O122">
        <v>1.01147302719375</v>
      </c>
      <c r="P122">
        <v>0.99459168681267895</v>
      </c>
      <c r="Q122">
        <v>1.01441224805696</v>
      </c>
      <c r="R122">
        <v>0.98959612990297696</v>
      </c>
      <c r="S122">
        <v>98.769996643066406</v>
      </c>
      <c r="T122" s="27">
        <f>IF(C122,P122,R122)</f>
        <v>0.98959612990297696</v>
      </c>
      <c r="U122" s="27">
        <f>IF(D122 = 0,O122,Q122)</f>
        <v>1.01441224805696</v>
      </c>
      <c r="V122" s="39">
        <f>S122*T122^(1-N122)</f>
        <v>97.742406428508545</v>
      </c>
      <c r="W122" s="38">
        <f>S122*U122^(N122+1)</f>
        <v>100.19349433527138</v>
      </c>
      <c r="X122" s="44">
        <f>0.5 * (D122-MAX($D$3:$D$137))/(MIN($D$3:$D$137)-MAX($D$3:$D$137)) + 0.75</f>
        <v>1.2305039636426505</v>
      </c>
      <c r="Y122" s="44">
        <f>AVERAGE(D122, F122, G122, H122, I122, J122, K122)</f>
        <v>9.1963829957345353E-2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PERCENTILE($L$2:$L$137, 0.05)</f>
        <v>-4.3359341232353174E-2</v>
      </c>
      <c r="AG122" s="22">
        <f>PERCENTILE($L$2:$L$137, 0.95)</f>
        <v>0.9653657708272595</v>
      </c>
      <c r="AH122" s="22">
        <f>MIN(MAX(L122,AF122), AG122)</f>
        <v>0.76789200258234602</v>
      </c>
      <c r="AI122" s="22">
        <f>AH122-$AH$138+1</f>
        <v>1.8112513438146993</v>
      </c>
      <c r="AJ122" s="22">
        <f>PERCENTILE($M$2:$M$137, 0.02)</f>
        <v>-2.2731471942601358</v>
      </c>
      <c r="AK122" s="22">
        <f>PERCENTILE($M$2:$M$137, 0.98)</f>
        <v>1.2131274727462054</v>
      </c>
      <c r="AL122" s="22">
        <f>MIN(MAX(M122,AJ122), AK122)</f>
        <v>-2.0698756114354802</v>
      </c>
      <c r="AM122" s="22">
        <f>AL122-$AL$138 + 1</f>
        <v>1.2032715828246556</v>
      </c>
      <c r="AN122" s="46">
        <v>1</v>
      </c>
      <c r="AO122" s="51">
        <v>1</v>
      </c>
      <c r="AP122" s="51">
        <v>1</v>
      </c>
      <c r="AQ122" s="21">
        <v>1</v>
      </c>
      <c r="AR122" s="17">
        <f>(AI122^4)*AB122*AE122*AN122</f>
        <v>10.762542582591273</v>
      </c>
      <c r="AS122" s="17">
        <f>(AM122^4) *Z122*AC122*AO122*(M122 &gt; 0)</f>
        <v>0</v>
      </c>
      <c r="AT122" s="17">
        <f>(AM122^4)*AA122*AP122*AQ122</f>
        <v>2.0963058247942783</v>
      </c>
      <c r="AU122" s="17">
        <f>MIN(AR122, 0.05*AR$138)</f>
        <v>10.762542582591273</v>
      </c>
      <c r="AV122" s="17">
        <f>MIN(AS122, 0.05*AS$138)</f>
        <v>0</v>
      </c>
      <c r="AW122" s="17">
        <f>MIN(AT122, 0.05*AT$138)</f>
        <v>2.0963058247942783</v>
      </c>
      <c r="AX122" s="14">
        <f>AU122/$AU$138</f>
        <v>1.6134417445976042E-2</v>
      </c>
      <c r="AY122" s="14">
        <f>AV122/$AV$138</f>
        <v>0</v>
      </c>
      <c r="AZ122" s="67">
        <f>AW122/$AW$138</f>
        <v>2.382089825645044E-4</v>
      </c>
      <c r="BA122" s="21">
        <f>N122</f>
        <v>0</v>
      </c>
      <c r="BB122" s="66">
        <v>2963</v>
      </c>
      <c r="BC122" s="15">
        <f>$D$144*AX122</f>
        <v>1957.0402985271101</v>
      </c>
      <c r="BD122" s="19">
        <f>BC122-BB122</f>
        <v>-1005.9597014728899</v>
      </c>
      <c r="BE122" s="53">
        <f>BD122*IF($BD$138 &gt; 0, (BD122&gt;0), (BD122&lt;0))</f>
        <v>0</v>
      </c>
      <c r="BF122" s="61">
        <f>BE122/$BE$138</f>
        <v>0</v>
      </c>
      <c r="BG122" s="62">
        <f>BF122*$BD$138</f>
        <v>0</v>
      </c>
      <c r="BH122" s="63">
        <f>(IF(BG122 &gt; 0, V122, W122))</f>
        <v>100.19349433527138</v>
      </c>
      <c r="BI122" s="46">
        <f>BG122/BH122</f>
        <v>0</v>
      </c>
      <c r="BJ122" s="64">
        <f>BB122/BC122</f>
        <v>1.5140209438865342</v>
      </c>
      <c r="BK122" s="66">
        <v>1284</v>
      </c>
      <c r="BL122" s="66">
        <v>2667</v>
      </c>
      <c r="BM122" s="66">
        <v>99</v>
      </c>
      <c r="BN122" s="10">
        <f>SUM(BK122:BM122)</f>
        <v>4050</v>
      </c>
      <c r="BO122" s="15">
        <f>AY122*$D$143</f>
        <v>0</v>
      </c>
      <c r="BP122" s="9">
        <f>BO122-BN122</f>
        <v>-4050</v>
      </c>
      <c r="BQ122" s="53">
        <f>BP122*IF($BP$138 &gt; 0, (BP122&gt;0), (BP122&lt;0))</f>
        <v>0</v>
      </c>
      <c r="BR122" s="7">
        <f>BQ122/$BQ$138</f>
        <v>0</v>
      </c>
      <c r="BS122" s="62">
        <f>BR122*$BP$138</f>
        <v>0</v>
      </c>
      <c r="BT122" s="48">
        <f>IF(BS122&gt;0,V122,W122)</f>
        <v>100.19349433527138</v>
      </c>
      <c r="BU122" s="46">
        <f>BS122/BT122</f>
        <v>0</v>
      </c>
      <c r="BV122" s="64" t="e">
        <f>BN122/BO122</f>
        <v>#DIV/0!</v>
      </c>
      <c r="BW122" s="16">
        <f>BB122+BN122+BY122</f>
        <v>7013</v>
      </c>
      <c r="BX122" s="69">
        <f>BC122+BO122+BZ122</f>
        <v>1959.3686841376359</v>
      </c>
      <c r="BY122" s="66">
        <v>0</v>
      </c>
      <c r="BZ122" s="15">
        <f>AZ122*$D$146</f>
        <v>2.3283856105258764</v>
      </c>
      <c r="CA122" s="37">
        <f>BZ122-BY122</f>
        <v>2.3283856105258764</v>
      </c>
      <c r="CB122" s="54">
        <f>CA122*(CA122&lt;&gt;0)</f>
        <v>2.3283856105258764</v>
      </c>
      <c r="CC122" s="26">
        <f>CB122/$CB$138</f>
        <v>1.225756421534508E-3</v>
      </c>
      <c r="CD122" s="47">
        <f>CC122 * $CA$138</f>
        <v>2.3283856105258764</v>
      </c>
      <c r="CE122" s="48">
        <f>IF(CD122&gt;0, V122, W122)</f>
        <v>97.742406428508545</v>
      </c>
      <c r="CF122" s="65">
        <f>CD122/CE122</f>
        <v>2.3821652193809256E-2</v>
      </c>
      <c r="CG122" s="66">
        <v>116</v>
      </c>
      <c r="CH122" s="15">
        <f>AZ122*$CG$141</f>
        <v>2.1192857656307544</v>
      </c>
      <c r="CI122" s="37">
        <f>CH122-CG122</f>
        <v>-113.88071423436925</v>
      </c>
      <c r="CJ122" s="54">
        <f>CI122*(CI122&lt;&gt;0)</f>
        <v>-113.88071423436925</v>
      </c>
      <c r="CK122" s="26">
        <f>CJ122/$CJ$138</f>
        <v>-1.9111510674951829E-2</v>
      </c>
      <c r="CL122" s="47">
        <f>CK122 * $CI$138</f>
        <v>-113.88071423436925</v>
      </c>
      <c r="CM122" s="48">
        <f>IF(CD122&gt;0,V122,W122)</f>
        <v>97.742406428508545</v>
      </c>
      <c r="CN122" s="65">
        <f>CL122/CM122</f>
        <v>-1.165110604450533</v>
      </c>
      <c r="CO122" s="70">
        <f>N122</f>
        <v>0</v>
      </c>
      <c r="CP122" s="1">
        <f>BW122+BY122</f>
        <v>7013</v>
      </c>
    </row>
    <row r="123" spans="1:94" x14ac:dyDescent="0.2">
      <c r="A123" s="31" t="s">
        <v>125</v>
      </c>
      <c r="B123">
        <v>0</v>
      </c>
      <c r="C123">
        <v>0</v>
      </c>
      <c r="D123">
        <v>0.151780137414116</v>
      </c>
      <c r="E123">
        <v>0.848219862585883</v>
      </c>
      <c r="F123">
        <v>0.20061919504643899</v>
      </c>
      <c r="G123">
        <v>0.20061919504643899</v>
      </c>
      <c r="H123">
        <v>0.13212608987256799</v>
      </c>
      <c r="I123">
        <v>0.32662642521797403</v>
      </c>
      <c r="J123">
        <v>0.20773991531024</v>
      </c>
      <c r="K123">
        <v>0.20414851111030899</v>
      </c>
      <c r="L123">
        <v>0.45152708518141998</v>
      </c>
      <c r="M123">
        <v>-0.77045623042452405</v>
      </c>
      <c r="N123" s="21">
        <v>0</v>
      </c>
      <c r="O123">
        <v>1.00217603903931</v>
      </c>
      <c r="P123">
        <v>0.98108753975727803</v>
      </c>
      <c r="Q123">
        <v>1.03682672799953</v>
      </c>
      <c r="R123">
        <v>0.98586567880852105</v>
      </c>
      <c r="S123">
        <v>49.25</v>
      </c>
      <c r="T123" s="27">
        <f>IF(C123,P123,R123)</f>
        <v>0.98586567880852105</v>
      </c>
      <c r="U123" s="27">
        <f>IF(D123 = 0,O123,Q123)</f>
        <v>1.03682672799953</v>
      </c>
      <c r="V123" s="39">
        <f>S123*T123^(1-N123)</f>
        <v>48.553884681319659</v>
      </c>
      <c r="W123" s="38">
        <f>S123*U123^(N123+1)</f>
        <v>51.063716353976851</v>
      </c>
      <c r="X123" s="44">
        <f>0.5 * (D123-MAX($D$3:$D$137))/(MIN($D$3:$D$137)-MAX($D$3:$D$137)) + 0.75</f>
        <v>1.1772272383308495</v>
      </c>
      <c r="Y123" s="44">
        <f>AVERAGE(D123, F123, G123, H123, I123, J123, K123)</f>
        <v>0.20337992414544073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PERCENTILE($L$2:$L$137, 0.05)</f>
        <v>-4.3359341232353174E-2</v>
      </c>
      <c r="AG123" s="22">
        <f>PERCENTILE($L$2:$L$137, 0.95)</f>
        <v>0.9653657708272595</v>
      </c>
      <c r="AH123" s="22">
        <f>MIN(MAX(L123,AF123), AG123)</f>
        <v>0.45152708518141998</v>
      </c>
      <c r="AI123" s="22">
        <f>AH123-$AH$138+1</f>
        <v>1.4948864264137731</v>
      </c>
      <c r="AJ123" s="22">
        <f>PERCENTILE($M$2:$M$137, 0.02)</f>
        <v>-2.2731471942601358</v>
      </c>
      <c r="AK123" s="22">
        <f>PERCENTILE($M$2:$M$137, 0.98)</f>
        <v>1.2131274727462054</v>
      </c>
      <c r="AL123" s="22">
        <f>MIN(MAX(M123,AJ123), AK123)</f>
        <v>-0.77045623042452405</v>
      </c>
      <c r="AM123" s="22">
        <f>AL123-$AL$138 + 1</f>
        <v>2.5026909638356116</v>
      </c>
      <c r="AN123" s="46">
        <v>1</v>
      </c>
      <c r="AO123" s="51">
        <v>1</v>
      </c>
      <c r="AP123" s="51">
        <v>1</v>
      </c>
      <c r="AQ123" s="21">
        <v>1</v>
      </c>
      <c r="AR123" s="17">
        <f>(AI123^4)*AB123*AE123*AN123</f>
        <v>4.9938189615619715</v>
      </c>
      <c r="AS123" s="17">
        <f>(AM123^4) *Z123*AC123*AO123*(M123 &gt; 0)</f>
        <v>0</v>
      </c>
      <c r="AT123" s="17">
        <f>(AM123^4)*AA123*AP123*AQ123</f>
        <v>39.230956982877231</v>
      </c>
      <c r="AU123" s="17">
        <f>MIN(AR123, 0.05*AR$138)</f>
        <v>4.9938189615619715</v>
      </c>
      <c r="AV123" s="17">
        <f>MIN(AS123, 0.05*AS$138)</f>
        <v>0</v>
      </c>
      <c r="AW123" s="17">
        <f>MIN(AT123, 0.05*AT$138)</f>
        <v>39.230956982877231</v>
      </c>
      <c r="AX123" s="14">
        <f>AU123/$AU$138</f>
        <v>7.4863685004879412E-3</v>
      </c>
      <c r="AY123" s="14">
        <f>AV123/$AV$138</f>
        <v>0</v>
      </c>
      <c r="AZ123" s="67">
        <f>AW123/$AW$138</f>
        <v>4.4579212810421471E-3</v>
      </c>
      <c r="BA123" s="21">
        <f>N123</f>
        <v>0</v>
      </c>
      <c r="BB123" s="66">
        <v>1182</v>
      </c>
      <c r="BC123" s="15">
        <f>$D$144*AX123</f>
        <v>908.0665536351853</v>
      </c>
      <c r="BD123" s="19">
        <f>BC123-BB123</f>
        <v>-273.9334463648147</v>
      </c>
      <c r="BE123" s="53">
        <f>BD123*IF($BD$138 &gt; 0, (BD123&gt;0), (BD123&lt;0))</f>
        <v>0</v>
      </c>
      <c r="BF123" s="61">
        <f>BE123/$BE$138</f>
        <v>0</v>
      </c>
      <c r="BG123" s="62">
        <f>BF123*$BD$138</f>
        <v>0</v>
      </c>
      <c r="BH123" s="63">
        <f>(IF(BG123 &gt; 0, V123, W123))</f>
        <v>51.063716353976851</v>
      </c>
      <c r="BI123" s="46">
        <f>BG123/BH123</f>
        <v>0</v>
      </c>
      <c r="BJ123" s="64">
        <f>BB123/BC123</f>
        <v>1.3016667063313809</v>
      </c>
      <c r="BK123" s="66">
        <v>0</v>
      </c>
      <c r="BL123" s="66">
        <v>1724</v>
      </c>
      <c r="BM123" s="66">
        <v>49</v>
      </c>
      <c r="BN123" s="10">
        <f>SUM(BK123:BM123)</f>
        <v>1773</v>
      </c>
      <c r="BO123" s="15">
        <f>AY123*$D$143</f>
        <v>0</v>
      </c>
      <c r="BP123" s="9">
        <f>BO123-BN123</f>
        <v>-1773</v>
      </c>
      <c r="BQ123" s="53">
        <f>BP123*IF($BP$138 &gt; 0, (BP123&gt;0), (BP123&lt;0))</f>
        <v>0</v>
      </c>
      <c r="BR123" s="7">
        <f>BQ123/$BQ$138</f>
        <v>0</v>
      </c>
      <c r="BS123" s="62">
        <f>BR123*$BP$138</f>
        <v>0</v>
      </c>
      <c r="BT123" s="48">
        <f>IF(BS123&gt;0,V123,W123)</f>
        <v>51.063716353976851</v>
      </c>
      <c r="BU123" s="46">
        <f>BS123/BT123</f>
        <v>0</v>
      </c>
      <c r="BV123" s="64" t="e">
        <f>BN123/BO123</f>
        <v>#DIV/0!</v>
      </c>
      <c r="BW123" s="16">
        <f>BB123+BN123+BY123</f>
        <v>3004</v>
      </c>
      <c r="BX123" s="69">
        <f>BC123+BO123+BZ123</f>
        <v>951.64072809279583</v>
      </c>
      <c r="BY123" s="66">
        <v>49</v>
      </c>
      <c r="BZ123" s="15">
        <f>AZ123*$D$146</f>
        <v>43.574174457610518</v>
      </c>
      <c r="CA123" s="37">
        <f>BZ123-BY123</f>
        <v>-5.4258255423894823</v>
      </c>
      <c r="CB123" s="54">
        <f>CA123*(CA123&lt;&gt;0)</f>
        <v>-5.4258255423894823</v>
      </c>
      <c r="CC123" s="26">
        <f>CB123/$CB$138</f>
        <v>-2.8563741635595158E-3</v>
      </c>
      <c r="CD123" s="47">
        <f>CC123 * $CA$138</f>
        <v>-5.4258255423894823</v>
      </c>
      <c r="CE123" s="48">
        <f>IF(CD123&gt;0, V123, W123)</f>
        <v>51.063716353976851</v>
      </c>
      <c r="CF123" s="65">
        <f>CD123/CE123</f>
        <v>-0.10625598624231192</v>
      </c>
      <c r="CG123" s="66">
        <v>0</v>
      </c>
      <c r="CH123" s="15">
        <f>AZ123*$CG$141</f>
        <v>39.661011157111723</v>
      </c>
      <c r="CI123" s="37">
        <f>CH123-CG123</f>
        <v>39.661011157111723</v>
      </c>
      <c r="CJ123" s="54">
        <f>CI123*(CI123&lt;&gt;0)</f>
        <v>39.661011157111723</v>
      </c>
      <c r="CK123" s="26">
        <f>CJ123/$CJ$138</f>
        <v>6.6559280314011683E-3</v>
      </c>
      <c r="CL123" s="47">
        <f>CK123 * $CI$138</f>
        <v>39.661011157111723</v>
      </c>
      <c r="CM123" s="48">
        <f>IF(CD123&gt;0,V123,W123)</f>
        <v>51.063716353976851</v>
      </c>
      <c r="CN123" s="65">
        <f>CL123/CM123</f>
        <v>0.77669652718143611</v>
      </c>
      <c r="CO123" s="70">
        <f>N123</f>
        <v>0</v>
      </c>
      <c r="CP123" s="1">
        <f>BW123+BY123</f>
        <v>3053</v>
      </c>
    </row>
    <row r="124" spans="1:94" x14ac:dyDescent="0.2">
      <c r="A124" s="31" t="s">
        <v>126</v>
      </c>
      <c r="B124">
        <v>0</v>
      </c>
      <c r="C124">
        <v>0</v>
      </c>
      <c r="D124">
        <v>0.91685095090667801</v>
      </c>
      <c r="E124">
        <v>8.3149049093321506E-2</v>
      </c>
      <c r="F124">
        <v>0.502857142857142</v>
      </c>
      <c r="G124">
        <v>0.502857142857142</v>
      </c>
      <c r="H124">
        <v>0.97512784751278403</v>
      </c>
      <c r="I124">
        <v>0.87029288702928798</v>
      </c>
      <c r="J124">
        <v>0.921220293759618</v>
      </c>
      <c r="K124">
        <v>0.68061898655707398</v>
      </c>
      <c r="L124">
        <v>0.30816590608233801</v>
      </c>
      <c r="M124">
        <v>-1.32433180497738</v>
      </c>
      <c r="N124" s="21">
        <v>0</v>
      </c>
      <c r="O124">
        <v>1.0068241140704499</v>
      </c>
      <c r="P124">
        <v>0.99602305114990897</v>
      </c>
      <c r="Q124">
        <v>1.00588613686758</v>
      </c>
      <c r="R124">
        <v>1.00260589932612</v>
      </c>
      <c r="S124">
        <v>53.7</v>
      </c>
      <c r="T124" s="27">
        <f>IF(C124,P124,R124)</f>
        <v>1.00260589932612</v>
      </c>
      <c r="U124" s="27">
        <f>IF(D124 = 0,O124,Q124)</f>
        <v>1.00588613686758</v>
      </c>
      <c r="V124" s="39">
        <f>S124*T124^(1-N124)</f>
        <v>53.839936793812647</v>
      </c>
      <c r="W124" s="38">
        <f>S124*U124^(N124+1)</f>
        <v>54.016085549789047</v>
      </c>
      <c r="X124" s="44">
        <f>0.5 * (D124-MAX($D$3:$D$137))/(MIN($D$3:$D$137)-MAX($D$3:$D$137)) + 0.75</f>
        <v>0.77698724070089775</v>
      </c>
      <c r="Y124" s="44">
        <f>AVERAGE(D124, F124, G124, H124, I124, J124, K124)</f>
        <v>0.7671178930685324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PERCENTILE($L$2:$L$137, 0.05)</f>
        <v>-4.3359341232353174E-2</v>
      </c>
      <c r="AG124" s="22">
        <f>PERCENTILE($L$2:$L$137, 0.95)</f>
        <v>0.9653657708272595</v>
      </c>
      <c r="AH124" s="22">
        <f>MIN(MAX(L124,AF124), AG124)</f>
        <v>0.30816590608233801</v>
      </c>
      <c r="AI124" s="22">
        <f>AH124-$AH$138+1</f>
        <v>1.3515252473146913</v>
      </c>
      <c r="AJ124" s="22">
        <f>PERCENTILE($M$2:$M$137, 0.02)</f>
        <v>-2.2731471942601358</v>
      </c>
      <c r="AK124" s="22">
        <f>PERCENTILE($M$2:$M$137, 0.98)</f>
        <v>1.2131274727462054</v>
      </c>
      <c r="AL124" s="22">
        <f>MIN(MAX(M124,AJ124), AK124)</f>
        <v>-1.32433180497738</v>
      </c>
      <c r="AM124" s="22">
        <f>AL124-$AL$138 + 1</f>
        <v>1.9488153892827558</v>
      </c>
      <c r="AN124" s="46">
        <v>1</v>
      </c>
      <c r="AO124" s="51">
        <v>1</v>
      </c>
      <c r="AP124" s="51">
        <v>1</v>
      </c>
      <c r="AQ124" s="21">
        <v>1</v>
      </c>
      <c r="AR124" s="17">
        <f>(AI124^4)*AB124*AE124*AN124</f>
        <v>3.3365424295722086</v>
      </c>
      <c r="AS124" s="17">
        <f>(AM124^4) *Z124*AC124*AO124*(M124 &gt; 0)</f>
        <v>0</v>
      </c>
      <c r="AT124" s="17">
        <f>(AM124^4)*AA124*AP124*AQ124</f>
        <v>14.42390329181511</v>
      </c>
      <c r="AU124" s="17">
        <f>MIN(AR124, 0.05*AR$138)</f>
        <v>3.3365424295722086</v>
      </c>
      <c r="AV124" s="17">
        <f>MIN(AS124, 0.05*AS$138)</f>
        <v>0</v>
      </c>
      <c r="AW124" s="17">
        <f>MIN(AT124, 0.05*AT$138)</f>
        <v>14.42390329181511</v>
      </c>
      <c r="AX124" s="14">
        <f>AU124/$AU$138</f>
        <v>5.0019006170536192E-3</v>
      </c>
      <c r="AY124" s="14">
        <f>AV124/$AV$138</f>
        <v>0</v>
      </c>
      <c r="AZ124" s="67">
        <f>AW124/$AW$138</f>
        <v>1.6390277063172626E-3</v>
      </c>
      <c r="BA124" s="21">
        <f>N124</f>
        <v>0</v>
      </c>
      <c r="BB124" s="66">
        <v>0</v>
      </c>
      <c r="BC124" s="15">
        <f>$D$144*AX124</f>
        <v>606.7105372461358</v>
      </c>
      <c r="BD124" s="19">
        <f>BC124-BB124</f>
        <v>606.7105372461358</v>
      </c>
      <c r="BE124" s="53">
        <f>BD124*IF($BD$138 &gt; 0, (BD124&gt;0), (BD124&lt;0))</f>
        <v>606.7105372461358</v>
      </c>
      <c r="BF124" s="61">
        <f>BE124/$BE$138</f>
        <v>2.0481157189872829E-2</v>
      </c>
      <c r="BG124" s="62">
        <f>BF124*$BD$138</f>
        <v>14.111517303822431</v>
      </c>
      <c r="BH124" s="63">
        <f>(IF(BG124 &gt; 0, V124, W124))</f>
        <v>53.839936793812647</v>
      </c>
      <c r="BI124" s="46">
        <f>BG124/BH124</f>
        <v>0.26210129773859886</v>
      </c>
      <c r="BJ124" s="64">
        <f>BB124/BC124</f>
        <v>0</v>
      </c>
      <c r="BK124" s="66">
        <v>0</v>
      </c>
      <c r="BL124" s="66">
        <v>0</v>
      </c>
      <c r="BM124" s="66">
        <v>0</v>
      </c>
      <c r="BN124" s="10">
        <f>SUM(BK124:BM124)</f>
        <v>0</v>
      </c>
      <c r="BO124" s="15">
        <f>AY124*$D$143</f>
        <v>0</v>
      </c>
      <c r="BP124" s="9">
        <f>BO124-BN124</f>
        <v>0</v>
      </c>
      <c r="BQ124" s="53">
        <f>BP124*IF($BP$138 &gt; 0, (BP124&gt;0), (BP124&lt;0))</f>
        <v>0</v>
      </c>
      <c r="BR124" s="7">
        <f>BQ124/$BQ$138</f>
        <v>0</v>
      </c>
      <c r="BS124" s="62">
        <f>BR124*$BP$138</f>
        <v>0</v>
      </c>
      <c r="BT124" s="48">
        <f>IF(BS124&gt;0,V124,W124)</f>
        <v>54.016085549789047</v>
      </c>
      <c r="BU124" s="46">
        <f>BS124/BT124</f>
        <v>0</v>
      </c>
      <c r="BV124" s="64" t="e">
        <f>BN124/BO124</f>
        <v>#DIV/0!</v>
      </c>
      <c r="BW124" s="16">
        <f>BB124+BN124+BY124</f>
        <v>0</v>
      </c>
      <c r="BX124" s="69">
        <f>BC124+BO124+BZ124</f>
        <v>622.73129551291925</v>
      </c>
      <c r="BY124" s="66">
        <v>0</v>
      </c>
      <c r="BZ124" s="15">
        <f>AZ124*$D$146</f>
        <v>16.0207582667834</v>
      </c>
      <c r="CA124" s="37">
        <f>BZ124-BY124</f>
        <v>16.0207582667834</v>
      </c>
      <c r="CB124" s="54">
        <f>CA124*(CA124&lt;&gt;0)</f>
        <v>16.0207582667834</v>
      </c>
      <c r="CC124" s="26">
        <f>CB124/$CB$138</f>
        <v>8.433975555675495E-3</v>
      </c>
      <c r="CD124" s="47">
        <f>CC124 * $CA$138</f>
        <v>16.0207582667834</v>
      </c>
      <c r="CE124" s="48">
        <f>IF(CD124&gt;0, V124, W124)</f>
        <v>53.839936793812647</v>
      </c>
      <c r="CF124" s="65">
        <f>CD124/CE124</f>
        <v>0.29756272426799218</v>
      </c>
      <c r="CG124" s="66">
        <v>0</v>
      </c>
      <c r="CH124" s="15">
        <f>AZ124*$CG$141</f>
        <v>14.582019746178107</v>
      </c>
      <c r="CI124" s="37">
        <f>CH124-CG124</f>
        <v>14.582019746178107</v>
      </c>
      <c r="CJ124" s="54">
        <f>CI124*(CI124&lt;&gt;0)</f>
        <v>14.582019746178107</v>
      </c>
      <c r="CK124" s="26">
        <f>CJ124/$CJ$138</f>
        <v>2.4471608552428113E-3</v>
      </c>
      <c r="CL124" s="47">
        <f>CK124 * $CI$138</f>
        <v>14.582019746178107</v>
      </c>
      <c r="CM124" s="48">
        <f>IF(CD124&gt;0,V124,W124)</f>
        <v>53.839936793812647</v>
      </c>
      <c r="CN124" s="65">
        <f>CL124/CM124</f>
        <v>0.27084020923022128</v>
      </c>
      <c r="CO124" s="70">
        <f>N124</f>
        <v>0</v>
      </c>
      <c r="CP124" s="1">
        <f>BW124+BY124</f>
        <v>0</v>
      </c>
    </row>
    <row r="125" spans="1:94" x14ac:dyDescent="0.2">
      <c r="A125" s="31" t="s">
        <v>196</v>
      </c>
      <c r="B125">
        <v>1</v>
      </c>
      <c r="C125">
        <v>0</v>
      </c>
      <c r="D125">
        <v>0.23491809828206101</v>
      </c>
      <c r="E125">
        <v>0.765081901717938</v>
      </c>
      <c r="F125">
        <v>0.22924116011124299</v>
      </c>
      <c r="G125">
        <v>0.22924116011124299</v>
      </c>
      <c r="H125">
        <v>8.39949853740075E-2</v>
      </c>
      <c r="I125">
        <v>0.17801922273297099</v>
      </c>
      <c r="J125">
        <v>0.122281323225372</v>
      </c>
      <c r="K125">
        <v>0.167427334674247</v>
      </c>
      <c r="L125">
        <v>0.80329809308991396</v>
      </c>
      <c r="M125">
        <v>-2.1824885862686898</v>
      </c>
      <c r="N125" s="21">
        <v>0</v>
      </c>
      <c r="O125">
        <v>1.0130638657584401</v>
      </c>
      <c r="P125">
        <v>0.97962655970426904</v>
      </c>
      <c r="Q125">
        <v>1.0221742171773101</v>
      </c>
      <c r="R125">
        <v>0.99663210679987002</v>
      </c>
      <c r="S125">
        <v>313.45001220703102</v>
      </c>
      <c r="T125" s="27">
        <f>IF(C125,P125,R125)</f>
        <v>0.99663210679987002</v>
      </c>
      <c r="U125" s="27">
        <f>IF(D125 = 0,O125,Q125)</f>
        <v>1.0221742171773101</v>
      </c>
      <c r="V125" s="39">
        <f>S125*T125^(1-N125)</f>
        <v>312.39434604233833</v>
      </c>
      <c r="W125" s="38">
        <f>S125*U125^(N125+1)</f>
        <v>320.4005208519402</v>
      </c>
      <c r="X125" s="44">
        <f>0.5 * (D125-MAX($D$3:$D$137))/(MIN($D$3:$D$137)-MAX($D$3:$D$137)) + 0.75</f>
        <v>1.1337343528699029</v>
      </c>
      <c r="Y125" s="44">
        <f>AVERAGE(D125, F125, G125, H125, I125, J125, K125)</f>
        <v>0.1778747549301635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PERCENTILE($L$2:$L$137, 0.05)</f>
        <v>-4.3359341232353174E-2</v>
      </c>
      <c r="AG125" s="22">
        <f>PERCENTILE($L$2:$L$137, 0.95)</f>
        <v>0.9653657708272595</v>
      </c>
      <c r="AH125" s="22">
        <f>MIN(MAX(L125,AF125), AG125)</f>
        <v>0.80329809308991396</v>
      </c>
      <c r="AI125" s="22">
        <f>AH125-$AH$138+1</f>
        <v>1.846657434322267</v>
      </c>
      <c r="AJ125" s="22">
        <f>PERCENTILE($M$2:$M$137, 0.02)</f>
        <v>-2.2731471942601358</v>
      </c>
      <c r="AK125" s="22">
        <f>PERCENTILE($M$2:$M$137, 0.98)</f>
        <v>1.2131274727462054</v>
      </c>
      <c r="AL125" s="22">
        <f>MIN(MAX(M125,AJ125), AK125)</f>
        <v>-2.1824885862686898</v>
      </c>
      <c r="AM125" s="22">
        <f>AL125-$AL$138 + 1</f>
        <v>1.090658607991446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11.629079916454966</v>
      </c>
      <c r="AS125" s="17">
        <f>(AM125^4) *Z125*AC125*AO125*(M125 &gt; 0)</f>
        <v>0</v>
      </c>
      <c r="AT125" s="17">
        <f>(AM125^4)*AA125*AP125*AQ125</f>
        <v>1.4149963691734913</v>
      </c>
      <c r="AU125" s="17">
        <f>MIN(AR125, 0.05*AR$138)</f>
        <v>11.629079916454966</v>
      </c>
      <c r="AV125" s="17">
        <f>MIN(AS125, 0.05*AS$138)</f>
        <v>0</v>
      </c>
      <c r="AW125" s="17">
        <f>MIN(AT125, 0.05*AT$138)</f>
        <v>1.4149963691734913</v>
      </c>
      <c r="AX125" s="14">
        <f>AU125/$AU$138</f>
        <v>1.7433466901045771E-2</v>
      </c>
      <c r="AY125" s="14">
        <f>AV125/$AV$138</f>
        <v>0</v>
      </c>
      <c r="AZ125" s="67">
        <f>AW125/$AW$138</f>
        <v>1.6078991979443801E-4</v>
      </c>
      <c r="BA125" s="21">
        <f>N125</f>
        <v>0</v>
      </c>
      <c r="BB125" s="66">
        <v>3134</v>
      </c>
      <c r="BC125" s="15">
        <f>$D$144*AX125</f>
        <v>2114.6098012292478</v>
      </c>
      <c r="BD125" s="19">
        <f>BC125-BB125</f>
        <v>-1019.3901987707522</v>
      </c>
      <c r="BE125" s="53">
        <f>BD125*IF($BD$138 &gt; 0, (BD125&gt;0), (BD125&lt;0))</f>
        <v>0</v>
      </c>
      <c r="BF125" s="61">
        <f>BE125/$BE$138</f>
        <v>0</v>
      </c>
      <c r="BG125" s="62">
        <f>BF125*$BD$138</f>
        <v>0</v>
      </c>
      <c r="BH125" s="63">
        <f>(IF(BG125 &gt; 0, V125, W125))</f>
        <v>320.4005208519402</v>
      </c>
      <c r="BI125" s="46">
        <f>BG125/BH125</f>
        <v>0</v>
      </c>
      <c r="BJ125" s="64">
        <f>BB125/BC125</f>
        <v>1.4820701191199288</v>
      </c>
      <c r="BK125" s="66">
        <v>940</v>
      </c>
      <c r="BL125" s="66">
        <v>2508</v>
      </c>
      <c r="BM125" s="66">
        <v>0</v>
      </c>
      <c r="BN125" s="10">
        <f>SUM(BK125:BM125)</f>
        <v>3448</v>
      </c>
      <c r="BO125" s="15">
        <f>AY125*$D$143</f>
        <v>0</v>
      </c>
      <c r="BP125" s="9">
        <f>BO125-BN125</f>
        <v>-3448</v>
      </c>
      <c r="BQ125" s="53">
        <f>BP125*IF($BP$138 &gt; 0, (BP125&gt;0), (BP125&lt;0))</f>
        <v>0</v>
      </c>
      <c r="BR125" s="7">
        <f>BQ125/$BQ$138</f>
        <v>0</v>
      </c>
      <c r="BS125" s="62">
        <f>BR125*$BP$138</f>
        <v>0</v>
      </c>
      <c r="BT125" s="48">
        <f>IF(BS125&gt;0,V125,W125)</f>
        <v>320.4005208519402</v>
      </c>
      <c r="BU125" s="46">
        <f>BS125/BT125</f>
        <v>0</v>
      </c>
      <c r="BV125" s="64" t="e">
        <f>BN125/BO125</f>
        <v>#DIV/0!</v>
      </c>
      <c r="BW125" s="16">
        <f>BB125+BN125+BY125</f>
        <v>6582</v>
      </c>
      <c r="BX125" s="69">
        <f>BC125+BO125+BZ125</f>
        <v>2116.1814503397745</v>
      </c>
      <c r="BY125" s="66">
        <v>0</v>
      </c>
      <c r="BZ125" s="15">
        <f>AZ125*$D$146</f>
        <v>1.5716491105267238</v>
      </c>
      <c r="CA125" s="37">
        <f>BZ125-BY125</f>
        <v>1.5716491105267238</v>
      </c>
      <c r="CB125" s="54">
        <f>CA125*(CA125&lt;&gt;0)</f>
        <v>1.5716491105267238</v>
      </c>
      <c r="CC125" s="26">
        <f>CB125/$CB$138</f>
        <v>8.2737970073265912E-4</v>
      </c>
      <c r="CD125" s="47">
        <f>CC125 * $CA$138</f>
        <v>1.5716491105267238</v>
      </c>
      <c r="CE125" s="48">
        <f>IF(CD125&gt;0, V125, W125)</f>
        <v>312.39434604233833</v>
      </c>
      <c r="CF125" s="65">
        <f>CD125/CE125</f>
        <v>5.0309780904732532E-3</v>
      </c>
      <c r="CG125" s="66">
        <v>0</v>
      </c>
      <c r="CH125" s="15">
        <f>AZ125*$CG$141</f>
        <v>1.4305077189311663</v>
      </c>
      <c r="CI125" s="37">
        <f>CH125-CG125</f>
        <v>1.4305077189311663</v>
      </c>
      <c r="CJ125" s="54">
        <f>CI125*(CI125&lt;&gt;0)</f>
        <v>1.4305077189311663</v>
      </c>
      <c r="CK125" s="26">
        <f>CJ125/$CJ$138</f>
        <v>2.4006842356721894E-4</v>
      </c>
      <c r="CL125" s="47">
        <f>CK125 * $CI$138</f>
        <v>1.4305077189311663</v>
      </c>
      <c r="CM125" s="48">
        <f>IF(CD125&gt;0,V125,W125)</f>
        <v>312.39434604233833</v>
      </c>
      <c r="CN125" s="65">
        <f>CL125/CM125</f>
        <v>4.5791728853418236E-3</v>
      </c>
      <c r="CO125" s="70">
        <f>N125</f>
        <v>0</v>
      </c>
      <c r="CP125" s="1">
        <f>BW125+BY125</f>
        <v>6582</v>
      </c>
    </row>
    <row r="126" spans="1:94" x14ac:dyDescent="0.2">
      <c r="A126" s="31" t="s">
        <v>181</v>
      </c>
      <c r="B126">
        <v>0</v>
      </c>
      <c r="C126">
        <v>0</v>
      </c>
      <c r="D126">
        <v>0.38347457627118597</v>
      </c>
      <c r="E126">
        <v>0.61652542372881303</v>
      </c>
      <c r="F126">
        <v>0.43209876543209802</v>
      </c>
      <c r="G126">
        <v>0.43209876543209802</v>
      </c>
      <c r="H126">
        <v>0.59116022099447496</v>
      </c>
      <c r="I126">
        <v>0.26519337016574501</v>
      </c>
      <c r="J126">
        <v>0.39594415176063902</v>
      </c>
      <c r="K126">
        <v>0.41362661804558898</v>
      </c>
      <c r="L126">
        <v>0.52151630456691001</v>
      </c>
      <c r="M126">
        <v>-1.55064861606238</v>
      </c>
      <c r="N126" s="21">
        <v>0</v>
      </c>
      <c r="O126">
        <v>1.01944134291527</v>
      </c>
      <c r="P126">
        <v>0.98283217280684698</v>
      </c>
      <c r="Q126">
        <v>1.0253012374771999</v>
      </c>
      <c r="R126">
        <v>0.97166917383081297</v>
      </c>
      <c r="S126">
        <v>19.209999084472599</v>
      </c>
      <c r="T126" s="27">
        <f>IF(C126,P126,R126)</f>
        <v>0.97166917383081297</v>
      </c>
      <c r="U126" s="27">
        <f>IF(D126 = 0,O126,Q126)</f>
        <v>1.0253012374771999</v>
      </c>
      <c r="V126" s="39">
        <f>S126*T126^(1-N126)</f>
        <v>18.665763939700163</v>
      </c>
      <c r="W126" s="38">
        <f>S126*U126^(N126+1)</f>
        <v>19.696035833245634</v>
      </c>
      <c r="X126" s="44">
        <f>0.5 * (D126-MAX($D$3:$D$137))/(MIN($D$3:$D$137)-MAX($D$3:$D$137)) + 0.75</f>
        <v>1.0560183514884707</v>
      </c>
      <c r="Y126" s="44">
        <f>AVERAGE(D126, F126, G126, H126, I126, J126, K126)</f>
        <v>0.41622806687169006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PERCENTILE($L$2:$L$137, 0.05)</f>
        <v>-4.3359341232353174E-2</v>
      </c>
      <c r="AG126" s="22">
        <f>PERCENTILE($L$2:$L$137, 0.95)</f>
        <v>0.9653657708272595</v>
      </c>
      <c r="AH126" s="22">
        <f>MIN(MAX(L126,AF126), AG126)</f>
        <v>0.52151630456691001</v>
      </c>
      <c r="AI126" s="22">
        <f>AH126-$AH$138+1</f>
        <v>1.5648756457992632</v>
      </c>
      <c r="AJ126" s="22">
        <f>PERCENTILE($M$2:$M$137, 0.02)</f>
        <v>-2.2731471942601358</v>
      </c>
      <c r="AK126" s="22">
        <f>PERCENTILE($M$2:$M$137, 0.98)</f>
        <v>1.2131274727462054</v>
      </c>
      <c r="AL126" s="22">
        <f>MIN(MAX(M126,AJ126), AK126)</f>
        <v>-1.55064861606238</v>
      </c>
      <c r="AM126" s="22">
        <f>AL126-$AL$138 + 1</f>
        <v>1.7224985781977558</v>
      </c>
      <c r="AN126" s="46">
        <v>1</v>
      </c>
      <c r="AO126" s="51">
        <v>1</v>
      </c>
      <c r="AP126" s="51">
        <v>1</v>
      </c>
      <c r="AQ126" s="21">
        <v>1</v>
      </c>
      <c r="AR126" s="17">
        <f>(AI126^4)*AB126*AE126*AN126</f>
        <v>5.9967967107890772</v>
      </c>
      <c r="AS126" s="17">
        <f>(AM126^4) *Z126*AC126*AO126*(M126 &gt; 0)</f>
        <v>0</v>
      </c>
      <c r="AT126" s="17">
        <f>(AM126^4)*AA126*AP126*AQ126</f>
        <v>8.8030970221366118</v>
      </c>
      <c r="AU126" s="17">
        <f>MIN(AR126, 0.05*AR$138)</f>
        <v>5.9967967107890772</v>
      </c>
      <c r="AV126" s="17">
        <f>MIN(AS126, 0.05*AS$138)</f>
        <v>0</v>
      </c>
      <c r="AW126" s="17">
        <f>MIN(AT126, 0.05*AT$138)</f>
        <v>8.8030970221366118</v>
      </c>
      <c r="AX126" s="14">
        <f>AU126/$AU$138</f>
        <v>8.9899594568880765E-3</v>
      </c>
      <c r="AY126" s="14">
        <f>AV126/$AV$138</f>
        <v>0</v>
      </c>
      <c r="AZ126" s="67">
        <f>AW126/$AW$138</f>
        <v>1.000320067929768E-3</v>
      </c>
      <c r="BA126" s="21">
        <f>N126</f>
        <v>0</v>
      </c>
      <c r="BB126" s="66">
        <v>1556</v>
      </c>
      <c r="BC126" s="15">
        <f>$D$144*AX126</f>
        <v>1090.446122282696</v>
      </c>
      <c r="BD126" s="19">
        <f>BC126-BB126</f>
        <v>-465.55387771730398</v>
      </c>
      <c r="BE126" s="53">
        <f>BD126*IF($BD$138 &gt; 0, (BD126&gt;0), (BD126&lt;0))</f>
        <v>0</v>
      </c>
      <c r="BF126" s="61">
        <f>BE126/$BE$138</f>
        <v>0</v>
      </c>
      <c r="BG126" s="62">
        <f>BF126*$BD$138</f>
        <v>0</v>
      </c>
      <c r="BH126" s="63">
        <f>(IF(BG126 &gt; 0, V126, W126))</f>
        <v>19.696035833245634</v>
      </c>
      <c r="BI126" s="46">
        <f>BG126/BH126</f>
        <v>0</v>
      </c>
      <c r="BJ126" s="64">
        <f>BB126/BC126</f>
        <v>1.4269389089510742</v>
      </c>
      <c r="BK126" s="66">
        <v>461</v>
      </c>
      <c r="BL126" s="66">
        <v>2536</v>
      </c>
      <c r="BM126" s="66">
        <v>0</v>
      </c>
      <c r="BN126" s="10">
        <f>SUM(BK126:BM126)</f>
        <v>2997</v>
      </c>
      <c r="BO126" s="15">
        <f>AY126*$D$143</f>
        <v>0</v>
      </c>
      <c r="BP126" s="9">
        <f>BO126-BN126</f>
        <v>-2997</v>
      </c>
      <c r="BQ126" s="53">
        <f>BP126*IF($BP$138 &gt; 0, (BP126&gt;0), (BP126&lt;0))</f>
        <v>0</v>
      </c>
      <c r="BR126" s="7">
        <f>BQ126/$BQ$138</f>
        <v>0</v>
      </c>
      <c r="BS126" s="62">
        <f>BR126*$BP$138</f>
        <v>0</v>
      </c>
      <c r="BT126" s="48">
        <f>IF(BS126&gt;0,V126,W126)</f>
        <v>19.696035833245634</v>
      </c>
      <c r="BU126" s="46">
        <f>BS126/BT126</f>
        <v>0</v>
      </c>
      <c r="BV126" s="64" t="e">
        <f>BN126/BO126</f>
        <v>#DIV/0!</v>
      </c>
      <c r="BW126" s="16">
        <f>BB126+BN126+BY126</f>
        <v>4553</v>
      </c>
      <c r="BX126" s="69">
        <f>BC126+BO126+BZ126</f>
        <v>1100.2238008026789</v>
      </c>
      <c r="BY126" s="66">
        <v>0</v>
      </c>
      <c r="BZ126" s="15">
        <f>AZ126*$D$146</f>
        <v>9.7776785199829135</v>
      </c>
      <c r="CA126" s="37">
        <f>BZ126-BY126</f>
        <v>9.7776785199829135</v>
      </c>
      <c r="CB126" s="54">
        <f>CA126*(CA126&lt;&gt;0)</f>
        <v>9.7776785199829135</v>
      </c>
      <c r="CC126" s="26">
        <f>CB126/$CB$138</f>
        <v>5.1473657023942019E-3</v>
      </c>
      <c r="CD126" s="47">
        <f>CC126 * $CA$138</f>
        <v>9.7776785199829135</v>
      </c>
      <c r="CE126" s="48">
        <f>IF(CD126&gt;0, V126, W126)</f>
        <v>18.665763939700163</v>
      </c>
      <c r="CF126" s="65">
        <f>CD126/CE126</f>
        <v>0.52382953901965912</v>
      </c>
      <c r="CG126" s="66">
        <v>0</v>
      </c>
      <c r="CH126" s="15">
        <f>AZ126*$CG$141</f>
        <v>8.8995975643541634</v>
      </c>
      <c r="CI126" s="37">
        <f>CH126-CG126</f>
        <v>8.8995975643541634</v>
      </c>
      <c r="CJ126" s="54">
        <f>CI126*(CI126&lt;&gt;0)</f>
        <v>8.8995975643541634</v>
      </c>
      <c r="CK126" s="26">
        <f>CJ126/$CJ$138</f>
        <v>1.4935343091007612E-3</v>
      </c>
      <c r="CL126" s="47">
        <f>CK126 * $CI$138</f>
        <v>8.8995975643541634</v>
      </c>
      <c r="CM126" s="48">
        <f>IF(CD126&gt;0,V126,W126)</f>
        <v>18.665763939700163</v>
      </c>
      <c r="CN126" s="65">
        <f>CL126/CM126</f>
        <v>0.47678721284081138</v>
      </c>
      <c r="CO126" s="70">
        <f>N126</f>
        <v>0</v>
      </c>
      <c r="CP126" s="1">
        <f>BW126+BY126</f>
        <v>4553</v>
      </c>
    </row>
    <row r="127" spans="1:94" x14ac:dyDescent="0.2">
      <c r="A127" s="31" t="s">
        <v>178</v>
      </c>
      <c r="B127">
        <v>1</v>
      </c>
      <c r="C127">
        <v>1</v>
      </c>
      <c r="D127">
        <v>0.66183574879227003</v>
      </c>
      <c r="E127">
        <v>0.33816425120772903</v>
      </c>
      <c r="F127">
        <v>0.855085115670013</v>
      </c>
      <c r="G127">
        <v>0.855085115670013</v>
      </c>
      <c r="H127">
        <v>0.166589755422242</v>
      </c>
      <c r="I127">
        <v>0.435163820950623</v>
      </c>
      <c r="J127">
        <v>0.269246791068664</v>
      </c>
      <c r="K127">
        <v>0.47982176220418399</v>
      </c>
      <c r="L127">
        <v>0.63169482129752197</v>
      </c>
      <c r="M127">
        <v>-1.59052167685487</v>
      </c>
      <c r="N127" s="21">
        <v>0</v>
      </c>
      <c r="O127">
        <v>1.00896463160506</v>
      </c>
      <c r="P127">
        <v>0.98779465365729902</v>
      </c>
      <c r="Q127">
        <v>1.01130936751471</v>
      </c>
      <c r="R127">
        <v>0.98256741244589796</v>
      </c>
      <c r="S127">
        <v>184.08000183105401</v>
      </c>
      <c r="T127" s="27">
        <f>IF(C127,P127,R127)</f>
        <v>0.98779465365729902</v>
      </c>
      <c r="U127" s="27">
        <f>IF(D127 = 0,O127,Q127)</f>
        <v>1.01130936751471</v>
      </c>
      <c r="V127" s="39">
        <f>S127*T127^(1-N127)</f>
        <v>181.83324165394097</v>
      </c>
      <c r="W127" s="38">
        <f>S127*U127^(N127+1)</f>
        <v>186.16183022386988</v>
      </c>
      <c r="X127" s="44">
        <f>0.5 * (D127-MAX($D$3:$D$137))/(MIN($D$3:$D$137)-MAX($D$3:$D$137)) + 0.75</f>
        <v>0.91039617761215352</v>
      </c>
      <c r="Y127" s="44">
        <f>AVERAGE(D127, F127, G127, H127, I127, J127, K127)</f>
        <v>0.53183258711114412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PERCENTILE($L$2:$L$137, 0.05)</f>
        <v>-4.3359341232353174E-2</v>
      </c>
      <c r="AG127" s="22">
        <f>PERCENTILE($L$2:$L$137, 0.95)</f>
        <v>0.9653657708272595</v>
      </c>
      <c r="AH127" s="22">
        <f>MIN(MAX(L127,AF127), AG127)</f>
        <v>0.63169482129752197</v>
      </c>
      <c r="AI127" s="22">
        <f>AH127-$AH$138+1</f>
        <v>1.6750541625298752</v>
      </c>
      <c r="AJ127" s="22">
        <f>PERCENTILE($M$2:$M$137, 0.02)</f>
        <v>-2.2731471942601358</v>
      </c>
      <c r="AK127" s="22">
        <f>PERCENTILE($M$2:$M$137, 0.98)</f>
        <v>1.2131274727462054</v>
      </c>
      <c r="AL127" s="22">
        <f>MIN(MAX(M127,AJ127), AK127)</f>
        <v>-1.59052167685487</v>
      </c>
      <c r="AM127" s="22">
        <f>AL127-$AL$138 + 1</f>
        <v>1.6826255174052658</v>
      </c>
      <c r="AN127" s="46">
        <v>1</v>
      </c>
      <c r="AO127" s="51">
        <v>1</v>
      </c>
      <c r="AP127" s="51">
        <v>1</v>
      </c>
      <c r="AQ127" s="21">
        <v>2</v>
      </c>
      <c r="AR127" s="17">
        <f>(AI127^4)*AB127*AE127*AN127</f>
        <v>7.8725498203200122</v>
      </c>
      <c r="AS127" s="17">
        <f>(AM127^4) *Z127*AC127*AO127*(M127 &gt; 0)</f>
        <v>0</v>
      </c>
      <c r="AT127" s="17">
        <f>(AM127^4)*AA127*AP127*AQ127</f>
        <v>16.031711131312505</v>
      </c>
      <c r="AU127" s="17">
        <f>MIN(AR127, 0.05*AR$138)</f>
        <v>7.8725498203200122</v>
      </c>
      <c r="AV127" s="17">
        <f>MIN(AS127, 0.05*AS$138)</f>
        <v>0</v>
      </c>
      <c r="AW127" s="17">
        <f>MIN(AT127, 0.05*AT$138)</f>
        <v>16.031711131312505</v>
      </c>
      <c r="AX127" s="14">
        <f>AU127/$AU$138</f>
        <v>1.1801951461798974E-2</v>
      </c>
      <c r="AY127" s="14">
        <f>AV127/$AV$138</f>
        <v>0</v>
      </c>
      <c r="AZ127" s="67">
        <f>AW127/$AW$138</f>
        <v>1.8217273225068487E-3</v>
      </c>
      <c r="BA127" s="21">
        <f>N127</f>
        <v>0</v>
      </c>
      <c r="BB127" s="66">
        <v>1841</v>
      </c>
      <c r="BC127" s="15">
        <f>$D$144*AX127</f>
        <v>1431.5295045103683</v>
      </c>
      <c r="BD127" s="19">
        <f>BC127-BB127</f>
        <v>-409.47049548963173</v>
      </c>
      <c r="BE127" s="53">
        <f>BD127*IF($BD$138 &gt; 0, (BD127&gt;0), (BD127&lt;0))</f>
        <v>0</v>
      </c>
      <c r="BF127" s="61">
        <f>BE127/$BE$138</f>
        <v>0</v>
      </c>
      <c r="BG127" s="62">
        <f>BF127*$BD$138</f>
        <v>0</v>
      </c>
      <c r="BH127" s="63">
        <f>(IF(BG127 &gt; 0, V127, W127))</f>
        <v>186.16183022386988</v>
      </c>
      <c r="BI127" s="46">
        <f>BG127/BH127</f>
        <v>0</v>
      </c>
      <c r="BJ127" s="64">
        <f>BB127/BC127</f>
        <v>1.2860370632945386</v>
      </c>
      <c r="BK127" s="66">
        <v>0</v>
      </c>
      <c r="BL127" s="66">
        <v>3866</v>
      </c>
      <c r="BM127" s="66">
        <v>0</v>
      </c>
      <c r="BN127" s="10">
        <f>SUM(BK127:BM127)</f>
        <v>3866</v>
      </c>
      <c r="BO127" s="15">
        <f>AY127*$D$143</f>
        <v>0</v>
      </c>
      <c r="BP127" s="9">
        <f>BO127-BN127</f>
        <v>-3866</v>
      </c>
      <c r="BQ127" s="53">
        <f>BP127*IF($BP$138 &gt; 0, (BP127&gt;0), (BP127&lt;0))</f>
        <v>0</v>
      </c>
      <c r="BR127" s="7">
        <f>BQ127/$BQ$138</f>
        <v>0</v>
      </c>
      <c r="BS127" s="62">
        <f>BR127*$BP$138</f>
        <v>0</v>
      </c>
      <c r="BT127" s="48">
        <f>IF(BS127&gt;0,V127,W127)</f>
        <v>186.16183022386988</v>
      </c>
      <c r="BU127" s="46">
        <f>BS127/BT127</f>
        <v>0</v>
      </c>
      <c r="BV127" s="64" t="e">
        <f>BN127/BO127</f>
        <v>#DIV/0!</v>
      </c>
      <c r="BW127" s="16">
        <f>BB127+BN127+BY127</f>
        <v>5707</v>
      </c>
      <c r="BX127" s="69">
        <f>BC127+BO127+BZ127</f>
        <v>1449.3360693105776</v>
      </c>
      <c r="BY127" s="66">
        <v>0</v>
      </c>
      <c r="BZ127" s="15">
        <f>AZ127*$D$146</f>
        <v>17.806564800209316</v>
      </c>
      <c r="CA127" s="37">
        <f>BZ127-BY127</f>
        <v>17.806564800209316</v>
      </c>
      <c r="CB127" s="54">
        <f>CA127*(CA127&lt;&gt;0)</f>
        <v>17.806564800209316</v>
      </c>
      <c r="CC127" s="26">
        <f>CB127/$CB$138</f>
        <v>9.3740963913607443E-3</v>
      </c>
      <c r="CD127" s="47">
        <f>CC127 * $CA$138</f>
        <v>17.806564800209316</v>
      </c>
      <c r="CE127" s="48">
        <f>IF(CD127&gt;0, V127, W127)</f>
        <v>181.83324165394097</v>
      </c>
      <c r="CF127" s="65">
        <f>CD127/CE127</f>
        <v>9.7927995113776728E-2</v>
      </c>
      <c r="CG127" s="66">
        <v>0</v>
      </c>
      <c r="CH127" s="15">
        <f>AZ127*$CG$141</f>
        <v>16.207452556512806</v>
      </c>
      <c r="CI127" s="37">
        <f>CH127-CG127</f>
        <v>16.207452556512806</v>
      </c>
      <c r="CJ127" s="54">
        <f>CI127*(CI127&lt;&gt;0)</f>
        <v>16.207452556512806</v>
      </c>
      <c r="CK127" s="26">
        <f>CJ127/$CJ$138</f>
        <v>2.719941691883835E-3</v>
      </c>
      <c r="CL127" s="47">
        <f>CK127 * $CI$138</f>
        <v>16.207452556512806</v>
      </c>
      <c r="CM127" s="48">
        <f>IF(CD127&gt;0,V127,W127)</f>
        <v>181.83324165394097</v>
      </c>
      <c r="CN127" s="65">
        <f>CL127/CM127</f>
        <v>8.913360620473508E-2</v>
      </c>
      <c r="CO127" s="70">
        <f>N127</f>
        <v>0</v>
      </c>
      <c r="CP127" s="1">
        <f>BW127+BY127</f>
        <v>5707</v>
      </c>
    </row>
    <row r="128" spans="1:94" x14ac:dyDescent="0.2">
      <c r="A128" s="31" t="s">
        <v>211</v>
      </c>
      <c r="B128">
        <v>0</v>
      </c>
      <c r="C128">
        <v>1</v>
      </c>
      <c r="D128">
        <v>0.40715412940557599</v>
      </c>
      <c r="E128">
        <v>0.59284587059442395</v>
      </c>
      <c r="F128">
        <v>0.84804177545691894</v>
      </c>
      <c r="G128">
        <v>0.84804177545691894</v>
      </c>
      <c r="H128">
        <v>0.42713567839195898</v>
      </c>
      <c r="I128">
        <v>0.206588498045784</v>
      </c>
      <c r="J128">
        <v>0.29705440286378798</v>
      </c>
      <c r="K128">
        <v>0.50191089170479497</v>
      </c>
      <c r="L128">
        <v>0.292337540200372</v>
      </c>
      <c r="M128">
        <v>0.835758313550237</v>
      </c>
      <c r="N128" s="21">
        <v>0</v>
      </c>
      <c r="O128">
        <v>1.0018525058163401</v>
      </c>
      <c r="P128">
        <v>0.99755382254117597</v>
      </c>
      <c r="Q128">
        <v>1.0093234592824201</v>
      </c>
      <c r="R128">
        <v>0.995918698388646</v>
      </c>
      <c r="S128">
        <v>21.860000610351499</v>
      </c>
      <c r="T128" s="27">
        <f>IF(C128,P128,R128)</f>
        <v>0.99755382254117597</v>
      </c>
      <c r="U128" s="27">
        <f>IF(D128 = 0,O128,Q128)</f>
        <v>1.0093234592824201</v>
      </c>
      <c r="V128" s="39">
        <f>S128*T128^(1-N128)</f>
        <v>21.806527169608579</v>
      </c>
      <c r="W128" s="38">
        <f>S128*U128^(N128+1)</f>
        <v>22.063811435955788</v>
      </c>
      <c r="X128" s="44">
        <f>0.5 * (D128-MAX($D$3:$D$137))/(MIN($D$3:$D$137)-MAX($D$3:$D$137)) + 0.75</f>
        <v>1.0436306036836347</v>
      </c>
      <c r="Y128" s="44">
        <f>AVERAGE(D128, F128, G128, H128, I128, J128, K128)</f>
        <v>0.50513245018939146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PERCENTILE($L$2:$L$137, 0.05)</f>
        <v>-4.3359341232353174E-2</v>
      </c>
      <c r="AG128" s="22">
        <f>PERCENTILE($L$2:$L$137, 0.95)</f>
        <v>0.9653657708272595</v>
      </c>
      <c r="AH128" s="22">
        <f>MIN(MAX(L128,AF128), AG128)</f>
        <v>0.292337540200372</v>
      </c>
      <c r="AI128" s="22">
        <f>AH128-$AH$138+1</f>
        <v>1.3356968814327252</v>
      </c>
      <c r="AJ128" s="22">
        <f>PERCENTILE($M$2:$M$137, 0.02)</f>
        <v>-2.2731471942601358</v>
      </c>
      <c r="AK128" s="22">
        <f>PERCENTILE($M$2:$M$137, 0.98)</f>
        <v>1.2131274727462054</v>
      </c>
      <c r="AL128" s="22">
        <f>MIN(MAX(M128,AJ128), AK128)</f>
        <v>0.835758313550237</v>
      </c>
      <c r="AM128" s="22">
        <f>AL128-$AL$138 + 1</f>
        <v>4.1089055078103733</v>
      </c>
      <c r="AN128" s="46">
        <v>0</v>
      </c>
      <c r="AO128" s="75">
        <v>0.22</v>
      </c>
      <c r="AP128" s="51">
        <v>0.5</v>
      </c>
      <c r="AQ128" s="50">
        <v>1</v>
      </c>
      <c r="AR128" s="17">
        <f>(AI128^4)*AB128*AE128*AN128</f>
        <v>0</v>
      </c>
      <c r="AS128" s="17">
        <f>(AM128^4) *Z128*AC128*AO128*(M128 &gt; 0)</f>
        <v>62.708627655592601</v>
      </c>
      <c r="AT128" s="17">
        <f>(AM128^4)*AA128*AP128*AQ128</f>
        <v>142.519608308165</v>
      </c>
      <c r="AU128" s="17">
        <f>MIN(AR128, 0.05*AR$138)</f>
        <v>0</v>
      </c>
      <c r="AV128" s="17">
        <f>MIN(AS128, 0.05*AS$138)</f>
        <v>62.708627655592601</v>
      </c>
      <c r="AW128" s="17">
        <f>MIN(AT128, 0.05*AT$138)</f>
        <v>142.519608308165</v>
      </c>
      <c r="AX128" s="14">
        <f>AU128/$AU$138</f>
        <v>0</v>
      </c>
      <c r="AY128" s="14">
        <f>AV128/$AV$138</f>
        <v>2.0650517048052725E-2</v>
      </c>
      <c r="AZ128" s="67">
        <f>AW128/$AW$138</f>
        <v>1.6194894127106344E-2</v>
      </c>
      <c r="BA128" s="21">
        <f>N128</f>
        <v>0</v>
      </c>
      <c r="BB128" s="66">
        <v>0</v>
      </c>
      <c r="BC128" s="15">
        <f>$D$144*AX128</f>
        <v>0</v>
      </c>
      <c r="BD128" s="19">
        <f>BC128-BB128</f>
        <v>0</v>
      </c>
      <c r="BE128" s="53">
        <f>BD128*IF($BD$138 &gt; 0, (BD128&gt;0), (BD128&lt;0))</f>
        <v>0</v>
      </c>
      <c r="BF128" s="61">
        <f>BE128/$BE$138</f>
        <v>0</v>
      </c>
      <c r="BG128" s="62">
        <f>BF128*$BD$138</f>
        <v>0</v>
      </c>
      <c r="BH128" s="63">
        <f>(IF(BG128 &gt; 0, V128, W128))</f>
        <v>22.063811435955788</v>
      </c>
      <c r="BI128" s="46">
        <f>BG128/BH128</f>
        <v>0</v>
      </c>
      <c r="BJ128" s="64" t="e">
        <f>BB128/BC128</f>
        <v>#DIV/0!</v>
      </c>
      <c r="BK128" s="66">
        <v>0</v>
      </c>
      <c r="BL128" s="66">
        <v>962</v>
      </c>
      <c r="BM128" s="66">
        <v>0</v>
      </c>
      <c r="BN128" s="10">
        <f>SUM(BK128:BM128)</f>
        <v>962</v>
      </c>
      <c r="BO128" s="15">
        <f>AY128*$D$143</f>
        <v>3653.6350622866767</v>
      </c>
      <c r="BP128" s="9">
        <f>BO128-BN128</f>
        <v>2691.6350622866767</v>
      </c>
      <c r="BQ128" s="53">
        <f>BP128*IF($BP$138 &gt; 0, (BP128&gt;0), (BP128&lt;0))</f>
        <v>2691.6350622866767</v>
      </c>
      <c r="BR128" s="7">
        <f>BQ128/$BQ$138</f>
        <v>2.00758844695983E-2</v>
      </c>
      <c r="BS128" s="62">
        <f>BR128*$BP$138</f>
        <v>130.89577053600422</v>
      </c>
      <c r="BT128" s="48">
        <f>IF(BS128&gt;0,V128,W128)</f>
        <v>21.806527169608579</v>
      </c>
      <c r="BU128" s="46">
        <f>BS128/BT128</f>
        <v>6.0025958979122382</v>
      </c>
      <c r="BV128" s="64">
        <f>BN128/BO128</f>
        <v>0.26329942197289935</v>
      </c>
      <c r="BW128" s="16">
        <f>BB128+BN128+BY128</f>
        <v>1049</v>
      </c>
      <c r="BX128" s="69">
        <f>BC128+BO128+BZ128</f>
        <v>3811.932864676784</v>
      </c>
      <c r="BY128" s="66">
        <v>87</v>
      </c>
      <c r="BZ128" s="15">
        <f>AZ128*$D$146</f>
        <v>158.29780239010731</v>
      </c>
      <c r="CA128" s="37">
        <f>BZ128-BY128</f>
        <v>71.297802390107307</v>
      </c>
      <c r="CB128" s="54">
        <f>CA128*(CA128&lt;&gt;0)</f>
        <v>71.297802390107307</v>
      </c>
      <c r="CC128" s="26">
        <f>CB128/$CB$138</f>
        <v>3.7534048795823879E-2</v>
      </c>
      <c r="CD128" s="47">
        <f>CC128 * $CA$138</f>
        <v>71.297802390107307</v>
      </c>
      <c r="CE128" s="48">
        <f>IF(CD128&gt;0, V128, W128)</f>
        <v>21.806527169608579</v>
      </c>
      <c r="CF128" s="65">
        <f>CD128/CE128</f>
        <v>3.2695624496079301</v>
      </c>
      <c r="CG128" s="66">
        <v>0</v>
      </c>
      <c r="CH128" s="15">
        <f>AZ128*$CG$141</f>
        <v>144.08192432533338</v>
      </c>
      <c r="CI128" s="37">
        <f>CH128-CG128</f>
        <v>144.08192432533338</v>
      </c>
      <c r="CJ128" s="54">
        <f>CI128*(CI128&lt;&gt;0)</f>
        <v>144.08192432533338</v>
      </c>
      <c r="CK128" s="26">
        <f>CJ128/$CJ$138</f>
        <v>2.4179890803496258E-2</v>
      </c>
      <c r="CL128" s="47">
        <f>CK128 * $CI$138</f>
        <v>144.08192432533338</v>
      </c>
      <c r="CM128" s="48">
        <f>IF(CD128&gt;0,V128,W128)</f>
        <v>21.806527169608579</v>
      </c>
      <c r="CN128" s="65">
        <f>CL128/CM128</f>
        <v>6.6072842871623383</v>
      </c>
      <c r="CO128" s="70">
        <f>N128</f>
        <v>0</v>
      </c>
      <c r="CP128" s="1">
        <f>BW128+BY128</f>
        <v>1136</v>
      </c>
    </row>
    <row r="129" spans="1:94" x14ac:dyDescent="0.2">
      <c r="A129" s="31" t="s">
        <v>128</v>
      </c>
      <c r="B129">
        <v>0</v>
      </c>
      <c r="C129">
        <v>0</v>
      </c>
      <c r="D129">
        <v>0.225950782997762</v>
      </c>
      <c r="E129">
        <v>0.77404921700223706</v>
      </c>
      <c r="F129">
        <v>0.14533622559652901</v>
      </c>
      <c r="G129">
        <v>0.14533622559652901</v>
      </c>
      <c r="H129">
        <v>0.32047477744807101</v>
      </c>
      <c r="I129">
        <v>0.72403560830860503</v>
      </c>
      <c r="J129">
        <v>0.48170027033122897</v>
      </c>
      <c r="K129">
        <v>0.26459119251926799</v>
      </c>
      <c r="L129">
        <v>-0.477032068793526</v>
      </c>
      <c r="M129">
        <v>-2.7598123568252002</v>
      </c>
      <c r="N129" s="21">
        <v>0</v>
      </c>
      <c r="O129">
        <v>0.99114555369589197</v>
      </c>
      <c r="P129">
        <v>0.985099400007587</v>
      </c>
      <c r="Q129">
        <v>1.02184698220424</v>
      </c>
      <c r="R129">
        <v>0.99954128485518201</v>
      </c>
      <c r="S129">
        <v>2.4000000953674299</v>
      </c>
      <c r="T129" s="27">
        <f>IF(C129,P129,R129)</f>
        <v>0.99954128485518201</v>
      </c>
      <c r="U129" s="27">
        <f>IF(D129 = 0,O129,Q129)</f>
        <v>1.02184698220424</v>
      </c>
      <c r="V129" s="39">
        <f>S129*T129^(1-N129)</f>
        <v>2.3988991789761203</v>
      </c>
      <c r="W129" s="38">
        <f>S129*U129^(N129+1)</f>
        <v>2.4524328547410965</v>
      </c>
      <c r="X129" s="44">
        <f>0.5 * (D129-MAX($D$3:$D$137))/(MIN($D$3:$D$137)-MAX($D$3:$D$137)) + 0.75</f>
        <v>1.1384255241769754</v>
      </c>
      <c r="Y129" s="44">
        <f>AVERAGE(D129, F129, G129, H129, I129, J129, K129)</f>
        <v>0.32963215468542761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PERCENTILE($L$2:$L$137, 0.05)</f>
        <v>-4.3359341232353174E-2</v>
      </c>
      <c r="AG129" s="22">
        <f>PERCENTILE($L$2:$L$137, 0.95)</f>
        <v>0.9653657708272595</v>
      </c>
      <c r="AH129" s="22">
        <f>MIN(MAX(L129,AF129), AG129)</f>
        <v>-4.3359341232353174E-2</v>
      </c>
      <c r="AI129" s="22">
        <f>AH129-$AH$138+1</f>
        <v>1</v>
      </c>
      <c r="AJ129" s="22">
        <f>PERCENTILE($M$2:$M$137, 0.02)</f>
        <v>-2.2731471942601358</v>
      </c>
      <c r="AK129" s="22">
        <f>PERCENTILE($M$2:$M$137, 0.98)</f>
        <v>1.2131274727462054</v>
      </c>
      <c r="AL129" s="22">
        <f>MIN(MAX(M129,AJ129), AK129)</f>
        <v>-2.2731471942601358</v>
      </c>
      <c r="AM129" s="22">
        <f>AL129-$AL$138 + 1</f>
        <v>1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1</v>
      </c>
      <c r="AS129" s="17">
        <f>(AM129^4) *Z129*AC129*AO129*(M129 &gt; 0)</f>
        <v>0</v>
      </c>
      <c r="AT129" s="17">
        <f>(AM129^4)*AA129*AP129*AQ129</f>
        <v>1</v>
      </c>
      <c r="AU129" s="17">
        <f>MIN(AR129, 0.05*AR$138)</f>
        <v>1</v>
      </c>
      <c r="AV129" s="17">
        <f>MIN(AS129, 0.05*AS$138)</f>
        <v>0</v>
      </c>
      <c r="AW129" s="17">
        <f>MIN(AT129, 0.05*AT$138)</f>
        <v>1</v>
      </c>
      <c r="AX129" s="14">
        <f>AU129/$AU$138</f>
        <v>1.4991269323360388E-3</v>
      </c>
      <c r="AY129" s="14">
        <f>AV129/$AV$138</f>
        <v>0</v>
      </c>
      <c r="AZ129" s="67">
        <f>AW129/$AW$138</f>
        <v>1.1363274372806798E-4</v>
      </c>
      <c r="BA129" s="21">
        <f>N129</f>
        <v>0</v>
      </c>
      <c r="BB129" s="66">
        <v>194</v>
      </c>
      <c r="BC129" s="15">
        <f>$D$144*AX129</f>
        <v>181.83810038463216</v>
      </c>
      <c r="BD129" s="19">
        <f>BC129-BB129</f>
        <v>-12.161899615367844</v>
      </c>
      <c r="BE129" s="53">
        <f>BD129*IF($BD$138 &gt; 0, (BD129&gt;0), (BD129&lt;0))</f>
        <v>0</v>
      </c>
      <c r="BF129" s="61">
        <f>BE129/$BE$138</f>
        <v>0</v>
      </c>
      <c r="BG129" s="62">
        <f>BF129*$BD$138</f>
        <v>0</v>
      </c>
      <c r="BH129" s="63">
        <f>(IF(BG129 &gt; 0, V129, W129))</f>
        <v>2.4524328547410965</v>
      </c>
      <c r="BI129" s="46">
        <f>BG129/BH129</f>
        <v>0</v>
      </c>
      <c r="BJ129" s="64">
        <f>BB129/BC129</f>
        <v>1.0668831206971612</v>
      </c>
      <c r="BK129" s="66">
        <v>31</v>
      </c>
      <c r="BL129" s="66">
        <v>182</v>
      </c>
      <c r="BM129" s="66">
        <v>5</v>
      </c>
      <c r="BN129" s="10">
        <f>SUM(BK129:BM129)</f>
        <v>218</v>
      </c>
      <c r="BO129" s="15">
        <f>AY129*$D$143</f>
        <v>0</v>
      </c>
      <c r="BP129" s="9">
        <f>BO129-BN129</f>
        <v>-218</v>
      </c>
      <c r="BQ129" s="53">
        <f>BP129*IF($BP$138 &gt; 0, (BP129&gt;0), (BP129&lt;0))</f>
        <v>0</v>
      </c>
      <c r="BR129" s="7">
        <f>BQ129/$BQ$138</f>
        <v>0</v>
      </c>
      <c r="BS129" s="62">
        <f>BR129*$BP$138</f>
        <v>0</v>
      </c>
      <c r="BT129" s="48">
        <f>IF(BS129&gt;0,V129,W129)</f>
        <v>2.4524328547410965</v>
      </c>
      <c r="BU129" s="46">
        <f>BS129/BT129</f>
        <v>0</v>
      </c>
      <c r="BV129" s="64" t="e">
        <f>BN129/BO129</f>
        <v>#DIV/0!</v>
      </c>
      <c r="BW129" s="16">
        <f>BB129+BN129+BY129</f>
        <v>412</v>
      </c>
      <c r="BX129" s="69">
        <f>BC129+BO129+BZ129</f>
        <v>182.94880931983934</v>
      </c>
      <c r="BY129" s="66">
        <v>0</v>
      </c>
      <c r="BZ129" s="15">
        <f>AZ129*$D$146</f>
        <v>1.1107089352071868</v>
      </c>
      <c r="CA129" s="37">
        <f>BZ129-BY129</f>
        <v>1.1107089352071868</v>
      </c>
      <c r="CB129" s="54">
        <f>CA129*(CA129&lt;&gt;0)</f>
        <v>1.1107089352071868</v>
      </c>
      <c r="CC129" s="26">
        <f>CB129/$CB$138</f>
        <v>5.8472213693094995E-4</v>
      </c>
      <c r="CD129" s="47">
        <f>CC129 * $CA$138</f>
        <v>1.1107089352071868</v>
      </c>
      <c r="CE129" s="48">
        <f>IF(CD129&gt;0, V129, W129)</f>
        <v>2.3988991789761203</v>
      </c>
      <c r="CF129" s="65">
        <f>CD129/CE129</f>
        <v>0.46300775995148369</v>
      </c>
      <c r="CG129" s="66">
        <v>0</v>
      </c>
      <c r="CH129" s="15">
        <f>AZ129*$CG$141</f>
        <v>1.0109621127626889</v>
      </c>
      <c r="CI129" s="37">
        <f>CH129-CG129</f>
        <v>1.0109621127626889</v>
      </c>
      <c r="CJ129" s="54">
        <f>CI129*(CI129&lt;&gt;0)</f>
        <v>1.0109621127626889</v>
      </c>
      <c r="CK129" s="26">
        <f>CJ129/$CJ$138</f>
        <v>1.696600986385884E-4</v>
      </c>
      <c r="CL129" s="47">
        <f>CK129 * $CI$138</f>
        <v>1.0109621127626889</v>
      </c>
      <c r="CM129" s="48">
        <f>IF(CD129&gt;0,V129,W129)</f>
        <v>2.3988991789761203</v>
      </c>
      <c r="CN129" s="65">
        <f>CL129/CM129</f>
        <v>0.4214275120950185</v>
      </c>
      <c r="CO129" s="70">
        <f>N129</f>
        <v>0</v>
      </c>
      <c r="CP129" s="1">
        <f>BW129+BY129</f>
        <v>412</v>
      </c>
    </row>
    <row r="130" spans="1:94" x14ac:dyDescent="0.2">
      <c r="A130" s="31" t="s">
        <v>226</v>
      </c>
      <c r="B130">
        <v>1</v>
      </c>
      <c r="C130">
        <v>1</v>
      </c>
      <c r="D130">
        <v>0.70275669196963597</v>
      </c>
      <c r="E130">
        <v>0.29724330803036297</v>
      </c>
      <c r="F130">
        <v>0.71513706793802101</v>
      </c>
      <c r="G130">
        <v>0.71513706793802101</v>
      </c>
      <c r="H130">
        <v>0.96636021730045896</v>
      </c>
      <c r="I130">
        <v>0.644797325532804</v>
      </c>
      <c r="J130">
        <v>0.78937094171031796</v>
      </c>
      <c r="K130">
        <v>0.75133775412273296</v>
      </c>
      <c r="L130">
        <v>0.67098460646219305</v>
      </c>
      <c r="M130">
        <v>-1.8150300950657801</v>
      </c>
      <c r="N130" s="21">
        <v>0</v>
      </c>
      <c r="O130">
        <v>1.0039690577946201</v>
      </c>
      <c r="P130">
        <v>0.99604536221214801</v>
      </c>
      <c r="Q130">
        <v>1.00767518371855</v>
      </c>
      <c r="R130">
        <v>1.0063620254871799</v>
      </c>
      <c r="S130">
        <v>314.63000488281199</v>
      </c>
      <c r="T130" s="27">
        <f>IF(C130,P130,R130)</f>
        <v>0.99604536221214801</v>
      </c>
      <c r="U130" s="27">
        <f>IF(D130 = 0,O130,Q130)</f>
        <v>1.00767518371855</v>
      </c>
      <c r="V130" s="39">
        <f>S130*T130^(1-N130)</f>
        <v>313.38575717631039</v>
      </c>
      <c r="W130" s="38">
        <f>S130*U130^(N130+1)</f>
        <v>317.04484797365586</v>
      </c>
      <c r="X130" s="44">
        <f>0.5 * (D130-MAX($D$3:$D$137))/(MIN($D$3:$D$137)-MAX($D$3:$D$137)) + 0.75</f>
        <v>0.8889887498139899</v>
      </c>
      <c r="Y130" s="44">
        <f>AVERAGE(D130, F130, G130, H130, I130, J130, K130)</f>
        <v>0.75498529521599878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PERCENTILE($L$2:$L$137, 0.05)</f>
        <v>-4.3359341232353174E-2</v>
      </c>
      <c r="AG130" s="22">
        <f>PERCENTILE($L$2:$L$137, 0.95)</f>
        <v>0.9653657708272595</v>
      </c>
      <c r="AH130" s="22">
        <f>MIN(MAX(L130,AF130), AG130)</f>
        <v>0.67098460646219305</v>
      </c>
      <c r="AI130" s="22">
        <f>AH130-$AH$138+1</f>
        <v>1.7143439476945463</v>
      </c>
      <c r="AJ130" s="22">
        <f>PERCENTILE($M$2:$M$137, 0.02)</f>
        <v>-2.2731471942601358</v>
      </c>
      <c r="AK130" s="22">
        <f>PERCENTILE($M$2:$M$137, 0.98)</f>
        <v>1.2131274727462054</v>
      </c>
      <c r="AL130" s="22">
        <f>MIN(MAX(M130,AJ130), AK130)</f>
        <v>-1.8150300950657801</v>
      </c>
      <c r="AM130" s="22">
        <f>AL130-$AL$138 + 1</f>
        <v>1.4581170991943557</v>
      </c>
      <c r="AN130" s="46">
        <v>1</v>
      </c>
      <c r="AO130" s="51">
        <v>1</v>
      </c>
      <c r="AP130" s="51">
        <v>1</v>
      </c>
      <c r="AQ130" s="21">
        <v>1</v>
      </c>
      <c r="AR130" s="17">
        <f>(AI130^4)*AB130*AE130*AN130</f>
        <v>8.6375750557363844</v>
      </c>
      <c r="AS130" s="17">
        <f>(AM130^4) *Z130*AC130*AO130*(M130 &gt; 0)</f>
        <v>0</v>
      </c>
      <c r="AT130" s="17">
        <f>(AM130^4)*AA130*AP130*AQ130</f>
        <v>4.5203244906674849</v>
      </c>
      <c r="AU130" s="17">
        <f>MIN(AR130, 0.05*AR$138)</f>
        <v>8.6375750557363844</v>
      </c>
      <c r="AV130" s="17">
        <f>MIN(AS130, 0.05*AS$138)</f>
        <v>0</v>
      </c>
      <c r="AW130" s="17">
        <f>MIN(AT130, 0.05*AT$138)</f>
        <v>4.5203244906674849</v>
      </c>
      <c r="AX130" s="14">
        <f>AU130/$AU$138</f>
        <v>1.2948821396128376E-2</v>
      </c>
      <c r="AY130" s="14">
        <f>AV130/$AV$138</f>
        <v>0</v>
      </c>
      <c r="AZ130" s="67">
        <f>AW130/$AW$138</f>
        <v>5.1365687441572779E-4</v>
      </c>
      <c r="BA130" s="21">
        <f>N130</f>
        <v>0</v>
      </c>
      <c r="BB130" s="66">
        <v>1259</v>
      </c>
      <c r="BC130" s="15">
        <f>$D$144*AX130</f>
        <v>1570.6402400647876</v>
      </c>
      <c r="BD130" s="19">
        <f>BC130-BB130</f>
        <v>311.64024006478758</v>
      </c>
      <c r="BE130" s="53">
        <f>BD130*IF($BD$138 &gt; 0, (BD130&gt;0), (BD130&lt;0))</f>
        <v>311.64024006478758</v>
      </c>
      <c r="BF130" s="61">
        <f>BE130/$BE$138</f>
        <v>1.0520260242104887E-2</v>
      </c>
      <c r="BG130" s="62">
        <f>BF130*$BD$138</f>
        <v>7.2484593068102932</v>
      </c>
      <c r="BH130" s="63">
        <f>(IF(BG130 &gt; 0, V130, W130))</f>
        <v>313.38575717631039</v>
      </c>
      <c r="BI130" s="46">
        <f>BG130/BH130</f>
        <v>2.3129510964763851E-2</v>
      </c>
      <c r="BJ130" s="64">
        <f>BB130/BC130</f>
        <v>0.80158394512295661</v>
      </c>
      <c r="BK130" s="66">
        <v>0</v>
      </c>
      <c r="BL130" s="66">
        <v>1573</v>
      </c>
      <c r="BM130" s="66">
        <v>0</v>
      </c>
      <c r="BN130" s="10">
        <f>SUM(BK130:BM130)</f>
        <v>1573</v>
      </c>
      <c r="BO130" s="15">
        <f>AY130*$D$143</f>
        <v>0</v>
      </c>
      <c r="BP130" s="9">
        <f>BO130-BN130</f>
        <v>-1573</v>
      </c>
      <c r="BQ130" s="53">
        <f>BP130*IF($BP$138 &gt; 0, (BP130&gt;0), (BP130&lt;0))</f>
        <v>0</v>
      </c>
      <c r="BR130" s="7">
        <f>BQ130/$BQ$138</f>
        <v>0</v>
      </c>
      <c r="BS130" s="62">
        <f>BR130*$BP$138</f>
        <v>0</v>
      </c>
      <c r="BT130" s="48">
        <f>IF(BS130&gt;0,V130,W130)</f>
        <v>317.04484797365586</v>
      </c>
      <c r="BU130" s="46">
        <f>BS130/BT130</f>
        <v>0</v>
      </c>
      <c r="BV130" s="64" t="e">
        <f>BN130/BO130</f>
        <v>#DIV/0!</v>
      </c>
      <c r="BW130" s="16">
        <f>BB130+BN130+BY130</f>
        <v>2832</v>
      </c>
      <c r="BX130" s="69">
        <f>BC130+BO130+BZ130</f>
        <v>1575.6610048666078</v>
      </c>
      <c r="BY130" s="66">
        <v>0</v>
      </c>
      <c r="BZ130" s="15">
        <f>AZ130*$D$146</f>
        <v>5.0207648018202518</v>
      </c>
      <c r="CA130" s="37">
        <f>BZ130-BY130</f>
        <v>5.0207648018202518</v>
      </c>
      <c r="CB130" s="54">
        <f>CA130*(CA130&lt;&gt;0)</f>
        <v>5.0207648018202518</v>
      </c>
      <c r="CC130" s="26">
        <f>CB130/$CB$138</f>
        <v>2.6431337958044E-3</v>
      </c>
      <c r="CD130" s="47">
        <f>CC130 * $CA$138</f>
        <v>5.0207648018202518</v>
      </c>
      <c r="CE130" s="48">
        <f>IF(CD130&gt;0, V130, W130)</f>
        <v>313.38575717631039</v>
      </c>
      <c r="CF130" s="65">
        <f>CD130/CE130</f>
        <v>1.6021036970724795E-2</v>
      </c>
      <c r="CG130" s="66">
        <v>0</v>
      </c>
      <c r="CH130" s="15">
        <f>AZ130*$CG$141</f>
        <v>4.569876797458126</v>
      </c>
      <c r="CI130" s="37">
        <f>CH130-CG130</f>
        <v>4.569876797458126</v>
      </c>
      <c r="CJ130" s="54">
        <f>CI130*(CI130&lt;&gt;0)</f>
        <v>4.569876797458126</v>
      </c>
      <c r="CK130" s="26">
        <f>CJ130/$CJ$138</f>
        <v>7.6691869896507235E-4</v>
      </c>
      <c r="CL130" s="47">
        <f>CK130 * $CI$138</f>
        <v>4.569876797458126</v>
      </c>
      <c r="CM130" s="48">
        <f>IF(CD130&gt;0,V130,W130)</f>
        <v>313.38575717631039</v>
      </c>
      <c r="CN130" s="65">
        <f>CL130/CM130</f>
        <v>1.4582273421210778E-2</v>
      </c>
      <c r="CO130" s="70">
        <f>N130</f>
        <v>0</v>
      </c>
      <c r="CP130" s="1">
        <f>BW130+BY130</f>
        <v>2832</v>
      </c>
    </row>
    <row r="131" spans="1:94" x14ac:dyDescent="0.2">
      <c r="A131" s="31" t="s">
        <v>215</v>
      </c>
      <c r="B131">
        <v>1</v>
      </c>
      <c r="C131">
        <v>1</v>
      </c>
      <c r="D131">
        <v>0.17778665601278401</v>
      </c>
      <c r="E131">
        <v>0.82221334398721502</v>
      </c>
      <c r="F131">
        <v>7.35001986491855E-2</v>
      </c>
      <c r="G131">
        <v>7.35001986491855E-2</v>
      </c>
      <c r="H131">
        <v>4.5131633932302503E-2</v>
      </c>
      <c r="I131">
        <v>0.113664855829502</v>
      </c>
      <c r="J131">
        <v>7.1623185242385395E-2</v>
      </c>
      <c r="K131">
        <v>7.2555622409312598E-2</v>
      </c>
      <c r="L131">
        <v>0.67679317745666501</v>
      </c>
      <c r="M131">
        <v>0.36498567121497599</v>
      </c>
      <c r="N131" s="21">
        <v>0</v>
      </c>
      <c r="O131">
        <v>1.0176810599817601</v>
      </c>
      <c r="P131">
        <v>0.99006775299318595</v>
      </c>
      <c r="Q131">
        <v>1.03436556634826</v>
      </c>
      <c r="R131">
        <v>0.99827586366361998</v>
      </c>
      <c r="S131">
        <v>0.76050001382827703</v>
      </c>
      <c r="T131" s="27">
        <f>IF(C131,P131,R131)</f>
        <v>0.99006775299318595</v>
      </c>
      <c r="U131" s="27">
        <f>IF(D131 = 0,O131,Q131)</f>
        <v>1.03436556634826</v>
      </c>
      <c r="V131" s="39">
        <f>S131*T131^(1-N131)</f>
        <v>0.75294653984224913</v>
      </c>
      <c r="W131" s="38">
        <f>S131*U131^(N131+1)</f>
        <v>0.7866350275113454</v>
      </c>
      <c r="X131" s="44">
        <f>0.5 * (D131-MAX($D$3:$D$137))/(MIN($D$3:$D$137)-MAX($D$3:$D$137)) + 0.75</f>
        <v>1.1636221592208813</v>
      </c>
      <c r="Y131" s="44">
        <f>AVERAGE(D131, F131, G131, H131, I131, J131, K131)</f>
        <v>8.9680335817808224E-2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PERCENTILE($L$2:$L$137, 0.05)</f>
        <v>-4.3359341232353174E-2</v>
      </c>
      <c r="AG131" s="22">
        <f>PERCENTILE($L$2:$L$137, 0.95)</f>
        <v>0.9653657708272595</v>
      </c>
      <c r="AH131" s="22">
        <f>MIN(MAX(L131,AF131), AG131)</f>
        <v>0.67679317745666501</v>
      </c>
      <c r="AI131" s="22">
        <f>AH131-$AH$138+1</f>
        <v>1.7201525186890181</v>
      </c>
      <c r="AJ131" s="22">
        <f>PERCENTILE($M$2:$M$137, 0.02)</f>
        <v>-2.2731471942601358</v>
      </c>
      <c r="AK131" s="22">
        <f>PERCENTILE($M$2:$M$137, 0.98)</f>
        <v>1.2131274727462054</v>
      </c>
      <c r="AL131" s="22">
        <f>MIN(MAX(M131,AJ131), AK131)</f>
        <v>0.36498567121497599</v>
      </c>
      <c r="AM131" s="22">
        <f>AL131-$AL$138 + 1</f>
        <v>3.6381328654751117</v>
      </c>
      <c r="AN131" s="46">
        <v>0</v>
      </c>
      <c r="AO131" s="75">
        <v>0.22</v>
      </c>
      <c r="AP131" s="51">
        <v>0.5</v>
      </c>
      <c r="AQ131" s="50">
        <v>1</v>
      </c>
      <c r="AR131" s="17">
        <f>(AI131^4)*AB131*AE131*AN131</f>
        <v>0</v>
      </c>
      <c r="AS131" s="17">
        <f>(AM131^4) *Z131*AC131*AO131*(M131 &gt; 0)</f>
        <v>38.542235707961176</v>
      </c>
      <c r="AT131" s="17">
        <f>(AM131^4)*AA131*AP131*AQ131</f>
        <v>87.595990245366309</v>
      </c>
      <c r="AU131" s="17">
        <f>MIN(AR131, 0.05*AR$138)</f>
        <v>0</v>
      </c>
      <c r="AV131" s="17">
        <f>MIN(AS131, 0.05*AS$138)</f>
        <v>38.542235707961176</v>
      </c>
      <c r="AW131" s="17">
        <f>MIN(AT131, 0.05*AT$138)</f>
        <v>87.595990245366309</v>
      </c>
      <c r="AX131" s="14">
        <f>AU131/$AU$138</f>
        <v>0</v>
      </c>
      <c r="AY131" s="14">
        <f>AV131/$AV$138</f>
        <v>1.2692306071959395E-2</v>
      </c>
      <c r="AZ131" s="67">
        <f>AW131/$AW$138</f>
        <v>9.9537727111580522E-3</v>
      </c>
      <c r="BA131" s="21">
        <f>N131</f>
        <v>0</v>
      </c>
      <c r="BB131" s="66">
        <v>0</v>
      </c>
      <c r="BC131" s="15">
        <f>$D$144*AX131</f>
        <v>0</v>
      </c>
      <c r="BD131" s="19">
        <f>BC131-BB131</f>
        <v>0</v>
      </c>
      <c r="BE131" s="53">
        <f>BD131*IF($BD$138 &gt; 0, (BD131&gt;0), (BD131&lt;0))</f>
        <v>0</v>
      </c>
      <c r="BF131" s="61">
        <f>BE131/$BE$138</f>
        <v>0</v>
      </c>
      <c r="BG131" s="62">
        <f>BF131*$BD$138</f>
        <v>0</v>
      </c>
      <c r="BH131" s="63">
        <f>(IF(BG131 &gt; 0, V131, W131))</f>
        <v>0.7866350275113454</v>
      </c>
      <c r="BI131" s="46">
        <f>BG131/BH131</f>
        <v>0</v>
      </c>
      <c r="BJ131" s="64" t="e">
        <f>BB131/BC131</f>
        <v>#DIV/0!</v>
      </c>
      <c r="BK131" s="66">
        <v>0</v>
      </c>
      <c r="BL131" s="66">
        <v>333</v>
      </c>
      <c r="BM131" s="66">
        <v>0</v>
      </c>
      <c r="BN131" s="10">
        <f>SUM(BK131:BM131)</f>
        <v>333</v>
      </c>
      <c r="BO131" s="15">
        <f>AY131*$D$143</f>
        <v>2245.6122710088634</v>
      </c>
      <c r="BP131" s="9">
        <f>BO131-BN131</f>
        <v>1912.6122710088634</v>
      </c>
      <c r="BQ131" s="53">
        <f>BP131*IF($BP$138 &gt; 0, (BP131&gt;0), (BP131&lt;0))</f>
        <v>1912.6122710088634</v>
      </c>
      <c r="BR131" s="7">
        <f>BQ131/$BQ$138</f>
        <v>1.4265449104117965E-2</v>
      </c>
      <c r="BS131" s="62">
        <f>BR131*$BP$138</f>
        <v>93.01144143130422</v>
      </c>
      <c r="BT131" s="48">
        <f>IF(BS131&gt;0,V131,W131)</f>
        <v>0.75294653984224913</v>
      </c>
      <c r="BU131" s="46">
        <f>BS131/BT131</f>
        <v>123.52994071901993</v>
      </c>
      <c r="BV131" s="64">
        <f>BN131/BO131</f>
        <v>0.14828917899099139</v>
      </c>
      <c r="BW131" s="16">
        <f>BB131+BN131+BY131</f>
        <v>443</v>
      </c>
      <c r="BX131" s="69">
        <f>BC131+BO131+BZ131</f>
        <v>2342.9059200627134</v>
      </c>
      <c r="BY131" s="66">
        <v>110</v>
      </c>
      <c r="BZ131" s="15">
        <f>AZ131*$D$146</f>
        <v>97.293649053849933</v>
      </c>
      <c r="CA131" s="37">
        <f>BZ131-BY131</f>
        <v>-12.706350946150067</v>
      </c>
      <c r="CB131" s="54">
        <f>CA131*(CA131&lt;&gt;0)</f>
        <v>-12.706350946150067</v>
      </c>
      <c r="CC131" s="26">
        <f>CB131/$CB$138</f>
        <v>-6.6891373989366202E-3</v>
      </c>
      <c r="CD131" s="47">
        <f>CC131 * $CA$138</f>
        <v>-12.706350946150067</v>
      </c>
      <c r="CE131" s="48">
        <f>IF(CD131&gt;0, V131, W131)</f>
        <v>0.7866350275113454</v>
      </c>
      <c r="CF131" s="65">
        <f>CD131/CE131</f>
        <v>-16.152790686614583</v>
      </c>
      <c r="CG131" s="66">
        <v>0</v>
      </c>
      <c r="CH131" s="15">
        <f>AZ131*$CG$141</f>
        <v>88.556227367995405</v>
      </c>
      <c r="CI131" s="37">
        <f>CH131-CG131</f>
        <v>88.556227367995405</v>
      </c>
      <c r="CJ131" s="54">
        <f>CI131*(CI131&lt;&gt;0)</f>
        <v>88.556227367995405</v>
      </c>
      <c r="CK131" s="26">
        <f>CJ131/$CJ$138</f>
        <v>1.4861544345373673E-2</v>
      </c>
      <c r="CL131" s="47">
        <f>CK131 * $CI$138</f>
        <v>88.556227367995405</v>
      </c>
      <c r="CM131" s="48">
        <f>IF(CD131&gt;0,V131,W131)</f>
        <v>0.7866350275113454</v>
      </c>
      <c r="CN131" s="65">
        <f>CL131/CM131</f>
        <v>112.57600319192268</v>
      </c>
      <c r="CO131" s="70">
        <f>N131</f>
        <v>0</v>
      </c>
      <c r="CP131" s="1">
        <f>BW131+BY131</f>
        <v>553</v>
      </c>
    </row>
    <row r="132" spans="1:94" x14ac:dyDescent="0.2">
      <c r="A132" s="31" t="s">
        <v>216</v>
      </c>
      <c r="B132">
        <v>0</v>
      </c>
      <c r="C132">
        <v>0</v>
      </c>
      <c r="D132">
        <v>0.27646823811426202</v>
      </c>
      <c r="E132">
        <v>0.72353176188573698</v>
      </c>
      <c r="F132">
        <v>0.291053677932405</v>
      </c>
      <c r="G132">
        <v>0.291053677932405</v>
      </c>
      <c r="H132">
        <v>0.37923109068115302</v>
      </c>
      <c r="I132">
        <v>0.148976180526535</v>
      </c>
      <c r="J132">
        <v>0.237689712496335</v>
      </c>
      <c r="K132">
        <v>0.26302179572946799</v>
      </c>
      <c r="L132">
        <v>0.61193066704215704</v>
      </c>
      <c r="M132">
        <v>-3.5196906740993503E-2</v>
      </c>
      <c r="N132" s="21">
        <v>0</v>
      </c>
      <c r="O132">
        <v>1.00057692713286</v>
      </c>
      <c r="P132">
        <v>0.98130716804765505</v>
      </c>
      <c r="Q132">
        <v>1.0177167085651</v>
      </c>
      <c r="R132">
        <v>0.98796956055898699</v>
      </c>
      <c r="S132">
        <v>2.4300000667571999</v>
      </c>
      <c r="T132" s="27">
        <f>IF(C132,P132,R132)</f>
        <v>0.98796956055898699</v>
      </c>
      <c r="U132" s="27">
        <f>IF(D132 = 0,O132,Q132)</f>
        <v>1.0177167085651</v>
      </c>
      <c r="V132" s="39">
        <f>S132*T132^(1-N132)</f>
        <v>2.4007660981124199</v>
      </c>
      <c r="W132" s="38">
        <f>S132*U132^(N132+1)</f>
        <v>2.4730516697531106</v>
      </c>
      <c r="X132" s="44">
        <f>0.5 * (D132-MAX($D$3:$D$137))/(MIN($D$3:$D$137)-MAX($D$3:$D$137)) + 0.75</f>
        <v>1.111997766432828</v>
      </c>
      <c r="Y132" s="44">
        <f>AVERAGE(D132, F132, G132, H132, I132, J132, K132)</f>
        <v>0.26964205334465186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PERCENTILE($L$2:$L$137, 0.05)</f>
        <v>-4.3359341232353174E-2</v>
      </c>
      <c r="AG132" s="22">
        <f>PERCENTILE($L$2:$L$137, 0.95)</f>
        <v>0.9653657708272595</v>
      </c>
      <c r="AH132" s="22">
        <f>MIN(MAX(L132,AF132), AG132)</f>
        <v>0.61193066704215704</v>
      </c>
      <c r="AI132" s="22">
        <f>AH132-$AH$138+1</f>
        <v>1.6552900082745103</v>
      </c>
      <c r="AJ132" s="22">
        <f>PERCENTILE($M$2:$M$137, 0.02)</f>
        <v>-2.2731471942601358</v>
      </c>
      <c r="AK132" s="22">
        <f>PERCENTILE($M$2:$M$137, 0.98)</f>
        <v>1.2131274727462054</v>
      </c>
      <c r="AL132" s="22">
        <f>MIN(MAX(M132,AJ132), AK132)</f>
        <v>-3.5196906740993503E-2</v>
      </c>
      <c r="AM132" s="22">
        <f>AL132-$AL$138 + 1</f>
        <v>3.2379502875191424</v>
      </c>
      <c r="AN132" s="46">
        <v>0</v>
      </c>
      <c r="AO132" s="75">
        <v>0.22</v>
      </c>
      <c r="AP132" s="51">
        <v>0.5</v>
      </c>
      <c r="AQ132" s="50">
        <v>1</v>
      </c>
      <c r="AR132" s="17">
        <f>(AI132^4)*AB132*AE132*AN132</f>
        <v>0</v>
      </c>
      <c r="AS132" s="17">
        <f>(AM132^4) *Z132*AC132*AO132*(M132 &gt; 0)</f>
        <v>0</v>
      </c>
      <c r="AT132" s="17">
        <f>(AM132^4)*AA132*AP132*AQ132</f>
        <v>54.960504575507237</v>
      </c>
      <c r="AU132" s="17">
        <f>MIN(AR132, 0.05*AR$138)</f>
        <v>0</v>
      </c>
      <c r="AV132" s="17">
        <f>MIN(AS132, 0.05*AS$138)</f>
        <v>0</v>
      </c>
      <c r="AW132" s="17">
        <f>MIN(AT132, 0.05*AT$138)</f>
        <v>54.960504575507237</v>
      </c>
      <c r="AX132" s="14">
        <f>AU132/$AU$138</f>
        <v>0</v>
      </c>
      <c r="AY132" s="14">
        <f>AV132/$AV$138</f>
        <v>0</v>
      </c>
      <c r="AZ132" s="67">
        <f>AW132/$AW$138</f>
        <v>6.2453129315939221E-3</v>
      </c>
      <c r="BA132" s="21">
        <f>N132</f>
        <v>0</v>
      </c>
      <c r="BB132" s="66">
        <v>0</v>
      </c>
      <c r="BC132" s="15">
        <f>$D$144*AX132</f>
        <v>0</v>
      </c>
      <c r="BD132" s="19">
        <f>BC132-BB132</f>
        <v>0</v>
      </c>
      <c r="BE132" s="53">
        <f>BD132*IF($BD$138 &gt; 0, (BD132&gt;0), (BD132&lt;0))</f>
        <v>0</v>
      </c>
      <c r="BF132" s="61">
        <f>BE132/$BE$138</f>
        <v>0</v>
      </c>
      <c r="BG132" s="62">
        <f>BF132*$BD$138</f>
        <v>0</v>
      </c>
      <c r="BH132" s="63">
        <f>(IF(BG132 &gt; 0, V132, W132))</f>
        <v>2.4730516697531106</v>
      </c>
      <c r="BI132" s="46">
        <f>BG132/BH132</f>
        <v>0</v>
      </c>
      <c r="BJ132" s="64" t="e">
        <f>BB132/BC132</f>
        <v>#DIV/0!</v>
      </c>
      <c r="BK132" s="66">
        <v>0</v>
      </c>
      <c r="BL132" s="66">
        <v>7</v>
      </c>
      <c r="BM132" s="66">
        <v>0</v>
      </c>
      <c r="BN132" s="10">
        <f>SUM(BK132:BM132)</f>
        <v>7</v>
      </c>
      <c r="BO132" s="15">
        <f>AY132*$D$143</f>
        <v>0</v>
      </c>
      <c r="BP132" s="9">
        <f>BO132-BN132</f>
        <v>-7</v>
      </c>
      <c r="BQ132" s="53">
        <f>BP132*IF($BP$138 &gt; 0, (BP132&gt;0), (BP132&lt;0))</f>
        <v>0</v>
      </c>
      <c r="BR132" s="7">
        <f>BQ132/$BQ$138</f>
        <v>0</v>
      </c>
      <c r="BS132" s="62">
        <f>BR132*$BP$138</f>
        <v>0</v>
      </c>
      <c r="BT132" s="48">
        <f>IF(BS132&gt;0,V132,W132)</f>
        <v>2.4730516697531106</v>
      </c>
      <c r="BU132" s="46">
        <f>BS132/BT132</f>
        <v>0</v>
      </c>
      <c r="BV132" s="64" t="e">
        <f>BN132/BO132</f>
        <v>#DIV/0!</v>
      </c>
      <c r="BW132" s="16">
        <f>BB132+BN132+BY132</f>
        <v>29</v>
      </c>
      <c r="BX132" s="69">
        <f>BC132+BO132+BZ132</f>
        <v>61.045123515511364</v>
      </c>
      <c r="BY132" s="66">
        <v>22</v>
      </c>
      <c r="BZ132" s="15">
        <f>AZ132*$D$146</f>
        <v>61.045123515511364</v>
      </c>
      <c r="CA132" s="37">
        <f>BZ132-BY132</f>
        <v>39.045123515511364</v>
      </c>
      <c r="CB132" s="54">
        <f>CA132*(CA132&lt;&gt;0)</f>
        <v>39.045123515511364</v>
      </c>
      <c r="CC132" s="26">
        <f>CB132/$CB$138</f>
        <v>2.0554933281835872E-2</v>
      </c>
      <c r="CD132" s="47">
        <f>CC132 * $CA$138</f>
        <v>39.045123515511364</v>
      </c>
      <c r="CE132" s="48">
        <f>IF(CD132&gt;0, V132, W132)</f>
        <v>2.4007660981124199</v>
      </c>
      <c r="CF132" s="65">
        <f>CD132/CE132</f>
        <v>16.263609997746233</v>
      </c>
      <c r="CG132" s="66">
        <v>0</v>
      </c>
      <c r="CH132" s="15">
        <f>AZ132*$CG$141</f>
        <v>55.562987824158228</v>
      </c>
      <c r="CI132" s="37">
        <f>CH132-CG132</f>
        <v>55.562987824158228</v>
      </c>
      <c r="CJ132" s="54">
        <f>CI132*(CI132&lt;&gt;0)</f>
        <v>55.562987824158228</v>
      </c>
      <c r="CK132" s="26">
        <f>CJ132/$CJ$138</f>
        <v>9.3246046275071472E-3</v>
      </c>
      <c r="CL132" s="47">
        <f>CK132 * $CI$138</f>
        <v>55.562987824158228</v>
      </c>
      <c r="CM132" s="48">
        <f>IF(CD132&gt;0,V132,W132)</f>
        <v>2.4007660981124199</v>
      </c>
      <c r="CN132" s="65">
        <f>CL132/CM132</f>
        <v>23.143857232840848</v>
      </c>
      <c r="CO132" s="70">
        <f>N132</f>
        <v>0</v>
      </c>
      <c r="CP132" s="1">
        <f>BW132+BY132</f>
        <v>51</v>
      </c>
    </row>
    <row r="133" spans="1:94" x14ac:dyDescent="0.2">
      <c r="A133" s="31" t="s">
        <v>127</v>
      </c>
      <c r="B133">
        <v>1</v>
      </c>
      <c r="C133">
        <v>1</v>
      </c>
      <c r="D133">
        <v>0.37522768670309598</v>
      </c>
      <c r="E133">
        <v>0.62477231329690297</v>
      </c>
      <c r="F133">
        <v>0.46358792184724601</v>
      </c>
      <c r="G133">
        <v>0.46358792184724601</v>
      </c>
      <c r="H133">
        <v>2.5056947608200399E-2</v>
      </c>
      <c r="I133">
        <v>0.300683371298405</v>
      </c>
      <c r="J133">
        <v>8.6799812679989194E-2</v>
      </c>
      <c r="K133">
        <v>0.20059746951805299</v>
      </c>
      <c r="L133">
        <v>-3.1130717818807E-2</v>
      </c>
      <c r="M133">
        <v>-1.7142538748891101</v>
      </c>
      <c r="N133" s="21">
        <v>0</v>
      </c>
      <c r="O133">
        <v>1.0333156965183501</v>
      </c>
      <c r="P133">
        <v>0.95310488764546397</v>
      </c>
      <c r="Q133">
        <v>1.02152985932301</v>
      </c>
      <c r="R133">
        <v>0.951126999115254</v>
      </c>
      <c r="S133">
        <v>7.7600002288818297</v>
      </c>
      <c r="T133" s="27">
        <f>IF(C133,P133,R133)</f>
        <v>0.95310488764546397</v>
      </c>
      <c r="U133" s="27">
        <f>IF(D133 = 0,O133,Q133)</f>
        <v>1.02152985932301</v>
      </c>
      <c r="V133" s="39">
        <f>S133*T133^(1-N133)</f>
        <v>7.396094146277191</v>
      </c>
      <c r="W133" s="38">
        <f>S133*U133^(N133+1)</f>
        <v>7.9270719421561813</v>
      </c>
      <c r="X133" s="44">
        <f>0.5 * (D133-MAX($D$3:$D$137))/(MIN($D$3:$D$137)-MAX($D$3:$D$137)) + 0.75</f>
        <v>1.060332638483839</v>
      </c>
      <c r="Y133" s="44">
        <f>AVERAGE(D133, F133, G133, H133, I133, J133, K133)</f>
        <v>0.27364873307174792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PERCENTILE($L$2:$L$137, 0.05)</f>
        <v>-4.3359341232353174E-2</v>
      </c>
      <c r="AG133" s="22">
        <f>PERCENTILE($L$2:$L$137, 0.95)</f>
        <v>0.9653657708272595</v>
      </c>
      <c r="AH133" s="22">
        <f>MIN(MAX(L133,AF133), AG133)</f>
        <v>-3.1130717818807E-2</v>
      </c>
      <c r="AI133" s="22">
        <f>AH133-$AH$138+1</f>
        <v>1.0122286234135462</v>
      </c>
      <c r="AJ133" s="22">
        <f>PERCENTILE($M$2:$M$137, 0.02)</f>
        <v>-2.2731471942601358</v>
      </c>
      <c r="AK133" s="22">
        <f>PERCENTILE($M$2:$M$137, 0.98)</f>
        <v>1.2131274727462054</v>
      </c>
      <c r="AL133" s="22">
        <f>MIN(MAX(M133,AJ133), AK133)</f>
        <v>-1.7142538748891101</v>
      </c>
      <c r="AM133" s="22">
        <f>AL133-$AL$138 + 1</f>
        <v>1.5588933193710257</v>
      </c>
      <c r="AN133" s="46">
        <v>1</v>
      </c>
      <c r="AO133" s="51">
        <v>1</v>
      </c>
      <c r="AP133" s="51">
        <v>1</v>
      </c>
      <c r="AQ133" s="21">
        <v>1</v>
      </c>
      <c r="AR133" s="17">
        <f>(AI133^4)*AB133*AE133*AN133</f>
        <v>1.0498190660354543</v>
      </c>
      <c r="AS133" s="17">
        <f>(AM133^4) *Z133*AC133*AO133*(M133 &gt; 0)</f>
        <v>0</v>
      </c>
      <c r="AT133" s="17">
        <f>(AM133^4)*AA133*AP133*AQ133</f>
        <v>5.9056211545499036</v>
      </c>
      <c r="AU133" s="17">
        <f>MIN(AR133, 0.05*AR$138)</f>
        <v>1.0498190660354543</v>
      </c>
      <c r="AV133" s="17">
        <f>MIN(AS133, 0.05*AS$138)</f>
        <v>0</v>
      </c>
      <c r="AW133" s="17">
        <f>MIN(AT133, 0.05*AT$138)</f>
        <v>5.9056211545499036</v>
      </c>
      <c r="AX133" s="14">
        <f>AU133/$AU$138</f>
        <v>1.573812035973616E-3</v>
      </c>
      <c r="AY133" s="14">
        <f>AV133/$AV$138</f>
        <v>0</v>
      </c>
      <c r="AZ133" s="67">
        <f>AW133/$AW$138</f>
        <v>6.7107193521002615E-4</v>
      </c>
      <c r="BA133" s="21">
        <f>N133</f>
        <v>0</v>
      </c>
      <c r="BB133" s="66">
        <v>1901</v>
      </c>
      <c r="BC133" s="15">
        <f>$D$144*AX133</f>
        <v>190.89710471545573</v>
      </c>
      <c r="BD133" s="19">
        <f>BC133-BB133</f>
        <v>-1710.1028952845443</v>
      </c>
      <c r="BE133" s="53">
        <f>BD133*IF($BD$138 &gt; 0, (BD133&gt;0), (BD133&lt;0))</f>
        <v>0</v>
      </c>
      <c r="BF133" s="61">
        <f>BE133/$BE$138</f>
        <v>0</v>
      </c>
      <c r="BG133" s="62">
        <f>BF133*$BD$138</f>
        <v>0</v>
      </c>
      <c r="BH133" s="63">
        <f>(IF(BG133 &gt; 0, V133, W133))</f>
        <v>7.9270719421561813</v>
      </c>
      <c r="BI133" s="46">
        <f>BG133/BH133</f>
        <v>0</v>
      </c>
      <c r="BJ133" s="64">
        <f>BB133/BC133</f>
        <v>9.9582442742311965</v>
      </c>
      <c r="BK133" s="66">
        <v>132</v>
      </c>
      <c r="BL133" s="66">
        <v>466</v>
      </c>
      <c r="BM133" s="66">
        <v>70</v>
      </c>
      <c r="BN133" s="10">
        <f>SUM(BK133:BM133)</f>
        <v>668</v>
      </c>
      <c r="BO133" s="15">
        <f>AY133*$D$143</f>
        <v>0</v>
      </c>
      <c r="BP133" s="9">
        <f>BO133-BN133</f>
        <v>-668</v>
      </c>
      <c r="BQ133" s="53">
        <f>BP133*IF($BP$138 &gt; 0, (BP133&gt;0), (BP133&lt;0))</f>
        <v>0</v>
      </c>
      <c r="BR133" s="7">
        <f>BQ133/$BQ$138</f>
        <v>0</v>
      </c>
      <c r="BS133" s="62">
        <f>BR133*$BP$138</f>
        <v>0</v>
      </c>
      <c r="BT133" s="48">
        <f>IF(BS133&gt;0,V133,W133)</f>
        <v>7.9270719421561813</v>
      </c>
      <c r="BU133" s="46">
        <f>BS133/BT133</f>
        <v>0</v>
      </c>
      <c r="BV133" s="64" t="e">
        <f>BN133/BO133</f>
        <v>#DIV/0!</v>
      </c>
      <c r="BW133" s="16">
        <f>BB133+BN133+BY133</f>
        <v>2569</v>
      </c>
      <c r="BX133" s="69">
        <f>BC133+BO133+BZ133</f>
        <v>197.4565308997629</v>
      </c>
      <c r="BY133" s="66">
        <v>0</v>
      </c>
      <c r="BZ133" s="15">
        <f>AZ133*$D$146</f>
        <v>6.5594261843071608</v>
      </c>
      <c r="CA133" s="37">
        <f>BZ133-BY133</f>
        <v>6.5594261843071608</v>
      </c>
      <c r="CB133" s="54">
        <f>CA133*(CA133&lt;&gt;0)</f>
        <v>6.5594261843071608</v>
      </c>
      <c r="CC133" s="26">
        <f>CB133/$CB$138</f>
        <v>3.4531474213930435E-3</v>
      </c>
      <c r="CD133" s="47">
        <f>CC133 * $CA$138</f>
        <v>6.5594261843071608</v>
      </c>
      <c r="CE133" s="48">
        <f>IF(CD133&gt;0, V133, W133)</f>
        <v>7.396094146277191</v>
      </c>
      <c r="CF133" s="65">
        <f>CD133/CE133</f>
        <v>0.88687705356060598</v>
      </c>
      <c r="CG133" s="66">
        <v>19</v>
      </c>
      <c r="CH133" s="15">
        <f>AZ133*$CG$141</f>
        <v>5.9703592395797997</v>
      </c>
      <c r="CI133" s="37">
        <f>CH133-CG133</f>
        <v>-13.0296407604202</v>
      </c>
      <c r="CJ133" s="54">
        <f>CI133*(CI133&lt;&gt;0)</f>
        <v>-13.0296407604202</v>
      </c>
      <c r="CK133" s="26">
        <f>CJ133/$CJ$138</f>
        <v>-2.1866399430115705E-3</v>
      </c>
      <c r="CL133" s="47">
        <f>CK133 * $CI$138</f>
        <v>-13.0296407604202</v>
      </c>
      <c r="CM133" s="48">
        <f>IF(CD133&gt;0,V133,W133)</f>
        <v>7.396094146277191</v>
      </c>
      <c r="CN133" s="65">
        <f>CL133/CM133</f>
        <v>-1.7616921178563747</v>
      </c>
      <c r="CO133" s="70">
        <f>N133</f>
        <v>0</v>
      </c>
      <c r="CP133" s="1">
        <f>BW133+BY133</f>
        <v>2569</v>
      </c>
    </row>
    <row r="134" spans="1:94" x14ac:dyDescent="0.2">
      <c r="A134" s="31" t="s">
        <v>179</v>
      </c>
      <c r="B134">
        <v>0</v>
      </c>
      <c r="C134">
        <v>1</v>
      </c>
      <c r="D134">
        <v>0.79502814258911803</v>
      </c>
      <c r="E134">
        <v>0.204971857410881</v>
      </c>
      <c r="F134">
        <v>0.46924510717614099</v>
      </c>
      <c r="G134">
        <v>0.46924510717614099</v>
      </c>
      <c r="H134">
        <v>0.21513353115726999</v>
      </c>
      <c r="I134">
        <v>0.652324431256182</v>
      </c>
      <c r="J134">
        <v>0.37461561413841199</v>
      </c>
      <c r="K134">
        <v>0.41926905920451002</v>
      </c>
      <c r="L134">
        <v>0.68189676020453505</v>
      </c>
      <c r="M134">
        <v>-1.9895467835812699</v>
      </c>
      <c r="N134" s="21">
        <v>0</v>
      </c>
      <c r="O134">
        <v>0.999431051372349</v>
      </c>
      <c r="P134">
        <v>0.99983678939593701</v>
      </c>
      <c r="Q134">
        <v>1.00495300762275</v>
      </c>
      <c r="R134">
        <v>1.00094725073046</v>
      </c>
      <c r="S134">
        <v>77.459999084472599</v>
      </c>
      <c r="T134" s="27">
        <f>IF(C134,P134,R134)</f>
        <v>0.99983678939593701</v>
      </c>
      <c r="U134" s="27">
        <f>IF(D134 = 0,O134,Q134)</f>
        <v>1.00495300762275</v>
      </c>
      <c r="V134" s="39">
        <f>S134*T134^(1-N134)</f>
        <v>77.4473567912313</v>
      </c>
      <c r="W134" s="38">
        <f>S134*U134^(N134+1)</f>
        <v>77.843659050396198</v>
      </c>
      <c r="X134" s="44">
        <f>0.5 * (D134-MAX($D$3:$D$137))/(MIN($D$3:$D$137)-MAX($D$3:$D$137)) + 0.75</f>
        <v>0.84071776035006784</v>
      </c>
      <c r="Y134" s="44">
        <f>AVERAGE(D134, F134, G134, H134, I134, J134, K134)</f>
        <v>0.48498014181396776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PERCENTILE($L$2:$L$137, 0.05)</f>
        <v>-4.3359341232353174E-2</v>
      </c>
      <c r="AG134" s="22">
        <f>PERCENTILE($L$2:$L$137, 0.95)</f>
        <v>0.9653657708272595</v>
      </c>
      <c r="AH134" s="22">
        <f>MIN(MAX(L134,AF134), AG134)</f>
        <v>0.68189676020453505</v>
      </c>
      <c r="AI134" s="22">
        <f>AH134-$AH$138+1</f>
        <v>1.7252561014368881</v>
      </c>
      <c r="AJ134" s="22">
        <f>PERCENTILE($M$2:$M$137, 0.02)</f>
        <v>-2.2731471942601358</v>
      </c>
      <c r="AK134" s="22">
        <f>PERCENTILE($M$2:$M$137, 0.98)</f>
        <v>1.2131274727462054</v>
      </c>
      <c r="AL134" s="22">
        <f>MIN(MAX(M134,AJ134), AK134)</f>
        <v>-1.9895467835812699</v>
      </c>
      <c r="AM134" s="22">
        <f>AL134-$AL$138 + 1</f>
        <v>1.2836004106788659</v>
      </c>
      <c r="AN134" s="46">
        <v>1</v>
      </c>
      <c r="AO134" s="51">
        <v>1</v>
      </c>
      <c r="AP134" s="51">
        <v>1</v>
      </c>
      <c r="AQ134" s="21">
        <v>1</v>
      </c>
      <c r="AR134" s="17">
        <f>(AI134^4)*AB134*AE134*AN134</f>
        <v>8.859603538414861</v>
      </c>
      <c r="AS134" s="17">
        <f>(AM134^4) *Z134*AC134*AO134*(M134 &gt; 0)</f>
        <v>0</v>
      </c>
      <c r="AT134" s="17">
        <f>(AM134^4)*AA134*AP134*AQ134</f>
        <v>2.7146846640055875</v>
      </c>
      <c r="AU134" s="17">
        <f>MIN(AR134, 0.05*AR$138)</f>
        <v>8.859603538414861</v>
      </c>
      <c r="AV134" s="17">
        <f>MIN(AS134, 0.05*AS$138)</f>
        <v>0</v>
      </c>
      <c r="AW134" s="17">
        <f>MIN(AT134, 0.05*AT$138)</f>
        <v>2.7146846640055875</v>
      </c>
      <c r="AX134" s="14">
        <f>AU134/$AU$138</f>
        <v>1.3281670274257385E-2</v>
      </c>
      <c r="AY134" s="14">
        <f>AV134/$AV$138</f>
        <v>0</v>
      </c>
      <c r="AZ134" s="67">
        <f>AW134/$AW$138</f>
        <v>3.0847706672746327E-4</v>
      </c>
      <c r="BA134" s="21">
        <f>N134</f>
        <v>0</v>
      </c>
      <c r="BB134" s="66">
        <v>2401</v>
      </c>
      <c r="BC134" s="15">
        <f>$D$144*AX134</f>
        <v>1611.0134775863237</v>
      </c>
      <c r="BD134" s="19">
        <f>BC134-BB134</f>
        <v>-789.98652241367631</v>
      </c>
      <c r="BE134" s="53">
        <f>BD134*IF($BD$138 &gt; 0, (BD134&gt;0), (BD134&lt;0))</f>
        <v>0</v>
      </c>
      <c r="BF134" s="61">
        <f>BE134/$BE$138</f>
        <v>0</v>
      </c>
      <c r="BG134" s="62">
        <f>BF134*$BD$138</f>
        <v>0</v>
      </c>
      <c r="BH134" s="63">
        <f>(IF(BG134 &gt; 0, V134, W134))</f>
        <v>77.843659050396198</v>
      </c>
      <c r="BI134" s="46">
        <f>BG134/BH134</f>
        <v>0</v>
      </c>
      <c r="BJ134" s="64">
        <f>BB134/BC134</f>
        <v>1.4903661784364843</v>
      </c>
      <c r="BK134" s="66">
        <v>0</v>
      </c>
      <c r="BL134" s="66">
        <v>4183</v>
      </c>
      <c r="BM134" s="66">
        <v>0</v>
      </c>
      <c r="BN134" s="10">
        <f>SUM(BK134:BM134)</f>
        <v>4183</v>
      </c>
      <c r="BO134" s="15">
        <f>AY134*$D$143</f>
        <v>0</v>
      </c>
      <c r="BP134" s="9">
        <f>BO134-BN134</f>
        <v>-4183</v>
      </c>
      <c r="BQ134" s="53">
        <f>BP134*IF($BP$138 &gt; 0, (BP134&gt;0), (BP134&lt;0))</f>
        <v>0</v>
      </c>
      <c r="BR134" s="7">
        <f>BQ134/$BQ$138</f>
        <v>0</v>
      </c>
      <c r="BS134" s="62">
        <f>BR134*$BP$138</f>
        <v>0</v>
      </c>
      <c r="BT134" s="48">
        <f>IF(BS134&gt;0,V134,W134)</f>
        <v>77.843659050396198</v>
      </c>
      <c r="BU134" s="46">
        <f>BS134/BT134</f>
        <v>0</v>
      </c>
      <c r="BV134" s="64" t="e">
        <f>BN134/BO134</f>
        <v>#DIV/0!</v>
      </c>
      <c r="BW134" s="16">
        <f>BB134+BN134+BY134</f>
        <v>6661</v>
      </c>
      <c r="BX134" s="69">
        <f>BC134+BO134+BZ134</f>
        <v>1614.0287020989047</v>
      </c>
      <c r="BY134" s="66">
        <v>77</v>
      </c>
      <c r="BZ134" s="15">
        <f>AZ134*$D$146</f>
        <v>3.0152245125809261</v>
      </c>
      <c r="CA134" s="37">
        <f>BZ134-BY134</f>
        <v>-73.984775487419071</v>
      </c>
      <c r="CB134" s="54">
        <f>CA134*(CA134&lt;&gt;0)</f>
        <v>-73.984775487419071</v>
      </c>
      <c r="CC134" s="26">
        <f>CB134/$CB$138</f>
        <v>-3.8948580183421871E-2</v>
      </c>
      <c r="CD134" s="47">
        <f>CC134 * $CA$138</f>
        <v>-73.984775487419071</v>
      </c>
      <c r="CE134" s="48">
        <f>IF(CD134&gt;0, V134, W134)</f>
        <v>77.843659050396198</v>
      </c>
      <c r="CF134" s="65">
        <f>CD134/CE134</f>
        <v>-0.95042777266573664</v>
      </c>
      <c r="CG134" s="66">
        <v>0</v>
      </c>
      <c r="CH134" s="15">
        <f>AZ134*$CG$141</f>
        <v>2.7444433434075588</v>
      </c>
      <c r="CI134" s="37">
        <f>CH134-CG134</f>
        <v>2.7444433434075588</v>
      </c>
      <c r="CJ134" s="54">
        <f>CI134*(CI134&lt;&gt;0)</f>
        <v>2.7444433434075588</v>
      </c>
      <c r="CK134" s="26">
        <f>CJ134/$CJ$138</f>
        <v>4.6057366786785112E-4</v>
      </c>
      <c r="CL134" s="47">
        <f>CK134 * $CI$138</f>
        <v>2.7444433434075588</v>
      </c>
      <c r="CM134" s="48">
        <f>IF(CD134&gt;0,V134,W134)</f>
        <v>77.843659050396198</v>
      </c>
      <c r="CN134" s="65">
        <f>CL134/CM134</f>
        <v>3.5255836851538526E-2</v>
      </c>
      <c r="CO134" s="70">
        <f>N134</f>
        <v>0</v>
      </c>
      <c r="CP134" s="1">
        <f>BW134+BY134</f>
        <v>6738</v>
      </c>
    </row>
    <row r="135" spans="1:94" x14ac:dyDescent="0.2">
      <c r="A135" s="31" t="s">
        <v>282</v>
      </c>
      <c r="B135">
        <v>1</v>
      </c>
      <c r="C135">
        <v>1</v>
      </c>
      <c r="D135">
        <v>0.39872153415900902</v>
      </c>
      <c r="E135">
        <v>0.60127846584098998</v>
      </c>
      <c r="F135">
        <v>0.30552244735796502</v>
      </c>
      <c r="G135">
        <v>0.30552244735796502</v>
      </c>
      <c r="H135">
        <v>0.108232344337651</v>
      </c>
      <c r="I135">
        <v>0.43292937735060499</v>
      </c>
      <c r="J135">
        <v>0.216464688675302</v>
      </c>
      <c r="K135">
        <v>0.25716691360021099</v>
      </c>
      <c r="L135">
        <v>0.65183052884355597</v>
      </c>
      <c r="M135">
        <v>1.20148511217456</v>
      </c>
      <c r="N135" s="21">
        <v>0</v>
      </c>
      <c r="O135">
        <v>1.0311004660515399</v>
      </c>
      <c r="P135">
        <v>0.947850304087972</v>
      </c>
      <c r="Q135">
        <v>1</v>
      </c>
      <c r="R135">
        <v>1.00076336718391</v>
      </c>
      <c r="S135">
        <v>0.81389999389648404</v>
      </c>
      <c r="T135" s="27">
        <f>IF(C135,P135,R135)</f>
        <v>0.947850304087972</v>
      </c>
      <c r="U135" s="27">
        <f>IF(D135 = 0,O135,Q135)</f>
        <v>1</v>
      </c>
      <c r="V135" s="39">
        <f>S135*T135^(1-N135)</f>
        <v>0.77145535671198096</v>
      </c>
      <c r="W135" s="38">
        <f>S135*U135^(N135+1)</f>
        <v>0.81389999389648404</v>
      </c>
      <c r="X135" s="44">
        <f>0.5 * (D135-MAX($D$3:$D$137))/(MIN($D$3:$D$137)-MAX($D$3:$D$137)) + 0.75</f>
        <v>1.0480420409545106</v>
      </c>
      <c r="Y135" s="44">
        <f>AVERAGE(D135, F135, G135, H135, I135, J135, K135)</f>
        <v>0.28922282183410114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PERCENTILE($L$2:$L$137, 0.05)</f>
        <v>-4.3359341232353174E-2</v>
      </c>
      <c r="AG135" s="22">
        <f>PERCENTILE($L$2:$L$137, 0.95)</f>
        <v>0.9653657708272595</v>
      </c>
      <c r="AH135" s="22">
        <f>MIN(MAX(L135,AF135), AG135)</f>
        <v>0.65183052884355597</v>
      </c>
      <c r="AI135" s="22">
        <f>AH135-$AH$138+1</f>
        <v>1.6951898700759092</v>
      </c>
      <c r="AJ135" s="22">
        <f>PERCENTILE($M$2:$M$137, 0.02)</f>
        <v>-2.2731471942601358</v>
      </c>
      <c r="AK135" s="22">
        <f>PERCENTILE($M$2:$M$137, 0.98)</f>
        <v>1.2131274727462054</v>
      </c>
      <c r="AL135" s="22">
        <f>MIN(MAX(M135,AJ135), AK135)</f>
        <v>1.20148511217456</v>
      </c>
      <c r="AM135" s="22">
        <f>AL135-$AL$138 + 1</f>
        <v>4.474632306434696</v>
      </c>
      <c r="AN135" s="46">
        <v>0</v>
      </c>
      <c r="AO135" s="75">
        <v>0.22</v>
      </c>
      <c r="AP135" s="51">
        <v>0</v>
      </c>
      <c r="AQ135" s="50">
        <v>1</v>
      </c>
      <c r="AR135" s="17">
        <f>(AI135^4)*AB135*AE135*AN135</f>
        <v>0</v>
      </c>
      <c r="AS135" s="17">
        <f>(AM135^4) *Z135*AC135*AO135*(M135 &gt; 0)</f>
        <v>88.196651384936132</v>
      </c>
      <c r="AT135" s="17">
        <f>(AM135^4)*AA135*AP135*AQ135</f>
        <v>0</v>
      </c>
      <c r="AU135" s="17">
        <f>MIN(AR135, 0.05*AR$138)</f>
        <v>0</v>
      </c>
      <c r="AV135" s="17">
        <f>MIN(AS135, 0.05*AS$138)</f>
        <v>88.196651384936132</v>
      </c>
      <c r="AW135" s="17">
        <f>MIN(AT135, 0.05*AT$138)</f>
        <v>0</v>
      </c>
      <c r="AX135" s="14">
        <f>AU135/$AU$138</f>
        <v>0</v>
      </c>
      <c r="AY135" s="14">
        <f>AV135/$AV$138</f>
        <v>2.9043953297921605E-2</v>
      </c>
      <c r="AZ135" s="67">
        <f>AW135/$AW$138</f>
        <v>0</v>
      </c>
      <c r="BA135" s="21">
        <f>N135</f>
        <v>0</v>
      </c>
      <c r="BB135" s="66">
        <v>0</v>
      </c>
      <c r="BC135" s="15">
        <f>$D$144*AX135</f>
        <v>0</v>
      </c>
      <c r="BD135" s="19">
        <f>BC135-BB135</f>
        <v>0</v>
      </c>
      <c r="BE135" s="53">
        <f>BD135*IF($BD$138 &gt; 0, (BD135&gt;0), (BD135&lt;0))</f>
        <v>0</v>
      </c>
      <c r="BF135" s="61">
        <f>BE135/$BE$138</f>
        <v>0</v>
      </c>
      <c r="BG135" s="62">
        <f>BF135*$BD$138</f>
        <v>0</v>
      </c>
      <c r="BH135" s="63">
        <f>(IF(BG135 &gt; 0, V135, W135))</f>
        <v>0.81389999389648404</v>
      </c>
      <c r="BI135" s="46">
        <f>BG135/BH135</f>
        <v>0</v>
      </c>
      <c r="BJ135" s="64" t="e">
        <f>BB135/BC135</f>
        <v>#DIV/0!</v>
      </c>
      <c r="BK135" s="66">
        <v>493</v>
      </c>
      <c r="BL135" s="66">
        <v>562</v>
      </c>
      <c r="BM135" s="66">
        <v>0</v>
      </c>
      <c r="BN135" s="10">
        <f>SUM(BK135:BM135)</f>
        <v>1055</v>
      </c>
      <c r="BO135" s="15">
        <f>AY135*$D$143</f>
        <v>5138.6609773390401</v>
      </c>
      <c r="BP135" s="9">
        <f>BO135-BN135</f>
        <v>4083.6609773390401</v>
      </c>
      <c r="BQ135" s="53">
        <f>BP135*IF($BP$138 &gt; 0, (BP135&gt;0), (BP135&lt;0))</f>
        <v>4083.6609773390401</v>
      </c>
      <c r="BR135" s="7">
        <f>BQ135/$BQ$138</f>
        <v>3.045847750415941E-2</v>
      </c>
      <c r="BS135" s="62">
        <f>BR135*$BP$138</f>
        <v>198.59079625099432</v>
      </c>
      <c r="BT135" s="48">
        <f>IF(BS135&gt;0,V135,W135)</f>
        <v>0.77145535671198096</v>
      </c>
      <c r="BU135" s="46">
        <f>BS135/BT135</f>
        <v>257.42357548388532</v>
      </c>
      <c r="BV135" s="64">
        <f>BN135/BO135</f>
        <v>0.20530640270927392</v>
      </c>
      <c r="BW135" s="16">
        <f>BB135+BN135+BY135</f>
        <v>1055</v>
      </c>
      <c r="BX135" s="69">
        <f>BC135+BO135+BZ135</f>
        <v>5138.6609773390401</v>
      </c>
      <c r="BY135" s="66">
        <v>0</v>
      </c>
      <c r="BZ135" s="15">
        <f>AZ135*$D$146</f>
        <v>0</v>
      </c>
      <c r="CA135" s="37">
        <f>BZ135-BY135</f>
        <v>0</v>
      </c>
      <c r="CB135" s="54">
        <f>CA135*(CA135&lt;&gt;0)</f>
        <v>0</v>
      </c>
      <c r="CC135" s="26">
        <f>CB135/$CB$138</f>
        <v>0</v>
      </c>
      <c r="CD135" s="47">
        <f>CC135 * $CA$138</f>
        <v>0</v>
      </c>
      <c r="CE135" s="48">
        <f>IF(CD135&gt;0, V135, W135)</f>
        <v>0.81389999389648404</v>
      </c>
      <c r="CF135" s="65">
        <f>CD135/CE135</f>
        <v>0</v>
      </c>
      <c r="CG135" s="66">
        <v>0</v>
      </c>
      <c r="CH135" s="15">
        <f>AZ135*$CG$141</f>
        <v>0</v>
      </c>
      <c r="CI135" s="37">
        <f>CH135-CG135</f>
        <v>0</v>
      </c>
      <c r="CJ135" s="54">
        <f>CI135*(CI135&lt;&gt;0)</f>
        <v>0</v>
      </c>
      <c r="CK135" s="26">
        <f>CJ135/$CJ$138</f>
        <v>0</v>
      </c>
      <c r="CL135" s="47">
        <f>CK135 * $CI$138</f>
        <v>0</v>
      </c>
      <c r="CM135" s="48">
        <f>IF(CD135&gt;0,V135,W135)</f>
        <v>0.81389999389648404</v>
      </c>
      <c r="CN135" s="65">
        <f>CL135/CM135</f>
        <v>0</v>
      </c>
      <c r="CO135" s="70">
        <f>N135</f>
        <v>0</v>
      </c>
      <c r="CP135" s="1">
        <f>BW135+BY135</f>
        <v>1055</v>
      </c>
    </row>
    <row r="136" spans="1:94" x14ac:dyDescent="0.2">
      <c r="A136" s="31" t="s">
        <v>180</v>
      </c>
      <c r="B136">
        <v>1</v>
      </c>
      <c r="C136">
        <v>1</v>
      </c>
      <c r="D136">
        <v>0.55156950672645699</v>
      </c>
      <c r="E136">
        <v>0.44843049327354201</v>
      </c>
      <c r="F136">
        <v>0.55739514348785801</v>
      </c>
      <c r="G136">
        <v>0.55739514348785801</v>
      </c>
      <c r="H136">
        <v>0.441176470588235</v>
      </c>
      <c r="I136">
        <v>0.41943734015345202</v>
      </c>
      <c r="J136">
        <v>0.43016960069467602</v>
      </c>
      <c r="K136">
        <v>0.48966768966649599</v>
      </c>
      <c r="L136">
        <v>0.44411329481515299</v>
      </c>
      <c r="M136">
        <v>0.80152584130971005</v>
      </c>
      <c r="N136" s="21">
        <v>0</v>
      </c>
      <c r="O136">
        <v>1.01010471834697</v>
      </c>
      <c r="P136">
        <v>0.97899011199012997</v>
      </c>
      <c r="Q136">
        <v>1.0265192639084799</v>
      </c>
      <c r="R136">
        <v>0.99077530719351603</v>
      </c>
      <c r="S136">
        <v>81.639999389648395</v>
      </c>
      <c r="T136" s="27">
        <f>IF(C136,P136,R136)</f>
        <v>0.97899011199012997</v>
      </c>
      <c r="U136" s="27">
        <f>IF(D136 = 0,O136,Q136)</f>
        <v>1.0265192639084799</v>
      </c>
      <c r="V136" s="39">
        <f>S136*T136^(1-N136)</f>
        <v>79.924752145346019</v>
      </c>
      <c r="W136" s="38">
        <f>S136*U136^(N136+1)</f>
        <v>83.805032078950617</v>
      </c>
      <c r="X136" s="44">
        <f>0.5 * (D136-MAX($D$3:$D$137))/(MIN($D$3:$D$137)-MAX($D$3:$D$137)) + 0.75</f>
        <v>0.96808098231881456</v>
      </c>
      <c r="Y136" s="44">
        <f>AVERAGE(D136, F136, G136, H136, I136, J136, K136)</f>
        <v>0.49240155640071887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PERCENTILE($L$2:$L$137, 0.05)</f>
        <v>-4.3359341232353174E-2</v>
      </c>
      <c r="AG136" s="22">
        <f>PERCENTILE($L$2:$L$137, 0.95)</f>
        <v>0.9653657708272595</v>
      </c>
      <c r="AH136" s="22">
        <f>MIN(MAX(L136,AF136), AG136)</f>
        <v>0.44411329481515299</v>
      </c>
      <c r="AI136" s="22">
        <f>AH136-$AH$138+1</f>
        <v>1.4874726360475061</v>
      </c>
      <c r="AJ136" s="22">
        <f>PERCENTILE($M$2:$M$137, 0.02)</f>
        <v>-2.2731471942601358</v>
      </c>
      <c r="AK136" s="22">
        <f>PERCENTILE($M$2:$M$137, 0.98)</f>
        <v>1.2131274727462054</v>
      </c>
      <c r="AL136" s="22">
        <f>MIN(MAX(M136,AJ136), AK136)</f>
        <v>0.80152584130971005</v>
      </c>
      <c r="AM136" s="22">
        <f>AL136-$AL$138 + 1</f>
        <v>4.0746730355698464</v>
      </c>
      <c r="AN136" s="46">
        <v>1</v>
      </c>
      <c r="AO136" s="51">
        <v>1</v>
      </c>
      <c r="AP136" s="51">
        <v>1</v>
      </c>
      <c r="AQ136" s="21">
        <v>2</v>
      </c>
      <c r="AR136" s="17">
        <f>(AI136^4)*AB136*AE136*AN136</f>
        <v>4.895487435832738</v>
      </c>
      <c r="AS136" s="17">
        <f>(AM136^4) *Z136*AC136*AO136*(M136 &gt; 0)</f>
        <v>275.65829227741267</v>
      </c>
      <c r="AT136" s="17">
        <f>(AM136^4)*AA136*AP136*AQ136</f>
        <v>551.31658455482534</v>
      </c>
      <c r="AU136" s="17">
        <f>MIN(AR136, 0.05*AR$138)</f>
        <v>4.895487435832738</v>
      </c>
      <c r="AV136" s="17">
        <f>MIN(AS136, 0.05*AS$138)</f>
        <v>159.44820057540457</v>
      </c>
      <c r="AW136" s="17">
        <f>MIN(AT136, 0.05*AT$138)</f>
        <v>474.39457162971206</v>
      </c>
      <c r="AX136" s="14">
        <f>AU136/$AU$138</f>
        <v>7.3389570619695529E-3</v>
      </c>
      <c r="AY136" s="14">
        <f>AV136/$AV$138</f>
        <v>5.2507731509414846E-2</v>
      </c>
      <c r="AZ136" s="67">
        <f>AW136/$AW$138</f>
        <v>5.3906756783985661E-2</v>
      </c>
      <c r="BA136" s="21">
        <f>N136</f>
        <v>0</v>
      </c>
      <c r="BB136" s="66">
        <v>816</v>
      </c>
      <c r="BC136" s="15">
        <f>$D$144*AX136</f>
        <v>890.18613578865893</v>
      </c>
      <c r="BD136" s="19">
        <f>BC136-BB136</f>
        <v>74.18613578865893</v>
      </c>
      <c r="BE136" s="53">
        <f>BD136*IF($BD$138 &gt; 0, (BD136&gt;0), (BD136&lt;0))</f>
        <v>74.18613578865893</v>
      </c>
      <c r="BF136" s="61">
        <f>BE136/$BE$138</f>
        <v>2.5043539136363519E-3</v>
      </c>
      <c r="BG136" s="62">
        <f>BF136*$BD$138</f>
        <v>1.7254998464954527</v>
      </c>
      <c r="BH136" s="63">
        <f>(IF(BG136 &gt; 0, V136, W136))</f>
        <v>79.924752145346019</v>
      </c>
      <c r="BI136" s="46">
        <f>BG136/BH136</f>
        <v>2.1589054706826861E-2</v>
      </c>
      <c r="BJ136" s="64">
        <f>BB136/BC136</f>
        <v>0.91666222062318026</v>
      </c>
      <c r="BK136" s="66">
        <v>980</v>
      </c>
      <c r="BL136" s="66">
        <v>1225</v>
      </c>
      <c r="BM136" s="66">
        <v>0</v>
      </c>
      <c r="BN136" s="10">
        <f>SUM(BK136:BM136)</f>
        <v>2205</v>
      </c>
      <c r="BO136" s="15">
        <f>AY136*$D$143</f>
        <v>9290.0380381528157</v>
      </c>
      <c r="BP136" s="9">
        <f>BO136-BN136</f>
        <v>7085.0380381528157</v>
      </c>
      <c r="BQ136" s="53">
        <f>BP136*IF($BP$138 &gt; 0, (BP136&gt;0), (BP136&lt;0))</f>
        <v>7085.0380381528157</v>
      </c>
      <c r="BR136" s="7">
        <f>BQ136/$BQ$138</f>
        <v>5.2844609995467508E-2</v>
      </c>
      <c r="BS136" s="62">
        <f>BR136*$BP$138</f>
        <v>344.54949940094752</v>
      </c>
      <c r="BT136" s="48">
        <f>IF(BS136&gt;0,V136,W136)</f>
        <v>79.924752145346019</v>
      </c>
      <c r="BU136" s="46">
        <f>BS136/BT136</f>
        <v>4.3109235894078459</v>
      </c>
      <c r="BV136" s="64">
        <f>BN136/BO136</f>
        <v>0.23735101954850887</v>
      </c>
      <c r="BW136" s="16">
        <f>BB136+BN136+BY136</f>
        <v>3674</v>
      </c>
      <c r="BX136" s="69">
        <f>BC136+BO136+BZ136</f>
        <v>10707.138463464382</v>
      </c>
      <c r="BY136" s="66">
        <v>653</v>
      </c>
      <c r="BZ136" s="15">
        <f>AZ136*$D$146</f>
        <v>526.91428952290698</v>
      </c>
      <c r="CA136" s="37">
        <f>BZ136-BY136</f>
        <v>-126.08571047709302</v>
      </c>
      <c r="CB136" s="54">
        <f>CA136*(CA136&lt;&gt;0)</f>
        <v>-126.08571047709302</v>
      </c>
      <c r="CC136" s="26">
        <f>CB136/$CB$138</f>
        <v>-6.6376621029766478E-2</v>
      </c>
      <c r="CD136" s="47">
        <f>CC136 * $CA$138</f>
        <v>-126.08571047709302</v>
      </c>
      <c r="CE136" s="48">
        <f>IF(CD136&gt;0, V136, W136)</f>
        <v>83.805032078950617</v>
      </c>
      <c r="CF136" s="65">
        <f>CD136/CE136</f>
        <v>-1.5045124063470416</v>
      </c>
      <c r="CG136" s="66">
        <v>0</v>
      </c>
      <c r="CH136" s="15">
        <f>AZ136*$CG$141</f>
        <v>479.59493841792442</v>
      </c>
      <c r="CI136" s="37">
        <f>CH136-CG136</f>
        <v>479.59493841792442</v>
      </c>
      <c r="CJ136" s="54">
        <f>CI136*(CI136&lt;&gt;0)</f>
        <v>479.59493841792442</v>
      </c>
      <c r="CK136" s="26">
        <f>CJ136/$CJ$138</f>
        <v>8.0485829816307836E-2</v>
      </c>
      <c r="CL136" s="47">
        <f>CK136 * $CI$138</f>
        <v>479.59493841792448</v>
      </c>
      <c r="CM136" s="48">
        <f>IF(CD136&gt;0,V136,W136)</f>
        <v>83.805032078950617</v>
      </c>
      <c r="CN136" s="65">
        <f>CL136/CM136</f>
        <v>5.722746313921939</v>
      </c>
      <c r="CO136" s="70">
        <f>N136</f>
        <v>0</v>
      </c>
      <c r="CP136" s="1">
        <f>BW136+BY136</f>
        <v>4327</v>
      </c>
    </row>
    <row r="137" spans="1:94" x14ac:dyDescent="0.2">
      <c r="A137" s="31" t="s">
        <v>212</v>
      </c>
      <c r="B137">
        <v>1</v>
      </c>
      <c r="C137">
        <v>1</v>
      </c>
      <c r="D137">
        <v>0.944067119456652</v>
      </c>
      <c r="E137">
        <v>5.5932880543347899E-2</v>
      </c>
      <c r="F137">
        <v>0.86565977742448297</v>
      </c>
      <c r="G137">
        <v>0.86565977742448297</v>
      </c>
      <c r="H137">
        <v>0.95988299206017502</v>
      </c>
      <c r="I137">
        <v>0.76765566234851601</v>
      </c>
      <c r="J137">
        <v>0.85840527377633702</v>
      </c>
      <c r="K137">
        <v>0.86202489420968997</v>
      </c>
      <c r="L137">
        <v>0.85926467827931796</v>
      </c>
      <c r="M137">
        <v>1.5301710399633299</v>
      </c>
      <c r="N137" s="21">
        <v>0</v>
      </c>
      <c r="O137">
        <v>1.0226095346941999</v>
      </c>
      <c r="P137">
        <v>0.99605133652268396</v>
      </c>
      <c r="Q137">
        <v>1.0069154033684</v>
      </c>
      <c r="R137">
        <v>0.99540041524054101</v>
      </c>
      <c r="S137">
        <v>13.8500003814697</v>
      </c>
      <c r="T137" s="27">
        <f>IF(C137,P137,R137)</f>
        <v>0.99605133652268396</v>
      </c>
      <c r="U137" s="27">
        <f>IF(D137 = 0,O137,Q137)</f>
        <v>1.0069154033684</v>
      </c>
      <c r="V137" s="39">
        <f>S137*T137^(1-N137)</f>
        <v>13.795311390802578</v>
      </c>
      <c r="W137" s="38">
        <f>S137*U137^(N137+1)</f>
        <v>13.945778720760057</v>
      </c>
      <c r="X137" s="44">
        <f>0.5 * (D137-MAX($D$3:$D$137))/(MIN($D$3:$D$137)-MAX($D$3:$D$137)) + 0.75</f>
        <v>0.76274934396789962</v>
      </c>
      <c r="Y137" s="44">
        <f>AVERAGE(D137, F137, G137, H137, I137, J137, K137)</f>
        <v>0.87476507095719092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PERCENTILE($L$2:$L$137, 0.05)</f>
        <v>-4.3359341232353174E-2</v>
      </c>
      <c r="AG137" s="22">
        <f>PERCENTILE($L$2:$L$137, 0.95)</f>
        <v>0.9653657708272595</v>
      </c>
      <c r="AH137" s="22">
        <f>MIN(MAX(L137,AF137), AG137)</f>
        <v>0.85926467827931796</v>
      </c>
      <c r="AI137" s="22">
        <f>AH137-$AH$138+1</f>
        <v>1.9026240195116713</v>
      </c>
      <c r="AJ137" s="22">
        <f>PERCENTILE($M$2:$M$137, 0.02)</f>
        <v>-2.2731471942601358</v>
      </c>
      <c r="AK137" s="22">
        <f>PERCENTILE($M$2:$M$137, 0.98)</f>
        <v>1.2131274727462054</v>
      </c>
      <c r="AL137" s="22">
        <f>MIN(MAX(M137,AJ137), AK137)</f>
        <v>1.2131274727462054</v>
      </c>
      <c r="AM137" s="22">
        <f>AL137-$AL$138 + 1</f>
        <v>4.4862746670063416</v>
      </c>
      <c r="AN137" s="46">
        <v>0</v>
      </c>
      <c r="AO137" s="75">
        <v>0.22</v>
      </c>
      <c r="AP137" s="51">
        <v>0.5</v>
      </c>
      <c r="AQ137" s="21">
        <v>1</v>
      </c>
      <c r="AR137" s="17">
        <f>(AI137^4)*AB137*AE137*AN137</f>
        <v>0</v>
      </c>
      <c r="AS137" s="17">
        <f>(AM137^4) *Z137*AC137*AO137*(M137 &gt; 0)</f>
        <v>89.118140840686721</v>
      </c>
      <c r="AT137" s="17">
        <f>(AM137^4)*AA137*AP137*AQ137</f>
        <v>202.5412291833789</v>
      </c>
      <c r="AU137" s="17">
        <f>MIN(AR137, 0.05*AR$138)</f>
        <v>0</v>
      </c>
      <c r="AV137" s="17">
        <f>MIN(AS137, 0.05*AS$138)</f>
        <v>89.118140840686721</v>
      </c>
      <c r="AW137" s="17">
        <f>MIN(AT137, 0.05*AT$138)</f>
        <v>202.5412291833789</v>
      </c>
      <c r="AX137" s="14">
        <f>AU137/$AU$138</f>
        <v>0</v>
      </c>
      <c r="AY137" s="14">
        <f>AV137/$AV$138</f>
        <v>2.9347408092373344E-2</v>
      </c>
      <c r="AZ137" s="67">
        <f>AW137/$AW$138</f>
        <v>2.3015315590162778E-2</v>
      </c>
      <c r="BA137" s="21">
        <f>N137</f>
        <v>0</v>
      </c>
      <c r="BB137" s="66">
        <v>0</v>
      </c>
      <c r="BC137" s="15">
        <f>$D$144*AX137</f>
        <v>0</v>
      </c>
      <c r="BD137" s="19">
        <f>BC137-BB137</f>
        <v>0</v>
      </c>
      <c r="BE137" s="53">
        <f>BD137*IF($BD$138 &gt; 0, (BD137&gt;0), (BD137&lt;0))</f>
        <v>0</v>
      </c>
      <c r="BF137" s="61">
        <f>BE137/$BE$138</f>
        <v>0</v>
      </c>
      <c r="BG137" s="62">
        <f>BF137*$BD$138</f>
        <v>0</v>
      </c>
      <c r="BH137" s="63">
        <f>(IF(BG137 &gt; 0, V137, W137))</f>
        <v>13.945778720760057</v>
      </c>
      <c r="BI137" s="46">
        <f>BG137/BH137</f>
        <v>0</v>
      </c>
      <c r="BJ137" s="64" t="e">
        <f>BB137/BC137</f>
        <v>#DIV/0!</v>
      </c>
      <c r="BK137" s="66">
        <v>0</v>
      </c>
      <c r="BL137" s="66">
        <v>1246</v>
      </c>
      <c r="BM137" s="66">
        <v>0</v>
      </c>
      <c r="BN137" s="10">
        <f>SUM(BK137:BM137)</f>
        <v>1246</v>
      </c>
      <c r="BO137" s="15">
        <f>AY137*$D$143</f>
        <v>5192.350338929743</v>
      </c>
      <c r="BP137" s="9">
        <f>BO137-BN137</f>
        <v>3946.350338929743</v>
      </c>
      <c r="BQ137" s="53">
        <f>BP137*IF($BP$138 &gt; 0, (BP137&gt;0), (BP137&lt;0))</f>
        <v>3946.350338929743</v>
      </c>
      <c r="BR137" s="7">
        <f>BQ137/$BQ$138</f>
        <v>2.943432956086061E-2</v>
      </c>
      <c r="BS137" s="62">
        <f>BR137*$BP$138</f>
        <v>191.913300453289</v>
      </c>
      <c r="BT137" s="48">
        <f>IF(BS137&gt;0,V137,W137)</f>
        <v>13.795311390802578</v>
      </c>
      <c r="BU137" s="46">
        <f>BS137/BT137</f>
        <v>13.91148738992864</v>
      </c>
      <c r="BV137" s="64">
        <f>BN137/BO137</f>
        <v>0.23996839940827797</v>
      </c>
      <c r="BW137" s="16">
        <f>BB137+BN137+BY137</f>
        <v>1315</v>
      </c>
      <c r="BX137" s="69">
        <f>BC137+BO137+BZ137</f>
        <v>5417.3146919315686</v>
      </c>
      <c r="BY137" s="66">
        <v>69</v>
      </c>
      <c r="BZ137" s="15">
        <f>AZ137*$D$146</f>
        <v>224.96435300182557</v>
      </c>
      <c r="CA137" s="37">
        <f>BZ137-BY137</f>
        <v>155.96435300182557</v>
      </c>
      <c r="CB137" s="54">
        <f>CA137*(CA137&lt;&gt;0)</f>
        <v>155.96435300182557</v>
      </c>
      <c r="CC137" s="26">
        <f>CB137/$CB$138</f>
        <v>8.210594772542204E-2</v>
      </c>
      <c r="CD137" s="47">
        <f>CC137 * $CA$138</f>
        <v>155.96435300182557</v>
      </c>
      <c r="CE137" s="48">
        <f>IF(CD137&gt;0, V137, W137)</f>
        <v>13.795311390802578</v>
      </c>
      <c r="CF137" s="65">
        <f>CD137/CE137</f>
        <v>11.305605838358096</v>
      </c>
      <c r="CG137" s="66">
        <v>0</v>
      </c>
      <c r="CH137" s="15">
        <f>AZ137*$CG$141</f>
        <v>204.7615089767807</v>
      </c>
      <c r="CI137" s="37">
        <f>CH137-CG137</f>
        <v>204.7615089767807</v>
      </c>
      <c r="CJ137" s="54">
        <f>CI137*(CI137&lt;&gt;0)</f>
        <v>204.7615089767807</v>
      </c>
      <c r="CK137" s="26">
        <f>CJ137/$CJ$138</f>
        <v>3.4363164921633001E-2</v>
      </c>
      <c r="CL137" s="47">
        <f>CK137 * $CI$138</f>
        <v>204.7615089767807</v>
      </c>
      <c r="CM137" s="48">
        <f>IF(CD137&gt;0,V137,W137)</f>
        <v>13.795311390802578</v>
      </c>
      <c r="CN137" s="65">
        <f>CL137/CM137</f>
        <v>14.842833421889738</v>
      </c>
      <c r="CO137" s="70">
        <f>N137</f>
        <v>0</v>
      </c>
      <c r="CP137" s="1">
        <f>BW137+BY137</f>
        <v>1384</v>
      </c>
    </row>
    <row r="138" spans="1:94" ht="17" thickBot="1" x14ac:dyDescent="0.25">
      <c r="A138" s="4" t="s">
        <v>11</v>
      </c>
      <c r="B138" s="13">
        <f>AVERAGE(B2:B137)</f>
        <v>0.61029411764705888</v>
      </c>
      <c r="C138" s="13">
        <f>AVERAGE(C2:C137)</f>
        <v>0.68382352941176472</v>
      </c>
      <c r="D138" s="6">
        <f>SUM(D2:D137)</f>
        <v>71.512785513084893</v>
      </c>
      <c r="E138" s="6">
        <f>SUM(E3:E137)</f>
        <v>64.005792193666878</v>
      </c>
      <c r="F138" s="4"/>
      <c r="G138" s="4"/>
      <c r="H138" s="4"/>
      <c r="I138" s="4"/>
      <c r="J138" s="4"/>
      <c r="K138" s="4"/>
      <c r="L138" s="4">
        <f>MIN(L2:L137)</f>
        <v>-0.72718603560976602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23">
        <f>SUM(X2:X137)</f>
        <v>133.49035663949985</v>
      </c>
      <c r="Y138" s="23"/>
      <c r="Z138" s="13"/>
      <c r="AA138" s="13"/>
      <c r="AB138" s="13"/>
      <c r="AC138" s="13"/>
      <c r="AD138" s="13"/>
      <c r="AE138" s="13"/>
      <c r="AF138" s="13"/>
      <c r="AG138" s="13"/>
      <c r="AH138" s="23">
        <f>MIN(AH2:AH137)</f>
        <v>-4.3359341232353174E-2</v>
      </c>
      <c r="AI138" s="13"/>
      <c r="AJ138" s="13"/>
      <c r="AK138" s="13"/>
      <c r="AL138" s="23">
        <f>MIN(AL2:AL137)</f>
        <v>-2.2731471942601358</v>
      </c>
      <c r="AM138" s="13"/>
      <c r="AN138" s="13"/>
      <c r="AO138" s="13"/>
      <c r="AP138" s="13"/>
      <c r="AQ138" s="13"/>
      <c r="AR138" s="18">
        <f>SUM(AR2:AR137)</f>
        <v>728.34672645513388</v>
      </c>
      <c r="AS138" s="18">
        <f>SUM(AS2:AS137)</f>
        <v>3188.9640115080911</v>
      </c>
      <c r="AT138" s="18">
        <f>SUM(AT2:AT137)</f>
        <v>9487.8914325942405</v>
      </c>
      <c r="AU138" s="18">
        <f>SUM(AU2:AU137)</f>
        <v>667.05492272207653</v>
      </c>
      <c r="AV138" s="18">
        <f>SUM(AV2:AV137)</f>
        <v>3036.6613828444461</v>
      </c>
      <c r="AW138" s="18">
        <f>SUM(AW2:AW137)</f>
        <v>8800.2803346285291</v>
      </c>
      <c r="AX138" s="4">
        <f>SUM(AX2:AX137)</f>
        <v>0.99999999999999978</v>
      </c>
      <c r="AY138" s="4">
        <f>SUM(AY2:AY137)</f>
        <v>1</v>
      </c>
      <c r="AZ138" s="4">
        <f>SUM(AZ2:AZ137)</f>
        <v>1.0000000000000002</v>
      </c>
      <c r="BA138" s="7"/>
      <c r="BB138" s="9">
        <f>SUM(BB2:BB137)</f>
        <v>120607</v>
      </c>
      <c r="BC138" s="9">
        <f>SUM(BC2:BC137)</f>
        <v>121296.00000000001</v>
      </c>
      <c r="BD138" s="55">
        <f>SUM(BD2:BD137)</f>
        <v>689.0000000000025</v>
      </c>
      <c r="BE138" s="9">
        <f>SUM(BE2:BE137)</f>
        <v>29622.864158580436</v>
      </c>
      <c r="BF138" s="9"/>
      <c r="BG138" s="9">
        <f>SUM(BG2:BG137)</f>
        <v>689.0000000000025</v>
      </c>
      <c r="BH138" s="9"/>
      <c r="BI138" s="9"/>
      <c r="BJ138" s="9"/>
      <c r="BK138" s="9">
        <f>SUM(BK2:BK137)</f>
        <v>34755</v>
      </c>
      <c r="BL138" s="9">
        <f>SUM(BL2:BL137)</f>
        <v>133609</v>
      </c>
      <c r="BM138" s="9">
        <f>SUM(BM2:BM137)</f>
        <v>2043</v>
      </c>
      <c r="BN138" s="9">
        <f>SUM(BN2:BN137)</f>
        <v>170407</v>
      </c>
      <c r="BO138" s="9">
        <f>SUM(BO2:BO137)</f>
        <v>176927.05000000002</v>
      </c>
      <c r="BP138" s="55">
        <f>SUM(BP2:BP137)</f>
        <v>6520.049999999992</v>
      </c>
      <c r="BQ138" s="9">
        <f>SUM(BQ2:BQ137)</f>
        <v>134073.05000000002</v>
      </c>
      <c r="BR138" s="9">
        <f>SUM(BR2:BR137)</f>
        <v>1</v>
      </c>
      <c r="BS138" s="9">
        <f>SUM(BS2:BS137)</f>
        <v>6520.0499999999911</v>
      </c>
      <c r="BT138" s="9"/>
      <c r="BU138" s="9"/>
      <c r="BV138" s="9"/>
      <c r="BW138" s="6">
        <f>SUM(BW2:BW137)</f>
        <v>298889</v>
      </c>
      <c r="BX138" s="6">
        <f>SUM(BX2:BX137)</f>
        <v>307997.59999999992</v>
      </c>
      <c r="BY138" s="9">
        <f>SUM(BY2:BY137)</f>
        <v>7875</v>
      </c>
      <c r="BZ138" s="9">
        <f>SUM(BZ2:BZ137)</f>
        <v>9774.5500000000011</v>
      </c>
      <c r="CA138" s="55">
        <f>SUM(CA2:CA137)</f>
        <v>1899.5500000000015</v>
      </c>
      <c r="CB138" s="9">
        <f>SUM(CB2:CB137)</f>
        <v>1899.5500000000015</v>
      </c>
      <c r="CC138" s="9">
        <f>SUM(CC2:CC137)</f>
        <v>1.0000000000000004</v>
      </c>
      <c r="CD138" s="9">
        <f>SUM(CD2:CD137)</f>
        <v>1899.5500000000015</v>
      </c>
      <c r="CE138" s="9"/>
      <c r="CF138" s="9"/>
      <c r="CG138" s="9">
        <f>SUM(CG2:CG137)</f>
        <v>2938</v>
      </c>
      <c r="CH138" s="9">
        <f>SUM(CH2:CH137)</f>
        <v>8896.7500000000055</v>
      </c>
      <c r="CI138" s="55">
        <f>SUM(CI2:CI137)</f>
        <v>5958.7500000000018</v>
      </c>
      <c r="CJ138" s="9">
        <f>SUM(CJ2:CJ137)</f>
        <v>5958.7500000000018</v>
      </c>
      <c r="CK138" s="9">
        <f>SUM(CK2:CK137)</f>
        <v>0.99999999999999978</v>
      </c>
      <c r="CL138" s="9">
        <f>SUM(CL2:CL137)</f>
        <v>5958.7500000000018</v>
      </c>
      <c r="CM138" s="9"/>
      <c r="CN138" s="9"/>
    </row>
    <row r="139" spans="1:94" x14ac:dyDescent="0.2">
      <c r="A139" s="11" t="s">
        <v>18</v>
      </c>
      <c r="B139" s="8"/>
      <c r="C139" s="8"/>
      <c r="D139" s="1"/>
      <c r="E139" s="1">
        <f>MEDIAN(E2:E137)</f>
        <v>0.45314053628918805</v>
      </c>
      <c r="I139" s="20"/>
      <c r="L139">
        <f>PERCENTILE(L2:L137, 0.99)</f>
        <v>1.1119605752681705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 t="s">
        <v>138</v>
      </c>
      <c r="AO139" s="3" t="s">
        <v>137</v>
      </c>
      <c r="AP139" s="3" t="s">
        <v>140</v>
      </c>
      <c r="AQ139" s="3"/>
      <c r="AR139" s="3"/>
      <c r="BB139" s="2" t="s">
        <v>96</v>
      </c>
      <c r="CD139" s="1"/>
      <c r="CG139" s="66">
        <v>6427</v>
      </c>
    </row>
    <row r="140" spans="1:94" x14ac:dyDescent="0.2">
      <c r="A140" s="12" t="s">
        <v>17</v>
      </c>
      <c r="B140" s="8"/>
      <c r="C140" s="8"/>
      <c r="D140" s="7"/>
      <c r="E140" s="7"/>
      <c r="F140" s="7"/>
      <c r="G140" s="7"/>
      <c r="H140" s="7"/>
      <c r="I140" s="34"/>
      <c r="J140" s="7"/>
      <c r="K140" s="7"/>
      <c r="N140" t="s">
        <v>73</v>
      </c>
      <c r="T140" s="7"/>
      <c r="U140" s="7"/>
      <c r="V140" s="7"/>
      <c r="Y140" s="7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 t="s">
        <v>139</v>
      </c>
      <c r="AP140" s="8" t="s">
        <v>141</v>
      </c>
      <c r="AQ140" s="8"/>
      <c r="AR140" s="8"/>
      <c r="AS140" s="17"/>
      <c r="AT140" s="17"/>
      <c r="AU140" s="17"/>
      <c r="AV140" s="17"/>
      <c r="AW140" s="17"/>
      <c r="AX140" s="17"/>
      <c r="AY140" s="7"/>
      <c r="AZ140" s="7"/>
      <c r="BA140" s="7"/>
      <c r="BB140" s="52" t="s">
        <v>97</v>
      </c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CF140" s="7"/>
      <c r="CG140" s="72">
        <f>CG138+CG139</f>
        <v>9365</v>
      </c>
      <c r="CN140" s="7"/>
    </row>
    <row r="141" spans="1:94" x14ac:dyDescent="0.2">
      <c r="A141" t="s">
        <v>23</v>
      </c>
      <c r="B141" s="3"/>
      <c r="C141" s="2" t="s">
        <v>24</v>
      </c>
      <c r="H141" s="7" t="s">
        <v>36</v>
      </c>
      <c r="I141">
        <v>0.99</v>
      </c>
      <c r="K141">
        <v>0.01</v>
      </c>
      <c r="N141" s="45">
        <v>0.95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O141" s="3"/>
      <c r="AP141" s="3" t="s">
        <v>142</v>
      </c>
      <c r="AQ141" s="3"/>
      <c r="AR141" s="3"/>
      <c r="AZ141" s="7"/>
      <c r="BB141" s="2" t="s">
        <v>98</v>
      </c>
      <c r="BD141" s="7"/>
      <c r="BJ141" s="7"/>
      <c r="BN141" t="s">
        <v>50</v>
      </c>
      <c r="BV141" s="7"/>
      <c r="BX141" s="7"/>
      <c r="CF141" s="7"/>
      <c r="CG141">
        <f>CG140*$N$141</f>
        <v>8896.75</v>
      </c>
      <c r="CN141" s="7"/>
    </row>
    <row r="142" spans="1:94" x14ac:dyDescent="0.2">
      <c r="A142" s="5" t="s">
        <v>7</v>
      </c>
      <c r="B142" s="3"/>
      <c r="C142" t="s">
        <v>9</v>
      </c>
      <c r="D142" t="s">
        <v>12</v>
      </c>
      <c r="F142" t="s">
        <v>20</v>
      </c>
      <c r="H142" t="s">
        <v>38</v>
      </c>
      <c r="I142">
        <v>0.99</v>
      </c>
      <c r="J142" t="s">
        <v>39</v>
      </c>
      <c r="K142">
        <v>0.01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BB142" s="2" t="s">
        <v>100</v>
      </c>
      <c r="BN142" t="s">
        <v>51</v>
      </c>
      <c r="CG142" t="s">
        <v>246</v>
      </c>
    </row>
    <row r="143" spans="1:94" x14ac:dyDescent="0.2">
      <c r="A143" s="5" t="s">
        <v>1</v>
      </c>
      <c r="B143" s="3"/>
      <c r="C143" s="3">
        <v>186239</v>
      </c>
      <c r="D143" s="1">
        <f>C143*$N$141</f>
        <v>176927.05</v>
      </c>
      <c r="F143">
        <f>D143/C143</f>
        <v>0.95</v>
      </c>
      <c r="H143" t="s">
        <v>40</v>
      </c>
      <c r="I143">
        <v>0.99</v>
      </c>
      <c r="J143" t="s">
        <v>41</v>
      </c>
      <c r="K143">
        <v>0.01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BB143" s="2" t="s">
        <v>101</v>
      </c>
      <c r="BN143" t="s">
        <v>61</v>
      </c>
      <c r="BO143" t="s">
        <v>77</v>
      </c>
    </row>
    <row r="144" spans="1:94" x14ac:dyDescent="0.2">
      <c r="A144" s="5" t="s">
        <v>8</v>
      </c>
      <c r="B144" s="3"/>
      <c r="C144" s="3">
        <v>127680</v>
      </c>
      <c r="D144" s="1">
        <f>C144*$N$141</f>
        <v>121296</v>
      </c>
      <c r="F144">
        <f>D144/C144</f>
        <v>0.95</v>
      </c>
      <c r="H144" t="s">
        <v>42</v>
      </c>
      <c r="I144">
        <v>0.98</v>
      </c>
      <c r="J144" t="s">
        <v>37</v>
      </c>
      <c r="K144">
        <v>0.02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46"/>
      <c r="AO144" s="3"/>
      <c r="AP144" s="3"/>
      <c r="AQ144" s="3"/>
      <c r="AR144" s="3"/>
      <c r="BN144" s="35" t="s">
        <v>62</v>
      </c>
      <c r="BO144" t="s">
        <v>78</v>
      </c>
    </row>
    <row r="145" spans="1:67" x14ac:dyDescent="0.2">
      <c r="A145" s="5" t="s">
        <v>58</v>
      </c>
      <c r="B145" s="3"/>
      <c r="C145">
        <v>17327</v>
      </c>
      <c r="D145" s="1">
        <f>C145*$N$141</f>
        <v>16460.649999999998</v>
      </c>
      <c r="F145">
        <f>D145/C145</f>
        <v>0.94999999999999984</v>
      </c>
      <c r="H145" t="s">
        <v>43</v>
      </c>
      <c r="I145">
        <v>0.99</v>
      </c>
      <c r="J145" t="s">
        <v>37</v>
      </c>
      <c r="K145">
        <v>0.01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46"/>
      <c r="AO145" s="3"/>
      <c r="AP145" s="3"/>
      <c r="AQ145" s="3"/>
      <c r="AR145" s="3"/>
      <c r="BN145" t="s">
        <v>59</v>
      </c>
      <c r="BO145" t="s">
        <v>74</v>
      </c>
    </row>
    <row r="146" spans="1:67" x14ac:dyDescent="0.2">
      <c r="A146" s="5" t="s">
        <v>83</v>
      </c>
      <c r="B146" s="3"/>
      <c r="C146">
        <v>10289</v>
      </c>
      <c r="D146" s="1">
        <f>C146*$N$141</f>
        <v>9774.5499999999993</v>
      </c>
      <c r="F146">
        <f>D146/C146</f>
        <v>0.95</v>
      </c>
      <c r="H146" t="s">
        <v>44</v>
      </c>
      <c r="I146">
        <v>0.99</v>
      </c>
      <c r="J146" t="s">
        <v>37</v>
      </c>
      <c r="K146">
        <v>0.01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46"/>
      <c r="AO146" s="3"/>
      <c r="AP146" s="3"/>
      <c r="AQ146" s="3"/>
      <c r="AR146" s="3"/>
      <c r="BN146">
        <v>0</v>
      </c>
      <c r="BO146" s="36"/>
    </row>
    <row r="147" spans="1:67" x14ac:dyDescent="0.2">
      <c r="A147" s="5" t="s">
        <v>9</v>
      </c>
      <c r="B147" s="3"/>
      <c r="C147">
        <f>SUM(C143:C145)</f>
        <v>331246</v>
      </c>
      <c r="D147">
        <f>SUM(D143:D145)</f>
        <v>314683.7</v>
      </c>
      <c r="F147">
        <f>D147/C147</f>
        <v>0.95000000000000007</v>
      </c>
      <c r="I147" s="20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46"/>
      <c r="AO147" s="3"/>
      <c r="AP147" s="3"/>
      <c r="AQ147" s="3"/>
      <c r="AR147" s="3"/>
      <c r="BN147" s="36" t="s">
        <v>60</v>
      </c>
      <c r="BO147" t="s">
        <v>75</v>
      </c>
    </row>
    <row r="148" spans="1:67" x14ac:dyDescent="0.2">
      <c r="A148" s="3"/>
      <c r="B148" s="3"/>
      <c r="I148" s="20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46"/>
      <c r="AO148" s="3"/>
      <c r="AP148" s="3"/>
      <c r="AQ148" s="3"/>
      <c r="AR148" s="3"/>
      <c r="BN148" s="36" t="s">
        <v>64</v>
      </c>
      <c r="BO148" t="s">
        <v>79</v>
      </c>
    </row>
    <row r="149" spans="1:67" x14ac:dyDescent="0.2">
      <c r="I149" s="20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46"/>
      <c r="AO149" s="3"/>
      <c r="AP149" s="3"/>
      <c r="AQ149" s="3"/>
      <c r="AR149" s="3"/>
      <c r="BN149" s="36" t="s">
        <v>63</v>
      </c>
      <c r="BO149" t="s">
        <v>76</v>
      </c>
    </row>
    <row r="150" spans="1:67" x14ac:dyDescent="0.2">
      <c r="AN150" s="46"/>
    </row>
    <row r="151" spans="1:67" x14ac:dyDescent="0.2">
      <c r="AN151" s="46"/>
    </row>
    <row r="152" spans="1:67" x14ac:dyDescent="0.2">
      <c r="AN152" s="46"/>
    </row>
    <row r="153" spans="1:67" x14ac:dyDescent="0.2">
      <c r="AN153" s="46"/>
    </row>
    <row r="154" spans="1:67" x14ac:dyDescent="0.2">
      <c r="AN154" s="46"/>
    </row>
    <row r="155" spans="1:67" x14ac:dyDescent="0.2">
      <c r="AN155" s="46"/>
    </row>
    <row r="156" spans="1:67" x14ac:dyDescent="0.2">
      <c r="AN156" s="46"/>
    </row>
    <row r="157" spans="1:67" x14ac:dyDescent="0.2">
      <c r="AN157" s="46"/>
    </row>
    <row r="158" spans="1:67" x14ac:dyDescent="0.2">
      <c r="AN158" s="46"/>
    </row>
    <row r="159" spans="1:67" x14ac:dyDescent="0.2">
      <c r="AN159" s="46"/>
    </row>
    <row r="160" spans="1:67" x14ac:dyDescent="0.2">
      <c r="AN160" s="46"/>
    </row>
    <row r="161" spans="40:40" x14ac:dyDescent="0.2">
      <c r="AN161" s="46"/>
    </row>
    <row r="162" spans="40:40" x14ac:dyDescent="0.2">
      <c r="AN162" s="46"/>
    </row>
    <row r="163" spans="40:40" x14ac:dyDescent="0.2">
      <c r="AN163" s="46"/>
    </row>
    <row r="164" spans="40:40" x14ac:dyDescent="0.2">
      <c r="AN164" s="46"/>
    </row>
    <row r="165" spans="40:40" x14ac:dyDescent="0.2">
      <c r="AN165" s="46"/>
    </row>
    <row r="166" spans="40:40" x14ac:dyDescent="0.2">
      <c r="AN166" s="46"/>
    </row>
    <row r="167" spans="40:40" x14ac:dyDescent="0.2">
      <c r="AN167" s="46"/>
    </row>
    <row r="168" spans="40:40" x14ac:dyDescent="0.2">
      <c r="AN168" s="46"/>
    </row>
    <row r="169" spans="40:40" x14ac:dyDescent="0.2">
      <c r="AN169" s="46"/>
    </row>
    <row r="170" spans="40:40" x14ac:dyDescent="0.2">
      <c r="AN170" s="46"/>
    </row>
    <row r="171" spans="40:40" x14ac:dyDescent="0.2">
      <c r="AN171" s="46"/>
    </row>
    <row r="172" spans="40:40" x14ac:dyDescent="0.2">
      <c r="AN172" s="46"/>
    </row>
    <row r="173" spans="40:40" x14ac:dyDescent="0.2">
      <c r="AN173" s="46"/>
    </row>
    <row r="174" spans="40:40" x14ac:dyDescent="0.2">
      <c r="AN174" s="46"/>
    </row>
    <row r="175" spans="40:40" x14ac:dyDescent="0.2">
      <c r="AN175" s="46"/>
    </row>
    <row r="176" spans="40:40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</sheetData>
  <sortState xmlns:xlrd2="http://schemas.microsoft.com/office/spreadsheetml/2017/richdata2" ref="A2:CP137">
    <sortCondition ref="A2:A137"/>
    <sortCondition descending="1" ref="CD2:CD137"/>
    <sortCondition descending="1" ref="BP2:BP137"/>
    <sortCondition descending="1" ref="BD2:BD137"/>
  </sortState>
  <conditionalFormatting sqref="G2:G137">
    <cfRule type="cellIs" dxfId="52" priority="17" operator="lessThanOrEqual">
      <formula>0.01</formula>
    </cfRule>
    <cfRule type="cellIs" dxfId="51" priority="18" operator="greaterThanOrEqual">
      <formula>0.99</formula>
    </cfRule>
  </conditionalFormatting>
  <conditionalFormatting sqref="B2:C137">
    <cfRule type="expression" dxfId="50" priority="16">
      <formula>$C2 &lt;&gt; $B2</formula>
    </cfRule>
  </conditionalFormatting>
  <conditionalFormatting sqref="P140:P141 Q141:R141 O2:P137">
    <cfRule type="cellIs" dxfId="49" priority="15" operator="greaterThan">
      <formula>0</formula>
    </cfRule>
  </conditionalFormatting>
  <conditionalFormatting sqref="Q2:R137">
    <cfRule type="cellIs" dxfId="7" priority="14" operator="greaterThan">
      <formula>0</formula>
    </cfRule>
  </conditionalFormatting>
  <conditionalFormatting sqref="AQ13:AQ14 AQ48 AQ27 AQ2:AQ4 AQ94:AQ95 AQ62:AQ63 AQ54 AQ34 AQ74 AQ56:AQ58 AQ98:AQ100 AQ20 AQ25 AQ76 AQ41 AQ6:AQ7 AQ9 AQ103:AQ113 AQ116:AQ128 AQ133:AQ134 AQ30:AQ32 AQ84:AQ89 AQ136:AQ137 AQ65:AQ69 AQ16:AQ18 AQ36:AQ39 AQ91">
    <cfRule type="cellIs" dxfId="48" priority="11" operator="greaterThan">
      <formula>1</formula>
    </cfRule>
  </conditionalFormatting>
  <conditionalFormatting sqref="CF2:CF137 CN2:CO137 BA2:BA137">
    <cfRule type="cellIs" dxfId="6" priority="12" operator="greaterThan">
      <formula>0</formula>
    </cfRule>
    <cfRule type="cellIs" dxfId="5" priority="13" operator="lessThan">
      <formula>0</formula>
    </cfRule>
  </conditionalFormatting>
  <conditionalFormatting sqref="AP2:AP137">
    <cfRule type="cellIs" dxfId="4" priority="10" operator="between">
      <formula>0.01</formula>
      <formula>0.99</formula>
    </cfRule>
  </conditionalFormatting>
  <conditionalFormatting sqref="BD2:BD137">
    <cfRule type="colorScale" priority="9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111:N137 N2:N109 BI2:BI137 BU2:BU137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BJ2:BJ137">
    <cfRule type="cellIs" dxfId="1" priority="6" operator="lessThanOrEqual">
      <formula>0.3333</formula>
    </cfRule>
  </conditionalFormatting>
  <conditionalFormatting sqref="BJ2:BJ137 BV2:BV137">
    <cfRule type="cellIs" dxfId="0" priority="5" operator="greaterThanOrEqual">
      <formula>2</formula>
    </cfRule>
  </conditionalFormatting>
  <conditionalFormatting sqref="AQ130">
    <cfRule type="cellIs" dxfId="47" priority="4" operator="greaterThan">
      <formula>1</formula>
    </cfRule>
  </conditionalFormatting>
  <conditionalFormatting sqref="AQ11">
    <cfRule type="cellIs" dxfId="46" priority="3" operator="greaterThan">
      <formula>1</formula>
    </cfRule>
  </conditionalFormatting>
  <conditionalFormatting sqref="AQ5">
    <cfRule type="cellIs" dxfId="45" priority="2" operator="greaterThan">
      <formula>1</formula>
    </cfRule>
  </conditionalFormatting>
  <conditionalFormatting sqref="AQ81">
    <cfRule type="cellIs" dxfId="44" priority="1" operator="greaterThan">
      <formula>1</formula>
    </cfRule>
  </conditionalFormatting>
  <conditionalFormatting sqref="D2:D137">
    <cfRule type="cellIs" dxfId="43" priority="21010" operator="greaterThanOrEqual">
      <formula>$I$146</formula>
    </cfRule>
    <cfRule type="cellIs" dxfId="42" priority="21011" operator="lessThanOrEqual">
      <formula>$K$146</formula>
    </cfRule>
  </conditionalFormatting>
  <conditionalFormatting sqref="K2:K137">
    <cfRule type="cellIs" dxfId="41" priority="21079" operator="greaterThanOrEqual">
      <formula>$I$145</formula>
    </cfRule>
    <cfRule type="cellIs" dxfId="40" priority="21080" operator="lessThanOrEqual">
      <formula>$K$145</formula>
    </cfRule>
  </conditionalFormatting>
  <conditionalFormatting sqref="CA2:CA137">
    <cfRule type="colorScale" priority="2108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37">
    <cfRule type="cellIs" dxfId="39" priority="21085" operator="lessThanOrEqual">
      <formula>$K$143</formula>
    </cfRule>
  </conditionalFormatting>
  <conditionalFormatting sqref="I2:I137">
    <cfRule type="cellIs" dxfId="38" priority="21087" operator="greaterThanOrEqual">
      <formula>$I$143</formula>
    </cfRule>
  </conditionalFormatting>
  <conditionalFormatting sqref="F2:F137">
    <cfRule type="cellIs" dxfId="37" priority="21089" operator="greaterThanOrEqual">
      <formula>$I$141</formula>
    </cfRule>
    <cfRule type="cellIs" dxfId="36" priority="21090" operator="lessThanOrEqual">
      <formula>$K$141</formula>
    </cfRule>
  </conditionalFormatting>
  <conditionalFormatting sqref="J2:J137">
    <cfRule type="cellIs" dxfId="35" priority="21093" operator="lessThanOrEqual">
      <formula>$K$144</formula>
    </cfRule>
    <cfRule type="cellIs" dxfId="34" priority="21094" operator="greaterThanOrEqual">
      <formula>$I$144</formula>
    </cfRule>
  </conditionalFormatting>
  <conditionalFormatting sqref="BP2:BP137">
    <cfRule type="colorScale" priority="21097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I2:CI137">
    <cfRule type="colorScale" priority="21099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33" priority="304" operator="lessThanOrEqual">
      <formula>0.01</formula>
    </cfRule>
    <cfRule type="cellIs" dxfId="32" priority="305" operator="greaterThanOrEqual">
      <formula>0.99</formula>
    </cfRule>
  </conditionalFormatting>
  <conditionalFormatting sqref="B2:C126">
    <cfRule type="expression" dxfId="31" priority="222">
      <formula>$C2 &lt;&gt; $B2</formula>
    </cfRule>
  </conditionalFormatting>
  <conditionalFormatting sqref="P129:P130 Q130:R130 O2:P126">
    <cfRule type="cellIs" dxfId="30" priority="201" operator="greaterThan">
      <formula>0</formula>
    </cfRule>
  </conditionalFormatting>
  <conditionalFormatting sqref="Q2:R126">
    <cfRule type="cellIs" dxfId="29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8" priority="27" operator="greaterThan">
      <formula>1</formula>
    </cfRule>
  </conditionalFormatting>
  <conditionalFormatting sqref="BA2:BA126 CF2:CF126 CO2:CP126">
    <cfRule type="cellIs" dxfId="27" priority="186" operator="greaterThan">
      <formula>0</formula>
    </cfRule>
    <cfRule type="cellIs" dxfId="26" priority="187" operator="lessThan">
      <formula>0</formula>
    </cfRule>
  </conditionalFormatting>
  <conditionalFormatting sqref="AP2:AP126">
    <cfRule type="cellIs" dxfId="25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24" priority="23" operator="lessThan">
      <formula>0</formula>
    </cfRule>
    <cfRule type="cellIs" dxfId="23" priority="24" operator="greaterThan">
      <formula>0</formula>
    </cfRule>
  </conditionalFormatting>
  <conditionalFormatting sqref="BJ2:BJ126">
    <cfRule type="cellIs" dxfId="22" priority="19" operator="lessThanOrEqual">
      <formula>0.3333</formula>
    </cfRule>
  </conditionalFormatting>
  <conditionalFormatting sqref="BJ2:BJ126 BV2:BV126">
    <cfRule type="cellIs" dxfId="21" priority="18" operator="greaterThanOrEqual">
      <formula>2</formula>
    </cfRule>
  </conditionalFormatting>
  <conditionalFormatting sqref="AQ120">
    <cfRule type="cellIs" dxfId="20" priority="11" operator="greaterThan">
      <formula>1</formula>
    </cfRule>
  </conditionalFormatting>
  <conditionalFormatting sqref="AQ11">
    <cfRule type="cellIs" dxfId="19" priority="10" operator="greaterThan">
      <formula>1</formula>
    </cfRule>
  </conditionalFormatting>
  <conditionalFormatting sqref="AQ6">
    <cfRule type="cellIs" dxfId="18" priority="1" operator="greaterThan">
      <formula>1</formula>
    </cfRule>
  </conditionalFormatting>
  <conditionalFormatting sqref="D2:D126">
    <cfRule type="cellIs" dxfId="17" priority="16668" operator="greaterThanOrEqual">
      <formula>$I$135</formula>
    </cfRule>
    <cfRule type="cellIs" dxfId="16" priority="16669" operator="lessThanOrEqual">
      <formula>$K$135</formula>
    </cfRule>
  </conditionalFormatting>
  <conditionalFormatting sqref="K2:K126">
    <cfRule type="cellIs" dxfId="15" priority="16737" operator="greaterThanOrEqual">
      <formula>$I$134</formula>
    </cfRule>
    <cfRule type="cellIs" dxfId="14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13" priority="16743" operator="lessThanOrEqual">
      <formula>$K$132</formula>
    </cfRule>
  </conditionalFormatting>
  <conditionalFormatting sqref="I2:I126">
    <cfRule type="cellIs" dxfId="12" priority="16745" operator="greaterThanOrEqual">
      <formula>$I$132</formula>
    </cfRule>
  </conditionalFormatting>
  <conditionalFormatting sqref="F2:F126">
    <cfRule type="cellIs" dxfId="11" priority="16747" operator="greaterThanOrEqual">
      <formula>$I$130</formula>
    </cfRule>
    <cfRule type="cellIs" dxfId="10" priority="16748" operator="lessThanOrEqual">
      <formula>$K$130</formula>
    </cfRule>
  </conditionalFormatting>
  <conditionalFormatting sqref="J2:J126">
    <cfRule type="cellIs" dxfId="9" priority="16751" operator="lessThanOrEqual">
      <formula>$K$133</formula>
    </cfRule>
    <cfRule type="cellIs" dxfId="8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2022-11-19T02:35:03Z</dcterms:modified>
</cp:coreProperties>
</file>