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CF375774-6B9E-BB43-82CA-1E700365CBE4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new" sheetId="12" r:id="rId1"/>
    <sheet name="old" sheetId="11" r:id="rId2"/>
  </sheets>
  <definedNames>
    <definedName name="_xlnm._FilterDatabase" localSheetId="1" hidden="1">old!$A$1:$CP$125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6" i="12" l="1"/>
  <c r="C135" i="12"/>
  <c r="D134" i="12"/>
  <c r="F134" i="12" s="1"/>
  <c r="D133" i="12"/>
  <c r="F133" i="12" s="1"/>
  <c r="D132" i="12"/>
  <c r="F132" i="12" s="1"/>
  <c r="D131" i="12"/>
  <c r="L127" i="12"/>
  <c r="E127" i="12"/>
  <c r="CH126" i="12"/>
  <c r="CH128" i="12" s="1"/>
  <c r="CH129" i="12" s="1"/>
  <c r="BY126" i="12"/>
  <c r="BM126" i="12"/>
  <c r="BL126" i="12"/>
  <c r="BK126" i="12"/>
  <c r="BB126" i="12"/>
  <c r="L126" i="12"/>
  <c r="E126" i="12"/>
  <c r="D126" i="12"/>
  <c r="C126" i="12"/>
  <c r="CP125" i="12"/>
  <c r="BN125" i="12"/>
  <c r="BW125" i="12" s="1"/>
  <c r="CQ125" i="12" s="1"/>
  <c r="BA125" i="12"/>
  <c r="AK125" i="12"/>
  <c r="AJ125" i="12"/>
  <c r="AG125" i="12"/>
  <c r="AH125" i="12" s="1"/>
  <c r="AF125" i="12"/>
  <c r="Y125" i="12"/>
  <c r="X125" i="12"/>
  <c r="U125" i="12"/>
  <c r="W125" i="12" s="1"/>
  <c r="T125" i="12"/>
  <c r="V125" i="12" s="1"/>
  <c r="CP124" i="12"/>
  <c r="BN124" i="12"/>
  <c r="BW124" i="12" s="1"/>
  <c r="CQ124" i="12" s="1"/>
  <c r="BA124" i="12"/>
  <c r="AK124" i="12"/>
  <c r="AJ124" i="12"/>
  <c r="AG124" i="12"/>
  <c r="AF124" i="12"/>
  <c r="Y124" i="12"/>
  <c r="X124" i="12"/>
  <c r="U124" i="12"/>
  <c r="W124" i="12" s="1"/>
  <c r="T124" i="12"/>
  <c r="V124" i="12" s="1"/>
  <c r="CP123" i="12"/>
  <c r="BN123" i="12"/>
  <c r="BW123" i="12" s="1"/>
  <c r="CQ123" i="12" s="1"/>
  <c r="BA123" i="12"/>
  <c r="AK123" i="12"/>
  <c r="AJ123" i="12"/>
  <c r="AG123" i="12"/>
  <c r="AF123" i="12"/>
  <c r="Y123" i="12"/>
  <c r="X123" i="12"/>
  <c r="U123" i="12"/>
  <c r="W123" i="12" s="1"/>
  <c r="T123" i="12"/>
  <c r="V123" i="12" s="1"/>
  <c r="CP122" i="12"/>
  <c r="BN122" i="12"/>
  <c r="BW122" i="12" s="1"/>
  <c r="CQ122" i="12" s="1"/>
  <c r="BA122" i="12"/>
  <c r="AK122" i="12"/>
  <c r="AJ122" i="12"/>
  <c r="AG122" i="12"/>
  <c r="AF122" i="12"/>
  <c r="Y122" i="12"/>
  <c r="X122" i="12"/>
  <c r="U122" i="12"/>
  <c r="W122" i="12" s="1"/>
  <c r="T122" i="12"/>
  <c r="V122" i="12" s="1"/>
  <c r="CP121" i="12"/>
  <c r="BN121" i="12"/>
  <c r="BW121" i="12" s="1"/>
  <c r="CQ121" i="12" s="1"/>
  <c r="BA121" i="12"/>
  <c r="AK121" i="12"/>
  <c r="AJ121" i="12"/>
  <c r="AG121" i="12"/>
  <c r="AF121" i="12"/>
  <c r="Y121" i="12"/>
  <c r="X121" i="12"/>
  <c r="U121" i="12"/>
  <c r="W121" i="12" s="1"/>
  <c r="T121" i="12"/>
  <c r="V121" i="12" s="1"/>
  <c r="CP120" i="12"/>
  <c r="BN120" i="12"/>
  <c r="BA120" i="12"/>
  <c r="AK120" i="12"/>
  <c r="AJ120" i="12"/>
  <c r="AG120" i="12"/>
  <c r="AF120" i="12"/>
  <c r="Y120" i="12"/>
  <c r="X120" i="12"/>
  <c r="U120" i="12"/>
  <c r="W120" i="12" s="1"/>
  <c r="T120" i="12"/>
  <c r="V120" i="12" s="1"/>
  <c r="CP119" i="12"/>
  <c r="BN119" i="12"/>
  <c r="BW119" i="12" s="1"/>
  <c r="CQ119" i="12" s="1"/>
  <c r="BA119" i="12"/>
  <c r="AK119" i="12"/>
  <c r="AJ119" i="12"/>
  <c r="AG119" i="12"/>
  <c r="AF119" i="12"/>
  <c r="Y119" i="12"/>
  <c r="X119" i="12"/>
  <c r="U119" i="12"/>
  <c r="W119" i="12" s="1"/>
  <c r="T119" i="12"/>
  <c r="V119" i="12" s="1"/>
  <c r="CP118" i="12"/>
  <c r="BN118" i="12"/>
  <c r="BW118" i="12" s="1"/>
  <c r="CQ118" i="12" s="1"/>
  <c r="BA118" i="12"/>
  <c r="AK118" i="12"/>
  <c r="AJ118" i="12"/>
  <c r="AG118" i="12"/>
  <c r="AF118" i="12"/>
  <c r="Y118" i="12"/>
  <c r="X118" i="12"/>
  <c r="U118" i="12"/>
  <c r="W118" i="12" s="1"/>
  <c r="T118" i="12"/>
  <c r="V118" i="12" s="1"/>
  <c r="CP117" i="12"/>
  <c r="BN117" i="12"/>
  <c r="BW117" i="12" s="1"/>
  <c r="CQ117" i="12" s="1"/>
  <c r="BA117" i="12"/>
  <c r="AK117" i="12"/>
  <c r="AJ117" i="12"/>
  <c r="AG117" i="12"/>
  <c r="AF117" i="12"/>
  <c r="Y117" i="12"/>
  <c r="X117" i="12"/>
  <c r="U117" i="12"/>
  <c r="W117" i="12" s="1"/>
  <c r="T117" i="12"/>
  <c r="V117" i="12" s="1"/>
  <c r="CP116" i="12"/>
  <c r="BN116" i="12"/>
  <c r="BA116" i="12"/>
  <c r="AK116" i="12"/>
  <c r="AJ116" i="12"/>
  <c r="AG116" i="12"/>
  <c r="AF116" i="12"/>
  <c r="Y116" i="12"/>
  <c r="X116" i="12"/>
  <c r="U116" i="12"/>
  <c r="W116" i="12" s="1"/>
  <c r="T116" i="12"/>
  <c r="V116" i="12" s="1"/>
  <c r="CP115" i="12"/>
  <c r="BN115" i="12"/>
  <c r="BA115" i="12"/>
  <c r="AK115" i="12"/>
  <c r="AJ115" i="12"/>
  <c r="AG115" i="12"/>
  <c r="AF115" i="12"/>
  <c r="Y115" i="12"/>
  <c r="X115" i="12"/>
  <c r="U115" i="12"/>
  <c r="W115" i="12" s="1"/>
  <c r="T115" i="12"/>
  <c r="V115" i="12" s="1"/>
  <c r="CP114" i="12"/>
  <c r="BN114" i="12"/>
  <c r="BW114" i="12" s="1"/>
  <c r="CQ114" i="12" s="1"/>
  <c r="BA114" i="12"/>
  <c r="AK114" i="12"/>
  <c r="AJ114" i="12"/>
  <c r="AG114" i="12"/>
  <c r="AF114" i="12"/>
  <c r="Y114" i="12"/>
  <c r="X114" i="12"/>
  <c r="U114" i="12"/>
  <c r="W114" i="12" s="1"/>
  <c r="T114" i="12"/>
  <c r="V114" i="12" s="1"/>
  <c r="CP113" i="12"/>
  <c r="BN113" i="12"/>
  <c r="BW113" i="12" s="1"/>
  <c r="CQ113" i="12" s="1"/>
  <c r="BA113" i="12"/>
  <c r="AK113" i="12"/>
  <c r="AJ113" i="12"/>
  <c r="AG113" i="12"/>
  <c r="AF113" i="12"/>
  <c r="Y113" i="12"/>
  <c r="X113" i="12"/>
  <c r="U113" i="12"/>
  <c r="W113" i="12" s="1"/>
  <c r="T113" i="12"/>
  <c r="V113" i="12" s="1"/>
  <c r="CP112" i="12"/>
  <c r="BN112" i="12"/>
  <c r="BW112" i="12" s="1"/>
  <c r="CQ112" i="12" s="1"/>
  <c r="BA112" i="12"/>
  <c r="AK112" i="12"/>
  <c r="AJ112" i="12"/>
  <c r="AG112" i="12"/>
  <c r="AF112" i="12"/>
  <c r="Y112" i="12"/>
  <c r="X112" i="12"/>
  <c r="U112" i="12"/>
  <c r="W112" i="12" s="1"/>
  <c r="T112" i="12"/>
  <c r="V112" i="12" s="1"/>
  <c r="CP111" i="12"/>
  <c r="BN111" i="12"/>
  <c r="BW111" i="12" s="1"/>
  <c r="CQ111" i="12" s="1"/>
  <c r="BA111" i="12"/>
  <c r="AK111" i="12"/>
  <c r="AJ111" i="12"/>
  <c r="AG111" i="12"/>
  <c r="AF111" i="12"/>
  <c r="Y111" i="12"/>
  <c r="X111" i="12"/>
  <c r="U111" i="12"/>
  <c r="W111" i="12" s="1"/>
  <c r="T111" i="12"/>
  <c r="V111" i="12" s="1"/>
  <c r="CP110" i="12"/>
  <c r="BN110" i="12"/>
  <c r="BW110" i="12" s="1"/>
  <c r="CQ110" i="12" s="1"/>
  <c r="BA110" i="12"/>
  <c r="AK110" i="12"/>
  <c r="AJ110" i="12"/>
  <c r="AG110" i="12"/>
  <c r="AF110" i="12"/>
  <c r="Y110" i="12"/>
  <c r="X110" i="12"/>
  <c r="U110" i="12"/>
  <c r="W110" i="12" s="1"/>
  <c r="T110" i="12"/>
  <c r="V110" i="12" s="1"/>
  <c r="CP109" i="12"/>
  <c r="BN109" i="12"/>
  <c r="BW109" i="12" s="1"/>
  <c r="CQ109" i="12" s="1"/>
  <c r="BA109" i="12"/>
  <c r="AK109" i="12"/>
  <c r="AJ109" i="12"/>
  <c r="AG109" i="12"/>
  <c r="AF109" i="12"/>
  <c r="Y109" i="12"/>
  <c r="X109" i="12"/>
  <c r="U109" i="12"/>
  <c r="W109" i="12" s="1"/>
  <c r="T109" i="12"/>
  <c r="V109" i="12" s="1"/>
  <c r="CP108" i="12"/>
  <c r="BN108" i="12"/>
  <c r="BW108" i="12" s="1"/>
  <c r="CQ108" i="12" s="1"/>
  <c r="BA108" i="12"/>
  <c r="AK108" i="12"/>
  <c r="AJ108" i="12"/>
  <c r="AG108" i="12"/>
  <c r="AF108" i="12"/>
  <c r="Y108" i="12"/>
  <c r="X108" i="12"/>
  <c r="U108" i="12"/>
  <c r="W108" i="12" s="1"/>
  <c r="T108" i="12"/>
  <c r="V108" i="12" s="1"/>
  <c r="CP107" i="12"/>
  <c r="BN107" i="12"/>
  <c r="BW107" i="12" s="1"/>
  <c r="CQ107" i="12" s="1"/>
  <c r="BA107" i="12"/>
  <c r="AK107" i="12"/>
  <c r="AJ107" i="12"/>
  <c r="AG107" i="12"/>
  <c r="AF107" i="12"/>
  <c r="Y107" i="12"/>
  <c r="X107" i="12"/>
  <c r="U107" i="12"/>
  <c r="W107" i="12" s="1"/>
  <c r="T107" i="12"/>
  <c r="V107" i="12" s="1"/>
  <c r="CP106" i="12"/>
  <c r="BN106" i="12"/>
  <c r="BA106" i="12"/>
  <c r="AK106" i="12"/>
  <c r="AJ106" i="12"/>
  <c r="AG106" i="12"/>
  <c r="AF106" i="12"/>
  <c r="Y106" i="12"/>
  <c r="X106" i="12"/>
  <c r="U106" i="12"/>
  <c r="W106" i="12" s="1"/>
  <c r="T106" i="12"/>
  <c r="V106" i="12" s="1"/>
  <c r="CP105" i="12"/>
  <c r="BN105" i="12"/>
  <c r="BW105" i="12" s="1"/>
  <c r="CQ105" i="12" s="1"/>
  <c r="BA105" i="12"/>
  <c r="AK105" i="12"/>
  <c r="AJ105" i="12"/>
  <c r="AG105" i="12"/>
  <c r="AF105" i="12"/>
  <c r="Y105" i="12"/>
  <c r="X105" i="12"/>
  <c r="U105" i="12"/>
  <c r="W105" i="12" s="1"/>
  <c r="T105" i="12"/>
  <c r="V105" i="12" s="1"/>
  <c r="CP104" i="12"/>
  <c r="BN104" i="12"/>
  <c r="BW104" i="12" s="1"/>
  <c r="CQ104" i="12" s="1"/>
  <c r="BA104" i="12"/>
  <c r="AK104" i="12"/>
  <c r="AJ104" i="12"/>
  <c r="AG104" i="12"/>
  <c r="AF104" i="12"/>
  <c r="Y104" i="12"/>
  <c r="X104" i="12"/>
  <c r="U104" i="12"/>
  <c r="W104" i="12" s="1"/>
  <c r="T104" i="12"/>
  <c r="V104" i="12" s="1"/>
  <c r="CP103" i="12"/>
  <c r="BN103" i="12"/>
  <c r="BW103" i="12" s="1"/>
  <c r="CQ103" i="12" s="1"/>
  <c r="BA103" i="12"/>
  <c r="AK103" i="12"/>
  <c r="AJ103" i="12"/>
  <c r="AG103" i="12"/>
  <c r="AF103" i="12"/>
  <c r="Y103" i="12"/>
  <c r="X103" i="12"/>
  <c r="U103" i="12"/>
  <c r="W103" i="12" s="1"/>
  <c r="T103" i="12"/>
  <c r="V103" i="12" s="1"/>
  <c r="CP102" i="12"/>
  <c r="BN102" i="12"/>
  <c r="BW102" i="12" s="1"/>
  <c r="CQ102" i="12" s="1"/>
  <c r="BA102" i="12"/>
  <c r="AK102" i="12"/>
  <c r="AJ102" i="12"/>
  <c r="AG102" i="12"/>
  <c r="AF102" i="12"/>
  <c r="Y102" i="12"/>
  <c r="X102" i="12"/>
  <c r="U102" i="12"/>
  <c r="W102" i="12" s="1"/>
  <c r="T102" i="12"/>
  <c r="V102" i="12" s="1"/>
  <c r="CP101" i="12"/>
  <c r="BN101" i="12"/>
  <c r="BW101" i="12" s="1"/>
  <c r="CQ101" i="12" s="1"/>
  <c r="BA101" i="12"/>
  <c r="AK101" i="12"/>
  <c r="AJ101" i="12"/>
  <c r="AG101" i="12"/>
  <c r="AF101" i="12"/>
  <c r="Y101" i="12"/>
  <c r="X101" i="12"/>
  <c r="U101" i="12"/>
  <c r="W101" i="12" s="1"/>
  <c r="T101" i="12"/>
  <c r="V101" i="12" s="1"/>
  <c r="CP100" i="12"/>
  <c r="BN100" i="12"/>
  <c r="BW100" i="12" s="1"/>
  <c r="CQ100" i="12" s="1"/>
  <c r="BA100" i="12"/>
  <c r="AK100" i="12"/>
  <c r="AJ100" i="12"/>
  <c r="AG100" i="12"/>
  <c r="AF100" i="12"/>
  <c r="Y100" i="12"/>
  <c r="X100" i="12"/>
  <c r="U100" i="12"/>
  <c r="W100" i="12" s="1"/>
  <c r="T100" i="12"/>
  <c r="V100" i="12" s="1"/>
  <c r="CP99" i="12"/>
  <c r="BN99" i="12"/>
  <c r="BW99" i="12" s="1"/>
  <c r="CQ99" i="12" s="1"/>
  <c r="BA99" i="12"/>
  <c r="AK99" i="12"/>
  <c r="AJ99" i="12"/>
  <c r="AG99" i="12"/>
  <c r="AF99" i="12"/>
  <c r="Y99" i="12"/>
  <c r="X99" i="12"/>
  <c r="U99" i="12"/>
  <c r="W99" i="12" s="1"/>
  <c r="T99" i="12"/>
  <c r="V99" i="12" s="1"/>
  <c r="CP98" i="12"/>
  <c r="BN98" i="12"/>
  <c r="BW98" i="12" s="1"/>
  <c r="CQ98" i="12" s="1"/>
  <c r="BA98" i="12"/>
  <c r="AK98" i="12"/>
  <c r="AJ98" i="12"/>
  <c r="AG98" i="12"/>
  <c r="AF98" i="12"/>
  <c r="Y98" i="12"/>
  <c r="X98" i="12"/>
  <c r="U98" i="12"/>
  <c r="W98" i="12" s="1"/>
  <c r="T98" i="12"/>
  <c r="V98" i="12" s="1"/>
  <c r="CP97" i="12"/>
  <c r="BN97" i="12"/>
  <c r="BW97" i="12" s="1"/>
  <c r="CQ97" i="12" s="1"/>
  <c r="BA97" i="12"/>
  <c r="AK97" i="12"/>
  <c r="AJ97" i="12"/>
  <c r="AG97" i="12"/>
  <c r="AF97" i="12"/>
  <c r="Y97" i="12"/>
  <c r="X97" i="12"/>
  <c r="U97" i="12"/>
  <c r="W97" i="12" s="1"/>
  <c r="T97" i="12"/>
  <c r="V97" i="12" s="1"/>
  <c r="CP96" i="12"/>
  <c r="BN96" i="12"/>
  <c r="BW96" i="12" s="1"/>
  <c r="CQ96" i="12" s="1"/>
  <c r="BA96" i="12"/>
  <c r="AK96" i="12"/>
  <c r="AJ96" i="12"/>
  <c r="AG96" i="12"/>
  <c r="AF96" i="12"/>
  <c r="Y96" i="12"/>
  <c r="X96" i="12"/>
  <c r="U96" i="12"/>
  <c r="W96" i="12" s="1"/>
  <c r="T96" i="12"/>
  <c r="V96" i="12" s="1"/>
  <c r="CP95" i="12"/>
  <c r="BN95" i="12"/>
  <c r="BW95" i="12" s="1"/>
  <c r="CQ95" i="12" s="1"/>
  <c r="BA95" i="12"/>
  <c r="AK95" i="12"/>
  <c r="AJ95" i="12"/>
  <c r="AG95" i="12"/>
  <c r="AF95" i="12"/>
  <c r="Y95" i="12"/>
  <c r="X95" i="12"/>
  <c r="U95" i="12"/>
  <c r="W95" i="12" s="1"/>
  <c r="T95" i="12"/>
  <c r="V95" i="12" s="1"/>
  <c r="CP94" i="12"/>
  <c r="BN94" i="12"/>
  <c r="BW94" i="12" s="1"/>
  <c r="CQ94" i="12" s="1"/>
  <c r="BA94" i="12"/>
  <c r="AK94" i="12"/>
  <c r="AJ94" i="12"/>
  <c r="AG94" i="12"/>
  <c r="AF94" i="12"/>
  <c r="Y94" i="12"/>
  <c r="X94" i="12"/>
  <c r="U94" i="12"/>
  <c r="W94" i="12" s="1"/>
  <c r="T94" i="12"/>
  <c r="V94" i="12" s="1"/>
  <c r="CP93" i="12"/>
  <c r="BN93" i="12"/>
  <c r="BW93" i="12" s="1"/>
  <c r="CQ93" i="12" s="1"/>
  <c r="BA93" i="12"/>
  <c r="AK93" i="12"/>
  <c r="AJ93" i="12"/>
  <c r="AG93" i="12"/>
  <c r="AF93" i="12"/>
  <c r="Y93" i="12"/>
  <c r="X93" i="12"/>
  <c r="U93" i="12"/>
  <c r="W93" i="12" s="1"/>
  <c r="T93" i="12"/>
  <c r="V93" i="12" s="1"/>
  <c r="CP92" i="12"/>
  <c r="BN92" i="12"/>
  <c r="BW92" i="12" s="1"/>
  <c r="CQ92" i="12" s="1"/>
  <c r="BA92" i="12"/>
  <c r="AK92" i="12"/>
  <c r="AJ92" i="12"/>
  <c r="AG92" i="12"/>
  <c r="AF92" i="12"/>
  <c r="Y92" i="12"/>
  <c r="X92" i="12"/>
  <c r="U92" i="12"/>
  <c r="W92" i="12" s="1"/>
  <c r="T92" i="12"/>
  <c r="V92" i="12" s="1"/>
  <c r="CP91" i="12"/>
  <c r="BN91" i="12"/>
  <c r="BW91" i="12" s="1"/>
  <c r="CQ91" i="12" s="1"/>
  <c r="BA91" i="12"/>
  <c r="AK91" i="12"/>
  <c r="AJ91" i="12"/>
  <c r="AG91" i="12"/>
  <c r="AF91" i="12"/>
  <c r="Y91" i="12"/>
  <c r="X91" i="12"/>
  <c r="U91" i="12"/>
  <c r="W91" i="12" s="1"/>
  <c r="T91" i="12"/>
  <c r="V91" i="12" s="1"/>
  <c r="CP90" i="12"/>
  <c r="BN90" i="12"/>
  <c r="BW90" i="12" s="1"/>
  <c r="CQ90" i="12" s="1"/>
  <c r="BA90" i="12"/>
  <c r="AK90" i="12"/>
  <c r="AJ90" i="12"/>
  <c r="AG90" i="12"/>
  <c r="AF90" i="12"/>
  <c r="Y90" i="12"/>
  <c r="X90" i="12"/>
  <c r="U90" i="12"/>
  <c r="W90" i="12" s="1"/>
  <c r="T90" i="12"/>
  <c r="V90" i="12" s="1"/>
  <c r="CP89" i="12"/>
  <c r="BN89" i="12"/>
  <c r="BW89" i="12" s="1"/>
  <c r="CQ89" i="12" s="1"/>
  <c r="BA89" i="12"/>
  <c r="AK89" i="12"/>
  <c r="AJ89" i="12"/>
  <c r="AG89" i="12"/>
  <c r="AF89" i="12"/>
  <c r="Y89" i="12"/>
  <c r="X89" i="12"/>
  <c r="U89" i="12"/>
  <c r="W89" i="12" s="1"/>
  <c r="T89" i="12"/>
  <c r="V89" i="12" s="1"/>
  <c r="CP88" i="12"/>
  <c r="BN88" i="12"/>
  <c r="BW88" i="12" s="1"/>
  <c r="CQ88" i="12" s="1"/>
  <c r="BA88" i="12"/>
  <c r="AK88" i="12"/>
  <c r="AJ88" i="12"/>
  <c r="AG88" i="12"/>
  <c r="AF88" i="12"/>
  <c r="Y88" i="12"/>
  <c r="X88" i="12"/>
  <c r="U88" i="12"/>
  <c r="W88" i="12" s="1"/>
  <c r="T88" i="12"/>
  <c r="V88" i="12" s="1"/>
  <c r="CP87" i="12"/>
  <c r="BN87" i="12"/>
  <c r="BW87" i="12" s="1"/>
  <c r="CQ87" i="12" s="1"/>
  <c r="BA87" i="12"/>
  <c r="AK87" i="12"/>
  <c r="AJ87" i="12"/>
  <c r="AG87" i="12"/>
  <c r="AF87" i="12"/>
  <c r="Y87" i="12"/>
  <c r="X87" i="12"/>
  <c r="U87" i="12"/>
  <c r="W87" i="12" s="1"/>
  <c r="T87" i="12"/>
  <c r="V87" i="12" s="1"/>
  <c r="CP86" i="12"/>
  <c r="BN86" i="12"/>
  <c r="BW86" i="12" s="1"/>
  <c r="CQ86" i="12" s="1"/>
  <c r="BA86" i="12"/>
  <c r="AK86" i="12"/>
  <c r="AJ86" i="12"/>
  <c r="AG86" i="12"/>
  <c r="AF86" i="12"/>
  <c r="Y86" i="12"/>
  <c r="X86" i="12"/>
  <c r="U86" i="12"/>
  <c r="W86" i="12" s="1"/>
  <c r="T86" i="12"/>
  <c r="V86" i="12" s="1"/>
  <c r="CP85" i="12"/>
  <c r="BN85" i="12"/>
  <c r="BW85" i="12" s="1"/>
  <c r="CQ85" i="12" s="1"/>
  <c r="BA85" i="12"/>
  <c r="AK85" i="12"/>
  <c r="AJ85" i="12"/>
  <c r="AG85" i="12"/>
  <c r="AF85" i="12"/>
  <c r="Y85" i="12"/>
  <c r="X85" i="12"/>
  <c r="U85" i="12"/>
  <c r="W85" i="12" s="1"/>
  <c r="T85" i="12"/>
  <c r="V85" i="12" s="1"/>
  <c r="CP84" i="12"/>
  <c r="BN84" i="12"/>
  <c r="BW84" i="12" s="1"/>
  <c r="CQ84" i="12" s="1"/>
  <c r="BA84" i="12"/>
  <c r="AK84" i="12"/>
  <c r="AJ84" i="12"/>
  <c r="AG84" i="12"/>
  <c r="AF84" i="12"/>
  <c r="Y84" i="12"/>
  <c r="X84" i="12"/>
  <c r="U84" i="12"/>
  <c r="W84" i="12" s="1"/>
  <c r="T84" i="12"/>
  <c r="V84" i="12" s="1"/>
  <c r="CP83" i="12"/>
  <c r="BN83" i="12"/>
  <c r="BW83" i="12" s="1"/>
  <c r="CQ83" i="12" s="1"/>
  <c r="BA83" i="12"/>
  <c r="AK83" i="12"/>
  <c r="AJ83" i="12"/>
  <c r="AG83" i="12"/>
  <c r="AF83" i="12"/>
  <c r="Y83" i="12"/>
  <c r="X83" i="12"/>
  <c r="U83" i="12"/>
  <c r="W83" i="12" s="1"/>
  <c r="T83" i="12"/>
  <c r="V83" i="12" s="1"/>
  <c r="CP82" i="12"/>
  <c r="BN82" i="12"/>
  <c r="BW82" i="12" s="1"/>
  <c r="CQ82" i="12" s="1"/>
  <c r="BA82" i="12"/>
  <c r="AK82" i="12"/>
  <c r="AJ82" i="12"/>
  <c r="AG82" i="12"/>
  <c r="AF82" i="12"/>
  <c r="Y82" i="12"/>
  <c r="X82" i="12"/>
  <c r="U82" i="12"/>
  <c r="W82" i="12" s="1"/>
  <c r="T82" i="12"/>
  <c r="V82" i="12" s="1"/>
  <c r="CP81" i="12"/>
  <c r="BN81" i="12"/>
  <c r="BA81" i="12"/>
  <c r="AK81" i="12"/>
  <c r="AJ81" i="12"/>
  <c r="AG81" i="12"/>
  <c r="AF81" i="12"/>
  <c r="Y81" i="12"/>
  <c r="X81" i="12"/>
  <c r="U81" i="12"/>
  <c r="W81" i="12" s="1"/>
  <c r="T81" i="12"/>
  <c r="V81" i="12" s="1"/>
  <c r="CP80" i="12"/>
  <c r="BN80" i="12"/>
  <c r="BW80" i="12" s="1"/>
  <c r="CQ80" i="12" s="1"/>
  <c r="BA80" i="12"/>
  <c r="AK80" i="12"/>
  <c r="AJ80" i="12"/>
  <c r="AG80" i="12"/>
  <c r="AF80" i="12"/>
  <c r="Y80" i="12"/>
  <c r="X80" i="12"/>
  <c r="U80" i="12"/>
  <c r="W80" i="12" s="1"/>
  <c r="T80" i="12"/>
  <c r="V80" i="12" s="1"/>
  <c r="CP79" i="12"/>
  <c r="BN79" i="12"/>
  <c r="BW79" i="12" s="1"/>
  <c r="CQ79" i="12" s="1"/>
  <c r="BA79" i="12"/>
  <c r="AK79" i="12"/>
  <c r="AJ79" i="12"/>
  <c r="AG79" i="12"/>
  <c r="AF79" i="12"/>
  <c r="Y79" i="12"/>
  <c r="X79" i="12"/>
  <c r="U79" i="12"/>
  <c r="W79" i="12" s="1"/>
  <c r="T79" i="12"/>
  <c r="V79" i="12" s="1"/>
  <c r="CP78" i="12"/>
  <c r="BN78" i="12"/>
  <c r="BW78" i="12" s="1"/>
  <c r="CQ78" i="12" s="1"/>
  <c r="BA78" i="12"/>
  <c r="AK78" i="12"/>
  <c r="AJ78" i="12"/>
  <c r="AG78" i="12"/>
  <c r="AF78" i="12"/>
  <c r="Y78" i="12"/>
  <c r="X78" i="12"/>
  <c r="U78" i="12"/>
  <c r="W78" i="12" s="1"/>
  <c r="T78" i="12"/>
  <c r="V78" i="12" s="1"/>
  <c r="CP77" i="12"/>
  <c r="BN77" i="12"/>
  <c r="BW77" i="12" s="1"/>
  <c r="CQ77" i="12" s="1"/>
  <c r="BA77" i="12"/>
  <c r="AK77" i="12"/>
  <c r="AJ77" i="12"/>
  <c r="AG77" i="12"/>
  <c r="AF77" i="12"/>
  <c r="Y77" i="12"/>
  <c r="X77" i="12"/>
  <c r="U77" i="12"/>
  <c r="W77" i="12" s="1"/>
  <c r="T77" i="12"/>
  <c r="V77" i="12" s="1"/>
  <c r="CP76" i="12"/>
  <c r="BN76" i="12"/>
  <c r="BA76" i="12"/>
  <c r="AK76" i="12"/>
  <c r="AJ76" i="12"/>
  <c r="AG76" i="12"/>
  <c r="AF76" i="12"/>
  <c r="Y76" i="12"/>
  <c r="X76" i="12"/>
  <c r="U76" i="12"/>
  <c r="W76" i="12" s="1"/>
  <c r="T76" i="12"/>
  <c r="V76" i="12" s="1"/>
  <c r="CP75" i="12"/>
  <c r="BN75" i="12"/>
  <c r="BW75" i="12" s="1"/>
  <c r="CQ75" i="12" s="1"/>
  <c r="BA75" i="12"/>
  <c r="AK75" i="12"/>
  <c r="AJ75" i="12"/>
  <c r="AG75" i="12"/>
  <c r="AF75" i="12"/>
  <c r="Y75" i="12"/>
  <c r="X75" i="12"/>
  <c r="U75" i="12"/>
  <c r="W75" i="12" s="1"/>
  <c r="T75" i="12"/>
  <c r="V75" i="12" s="1"/>
  <c r="CP74" i="12"/>
  <c r="BN74" i="12"/>
  <c r="BW74" i="12" s="1"/>
  <c r="CQ74" i="12" s="1"/>
  <c r="BA74" i="12"/>
  <c r="AK74" i="12"/>
  <c r="AJ74" i="12"/>
  <c r="AG74" i="12"/>
  <c r="AF74" i="12"/>
  <c r="Y74" i="12"/>
  <c r="X74" i="12"/>
  <c r="U74" i="12"/>
  <c r="W74" i="12" s="1"/>
  <c r="T74" i="12"/>
  <c r="V74" i="12" s="1"/>
  <c r="CP73" i="12"/>
  <c r="BN73" i="12"/>
  <c r="BW73" i="12" s="1"/>
  <c r="CQ73" i="12" s="1"/>
  <c r="BA73" i="12"/>
  <c r="AK73" i="12"/>
  <c r="AJ73" i="12"/>
  <c r="AG73" i="12"/>
  <c r="AF73" i="12"/>
  <c r="Y73" i="12"/>
  <c r="X73" i="12"/>
  <c r="U73" i="12"/>
  <c r="W73" i="12" s="1"/>
  <c r="T73" i="12"/>
  <c r="V73" i="12" s="1"/>
  <c r="CP72" i="12"/>
  <c r="BN72" i="12"/>
  <c r="BW72" i="12" s="1"/>
  <c r="CQ72" i="12" s="1"/>
  <c r="BA72" i="12"/>
  <c r="AK72" i="12"/>
  <c r="AJ72" i="12"/>
  <c r="AG72" i="12"/>
  <c r="AF72" i="12"/>
  <c r="Y72" i="12"/>
  <c r="X72" i="12"/>
  <c r="U72" i="12"/>
  <c r="W72" i="12" s="1"/>
  <c r="T72" i="12"/>
  <c r="V72" i="12" s="1"/>
  <c r="CP71" i="12"/>
  <c r="BN71" i="12"/>
  <c r="BW71" i="12" s="1"/>
  <c r="CQ71" i="12" s="1"/>
  <c r="BA71" i="12"/>
  <c r="AK71" i="12"/>
  <c r="AJ71" i="12"/>
  <c r="AG71" i="12"/>
  <c r="AF71" i="12"/>
  <c r="Y71" i="12"/>
  <c r="X71" i="12"/>
  <c r="U71" i="12"/>
  <c r="W71" i="12" s="1"/>
  <c r="T71" i="12"/>
  <c r="V71" i="12" s="1"/>
  <c r="CP70" i="12"/>
  <c r="BN70" i="12"/>
  <c r="BA70" i="12"/>
  <c r="AK70" i="12"/>
  <c r="AJ70" i="12"/>
  <c r="AG70" i="12"/>
  <c r="AF70" i="12"/>
  <c r="Y70" i="12"/>
  <c r="X70" i="12"/>
  <c r="U70" i="12"/>
  <c r="W70" i="12" s="1"/>
  <c r="T70" i="12"/>
  <c r="V70" i="12" s="1"/>
  <c r="CP69" i="12"/>
  <c r="BN69" i="12"/>
  <c r="BW69" i="12" s="1"/>
  <c r="CQ69" i="12" s="1"/>
  <c r="BA69" i="12"/>
  <c r="AK69" i="12"/>
  <c r="AJ69" i="12"/>
  <c r="AG69" i="12"/>
  <c r="AF69" i="12"/>
  <c r="Y69" i="12"/>
  <c r="X69" i="12"/>
  <c r="U69" i="12"/>
  <c r="W69" i="12" s="1"/>
  <c r="T69" i="12"/>
  <c r="V69" i="12" s="1"/>
  <c r="CP68" i="12"/>
  <c r="BN68" i="12"/>
  <c r="BW68" i="12" s="1"/>
  <c r="CQ68" i="12" s="1"/>
  <c r="BA68" i="12"/>
  <c r="AK68" i="12"/>
  <c r="AJ68" i="12"/>
  <c r="AG68" i="12"/>
  <c r="AF68" i="12"/>
  <c r="Y68" i="12"/>
  <c r="X68" i="12"/>
  <c r="U68" i="12"/>
  <c r="W68" i="12" s="1"/>
  <c r="T68" i="12"/>
  <c r="V68" i="12" s="1"/>
  <c r="CP67" i="12"/>
  <c r="BN67" i="12"/>
  <c r="BW67" i="12" s="1"/>
  <c r="CQ67" i="12" s="1"/>
  <c r="BA67" i="12"/>
  <c r="AK67" i="12"/>
  <c r="AJ67" i="12"/>
  <c r="AG67" i="12"/>
  <c r="AF67" i="12"/>
  <c r="Y67" i="12"/>
  <c r="X67" i="12"/>
  <c r="U67" i="12"/>
  <c r="W67" i="12" s="1"/>
  <c r="T67" i="12"/>
  <c r="V67" i="12" s="1"/>
  <c r="CP66" i="12"/>
  <c r="BN66" i="12"/>
  <c r="BW66" i="12" s="1"/>
  <c r="CQ66" i="12" s="1"/>
  <c r="BA66" i="12"/>
  <c r="AK66" i="12"/>
  <c r="AJ66" i="12"/>
  <c r="AG66" i="12"/>
  <c r="AF66" i="12"/>
  <c r="Y66" i="12"/>
  <c r="X66" i="12"/>
  <c r="U66" i="12"/>
  <c r="W66" i="12" s="1"/>
  <c r="T66" i="12"/>
  <c r="V66" i="12" s="1"/>
  <c r="CP65" i="12"/>
  <c r="BN65" i="12"/>
  <c r="BW65" i="12" s="1"/>
  <c r="CQ65" i="12" s="1"/>
  <c r="BA65" i="12"/>
  <c r="AK65" i="12"/>
  <c r="AJ65" i="12"/>
  <c r="AG65" i="12"/>
  <c r="AF65" i="12"/>
  <c r="Y65" i="12"/>
  <c r="X65" i="12"/>
  <c r="U65" i="12"/>
  <c r="W65" i="12" s="1"/>
  <c r="T65" i="12"/>
  <c r="V65" i="12" s="1"/>
  <c r="CP64" i="12"/>
  <c r="BN64" i="12"/>
  <c r="BW64" i="12" s="1"/>
  <c r="CQ64" i="12" s="1"/>
  <c r="BA64" i="12"/>
  <c r="AK64" i="12"/>
  <c r="AJ64" i="12"/>
  <c r="AG64" i="12"/>
  <c r="AF64" i="12"/>
  <c r="Y64" i="12"/>
  <c r="X64" i="12"/>
  <c r="U64" i="12"/>
  <c r="W64" i="12" s="1"/>
  <c r="T64" i="12"/>
  <c r="V64" i="12" s="1"/>
  <c r="CP63" i="12"/>
  <c r="BN63" i="12"/>
  <c r="BW63" i="12" s="1"/>
  <c r="CQ63" i="12" s="1"/>
  <c r="BA63" i="12"/>
  <c r="AK63" i="12"/>
  <c r="AJ63" i="12"/>
  <c r="AG63" i="12"/>
  <c r="AF63" i="12"/>
  <c r="Y63" i="12"/>
  <c r="X63" i="12"/>
  <c r="U63" i="12"/>
  <c r="W63" i="12" s="1"/>
  <c r="T63" i="12"/>
  <c r="V63" i="12" s="1"/>
  <c r="CP62" i="12"/>
  <c r="BN62" i="12"/>
  <c r="BA62" i="12"/>
  <c r="AK62" i="12"/>
  <c r="AJ62" i="12"/>
  <c r="AG62" i="12"/>
  <c r="AF62" i="12"/>
  <c r="Y62" i="12"/>
  <c r="X62" i="12"/>
  <c r="U62" i="12"/>
  <c r="W62" i="12" s="1"/>
  <c r="T62" i="12"/>
  <c r="V62" i="12" s="1"/>
  <c r="CP61" i="12"/>
  <c r="BN61" i="12"/>
  <c r="BW61" i="12" s="1"/>
  <c r="CQ61" i="12" s="1"/>
  <c r="BA61" i="12"/>
  <c r="AK61" i="12"/>
  <c r="AJ61" i="12"/>
  <c r="AG61" i="12"/>
  <c r="AF61" i="12"/>
  <c r="Y61" i="12"/>
  <c r="X61" i="12"/>
  <c r="U61" i="12"/>
  <c r="W61" i="12" s="1"/>
  <c r="T61" i="12"/>
  <c r="V61" i="12" s="1"/>
  <c r="CP60" i="12"/>
  <c r="BN60" i="12"/>
  <c r="BW60" i="12" s="1"/>
  <c r="CQ60" i="12" s="1"/>
  <c r="BA60" i="12"/>
  <c r="AK60" i="12"/>
  <c r="AJ60" i="12"/>
  <c r="AG60" i="12"/>
  <c r="AF60" i="12"/>
  <c r="Y60" i="12"/>
  <c r="X60" i="12"/>
  <c r="U60" i="12"/>
  <c r="W60" i="12" s="1"/>
  <c r="T60" i="12"/>
  <c r="V60" i="12" s="1"/>
  <c r="CP59" i="12"/>
  <c r="BN59" i="12"/>
  <c r="BA59" i="12"/>
  <c r="AK59" i="12"/>
  <c r="AJ59" i="12"/>
  <c r="AG59" i="12"/>
  <c r="AF59" i="12"/>
  <c r="Y59" i="12"/>
  <c r="X59" i="12"/>
  <c r="U59" i="12"/>
  <c r="W59" i="12" s="1"/>
  <c r="T59" i="12"/>
  <c r="V59" i="12" s="1"/>
  <c r="CP58" i="12"/>
  <c r="BN58" i="12"/>
  <c r="BA58" i="12"/>
  <c r="AK58" i="12"/>
  <c r="AJ58" i="12"/>
  <c r="AG58" i="12"/>
  <c r="AF58" i="12"/>
  <c r="Y58" i="12"/>
  <c r="X58" i="12"/>
  <c r="U58" i="12"/>
  <c r="W58" i="12" s="1"/>
  <c r="T58" i="12"/>
  <c r="V58" i="12" s="1"/>
  <c r="CP57" i="12"/>
  <c r="BN57" i="12"/>
  <c r="BW57" i="12" s="1"/>
  <c r="CQ57" i="12" s="1"/>
  <c r="BA57" i="12"/>
  <c r="AK57" i="12"/>
  <c r="AJ57" i="12"/>
  <c r="AG57" i="12"/>
  <c r="AF57" i="12"/>
  <c r="Y57" i="12"/>
  <c r="X57" i="12"/>
  <c r="U57" i="12"/>
  <c r="W57" i="12" s="1"/>
  <c r="T57" i="12"/>
  <c r="V57" i="12" s="1"/>
  <c r="CP56" i="12"/>
  <c r="BN56" i="12"/>
  <c r="BW56" i="12" s="1"/>
  <c r="CQ56" i="12" s="1"/>
  <c r="BA56" i="12"/>
  <c r="AK56" i="12"/>
  <c r="AJ56" i="12"/>
  <c r="AG56" i="12"/>
  <c r="AF56" i="12"/>
  <c r="Y56" i="12"/>
  <c r="X56" i="12"/>
  <c r="U56" i="12"/>
  <c r="W56" i="12" s="1"/>
  <c r="T56" i="12"/>
  <c r="V56" i="12" s="1"/>
  <c r="CP55" i="12"/>
  <c r="BN55" i="12"/>
  <c r="BW55" i="12" s="1"/>
  <c r="CQ55" i="12" s="1"/>
  <c r="BA55" i="12"/>
  <c r="AK55" i="12"/>
  <c r="AJ55" i="12"/>
  <c r="AG55" i="12"/>
  <c r="AF55" i="12"/>
  <c r="Y55" i="12"/>
  <c r="X55" i="12"/>
  <c r="U55" i="12"/>
  <c r="W55" i="12" s="1"/>
  <c r="T55" i="12"/>
  <c r="V55" i="12" s="1"/>
  <c r="CP54" i="12"/>
  <c r="BN54" i="12"/>
  <c r="BW54" i="12" s="1"/>
  <c r="CQ54" i="12" s="1"/>
  <c r="BA54" i="12"/>
  <c r="AK54" i="12"/>
  <c r="AJ54" i="12"/>
  <c r="AG54" i="12"/>
  <c r="AF54" i="12"/>
  <c r="Y54" i="12"/>
  <c r="X54" i="12"/>
  <c r="U54" i="12"/>
  <c r="W54" i="12" s="1"/>
  <c r="T54" i="12"/>
  <c r="V54" i="12" s="1"/>
  <c r="CP53" i="12"/>
  <c r="BN53" i="12"/>
  <c r="BA53" i="12"/>
  <c r="AK53" i="12"/>
  <c r="AJ53" i="12"/>
  <c r="AG53" i="12"/>
  <c r="AF53" i="12"/>
  <c r="Y53" i="12"/>
  <c r="X53" i="12"/>
  <c r="U53" i="12"/>
  <c r="W53" i="12" s="1"/>
  <c r="T53" i="12"/>
  <c r="V53" i="12" s="1"/>
  <c r="CP52" i="12"/>
  <c r="BN52" i="12"/>
  <c r="BW52" i="12" s="1"/>
  <c r="CQ52" i="12" s="1"/>
  <c r="BA52" i="12"/>
  <c r="AK52" i="12"/>
  <c r="AJ52" i="12"/>
  <c r="AG52" i="12"/>
  <c r="AF52" i="12"/>
  <c r="Y52" i="12"/>
  <c r="X52" i="12"/>
  <c r="U52" i="12"/>
  <c r="W52" i="12" s="1"/>
  <c r="T52" i="12"/>
  <c r="V52" i="12" s="1"/>
  <c r="CP51" i="12"/>
  <c r="BN51" i="12"/>
  <c r="BW51" i="12" s="1"/>
  <c r="CQ51" i="12" s="1"/>
  <c r="BA51" i="12"/>
  <c r="AK51" i="12"/>
  <c r="AJ51" i="12"/>
  <c r="AG51" i="12"/>
  <c r="AF51" i="12"/>
  <c r="Y51" i="12"/>
  <c r="X51" i="12"/>
  <c r="U51" i="12"/>
  <c r="W51" i="12" s="1"/>
  <c r="T51" i="12"/>
  <c r="V51" i="12" s="1"/>
  <c r="CP50" i="12"/>
  <c r="BN50" i="12"/>
  <c r="BW50" i="12" s="1"/>
  <c r="CQ50" i="12" s="1"/>
  <c r="BA50" i="12"/>
  <c r="AK50" i="12"/>
  <c r="AJ50" i="12"/>
  <c r="AG50" i="12"/>
  <c r="AF50" i="12"/>
  <c r="Y50" i="12"/>
  <c r="X50" i="12"/>
  <c r="U50" i="12"/>
  <c r="W50" i="12" s="1"/>
  <c r="T50" i="12"/>
  <c r="V50" i="12" s="1"/>
  <c r="CP49" i="12"/>
  <c r="BN49" i="12"/>
  <c r="BW49" i="12" s="1"/>
  <c r="CQ49" i="12" s="1"/>
  <c r="BA49" i="12"/>
  <c r="AK49" i="12"/>
  <c r="AJ49" i="12"/>
  <c r="AG49" i="12"/>
  <c r="AF49" i="12"/>
  <c r="Y49" i="12"/>
  <c r="X49" i="12"/>
  <c r="U49" i="12"/>
  <c r="W49" i="12" s="1"/>
  <c r="T49" i="12"/>
  <c r="V49" i="12" s="1"/>
  <c r="CP48" i="12"/>
  <c r="BN48" i="12"/>
  <c r="BW48" i="12" s="1"/>
  <c r="CQ48" i="12" s="1"/>
  <c r="BA48" i="12"/>
  <c r="AK48" i="12"/>
  <c r="AJ48" i="12"/>
  <c r="AG48" i="12"/>
  <c r="AF48" i="12"/>
  <c r="Y48" i="12"/>
  <c r="X48" i="12"/>
  <c r="U48" i="12"/>
  <c r="W48" i="12" s="1"/>
  <c r="T48" i="12"/>
  <c r="V48" i="12" s="1"/>
  <c r="CP47" i="12"/>
  <c r="BN47" i="12"/>
  <c r="BW47" i="12" s="1"/>
  <c r="CQ47" i="12" s="1"/>
  <c r="BA47" i="12"/>
  <c r="AK47" i="12"/>
  <c r="AJ47" i="12"/>
  <c r="AG47" i="12"/>
  <c r="AF47" i="12"/>
  <c r="Y47" i="12"/>
  <c r="X47" i="12"/>
  <c r="U47" i="12"/>
  <c r="W47" i="12" s="1"/>
  <c r="T47" i="12"/>
  <c r="V47" i="12" s="1"/>
  <c r="CP46" i="12"/>
  <c r="BN46" i="12"/>
  <c r="BW46" i="12" s="1"/>
  <c r="CQ46" i="12" s="1"/>
  <c r="BA46" i="12"/>
  <c r="AK46" i="12"/>
  <c r="AJ46" i="12"/>
  <c r="AG46" i="12"/>
  <c r="AF46" i="12"/>
  <c r="Y46" i="12"/>
  <c r="X46" i="12"/>
  <c r="U46" i="12"/>
  <c r="W46" i="12" s="1"/>
  <c r="T46" i="12"/>
  <c r="V46" i="12" s="1"/>
  <c r="CP45" i="12"/>
  <c r="BN45" i="12"/>
  <c r="BW45" i="12" s="1"/>
  <c r="CQ45" i="12" s="1"/>
  <c r="BA45" i="12"/>
  <c r="AK45" i="12"/>
  <c r="AJ45" i="12"/>
  <c r="AG45" i="12"/>
  <c r="AF45" i="12"/>
  <c r="Y45" i="12"/>
  <c r="X45" i="12"/>
  <c r="U45" i="12"/>
  <c r="W45" i="12" s="1"/>
  <c r="T45" i="12"/>
  <c r="V45" i="12" s="1"/>
  <c r="CP44" i="12"/>
  <c r="BN44" i="12"/>
  <c r="BW44" i="12" s="1"/>
  <c r="CQ44" i="12" s="1"/>
  <c r="BA44" i="12"/>
  <c r="AK44" i="12"/>
  <c r="AJ44" i="12"/>
  <c r="AG44" i="12"/>
  <c r="AF44" i="12"/>
  <c r="Y44" i="12"/>
  <c r="X44" i="12"/>
  <c r="U44" i="12"/>
  <c r="W44" i="12" s="1"/>
  <c r="T44" i="12"/>
  <c r="V44" i="12" s="1"/>
  <c r="CP43" i="12"/>
  <c r="BN43" i="12"/>
  <c r="BW43" i="12" s="1"/>
  <c r="CQ43" i="12" s="1"/>
  <c r="BA43" i="12"/>
  <c r="AK43" i="12"/>
  <c r="AJ43" i="12"/>
  <c r="AG43" i="12"/>
  <c r="AF43" i="12"/>
  <c r="Y43" i="12"/>
  <c r="X43" i="12"/>
  <c r="U43" i="12"/>
  <c r="W43" i="12" s="1"/>
  <c r="T43" i="12"/>
  <c r="V43" i="12" s="1"/>
  <c r="CP42" i="12"/>
  <c r="BN42" i="12"/>
  <c r="BA42" i="12"/>
  <c r="AK42" i="12"/>
  <c r="AJ42" i="12"/>
  <c r="AG42" i="12"/>
  <c r="AF42" i="12"/>
  <c r="Y42" i="12"/>
  <c r="X42" i="12"/>
  <c r="U42" i="12"/>
  <c r="W42" i="12" s="1"/>
  <c r="T42" i="12"/>
  <c r="V42" i="12" s="1"/>
  <c r="CP41" i="12"/>
  <c r="BN41" i="12"/>
  <c r="BW41" i="12" s="1"/>
  <c r="CQ41" i="12" s="1"/>
  <c r="BA41" i="12"/>
  <c r="AK41" i="12"/>
  <c r="AJ41" i="12"/>
  <c r="AG41" i="12"/>
  <c r="AF41" i="12"/>
  <c r="Y41" i="12"/>
  <c r="X41" i="12"/>
  <c r="U41" i="12"/>
  <c r="W41" i="12" s="1"/>
  <c r="T41" i="12"/>
  <c r="V41" i="12" s="1"/>
  <c r="CP40" i="12"/>
  <c r="BN40" i="12"/>
  <c r="BW40" i="12" s="1"/>
  <c r="CQ40" i="12" s="1"/>
  <c r="BA40" i="12"/>
  <c r="AK40" i="12"/>
  <c r="AJ40" i="12"/>
  <c r="AG40" i="12"/>
  <c r="AF40" i="12"/>
  <c r="Y40" i="12"/>
  <c r="X40" i="12"/>
  <c r="U40" i="12"/>
  <c r="W40" i="12" s="1"/>
  <c r="T40" i="12"/>
  <c r="V40" i="12" s="1"/>
  <c r="CP39" i="12"/>
  <c r="BN39" i="12"/>
  <c r="BW39" i="12" s="1"/>
  <c r="CQ39" i="12" s="1"/>
  <c r="BA39" i="12"/>
  <c r="AK39" i="12"/>
  <c r="AJ39" i="12"/>
  <c r="AG39" i="12"/>
  <c r="AF39" i="12"/>
  <c r="Y39" i="12"/>
  <c r="X39" i="12"/>
  <c r="U39" i="12"/>
  <c r="W39" i="12" s="1"/>
  <c r="T39" i="12"/>
  <c r="V39" i="12" s="1"/>
  <c r="CP38" i="12"/>
  <c r="BN38" i="12"/>
  <c r="BW38" i="12" s="1"/>
  <c r="CQ38" i="12" s="1"/>
  <c r="BA38" i="12"/>
  <c r="AK38" i="12"/>
  <c r="AJ38" i="12"/>
  <c r="AG38" i="12"/>
  <c r="AF38" i="12"/>
  <c r="Y38" i="12"/>
  <c r="X38" i="12"/>
  <c r="U38" i="12"/>
  <c r="W38" i="12" s="1"/>
  <c r="T38" i="12"/>
  <c r="V38" i="12" s="1"/>
  <c r="CP37" i="12"/>
  <c r="BN37" i="12"/>
  <c r="BW37" i="12" s="1"/>
  <c r="CQ37" i="12" s="1"/>
  <c r="BA37" i="12"/>
  <c r="AK37" i="12"/>
  <c r="AJ37" i="12"/>
  <c r="AG37" i="12"/>
  <c r="AF37" i="12"/>
  <c r="Y37" i="12"/>
  <c r="X37" i="12"/>
  <c r="U37" i="12"/>
  <c r="W37" i="12" s="1"/>
  <c r="T37" i="12"/>
  <c r="V37" i="12" s="1"/>
  <c r="CP36" i="12"/>
  <c r="BN36" i="12"/>
  <c r="BW36" i="12" s="1"/>
  <c r="CQ36" i="12" s="1"/>
  <c r="BA36" i="12"/>
  <c r="AK36" i="12"/>
  <c r="AJ36" i="12"/>
  <c r="AG36" i="12"/>
  <c r="AF36" i="12"/>
  <c r="Y36" i="12"/>
  <c r="X36" i="12"/>
  <c r="U36" i="12"/>
  <c r="W36" i="12" s="1"/>
  <c r="T36" i="12"/>
  <c r="V36" i="12" s="1"/>
  <c r="CP35" i="12"/>
  <c r="BN35" i="12"/>
  <c r="BA35" i="12"/>
  <c r="AK35" i="12"/>
  <c r="AJ35" i="12"/>
  <c r="AG35" i="12"/>
  <c r="AF35" i="12"/>
  <c r="Y35" i="12"/>
  <c r="X35" i="12"/>
  <c r="U35" i="12"/>
  <c r="W35" i="12" s="1"/>
  <c r="T35" i="12"/>
  <c r="V35" i="12" s="1"/>
  <c r="CP34" i="12"/>
  <c r="BN34" i="12"/>
  <c r="BW34" i="12" s="1"/>
  <c r="CQ34" i="12" s="1"/>
  <c r="BA34" i="12"/>
  <c r="AK34" i="12"/>
  <c r="AJ34" i="12"/>
  <c r="AG34" i="12"/>
  <c r="AF34" i="12"/>
  <c r="Y34" i="12"/>
  <c r="X34" i="12"/>
  <c r="U34" i="12"/>
  <c r="W34" i="12" s="1"/>
  <c r="T34" i="12"/>
  <c r="V34" i="12" s="1"/>
  <c r="CP33" i="12"/>
  <c r="BN33" i="12"/>
  <c r="BW33" i="12" s="1"/>
  <c r="CQ33" i="12" s="1"/>
  <c r="BA33" i="12"/>
  <c r="AK33" i="12"/>
  <c r="AJ33" i="12"/>
  <c r="AG33" i="12"/>
  <c r="AF33" i="12"/>
  <c r="Y33" i="12"/>
  <c r="X33" i="12"/>
  <c r="U33" i="12"/>
  <c r="W33" i="12" s="1"/>
  <c r="T33" i="12"/>
  <c r="V33" i="12" s="1"/>
  <c r="CP32" i="12"/>
  <c r="BN32" i="12"/>
  <c r="BW32" i="12" s="1"/>
  <c r="CQ32" i="12" s="1"/>
  <c r="BA32" i="12"/>
  <c r="AK32" i="12"/>
  <c r="AJ32" i="12"/>
  <c r="AG32" i="12"/>
  <c r="AF32" i="12"/>
  <c r="Y32" i="12"/>
  <c r="X32" i="12"/>
  <c r="U32" i="12"/>
  <c r="W32" i="12" s="1"/>
  <c r="T32" i="12"/>
  <c r="V32" i="12" s="1"/>
  <c r="CP31" i="12"/>
  <c r="BN31" i="12"/>
  <c r="BW31" i="12" s="1"/>
  <c r="CQ31" i="12" s="1"/>
  <c r="BA31" i="12"/>
  <c r="AK31" i="12"/>
  <c r="AJ31" i="12"/>
  <c r="AG31" i="12"/>
  <c r="AF31" i="12"/>
  <c r="Y31" i="12"/>
  <c r="X31" i="12"/>
  <c r="U31" i="12"/>
  <c r="W31" i="12" s="1"/>
  <c r="T31" i="12"/>
  <c r="V31" i="12" s="1"/>
  <c r="CP30" i="12"/>
  <c r="BN30" i="12"/>
  <c r="BA30" i="12"/>
  <c r="AK30" i="12"/>
  <c r="AJ30" i="12"/>
  <c r="AG30" i="12"/>
  <c r="AF30" i="12"/>
  <c r="Y30" i="12"/>
  <c r="X30" i="12"/>
  <c r="U30" i="12"/>
  <c r="W30" i="12" s="1"/>
  <c r="T30" i="12"/>
  <c r="V30" i="12" s="1"/>
  <c r="CP29" i="12"/>
  <c r="BN29" i="12"/>
  <c r="BW29" i="12" s="1"/>
  <c r="CQ29" i="12" s="1"/>
  <c r="BA29" i="12"/>
  <c r="AK29" i="12"/>
  <c r="AJ29" i="12"/>
  <c r="AG29" i="12"/>
  <c r="AF29" i="12"/>
  <c r="Y29" i="12"/>
  <c r="X29" i="12"/>
  <c r="U29" i="12"/>
  <c r="W29" i="12" s="1"/>
  <c r="T29" i="12"/>
  <c r="V29" i="12" s="1"/>
  <c r="CP28" i="12"/>
  <c r="BN28" i="12"/>
  <c r="BA28" i="12"/>
  <c r="AK28" i="12"/>
  <c r="AJ28" i="12"/>
  <c r="AG28" i="12"/>
  <c r="AF28" i="12"/>
  <c r="Y28" i="12"/>
  <c r="X28" i="12"/>
  <c r="U28" i="12"/>
  <c r="W28" i="12" s="1"/>
  <c r="T28" i="12"/>
  <c r="V28" i="12" s="1"/>
  <c r="CP27" i="12"/>
  <c r="BN27" i="12"/>
  <c r="BW27" i="12" s="1"/>
  <c r="CQ27" i="12" s="1"/>
  <c r="BA27" i="12"/>
  <c r="AK27" i="12"/>
  <c r="AJ27" i="12"/>
  <c r="AG27" i="12"/>
  <c r="AF27" i="12"/>
  <c r="Y27" i="12"/>
  <c r="X27" i="12"/>
  <c r="U27" i="12"/>
  <c r="W27" i="12" s="1"/>
  <c r="T27" i="12"/>
  <c r="V27" i="12" s="1"/>
  <c r="CP26" i="12"/>
  <c r="BN26" i="12"/>
  <c r="BW26" i="12" s="1"/>
  <c r="CQ26" i="12" s="1"/>
  <c r="BA26" i="12"/>
  <c r="AK26" i="12"/>
  <c r="AJ26" i="12"/>
  <c r="AG26" i="12"/>
  <c r="AF26" i="12"/>
  <c r="Y26" i="12"/>
  <c r="X26" i="12"/>
  <c r="U26" i="12"/>
  <c r="W26" i="12" s="1"/>
  <c r="T26" i="12"/>
  <c r="V26" i="12" s="1"/>
  <c r="CP25" i="12"/>
  <c r="BN25" i="12"/>
  <c r="BW25" i="12" s="1"/>
  <c r="CQ25" i="12" s="1"/>
  <c r="BA25" i="12"/>
  <c r="AK25" i="12"/>
  <c r="AJ25" i="12"/>
  <c r="AG25" i="12"/>
  <c r="AF25" i="12"/>
  <c r="Y25" i="12"/>
  <c r="X25" i="12"/>
  <c r="U25" i="12"/>
  <c r="W25" i="12" s="1"/>
  <c r="T25" i="12"/>
  <c r="V25" i="12" s="1"/>
  <c r="CP24" i="12"/>
  <c r="BN24" i="12"/>
  <c r="BA24" i="12"/>
  <c r="AK24" i="12"/>
  <c r="AJ24" i="12"/>
  <c r="AG24" i="12"/>
  <c r="AF24" i="12"/>
  <c r="Y24" i="12"/>
  <c r="X24" i="12"/>
  <c r="U24" i="12"/>
  <c r="W24" i="12" s="1"/>
  <c r="T24" i="12"/>
  <c r="V24" i="12" s="1"/>
  <c r="CP23" i="12"/>
  <c r="BN23" i="12"/>
  <c r="BW23" i="12" s="1"/>
  <c r="CQ23" i="12" s="1"/>
  <c r="BA23" i="12"/>
  <c r="AK23" i="12"/>
  <c r="AJ23" i="12"/>
  <c r="AG23" i="12"/>
  <c r="AF23" i="12"/>
  <c r="Y23" i="12"/>
  <c r="X23" i="12"/>
  <c r="U23" i="12"/>
  <c r="W23" i="12" s="1"/>
  <c r="T23" i="12"/>
  <c r="V23" i="12" s="1"/>
  <c r="CP22" i="12"/>
  <c r="BN22" i="12"/>
  <c r="BW22" i="12" s="1"/>
  <c r="CQ22" i="12" s="1"/>
  <c r="BA22" i="12"/>
  <c r="AK22" i="12"/>
  <c r="AJ22" i="12"/>
  <c r="AG22" i="12"/>
  <c r="AF22" i="12"/>
  <c r="Y22" i="12"/>
  <c r="X22" i="12"/>
  <c r="U22" i="12"/>
  <c r="W22" i="12" s="1"/>
  <c r="T22" i="12"/>
  <c r="V22" i="12" s="1"/>
  <c r="CP21" i="12"/>
  <c r="BN21" i="12"/>
  <c r="BW21" i="12" s="1"/>
  <c r="CQ21" i="12" s="1"/>
  <c r="BA21" i="12"/>
  <c r="AK21" i="12"/>
  <c r="AJ21" i="12"/>
  <c r="AG21" i="12"/>
  <c r="AF21" i="12"/>
  <c r="Y21" i="12"/>
  <c r="X21" i="12"/>
  <c r="U21" i="12"/>
  <c r="W21" i="12" s="1"/>
  <c r="T21" i="12"/>
  <c r="V21" i="12" s="1"/>
  <c r="CP20" i="12"/>
  <c r="BN20" i="12"/>
  <c r="BW20" i="12" s="1"/>
  <c r="CQ20" i="12" s="1"/>
  <c r="BA20" i="12"/>
  <c r="AK20" i="12"/>
  <c r="AJ20" i="12"/>
  <c r="AG20" i="12"/>
  <c r="AF20" i="12"/>
  <c r="Y20" i="12"/>
  <c r="X20" i="12"/>
  <c r="U20" i="12"/>
  <c r="W20" i="12" s="1"/>
  <c r="T20" i="12"/>
  <c r="V20" i="12" s="1"/>
  <c r="CP19" i="12"/>
  <c r="BN19" i="12"/>
  <c r="BW19" i="12" s="1"/>
  <c r="CQ19" i="12" s="1"/>
  <c r="BA19" i="12"/>
  <c r="AK19" i="12"/>
  <c r="AJ19" i="12"/>
  <c r="AG19" i="12"/>
  <c r="AF19" i="12"/>
  <c r="Y19" i="12"/>
  <c r="X19" i="12"/>
  <c r="U19" i="12"/>
  <c r="W19" i="12" s="1"/>
  <c r="T19" i="12"/>
  <c r="V19" i="12" s="1"/>
  <c r="CP18" i="12"/>
  <c r="BN18" i="12"/>
  <c r="BA18" i="12"/>
  <c r="AK18" i="12"/>
  <c r="AJ18" i="12"/>
  <c r="AG18" i="12"/>
  <c r="AF18" i="12"/>
  <c r="Y18" i="12"/>
  <c r="X18" i="12"/>
  <c r="U18" i="12"/>
  <c r="W18" i="12" s="1"/>
  <c r="T18" i="12"/>
  <c r="V18" i="12" s="1"/>
  <c r="CP17" i="12"/>
  <c r="BN17" i="12"/>
  <c r="BW17" i="12" s="1"/>
  <c r="CQ17" i="12" s="1"/>
  <c r="BA17" i="12"/>
  <c r="AK17" i="12"/>
  <c r="AJ17" i="12"/>
  <c r="AG17" i="12"/>
  <c r="AF17" i="12"/>
  <c r="Y17" i="12"/>
  <c r="X17" i="12"/>
  <c r="U17" i="12"/>
  <c r="W17" i="12" s="1"/>
  <c r="T17" i="12"/>
  <c r="V17" i="12" s="1"/>
  <c r="CP16" i="12"/>
  <c r="BN16" i="12"/>
  <c r="BW16" i="12" s="1"/>
  <c r="CQ16" i="12" s="1"/>
  <c r="BA16" i="12"/>
  <c r="AK16" i="12"/>
  <c r="AJ16" i="12"/>
  <c r="AG16" i="12"/>
  <c r="AF16" i="12"/>
  <c r="Y16" i="12"/>
  <c r="X16" i="12"/>
  <c r="U16" i="12"/>
  <c r="W16" i="12" s="1"/>
  <c r="T16" i="12"/>
  <c r="V16" i="12" s="1"/>
  <c r="CP15" i="12"/>
  <c r="BN15" i="12"/>
  <c r="BW15" i="12" s="1"/>
  <c r="CQ15" i="12" s="1"/>
  <c r="BA15" i="12"/>
  <c r="AK15" i="12"/>
  <c r="AJ15" i="12"/>
  <c r="AG15" i="12"/>
  <c r="AF15" i="12"/>
  <c r="Y15" i="12"/>
  <c r="X15" i="12"/>
  <c r="U15" i="12"/>
  <c r="W15" i="12" s="1"/>
  <c r="T15" i="12"/>
  <c r="V15" i="12" s="1"/>
  <c r="CP14" i="12"/>
  <c r="BN14" i="12"/>
  <c r="BA14" i="12"/>
  <c r="AK14" i="12"/>
  <c r="AJ14" i="12"/>
  <c r="AG14" i="12"/>
  <c r="AF14" i="12"/>
  <c r="Y14" i="12"/>
  <c r="X14" i="12"/>
  <c r="U14" i="12"/>
  <c r="W14" i="12" s="1"/>
  <c r="T14" i="12"/>
  <c r="V14" i="12" s="1"/>
  <c r="CP13" i="12"/>
  <c r="BN13" i="12"/>
  <c r="BW13" i="12" s="1"/>
  <c r="CQ13" i="12" s="1"/>
  <c r="BA13" i="12"/>
  <c r="AK13" i="12"/>
  <c r="AJ13" i="12"/>
  <c r="AG13" i="12"/>
  <c r="AF13" i="12"/>
  <c r="Y13" i="12"/>
  <c r="X13" i="12"/>
  <c r="U13" i="12"/>
  <c r="W13" i="12" s="1"/>
  <c r="T13" i="12"/>
  <c r="V13" i="12" s="1"/>
  <c r="CP12" i="12"/>
  <c r="BN12" i="12"/>
  <c r="BW12" i="12" s="1"/>
  <c r="CQ12" i="12" s="1"/>
  <c r="BA12" i="12"/>
  <c r="AK12" i="12"/>
  <c r="AJ12" i="12"/>
  <c r="AG12" i="12"/>
  <c r="AF12" i="12"/>
  <c r="Y12" i="12"/>
  <c r="X12" i="12"/>
  <c r="U12" i="12"/>
  <c r="W12" i="12" s="1"/>
  <c r="T12" i="12"/>
  <c r="V12" i="12" s="1"/>
  <c r="CP11" i="12"/>
  <c r="BN11" i="12"/>
  <c r="BW11" i="12" s="1"/>
  <c r="CQ11" i="12" s="1"/>
  <c r="BA11" i="12"/>
  <c r="AK11" i="12"/>
  <c r="AJ11" i="12"/>
  <c r="AG11" i="12"/>
  <c r="AF11" i="12"/>
  <c r="Y11" i="12"/>
  <c r="X11" i="12"/>
  <c r="U11" i="12"/>
  <c r="W11" i="12" s="1"/>
  <c r="T11" i="12"/>
  <c r="V11" i="12" s="1"/>
  <c r="CP10" i="12"/>
  <c r="BN10" i="12"/>
  <c r="BW10" i="12" s="1"/>
  <c r="CQ10" i="12" s="1"/>
  <c r="BA10" i="12"/>
  <c r="AK10" i="12"/>
  <c r="AJ10" i="12"/>
  <c r="AG10" i="12"/>
  <c r="AF10" i="12"/>
  <c r="Y10" i="12"/>
  <c r="X10" i="12"/>
  <c r="U10" i="12"/>
  <c r="W10" i="12" s="1"/>
  <c r="T10" i="12"/>
  <c r="V10" i="12" s="1"/>
  <c r="CP9" i="12"/>
  <c r="BN9" i="12"/>
  <c r="BW9" i="12" s="1"/>
  <c r="CQ9" i="12" s="1"/>
  <c r="BA9" i="12"/>
  <c r="AK9" i="12"/>
  <c r="AJ9" i="12"/>
  <c r="AG9" i="12"/>
  <c r="AF9" i="12"/>
  <c r="Y9" i="12"/>
  <c r="X9" i="12"/>
  <c r="U9" i="12"/>
  <c r="W9" i="12" s="1"/>
  <c r="T9" i="12"/>
  <c r="V9" i="12" s="1"/>
  <c r="CP8" i="12"/>
  <c r="BN8" i="12"/>
  <c r="BW8" i="12" s="1"/>
  <c r="CQ8" i="12" s="1"/>
  <c r="BA8" i="12"/>
  <c r="AK8" i="12"/>
  <c r="AJ8" i="12"/>
  <c r="AG8" i="12"/>
  <c r="AF8" i="12"/>
  <c r="Y8" i="12"/>
  <c r="X8" i="12"/>
  <c r="U8" i="12"/>
  <c r="W8" i="12" s="1"/>
  <c r="T8" i="12"/>
  <c r="V8" i="12" s="1"/>
  <c r="CP7" i="12"/>
  <c r="BN7" i="12"/>
  <c r="BW7" i="12" s="1"/>
  <c r="CQ7" i="12" s="1"/>
  <c r="BA7" i="12"/>
  <c r="AK7" i="12"/>
  <c r="AJ7" i="12"/>
  <c r="AG7" i="12"/>
  <c r="AF7" i="12"/>
  <c r="Y7" i="12"/>
  <c r="X7" i="12"/>
  <c r="U7" i="12"/>
  <c r="W7" i="12" s="1"/>
  <c r="T7" i="12"/>
  <c r="V7" i="12" s="1"/>
  <c r="CP6" i="12"/>
  <c r="BN6" i="12"/>
  <c r="BA6" i="12"/>
  <c r="AK6" i="12"/>
  <c r="AJ6" i="12"/>
  <c r="AG6" i="12"/>
  <c r="AF6" i="12"/>
  <c r="Y6" i="12"/>
  <c r="X6" i="12"/>
  <c r="U6" i="12"/>
  <c r="W6" i="12" s="1"/>
  <c r="T6" i="12"/>
  <c r="V6" i="12" s="1"/>
  <c r="CP5" i="12"/>
  <c r="BN5" i="12"/>
  <c r="BW5" i="12" s="1"/>
  <c r="CQ5" i="12" s="1"/>
  <c r="BA5" i="12"/>
  <c r="AK5" i="12"/>
  <c r="AJ5" i="12"/>
  <c r="AG5" i="12"/>
  <c r="AF5" i="12"/>
  <c r="Y5" i="12"/>
  <c r="X5" i="12"/>
  <c r="U5" i="12"/>
  <c r="W5" i="12" s="1"/>
  <c r="T5" i="12"/>
  <c r="V5" i="12" s="1"/>
  <c r="CP4" i="12"/>
  <c r="BN4" i="12"/>
  <c r="BW4" i="12" s="1"/>
  <c r="CQ4" i="12" s="1"/>
  <c r="BA4" i="12"/>
  <c r="AK4" i="12"/>
  <c r="AJ4" i="12"/>
  <c r="AG4" i="12"/>
  <c r="AF4" i="12"/>
  <c r="Y4" i="12"/>
  <c r="X4" i="12"/>
  <c r="U4" i="12"/>
  <c r="W4" i="12" s="1"/>
  <c r="T4" i="12"/>
  <c r="V4" i="12" s="1"/>
  <c r="CP3" i="12"/>
  <c r="BN3" i="12"/>
  <c r="BW3" i="12" s="1"/>
  <c r="CQ3" i="12" s="1"/>
  <c r="BA3" i="12"/>
  <c r="AK3" i="12"/>
  <c r="AJ3" i="12"/>
  <c r="AG3" i="12"/>
  <c r="AF3" i="12"/>
  <c r="Y3" i="12"/>
  <c r="X3" i="12"/>
  <c r="U3" i="12"/>
  <c r="W3" i="12" s="1"/>
  <c r="T3" i="12"/>
  <c r="V3" i="12" s="1"/>
  <c r="CP2" i="12"/>
  <c r="BN2" i="12"/>
  <c r="BW2" i="12" s="1"/>
  <c r="CQ2" i="12" s="1"/>
  <c r="BA2" i="12"/>
  <c r="AK2" i="12"/>
  <c r="AJ2" i="12"/>
  <c r="AG2" i="12"/>
  <c r="AF2" i="12"/>
  <c r="Y2" i="12"/>
  <c r="X2" i="12"/>
  <c r="U2" i="12"/>
  <c r="W2" i="12" s="1"/>
  <c r="T2" i="12"/>
  <c r="V2" i="12" s="1"/>
  <c r="CP125" i="11"/>
  <c r="CP124" i="11"/>
  <c r="CP123" i="11"/>
  <c r="CP122" i="11"/>
  <c r="CP121" i="11"/>
  <c r="CP120" i="11"/>
  <c r="CP119" i="11"/>
  <c r="CP118" i="11"/>
  <c r="CP117" i="11"/>
  <c r="CP116" i="11"/>
  <c r="CP115" i="11"/>
  <c r="CP114" i="11"/>
  <c r="CP113" i="11"/>
  <c r="CP112" i="11"/>
  <c r="CP111" i="11"/>
  <c r="CP110" i="11"/>
  <c r="CP109" i="11"/>
  <c r="CP108" i="11"/>
  <c r="CP107" i="11"/>
  <c r="CP106" i="11"/>
  <c r="CP105" i="11"/>
  <c r="CP104" i="11"/>
  <c r="CP103" i="11"/>
  <c r="CP102" i="11"/>
  <c r="CP101" i="11"/>
  <c r="CP100" i="11"/>
  <c r="CP99" i="11"/>
  <c r="CP98" i="11"/>
  <c r="CP97" i="11"/>
  <c r="CP96" i="11"/>
  <c r="CP95" i="11"/>
  <c r="CP94" i="11"/>
  <c r="CP93" i="11"/>
  <c r="CP92" i="11"/>
  <c r="CP91" i="11"/>
  <c r="CP90" i="11"/>
  <c r="CP89" i="11"/>
  <c r="CP88" i="11"/>
  <c r="CP87" i="11"/>
  <c r="CP86" i="11"/>
  <c r="CP85" i="11"/>
  <c r="CP84" i="11"/>
  <c r="CP83" i="11"/>
  <c r="CP82" i="11"/>
  <c r="CP81" i="11"/>
  <c r="CP80" i="11"/>
  <c r="CP79" i="11"/>
  <c r="CP78" i="11"/>
  <c r="CP77" i="11"/>
  <c r="CP76" i="11"/>
  <c r="CP75" i="11"/>
  <c r="CP74" i="11"/>
  <c r="CP73" i="11"/>
  <c r="CP72" i="11"/>
  <c r="CP71" i="11"/>
  <c r="CP70" i="11"/>
  <c r="CP69" i="11"/>
  <c r="CP68" i="11"/>
  <c r="CP67" i="11"/>
  <c r="CP66" i="11"/>
  <c r="CP65" i="11"/>
  <c r="CP64" i="11"/>
  <c r="CP63" i="11"/>
  <c r="CP62" i="11"/>
  <c r="CP61" i="11"/>
  <c r="CP60" i="11"/>
  <c r="CP59" i="11"/>
  <c r="CP58" i="11"/>
  <c r="CP57" i="11"/>
  <c r="CP56" i="11"/>
  <c r="CP55" i="11"/>
  <c r="CP54" i="11"/>
  <c r="CP53" i="11"/>
  <c r="CP52" i="11"/>
  <c r="CP51" i="11"/>
  <c r="CP50" i="11"/>
  <c r="CP49" i="11"/>
  <c r="CP48" i="11"/>
  <c r="CP47" i="11"/>
  <c r="CP46" i="11"/>
  <c r="CP45" i="11"/>
  <c r="CP44" i="11"/>
  <c r="CP43" i="11"/>
  <c r="CP42" i="11"/>
  <c r="CP41" i="11"/>
  <c r="CP40" i="11"/>
  <c r="CP39" i="11"/>
  <c r="CP38" i="11"/>
  <c r="CP37" i="11"/>
  <c r="CP36" i="11"/>
  <c r="CP35" i="11"/>
  <c r="CP34" i="11"/>
  <c r="CP33" i="11"/>
  <c r="CP32" i="11"/>
  <c r="CP31" i="11"/>
  <c r="CP30" i="11"/>
  <c r="CP29" i="11"/>
  <c r="CP28" i="11"/>
  <c r="CP27" i="11"/>
  <c r="CP26" i="11"/>
  <c r="CP25" i="11"/>
  <c r="CP24" i="11"/>
  <c r="CP23" i="11"/>
  <c r="CP22" i="11"/>
  <c r="CP21" i="11"/>
  <c r="CP20" i="11"/>
  <c r="CP19" i="11"/>
  <c r="CP18" i="11"/>
  <c r="CP17" i="11"/>
  <c r="CP16" i="11"/>
  <c r="CP15" i="11"/>
  <c r="CP14" i="11"/>
  <c r="CP13" i="11"/>
  <c r="CP12" i="11"/>
  <c r="CP11" i="11"/>
  <c r="CP10" i="11"/>
  <c r="CP9" i="11"/>
  <c r="CP8" i="11"/>
  <c r="CP7" i="11"/>
  <c r="CP6" i="11"/>
  <c r="CP5" i="11"/>
  <c r="CP4" i="11"/>
  <c r="CP3" i="11"/>
  <c r="BN125" i="11"/>
  <c r="BW125" i="11" s="1"/>
  <c r="CQ125" i="11" s="1"/>
  <c r="BN124" i="11"/>
  <c r="BW124" i="11" s="1"/>
  <c r="CQ124" i="11" s="1"/>
  <c r="BN123" i="11"/>
  <c r="BW123" i="11" s="1"/>
  <c r="CQ123" i="11" s="1"/>
  <c r="BN122" i="11"/>
  <c r="BW122" i="11" s="1"/>
  <c r="CQ122" i="11" s="1"/>
  <c r="BN121" i="11"/>
  <c r="BW121" i="11" s="1"/>
  <c r="CQ121" i="11" s="1"/>
  <c r="BN120" i="11"/>
  <c r="BN119" i="11"/>
  <c r="BN118" i="11"/>
  <c r="BW118" i="11" s="1"/>
  <c r="CQ118" i="11" s="1"/>
  <c r="BN117" i="11"/>
  <c r="BW117" i="11" s="1"/>
  <c r="CQ117" i="11" s="1"/>
  <c r="BN116" i="11"/>
  <c r="BW116" i="11" s="1"/>
  <c r="CQ116" i="11" s="1"/>
  <c r="BN115" i="11"/>
  <c r="BW115" i="11" s="1"/>
  <c r="CQ115" i="11" s="1"/>
  <c r="BN114" i="11"/>
  <c r="BW114" i="11" s="1"/>
  <c r="CQ114" i="11" s="1"/>
  <c r="BN113" i="11"/>
  <c r="BN112" i="11"/>
  <c r="BW112" i="11" s="1"/>
  <c r="CQ112" i="11" s="1"/>
  <c r="BN111" i="11"/>
  <c r="BN110" i="11"/>
  <c r="BW110" i="11" s="1"/>
  <c r="CQ110" i="11" s="1"/>
  <c r="BN109" i="11"/>
  <c r="BW109" i="11" s="1"/>
  <c r="CQ109" i="11" s="1"/>
  <c r="BN108" i="11"/>
  <c r="BN107" i="11"/>
  <c r="BW107" i="11" s="1"/>
  <c r="CQ107" i="11" s="1"/>
  <c r="BN106" i="11"/>
  <c r="BW106" i="11" s="1"/>
  <c r="CQ106" i="11" s="1"/>
  <c r="BN105" i="11"/>
  <c r="BN104" i="11"/>
  <c r="BN103" i="11"/>
  <c r="BN102" i="11"/>
  <c r="BW102" i="11" s="1"/>
  <c r="CQ102" i="11" s="1"/>
  <c r="BN101" i="11"/>
  <c r="BW101" i="11" s="1"/>
  <c r="CQ101" i="11" s="1"/>
  <c r="BN100" i="11"/>
  <c r="BW100" i="11" s="1"/>
  <c r="CQ100" i="11" s="1"/>
  <c r="BN99" i="11"/>
  <c r="BW99" i="11" s="1"/>
  <c r="CQ99" i="11" s="1"/>
  <c r="BN98" i="11"/>
  <c r="BW98" i="11" s="1"/>
  <c r="CQ98" i="11" s="1"/>
  <c r="BN97" i="11"/>
  <c r="BW97" i="11" s="1"/>
  <c r="CQ97" i="11" s="1"/>
  <c r="BN96" i="11"/>
  <c r="BW96" i="11" s="1"/>
  <c r="CQ96" i="11" s="1"/>
  <c r="BN95" i="11"/>
  <c r="BN94" i="11"/>
  <c r="BW94" i="11" s="1"/>
  <c r="CQ94" i="11" s="1"/>
  <c r="BN93" i="11"/>
  <c r="BW93" i="11" s="1"/>
  <c r="CQ93" i="11" s="1"/>
  <c r="BN92" i="11"/>
  <c r="BW92" i="11" s="1"/>
  <c r="CQ92" i="11" s="1"/>
  <c r="BN91" i="11"/>
  <c r="BW91" i="11" s="1"/>
  <c r="CQ91" i="11" s="1"/>
  <c r="BN90" i="11"/>
  <c r="BW90" i="11" s="1"/>
  <c r="CQ90" i="11" s="1"/>
  <c r="BN89" i="11"/>
  <c r="BW89" i="11" s="1"/>
  <c r="CQ89" i="11" s="1"/>
  <c r="BN88" i="11"/>
  <c r="BN87" i="11"/>
  <c r="BN86" i="11"/>
  <c r="BW86" i="11" s="1"/>
  <c r="CQ86" i="11" s="1"/>
  <c r="BN85" i="11"/>
  <c r="BW85" i="11" s="1"/>
  <c r="CQ85" i="11" s="1"/>
  <c r="BN84" i="11"/>
  <c r="BW84" i="11" s="1"/>
  <c r="CQ84" i="11" s="1"/>
  <c r="BN83" i="11"/>
  <c r="BW83" i="11" s="1"/>
  <c r="CQ83" i="11" s="1"/>
  <c r="BN82" i="11"/>
  <c r="BW82" i="11" s="1"/>
  <c r="CQ82" i="11" s="1"/>
  <c r="BN81" i="11"/>
  <c r="BN80" i="11"/>
  <c r="BW80" i="11" s="1"/>
  <c r="CQ80" i="11" s="1"/>
  <c r="BN79" i="11"/>
  <c r="BN78" i="11"/>
  <c r="BW78" i="11" s="1"/>
  <c r="CQ78" i="11" s="1"/>
  <c r="BN77" i="11"/>
  <c r="BW77" i="11" s="1"/>
  <c r="CQ77" i="11" s="1"/>
  <c r="BN76" i="11"/>
  <c r="BN75" i="11"/>
  <c r="BW75" i="11" s="1"/>
  <c r="CQ75" i="11" s="1"/>
  <c r="BN74" i="11"/>
  <c r="BW74" i="11" s="1"/>
  <c r="CQ74" i="11" s="1"/>
  <c r="BN73" i="11"/>
  <c r="BW73" i="11" s="1"/>
  <c r="CQ73" i="11" s="1"/>
  <c r="BN72" i="11"/>
  <c r="BN71" i="11"/>
  <c r="BN70" i="11"/>
  <c r="BW70" i="11" s="1"/>
  <c r="CQ70" i="11" s="1"/>
  <c r="BN69" i="11"/>
  <c r="BW69" i="11" s="1"/>
  <c r="CQ69" i="11" s="1"/>
  <c r="BN68" i="11"/>
  <c r="BW68" i="11" s="1"/>
  <c r="CQ68" i="11" s="1"/>
  <c r="BN67" i="11"/>
  <c r="BW67" i="11" s="1"/>
  <c r="CQ67" i="11" s="1"/>
  <c r="BN66" i="11"/>
  <c r="BW66" i="11" s="1"/>
  <c r="CQ66" i="11" s="1"/>
  <c r="BN65" i="11"/>
  <c r="BW65" i="11" s="1"/>
  <c r="CQ65" i="11" s="1"/>
  <c r="BN64" i="11"/>
  <c r="BW64" i="11" s="1"/>
  <c r="CQ64" i="11" s="1"/>
  <c r="BN63" i="11"/>
  <c r="BN62" i="11"/>
  <c r="BW62" i="11" s="1"/>
  <c r="CQ62" i="11" s="1"/>
  <c r="BN61" i="11"/>
  <c r="BW61" i="11" s="1"/>
  <c r="CQ61" i="11" s="1"/>
  <c r="BN60" i="11"/>
  <c r="BW60" i="11" s="1"/>
  <c r="CQ60" i="11" s="1"/>
  <c r="BN59" i="11"/>
  <c r="BW59" i="11" s="1"/>
  <c r="CQ59" i="11" s="1"/>
  <c r="BN58" i="11"/>
  <c r="BW58" i="11" s="1"/>
  <c r="CQ58" i="11" s="1"/>
  <c r="BN57" i="11"/>
  <c r="BW57" i="11" s="1"/>
  <c r="CQ57" i="11" s="1"/>
  <c r="BN56" i="11"/>
  <c r="BW56" i="11" s="1"/>
  <c r="CQ56" i="11" s="1"/>
  <c r="BN55" i="11"/>
  <c r="BW55" i="11" s="1"/>
  <c r="CQ55" i="11" s="1"/>
  <c r="BN54" i="11"/>
  <c r="BN53" i="11"/>
  <c r="BW53" i="11" s="1"/>
  <c r="CQ53" i="11" s="1"/>
  <c r="BN52" i="11"/>
  <c r="BW52" i="11" s="1"/>
  <c r="CQ52" i="11" s="1"/>
  <c r="BN51" i="11"/>
  <c r="BN50" i="11"/>
  <c r="BW50" i="11" s="1"/>
  <c r="CQ50" i="11" s="1"/>
  <c r="BN49" i="11"/>
  <c r="BW49" i="11" s="1"/>
  <c r="CQ49" i="11" s="1"/>
  <c r="BN48" i="11"/>
  <c r="BW48" i="11" s="1"/>
  <c r="CQ48" i="11" s="1"/>
  <c r="BN47" i="11"/>
  <c r="BW47" i="11" s="1"/>
  <c r="CQ47" i="11" s="1"/>
  <c r="BN46" i="11"/>
  <c r="BW46" i="11" s="1"/>
  <c r="CQ46" i="11" s="1"/>
  <c r="BN45" i="11"/>
  <c r="BN44" i="11"/>
  <c r="BW44" i="11" s="1"/>
  <c r="CQ44" i="11" s="1"/>
  <c r="BN43" i="11"/>
  <c r="BW43" i="11" s="1"/>
  <c r="CQ43" i="11" s="1"/>
  <c r="BN42" i="11"/>
  <c r="BW42" i="11" s="1"/>
  <c r="CQ42" i="11" s="1"/>
  <c r="BN41" i="11"/>
  <c r="BW41" i="11" s="1"/>
  <c r="CQ41" i="11" s="1"/>
  <c r="BN40" i="11"/>
  <c r="BW40" i="11" s="1"/>
  <c r="CQ40" i="11" s="1"/>
  <c r="BN39" i="11"/>
  <c r="BW39" i="11" s="1"/>
  <c r="CQ39" i="11" s="1"/>
  <c r="BN38" i="11"/>
  <c r="BW38" i="11" s="1"/>
  <c r="CQ38" i="11" s="1"/>
  <c r="BN37" i="11"/>
  <c r="BN36" i="11"/>
  <c r="BW36" i="11" s="1"/>
  <c r="CQ36" i="11" s="1"/>
  <c r="BN35" i="11"/>
  <c r="BW35" i="11" s="1"/>
  <c r="CQ35" i="11" s="1"/>
  <c r="BN34" i="11"/>
  <c r="BW34" i="11" s="1"/>
  <c r="CQ34" i="11" s="1"/>
  <c r="BN33" i="11"/>
  <c r="BN32" i="11"/>
  <c r="BW32" i="11" s="1"/>
  <c r="CQ32" i="11" s="1"/>
  <c r="BN31" i="11"/>
  <c r="BW31" i="11" s="1"/>
  <c r="CQ31" i="11" s="1"/>
  <c r="BN30" i="11"/>
  <c r="BW30" i="11" s="1"/>
  <c r="CQ30" i="11" s="1"/>
  <c r="BN29" i="11"/>
  <c r="BN28" i="11"/>
  <c r="BW28" i="11" s="1"/>
  <c r="CQ28" i="11" s="1"/>
  <c r="BN27" i="11"/>
  <c r="BW27" i="11" s="1"/>
  <c r="CQ27" i="11" s="1"/>
  <c r="BN26" i="11"/>
  <c r="BW26" i="11" s="1"/>
  <c r="CQ26" i="11" s="1"/>
  <c r="BN25" i="11"/>
  <c r="BW25" i="11" s="1"/>
  <c r="CQ25" i="11" s="1"/>
  <c r="BN24" i="11"/>
  <c r="BW24" i="11" s="1"/>
  <c r="CQ24" i="11" s="1"/>
  <c r="BN23" i="11"/>
  <c r="BW23" i="11" s="1"/>
  <c r="CQ23" i="11" s="1"/>
  <c r="BN22" i="11"/>
  <c r="BW22" i="11" s="1"/>
  <c r="CQ22" i="11" s="1"/>
  <c r="BN21" i="11"/>
  <c r="BW21" i="11" s="1"/>
  <c r="CQ21" i="11" s="1"/>
  <c r="BN20" i="11"/>
  <c r="BW20" i="11" s="1"/>
  <c r="CQ20" i="11" s="1"/>
  <c r="BN19" i="11"/>
  <c r="BN18" i="11"/>
  <c r="BW18" i="11" s="1"/>
  <c r="CQ18" i="11" s="1"/>
  <c r="BN17" i="11"/>
  <c r="BW17" i="11" s="1"/>
  <c r="CQ17" i="11" s="1"/>
  <c r="BN16" i="11"/>
  <c r="BW16" i="11" s="1"/>
  <c r="CQ16" i="11" s="1"/>
  <c r="BN15" i="11"/>
  <c r="BW15" i="11" s="1"/>
  <c r="CQ15" i="11" s="1"/>
  <c r="BN14" i="11"/>
  <c r="BN13" i="11"/>
  <c r="BW13" i="11" s="1"/>
  <c r="CQ13" i="11" s="1"/>
  <c r="BN12" i="11"/>
  <c r="BW12" i="11" s="1"/>
  <c r="CQ12" i="11" s="1"/>
  <c r="BN11" i="11"/>
  <c r="BW11" i="11" s="1"/>
  <c r="CQ11" i="11" s="1"/>
  <c r="BN10" i="11"/>
  <c r="BW10" i="11" s="1"/>
  <c r="CQ10" i="11" s="1"/>
  <c r="BN9" i="11"/>
  <c r="BW9" i="11" s="1"/>
  <c r="CQ9" i="11" s="1"/>
  <c r="BN8" i="11"/>
  <c r="BW8" i="11" s="1"/>
  <c r="CQ8" i="11" s="1"/>
  <c r="BN7" i="11"/>
  <c r="BW7" i="11" s="1"/>
  <c r="CQ7" i="11" s="1"/>
  <c r="BN6" i="11"/>
  <c r="BN5" i="11"/>
  <c r="BW5" i="11" s="1"/>
  <c r="CQ5" i="11" s="1"/>
  <c r="BN4" i="11"/>
  <c r="BN3" i="11"/>
  <c r="BA125" i="11"/>
  <c r="BA124" i="11"/>
  <c r="BA123" i="11"/>
  <c r="BA122" i="1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5" i="11"/>
  <c r="BA4" i="11"/>
  <c r="BA3" i="11"/>
  <c r="AK125" i="11"/>
  <c r="AJ125" i="11"/>
  <c r="AG125" i="11"/>
  <c r="AF125" i="11"/>
  <c r="Y125" i="11"/>
  <c r="X125" i="11"/>
  <c r="U125" i="11"/>
  <c r="W125" i="11" s="1"/>
  <c r="T125" i="11"/>
  <c r="V125" i="11" s="1"/>
  <c r="AK124" i="11"/>
  <c r="AJ124" i="11"/>
  <c r="AG124" i="11"/>
  <c r="AF124" i="11"/>
  <c r="Y124" i="11"/>
  <c r="X124" i="11"/>
  <c r="U124" i="11"/>
  <c r="W124" i="11" s="1"/>
  <c r="T124" i="11"/>
  <c r="V124" i="11" s="1"/>
  <c r="AK123" i="11"/>
  <c r="AJ123" i="11"/>
  <c r="AG123" i="11"/>
  <c r="AF123" i="11"/>
  <c r="Y123" i="11"/>
  <c r="X123" i="11"/>
  <c r="U123" i="11"/>
  <c r="W123" i="11" s="1"/>
  <c r="T123" i="11"/>
  <c r="V123" i="11" s="1"/>
  <c r="AK122" i="11"/>
  <c r="AJ122" i="11"/>
  <c r="AG122" i="11"/>
  <c r="AF122" i="11"/>
  <c r="Y122" i="11"/>
  <c r="X122" i="11"/>
  <c r="U122" i="11"/>
  <c r="W122" i="11" s="1"/>
  <c r="T122" i="11"/>
  <c r="V122" i="11" s="1"/>
  <c r="AK121" i="11"/>
  <c r="AJ121" i="11"/>
  <c r="AG121" i="11"/>
  <c r="AF121" i="11"/>
  <c r="Y121" i="11"/>
  <c r="X121" i="11"/>
  <c r="U121" i="11"/>
  <c r="W121" i="11" s="1"/>
  <c r="T121" i="11"/>
  <c r="V121" i="11" s="1"/>
  <c r="AK120" i="11"/>
  <c r="AJ120" i="11"/>
  <c r="AG120" i="11"/>
  <c r="AF120" i="11"/>
  <c r="Y120" i="11"/>
  <c r="X120" i="11"/>
  <c r="U120" i="11"/>
  <c r="W120" i="11" s="1"/>
  <c r="T120" i="11"/>
  <c r="V120" i="11" s="1"/>
  <c r="AK119" i="11"/>
  <c r="AJ119" i="11"/>
  <c r="AG119" i="11"/>
  <c r="AF119" i="11"/>
  <c r="Y119" i="11"/>
  <c r="X119" i="11"/>
  <c r="U119" i="11"/>
  <c r="W119" i="11" s="1"/>
  <c r="T119" i="11"/>
  <c r="V119" i="11" s="1"/>
  <c r="AK118" i="11"/>
  <c r="AJ118" i="11"/>
  <c r="AG118" i="11"/>
  <c r="AH118" i="11" s="1"/>
  <c r="AF118" i="11"/>
  <c r="Y118" i="11"/>
  <c r="X118" i="11"/>
  <c r="U118" i="11"/>
  <c r="W118" i="11" s="1"/>
  <c r="T118" i="11"/>
  <c r="V118" i="11" s="1"/>
  <c r="AK117" i="11"/>
  <c r="AJ117" i="11"/>
  <c r="AG117" i="11"/>
  <c r="AF117" i="11"/>
  <c r="Y117" i="11"/>
  <c r="X117" i="11"/>
  <c r="U117" i="11"/>
  <c r="W117" i="11" s="1"/>
  <c r="T117" i="11"/>
  <c r="V117" i="11" s="1"/>
  <c r="AK116" i="11"/>
  <c r="AJ116" i="11"/>
  <c r="AG116" i="11"/>
  <c r="AH116" i="11" s="1"/>
  <c r="AF116" i="11"/>
  <c r="Y116" i="11"/>
  <c r="X116" i="11"/>
  <c r="U116" i="11"/>
  <c r="W116" i="11" s="1"/>
  <c r="T116" i="11"/>
  <c r="V116" i="11" s="1"/>
  <c r="AK115" i="11"/>
  <c r="AJ115" i="11"/>
  <c r="AH115" i="11"/>
  <c r="AG115" i="11"/>
  <c r="AF115" i="11"/>
  <c r="Y115" i="11"/>
  <c r="X115" i="11"/>
  <c r="U115" i="11"/>
  <c r="W115" i="11" s="1"/>
  <c r="T115" i="11"/>
  <c r="V115" i="11" s="1"/>
  <c r="AK114" i="11"/>
  <c r="AJ114" i="11"/>
  <c r="AL114" i="11" s="1"/>
  <c r="AG114" i="11"/>
  <c r="AF114" i="11"/>
  <c r="Y114" i="11"/>
  <c r="X114" i="11"/>
  <c r="U114" i="11"/>
  <c r="W114" i="11" s="1"/>
  <c r="T114" i="11"/>
  <c r="V114" i="11" s="1"/>
  <c r="AK113" i="11"/>
  <c r="AJ113" i="11"/>
  <c r="AG113" i="11"/>
  <c r="AF113" i="11"/>
  <c r="Y113" i="11"/>
  <c r="X113" i="11"/>
  <c r="U113" i="11"/>
  <c r="W113" i="11" s="1"/>
  <c r="T113" i="11"/>
  <c r="V113" i="11" s="1"/>
  <c r="AK112" i="11"/>
  <c r="AJ112" i="11"/>
  <c r="AG112" i="11"/>
  <c r="AF112" i="11"/>
  <c r="Y112" i="11"/>
  <c r="X112" i="11"/>
  <c r="U112" i="11"/>
  <c r="W112" i="11" s="1"/>
  <c r="T112" i="11"/>
  <c r="V112" i="11" s="1"/>
  <c r="AK111" i="11"/>
  <c r="AJ111" i="11"/>
  <c r="AL111" i="11" s="1"/>
  <c r="AG111" i="11"/>
  <c r="AH111" i="11" s="1"/>
  <c r="AF111" i="11"/>
  <c r="Y111" i="11"/>
  <c r="X111" i="11"/>
  <c r="U111" i="11"/>
  <c r="W111" i="11" s="1"/>
  <c r="T111" i="11"/>
  <c r="V111" i="11" s="1"/>
  <c r="AK110" i="11"/>
  <c r="AJ110" i="11"/>
  <c r="AG110" i="11"/>
  <c r="AH110" i="11" s="1"/>
  <c r="AF110" i="11"/>
  <c r="Y110" i="11"/>
  <c r="X110" i="11"/>
  <c r="U110" i="11"/>
  <c r="W110" i="11" s="1"/>
  <c r="T110" i="11"/>
  <c r="V110" i="11" s="1"/>
  <c r="AK109" i="11"/>
  <c r="AJ109" i="11"/>
  <c r="AL109" i="11" s="1"/>
  <c r="AG109" i="11"/>
  <c r="AF109" i="11"/>
  <c r="Y109" i="11"/>
  <c r="X109" i="11"/>
  <c r="U109" i="11"/>
  <c r="W109" i="11" s="1"/>
  <c r="T109" i="11"/>
  <c r="V109" i="11" s="1"/>
  <c r="AK108" i="11"/>
  <c r="AJ108" i="11"/>
  <c r="AG108" i="11"/>
  <c r="AF108" i="11"/>
  <c r="Y108" i="11"/>
  <c r="X108" i="11"/>
  <c r="U108" i="11"/>
  <c r="W108" i="11" s="1"/>
  <c r="T108" i="11"/>
  <c r="V108" i="11" s="1"/>
  <c r="AK107" i="11"/>
  <c r="AJ107" i="11"/>
  <c r="AG107" i="11"/>
  <c r="AH107" i="11" s="1"/>
  <c r="AF107" i="11"/>
  <c r="Y107" i="11"/>
  <c r="X107" i="11"/>
  <c r="U107" i="11"/>
  <c r="W107" i="11" s="1"/>
  <c r="T107" i="11"/>
  <c r="V107" i="11" s="1"/>
  <c r="AK106" i="11"/>
  <c r="AJ106" i="11"/>
  <c r="AG106" i="11"/>
  <c r="AF106" i="11"/>
  <c r="Y106" i="11"/>
  <c r="X106" i="11"/>
  <c r="U106" i="11"/>
  <c r="W106" i="11" s="1"/>
  <c r="T106" i="11"/>
  <c r="V106" i="11" s="1"/>
  <c r="AK105" i="11"/>
  <c r="AJ105" i="11"/>
  <c r="AG105" i="11"/>
  <c r="AF105" i="11"/>
  <c r="Y105" i="11"/>
  <c r="X105" i="11"/>
  <c r="U105" i="11"/>
  <c r="W105" i="11" s="1"/>
  <c r="T105" i="11"/>
  <c r="V105" i="11" s="1"/>
  <c r="AK104" i="11"/>
  <c r="AJ104" i="11"/>
  <c r="AG104" i="11"/>
  <c r="AF104" i="11"/>
  <c r="Y104" i="11"/>
  <c r="X104" i="11"/>
  <c r="U104" i="11"/>
  <c r="W104" i="11" s="1"/>
  <c r="T104" i="11"/>
  <c r="V104" i="11" s="1"/>
  <c r="AK103" i="11"/>
  <c r="AJ103" i="11"/>
  <c r="AG103" i="11"/>
  <c r="AF103" i="11"/>
  <c r="Y103" i="11"/>
  <c r="X103" i="11"/>
  <c r="U103" i="11"/>
  <c r="W103" i="11" s="1"/>
  <c r="T103" i="11"/>
  <c r="V103" i="11" s="1"/>
  <c r="AK102" i="11"/>
  <c r="AJ102" i="11"/>
  <c r="AL102" i="11" s="1"/>
  <c r="AG102" i="11"/>
  <c r="AF102" i="11"/>
  <c r="Y102" i="11"/>
  <c r="X102" i="11"/>
  <c r="U102" i="11"/>
  <c r="W102" i="11" s="1"/>
  <c r="T102" i="11"/>
  <c r="V102" i="11" s="1"/>
  <c r="AK101" i="11"/>
  <c r="AJ101" i="11"/>
  <c r="AG101" i="11"/>
  <c r="AF101" i="11"/>
  <c r="Y101" i="11"/>
  <c r="X101" i="11"/>
  <c r="U101" i="11"/>
  <c r="W101" i="11" s="1"/>
  <c r="T101" i="11"/>
  <c r="V101" i="11" s="1"/>
  <c r="AK100" i="11"/>
  <c r="AJ100" i="11"/>
  <c r="AG100" i="11"/>
  <c r="AF100" i="11"/>
  <c r="Y100" i="11"/>
  <c r="X100" i="11"/>
  <c r="U100" i="11"/>
  <c r="W100" i="11" s="1"/>
  <c r="T100" i="11"/>
  <c r="V100" i="11" s="1"/>
  <c r="AK99" i="11"/>
  <c r="AJ99" i="11"/>
  <c r="AG99" i="11"/>
  <c r="AF99" i="11"/>
  <c r="Y99" i="11"/>
  <c r="X99" i="11"/>
  <c r="U99" i="11"/>
  <c r="W99" i="11" s="1"/>
  <c r="T99" i="11"/>
  <c r="V99" i="11" s="1"/>
  <c r="AK98" i="11"/>
  <c r="AJ98" i="11"/>
  <c r="AL98" i="11" s="1"/>
  <c r="AG98" i="11"/>
  <c r="AF98" i="11"/>
  <c r="Y98" i="11"/>
  <c r="X98" i="11"/>
  <c r="U98" i="11"/>
  <c r="W98" i="11" s="1"/>
  <c r="T98" i="11"/>
  <c r="V98" i="11" s="1"/>
  <c r="AK97" i="11"/>
  <c r="AJ97" i="11"/>
  <c r="AG97" i="11"/>
  <c r="AF97" i="11"/>
  <c r="Y97" i="11"/>
  <c r="X97" i="11"/>
  <c r="U97" i="11"/>
  <c r="W97" i="11" s="1"/>
  <c r="T97" i="11"/>
  <c r="V97" i="11" s="1"/>
  <c r="AK96" i="11"/>
  <c r="AJ96" i="11"/>
  <c r="AG96" i="11"/>
  <c r="AF96" i="11"/>
  <c r="Y96" i="11"/>
  <c r="X96" i="11"/>
  <c r="U96" i="11"/>
  <c r="W96" i="11" s="1"/>
  <c r="T96" i="11"/>
  <c r="V96" i="11" s="1"/>
  <c r="AK95" i="11"/>
  <c r="AJ95" i="11"/>
  <c r="AL95" i="11" s="1"/>
  <c r="AG95" i="11"/>
  <c r="AH95" i="11" s="1"/>
  <c r="AF95" i="11"/>
  <c r="Y95" i="11"/>
  <c r="X95" i="11"/>
  <c r="U95" i="11"/>
  <c r="W95" i="11" s="1"/>
  <c r="T95" i="11"/>
  <c r="V95" i="11" s="1"/>
  <c r="AK94" i="11"/>
  <c r="AJ94" i="11"/>
  <c r="AG94" i="11"/>
  <c r="AH94" i="11" s="1"/>
  <c r="AF94" i="11"/>
  <c r="Y94" i="11"/>
  <c r="X94" i="11"/>
  <c r="U94" i="11"/>
  <c r="W94" i="11" s="1"/>
  <c r="T94" i="11"/>
  <c r="V94" i="11" s="1"/>
  <c r="AK93" i="11"/>
  <c r="AJ93" i="11"/>
  <c r="AG93" i="11"/>
  <c r="AF93" i="11"/>
  <c r="Y93" i="11"/>
  <c r="X93" i="11"/>
  <c r="U93" i="11"/>
  <c r="W93" i="11" s="1"/>
  <c r="T93" i="11"/>
  <c r="V93" i="11" s="1"/>
  <c r="AK92" i="11"/>
  <c r="AJ92" i="11"/>
  <c r="AG92" i="11"/>
  <c r="AF92" i="11"/>
  <c r="Y92" i="11"/>
  <c r="X92" i="11"/>
  <c r="U92" i="11"/>
  <c r="W92" i="11" s="1"/>
  <c r="T92" i="11"/>
  <c r="V92" i="11" s="1"/>
  <c r="AK91" i="11"/>
  <c r="AJ91" i="11"/>
  <c r="AH91" i="11"/>
  <c r="AG91" i="11"/>
  <c r="AF91" i="11"/>
  <c r="Y91" i="11"/>
  <c r="X91" i="11"/>
  <c r="U91" i="11"/>
  <c r="W91" i="11" s="1"/>
  <c r="T91" i="11"/>
  <c r="V91" i="11" s="1"/>
  <c r="AK90" i="11"/>
  <c r="AL90" i="11" s="1"/>
  <c r="AJ90" i="11"/>
  <c r="AG90" i="11"/>
  <c r="AF90" i="11"/>
  <c r="Y90" i="11"/>
  <c r="X90" i="11"/>
  <c r="U90" i="11"/>
  <c r="W90" i="11" s="1"/>
  <c r="T90" i="11"/>
  <c r="V90" i="11" s="1"/>
  <c r="AK89" i="11"/>
  <c r="AJ89" i="11"/>
  <c r="AG89" i="11"/>
  <c r="AF89" i="11"/>
  <c r="Y89" i="11"/>
  <c r="X89" i="11"/>
  <c r="U89" i="11"/>
  <c r="W89" i="11" s="1"/>
  <c r="T89" i="11"/>
  <c r="V89" i="11" s="1"/>
  <c r="AK88" i="11"/>
  <c r="AJ88" i="11"/>
  <c r="AG88" i="11"/>
  <c r="AF88" i="11"/>
  <c r="Y88" i="11"/>
  <c r="X88" i="11"/>
  <c r="U88" i="11"/>
  <c r="W88" i="11" s="1"/>
  <c r="T88" i="11"/>
  <c r="V88" i="11" s="1"/>
  <c r="AK87" i="11"/>
  <c r="AJ87" i="11"/>
  <c r="AG87" i="11"/>
  <c r="AF87" i="11"/>
  <c r="Y87" i="11"/>
  <c r="X87" i="11"/>
  <c r="U87" i="11"/>
  <c r="W87" i="11" s="1"/>
  <c r="T87" i="11"/>
  <c r="V87" i="11" s="1"/>
  <c r="AK86" i="11"/>
  <c r="AJ86" i="11"/>
  <c r="AG86" i="11"/>
  <c r="AF86" i="11"/>
  <c r="Y86" i="11"/>
  <c r="X86" i="11"/>
  <c r="U86" i="11"/>
  <c r="W86" i="11" s="1"/>
  <c r="T86" i="11"/>
  <c r="V86" i="11" s="1"/>
  <c r="AK85" i="11"/>
  <c r="AJ85" i="11"/>
  <c r="AG85" i="11"/>
  <c r="AF85" i="11"/>
  <c r="Y85" i="11"/>
  <c r="X85" i="11"/>
  <c r="U85" i="11"/>
  <c r="W85" i="11" s="1"/>
  <c r="T85" i="11"/>
  <c r="V85" i="11" s="1"/>
  <c r="AK84" i="11"/>
  <c r="AJ84" i="11"/>
  <c r="AG84" i="11"/>
  <c r="AF84" i="11"/>
  <c r="Y84" i="11"/>
  <c r="X84" i="11"/>
  <c r="U84" i="11"/>
  <c r="W84" i="11" s="1"/>
  <c r="T84" i="11"/>
  <c r="V84" i="11" s="1"/>
  <c r="AK83" i="11"/>
  <c r="AJ83" i="11"/>
  <c r="AG83" i="11"/>
  <c r="AF83" i="11"/>
  <c r="Y83" i="11"/>
  <c r="X83" i="11"/>
  <c r="U83" i="11"/>
  <c r="W83" i="11" s="1"/>
  <c r="T83" i="11"/>
  <c r="V83" i="11" s="1"/>
  <c r="AK82" i="11"/>
  <c r="AJ82" i="11"/>
  <c r="AG82" i="11"/>
  <c r="AF82" i="11"/>
  <c r="Y82" i="11"/>
  <c r="X82" i="11"/>
  <c r="U82" i="11"/>
  <c r="W82" i="11" s="1"/>
  <c r="T82" i="11"/>
  <c r="V82" i="11" s="1"/>
  <c r="AK81" i="11"/>
  <c r="AJ81" i="11"/>
  <c r="AG81" i="11"/>
  <c r="AF81" i="11"/>
  <c r="Y81" i="11"/>
  <c r="X81" i="11"/>
  <c r="U81" i="11"/>
  <c r="W81" i="11" s="1"/>
  <c r="T81" i="11"/>
  <c r="V81" i="11" s="1"/>
  <c r="AK80" i="11"/>
  <c r="AJ80" i="11"/>
  <c r="AG80" i="11"/>
  <c r="AF80" i="11"/>
  <c r="Y80" i="11"/>
  <c r="X80" i="11"/>
  <c r="U80" i="11"/>
  <c r="W80" i="11" s="1"/>
  <c r="T80" i="11"/>
  <c r="V80" i="11" s="1"/>
  <c r="AK79" i="11"/>
  <c r="AJ79" i="11"/>
  <c r="AG79" i="11"/>
  <c r="AF79" i="11"/>
  <c r="Y79" i="11"/>
  <c r="X79" i="11"/>
  <c r="U79" i="11"/>
  <c r="W79" i="11" s="1"/>
  <c r="T79" i="11"/>
  <c r="V79" i="11" s="1"/>
  <c r="AK78" i="11"/>
  <c r="AJ78" i="11"/>
  <c r="AG78" i="11"/>
  <c r="AF78" i="11"/>
  <c r="Y78" i="11"/>
  <c r="X78" i="11"/>
  <c r="U78" i="11"/>
  <c r="W78" i="11" s="1"/>
  <c r="T78" i="11"/>
  <c r="V78" i="11" s="1"/>
  <c r="AK77" i="11"/>
  <c r="AJ77" i="11"/>
  <c r="AG77" i="11"/>
  <c r="AF77" i="11"/>
  <c r="Y77" i="11"/>
  <c r="X77" i="11"/>
  <c r="U77" i="11"/>
  <c r="W77" i="11" s="1"/>
  <c r="T77" i="11"/>
  <c r="V77" i="11" s="1"/>
  <c r="AK76" i="11"/>
  <c r="AJ76" i="11"/>
  <c r="AG76" i="11"/>
  <c r="AF76" i="11"/>
  <c r="Y76" i="11"/>
  <c r="X76" i="11"/>
  <c r="U76" i="11"/>
  <c r="W76" i="11" s="1"/>
  <c r="T76" i="11"/>
  <c r="V76" i="11" s="1"/>
  <c r="AK75" i="11"/>
  <c r="AL75" i="11" s="1"/>
  <c r="AJ75" i="11"/>
  <c r="AG75" i="11"/>
  <c r="AF75" i="11"/>
  <c r="Y75" i="11"/>
  <c r="X75" i="11"/>
  <c r="U75" i="11"/>
  <c r="W75" i="11" s="1"/>
  <c r="T75" i="11"/>
  <c r="V75" i="11" s="1"/>
  <c r="AK74" i="11"/>
  <c r="AJ74" i="11"/>
  <c r="AG74" i="11"/>
  <c r="AF74" i="11"/>
  <c r="Y74" i="11"/>
  <c r="X74" i="11"/>
  <c r="U74" i="11"/>
  <c r="W74" i="11" s="1"/>
  <c r="T74" i="11"/>
  <c r="V74" i="11" s="1"/>
  <c r="AK73" i="11"/>
  <c r="AJ73" i="11"/>
  <c r="AG73" i="11"/>
  <c r="AF73" i="11"/>
  <c r="Y73" i="11"/>
  <c r="X73" i="11"/>
  <c r="U73" i="11"/>
  <c r="W73" i="11" s="1"/>
  <c r="T73" i="11"/>
  <c r="V73" i="11" s="1"/>
  <c r="AK72" i="11"/>
  <c r="AJ72" i="11"/>
  <c r="AG72" i="11"/>
  <c r="AF72" i="11"/>
  <c r="Y72" i="11"/>
  <c r="X72" i="11"/>
  <c r="U72" i="11"/>
  <c r="W72" i="11" s="1"/>
  <c r="T72" i="11"/>
  <c r="V72" i="11" s="1"/>
  <c r="AK71" i="11"/>
  <c r="AJ71" i="11"/>
  <c r="AG71" i="11"/>
  <c r="AF71" i="11"/>
  <c r="Y71" i="11"/>
  <c r="X71" i="11"/>
  <c r="U71" i="11"/>
  <c r="W71" i="11" s="1"/>
  <c r="T71" i="11"/>
  <c r="V71" i="11" s="1"/>
  <c r="AK70" i="11"/>
  <c r="AJ70" i="11"/>
  <c r="AH70" i="11"/>
  <c r="AG70" i="11"/>
  <c r="AF70" i="11"/>
  <c r="Y70" i="11"/>
  <c r="X70" i="11"/>
  <c r="U70" i="11"/>
  <c r="W70" i="11" s="1"/>
  <c r="T70" i="11"/>
  <c r="V70" i="11" s="1"/>
  <c r="AK69" i="11"/>
  <c r="AJ69" i="11"/>
  <c r="AG69" i="11"/>
  <c r="AF69" i="11"/>
  <c r="Y69" i="11"/>
  <c r="X69" i="11"/>
  <c r="U69" i="11"/>
  <c r="W69" i="11" s="1"/>
  <c r="T69" i="11"/>
  <c r="V69" i="11" s="1"/>
  <c r="AK68" i="11"/>
  <c r="AJ68" i="11"/>
  <c r="AG68" i="11"/>
  <c r="AF68" i="11"/>
  <c r="Y68" i="11"/>
  <c r="X68" i="11"/>
  <c r="U68" i="11"/>
  <c r="W68" i="11" s="1"/>
  <c r="T68" i="11"/>
  <c r="V68" i="11" s="1"/>
  <c r="AK67" i="11"/>
  <c r="AJ67" i="11"/>
  <c r="AG67" i="11"/>
  <c r="AF67" i="11"/>
  <c r="Y67" i="11"/>
  <c r="X67" i="11"/>
  <c r="U67" i="11"/>
  <c r="W67" i="11" s="1"/>
  <c r="T67" i="11"/>
  <c r="V67" i="11" s="1"/>
  <c r="AK66" i="11"/>
  <c r="AJ66" i="11"/>
  <c r="AG66" i="11"/>
  <c r="AF66" i="11"/>
  <c r="Y66" i="11"/>
  <c r="X66" i="11"/>
  <c r="U66" i="11"/>
  <c r="W66" i="11" s="1"/>
  <c r="T66" i="11"/>
  <c r="V66" i="11" s="1"/>
  <c r="AK65" i="11"/>
  <c r="AJ65" i="11"/>
  <c r="AG65" i="11"/>
  <c r="AF65" i="11"/>
  <c r="Y65" i="11"/>
  <c r="X65" i="11"/>
  <c r="U65" i="11"/>
  <c r="W65" i="11" s="1"/>
  <c r="T65" i="11"/>
  <c r="V65" i="11" s="1"/>
  <c r="AK64" i="11"/>
  <c r="AJ64" i="11"/>
  <c r="AG64" i="11"/>
  <c r="AH64" i="11" s="1"/>
  <c r="AF64" i="11"/>
  <c r="Y64" i="11"/>
  <c r="X64" i="11"/>
  <c r="V64" i="11"/>
  <c r="U64" i="11"/>
  <c r="W64" i="11" s="1"/>
  <c r="T64" i="11"/>
  <c r="AK63" i="11"/>
  <c r="AJ63" i="11"/>
  <c r="AG63" i="11"/>
  <c r="AF63" i="11"/>
  <c r="Y63" i="11"/>
  <c r="X63" i="11"/>
  <c r="U63" i="11"/>
  <c r="W63" i="11" s="1"/>
  <c r="T63" i="11"/>
  <c r="V63" i="11" s="1"/>
  <c r="AK62" i="11"/>
  <c r="AJ62" i="11"/>
  <c r="AG62" i="11"/>
  <c r="AF62" i="11"/>
  <c r="Y62" i="11"/>
  <c r="X62" i="11"/>
  <c r="U62" i="11"/>
  <c r="W62" i="11" s="1"/>
  <c r="T62" i="11"/>
  <c r="V62" i="11" s="1"/>
  <c r="AK61" i="11"/>
  <c r="AJ61" i="11"/>
  <c r="AG61" i="11"/>
  <c r="AF61" i="11"/>
  <c r="Y61" i="11"/>
  <c r="X61" i="11"/>
  <c r="U61" i="11"/>
  <c r="W61" i="11" s="1"/>
  <c r="T61" i="11"/>
  <c r="V61" i="11" s="1"/>
  <c r="AK60" i="11"/>
  <c r="AJ60" i="11"/>
  <c r="AG60" i="11"/>
  <c r="AF60" i="11"/>
  <c r="Y60" i="11"/>
  <c r="X60" i="11"/>
  <c r="U60" i="11"/>
  <c r="W60" i="11" s="1"/>
  <c r="T60" i="11"/>
  <c r="V60" i="11" s="1"/>
  <c r="AK59" i="11"/>
  <c r="AJ59" i="11"/>
  <c r="AG59" i="11"/>
  <c r="AF59" i="11"/>
  <c r="AH59" i="11" s="1"/>
  <c r="Y59" i="11"/>
  <c r="X59" i="11"/>
  <c r="U59" i="11"/>
  <c r="W59" i="11" s="1"/>
  <c r="T59" i="11"/>
  <c r="V59" i="11" s="1"/>
  <c r="AK58" i="11"/>
  <c r="AJ58" i="11"/>
  <c r="AG58" i="11"/>
  <c r="AF58" i="11"/>
  <c r="Y58" i="11"/>
  <c r="X58" i="11"/>
  <c r="U58" i="11"/>
  <c r="W58" i="11" s="1"/>
  <c r="T58" i="11"/>
  <c r="V58" i="11" s="1"/>
  <c r="AK57" i="11"/>
  <c r="AJ57" i="11"/>
  <c r="AG57" i="11"/>
  <c r="AF57" i="11"/>
  <c r="Y57" i="11"/>
  <c r="X57" i="11"/>
  <c r="U57" i="11"/>
  <c r="W57" i="11" s="1"/>
  <c r="T57" i="11"/>
  <c r="V57" i="11" s="1"/>
  <c r="AK56" i="11"/>
  <c r="AJ56" i="11"/>
  <c r="AG56" i="11"/>
  <c r="AF56" i="11"/>
  <c r="Y56" i="11"/>
  <c r="X56" i="11"/>
  <c r="U56" i="11"/>
  <c r="W56" i="11" s="1"/>
  <c r="T56" i="11"/>
  <c r="V56" i="11" s="1"/>
  <c r="AK55" i="11"/>
  <c r="AJ55" i="11"/>
  <c r="AG55" i="11"/>
  <c r="AF55" i="11"/>
  <c r="Y55" i="11"/>
  <c r="X55" i="11"/>
  <c r="U55" i="11"/>
  <c r="W55" i="11" s="1"/>
  <c r="T55" i="11"/>
  <c r="V55" i="11" s="1"/>
  <c r="AK54" i="11"/>
  <c r="AJ54" i="11"/>
  <c r="AG54" i="11"/>
  <c r="AF54" i="11"/>
  <c r="Y54" i="11"/>
  <c r="X54" i="11"/>
  <c r="U54" i="11"/>
  <c r="W54" i="11" s="1"/>
  <c r="T54" i="11"/>
  <c r="V54" i="11" s="1"/>
  <c r="AK53" i="11"/>
  <c r="AJ53" i="11"/>
  <c r="AG53" i="11"/>
  <c r="AF53" i="11"/>
  <c r="Y53" i="11"/>
  <c r="X53" i="11"/>
  <c r="U53" i="11"/>
  <c r="W53" i="11" s="1"/>
  <c r="T53" i="11"/>
  <c r="V53" i="11" s="1"/>
  <c r="AK52" i="11"/>
  <c r="AJ52" i="11"/>
  <c r="AG52" i="11"/>
  <c r="AF52" i="11"/>
  <c r="Y52" i="11"/>
  <c r="X52" i="11"/>
  <c r="U52" i="11"/>
  <c r="W52" i="11" s="1"/>
  <c r="T52" i="11"/>
  <c r="V52" i="11" s="1"/>
  <c r="AK51" i="11"/>
  <c r="AJ51" i="11"/>
  <c r="AG51" i="11"/>
  <c r="AF51" i="11"/>
  <c r="Y51" i="11"/>
  <c r="X51" i="11"/>
  <c r="U51" i="11"/>
  <c r="W51" i="11" s="1"/>
  <c r="T51" i="11"/>
  <c r="V51" i="11" s="1"/>
  <c r="AK50" i="11"/>
  <c r="AJ50" i="11"/>
  <c r="AG50" i="11"/>
  <c r="AF50" i="11"/>
  <c r="Y50" i="11"/>
  <c r="X50" i="11"/>
  <c r="U50" i="11"/>
  <c r="W50" i="11" s="1"/>
  <c r="T50" i="11"/>
  <c r="V50" i="11" s="1"/>
  <c r="AK49" i="11"/>
  <c r="AJ49" i="11"/>
  <c r="AG49" i="11"/>
  <c r="AF49" i="11"/>
  <c r="Y49" i="11"/>
  <c r="X49" i="11"/>
  <c r="U49" i="11"/>
  <c r="W49" i="11" s="1"/>
  <c r="T49" i="11"/>
  <c r="V49" i="11" s="1"/>
  <c r="AK48" i="11"/>
  <c r="AJ48" i="11"/>
  <c r="AG48" i="11"/>
  <c r="AF48" i="11"/>
  <c r="Y48" i="11"/>
  <c r="X48" i="11"/>
  <c r="U48" i="11"/>
  <c r="W48" i="11" s="1"/>
  <c r="T48" i="11"/>
  <c r="V48" i="11" s="1"/>
  <c r="AK47" i="11"/>
  <c r="AJ47" i="11"/>
  <c r="AG47" i="11"/>
  <c r="AF47" i="11"/>
  <c r="AH47" i="11" s="1"/>
  <c r="Y47" i="11"/>
  <c r="X47" i="11"/>
  <c r="U47" i="11"/>
  <c r="W47" i="11" s="1"/>
  <c r="T47" i="11"/>
  <c r="V47" i="11" s="1"/>
  <c r="AK46" i="11"/>
  <c r="AJ46" i="11"/>
  <c r="AG46" i="11"/>
  <c r="AF46" i="11"/>
  <c r="Y46" i="11"/>
  <c r="X46" i="11"/>
  <c r="U46" i="11"/>
  <c r="W46" i="11" s="1"/>
  <c r="T46" i="11"/>
  <c r="V46" i="11" s="1"/>
  <c r="AK45" i="11"/>
  <c r="AJ45" i="11"/>
  <c r="AG45" i="11"/>
  <c r="AF45" i="11"/>
  <c r="Y45" i="11"/>
  <c r="X45" i="11"/>
  <c r="U45" i="11"/>
  <c r="W45" i="11" s="1"/>
  <c r="T45" i="11"/>
  <c r="V45" i="11" s="1"/>
  <c r="AK44" i="11"/>
  <c r="AJ44" i="11"/>
  <c r="AG44" i="11"/>
  <c r="AF44" i="11"/>
  <c r="AH44" i="11" s="1"/>
  <c r="Y44" i="11"/>
  <c r="X44" i="11"/>
  <c r="U44" i="11"/>
  <c r="W44" i="11" s="1"/>
  <c r="T44" i="11"/>
  <c r="V44" i="11" s="1"/>
  <c r="AK43" i="11"/>
  <c r="AJ43" i="11"/>
  <c r="AG43" i="11"/>
  <c r="AF43" i="11"/>
  <c r="Y43" i="11"/>
  <c r="X43" i="11"/>
  <c r="U43" i="11"/>
  <c r="W43" i="11" s="1"/>
  <c r="T43" i="11"/>
  <c r="V43" i="11" s="1"/>
  <c r="AK42" i="11"/>
  <c r="AJ42" i="11"/>
  <c r="AG42" i="11"/>
  <c r="AF42" i="11"/>
  <c r="Y42" i="11"/>
  <c r="X42" i="11"/>
  <c r="U42" i="11"/>
  <c r="W42" i="11" s="1"/>
  <c r="T42" i="11"/>
  <c r="V42" i="11" s="1"/>
  <c r="AK41" i="11"/>
  <c r="AJ41" i="11"/>
  <c r="AG41" i="11"/>
  <c r="AF41" i="11"/>
  <c r="Y41" i="11"/>
  <c r="X41" i="11"/>
  <c r="U41" i="11"/>
  <c r="W41" i="11" s="1"/>
  <c r="T41" i="11"/>
  <c r="V41" i="11" s="1"/>
  <c r="AK40" i="11"/>
  <c r="AJ40" i="11"/>
  <c r="AG40" i="11"/>
  <c r="AF40" i="11"/>
  <c r="Y40" i="11"/>
  <c r="X40" i="11"/>
  <c r="U40" i="11"/>
  <c r="W40" i="11" s="1"/>
  <c r="T40" i="11"/>
  <c r="V40" i="11" s="1"/>
  <c r="AK39" i="11"/>
  <c r="AJ39" i="11"/>
  <c r="AG39" i="11"/>
  <c r="AF39" i="11"/>
  <c r="Y39" i="11"/>
  <c r="X39" i="11"/>
  <c r="U39" i="11"/>
  <c r="W39" i="11" s="1"/>
  <c r="T39" i="11"/>
  <c r="V39" i="11" s="1"/>
  <c r="AK38" i="11"/>
  <c r="AJ38" i="11"/>
  <c r="AG38" i="11"/>
  <c r="AF38" i="11"/>
  <c r="Y38" i="11"/>
  <c r="X38" i="11"/>
  <c r="U38" i="11"/>
  <c r="W38" i="11" s="1"/>
  <c r="T38" i="11"/>
  <c r="V38" i="11" s="1"/>
  <c r="AK37" i="11"/>
  <c r="AJ37" i="11"/>
  <c r="AG37" i="11"/>
  <c r="AF37" i="11"/>
  <c r="Y37" i="11"/>
  <c r="X37" i="11"/>
  <c r="U37" i="11"/>
  <c r="W37" i="11" s="1"/>
  <c r="T37" i="11"/>
  <c r="V37" i="11" s="1"/>
  <c r="AK36" i="11"/>
  <c r="AJ36" i="11"/>
  <c r="AG36" i="11"/>
  <c r="AF36" i="11"/>
  <c r="Y36" i="11"/>
  <c r="X36" i="11"/>
  <c r="U36" i="11"/>
  <c r="W36" i="11" s="1"/>
  <c r="T36" i="11"/>
  <c r="V36" i="11" s="1"/>
  <c r="AK35" i="11"/>
  <c r="AJ35" i="11"/>
  <c r="AG35" i="11"/>
  <c r="AF35" i="11"/>
  <c r="Y35" i="11"/>
  <c r="X35" i="11"/>
  <c r="U35" i="11"/>
  <c r="W35" i="11" s="1"/>
  <c r="T35" i="11"/>
  <c r="V35" i="11" s="1"/>
  <c r="AK34" i="11"/>
  <c r="AJ34" i="11"/>
  <c r="AG34" i="11"/>
  <c r="AF34" i="11"/>
  <c r="Y34" i="11"/>
  <c r="X34" i="11"/>
  <c r="U34" i="11"/>
  <c r="W34" i="11" s="1"/>
  <c r="T34" i="11"/>
  <c r="V34" i="11" s="1"/>
  <c r="AK33" i="11"/>
  <c r="AJ33" i="11"/>
  <c r="AG33" i="11"/>
  <c r="AH33" i="11" s="1"/>
  <c r="AF33" i="11"/>
  <c r="Y33" i="11"/>
  <c r="X33" i="11"/>
  <c r="U33" i="11"/>
  <c r="W33" i="11" s="1"/>
  <c r="T33" i="11"/>
  <c r="V33" i="11" s="1"/>
  <c r="AK32" i="11"/>
  <c r="AJ32" i="11"/>
  <c r="AG32" i="11"/>
  <c r="AF32" i="11"/>
  <c r="Y32" i="11"/>
  <c r="X32" i="11"/>
  <c r="U32" i="11"/>
  <c r="W32" i="11" s="1"/>
  <c r="T32" i="11"/>
  <c r="V32" i="11" s="1"/>
  <c r="AK31" i="11"/>
  <c r="AJ31" i="11"/>
  <c r="AG31" i="11"/>
  <c r="AF31" i="11"/>
  <c r="Y31" i="11"/>
  <c r="X31" i="11"/>
  <c r="U31" i="11"/>
  <c r="W31" i="11" s="1"/>
  <c r="T31" i="11"/>
  <c r="V31" i="11" s="1"/>
  <c r="AK30" i="11"/>
  <c r="AJ30" i="11"/>
  <c r="AG30" i="11"/>
  <c r="AF30" i="11"/>
  <c r="Y30" i="11"/>
  <c r="X30" i="11"/>
  <c r="U30" i="11"/>
  <c r="W30" i="11" s="1"/>
  <c r="T30" i="11"/>
  <c r="V30" i="11" s="1"/>
  <c r="AK29" i="11"/>
  <c r="AJ29" i="11"/>
  <c r="AG29" i="11"/>
  <c r="AF29" i="11"/>
  <c r="Y29" i="11"/>
  <c r="X29" i="11"/>
  <c r="U29" i="11"/>
  <c r="W29" i="11" s="1"/>
  <c r="T29" i="11"/>
  <c r="V29" i="11" s="1"/>
  <c r="AK28" i="11"/>
  <c r="AJ28" i="11"/>
  <c r="AG28" i="11"/>
  <c r="AF28" i="11"/>
  <c r="Y28" i="11"/>
  <c r="X28" i="11"/>
  <c r="U28" i="11"/>
  <c r="W28" i="11" s="1"/>
  <c r="T28" i="11"/>
  <c r="V28" i="11" s="1"/>
  <c r="AK27" i="11"/>
  <c r="AJ27" i="11"/>
  <c r="AG27" i="11"/>
  <c r="AF27" i="11"/>
  <c r="Y27" i="11"/>
  <c r="X27" i="11"/>
  <c r="U27" i="11"/>
  <c r="W27" i="11" s="1"/>
  <c r="T27" i="11"/>
  <c r="V27" i="11" s="1"/>
  <c r="AK26" i="11"/>
  <c r="AJ26" i="11"/>
  <c r="AG26" i="11"/>
  <c r="AF26" i="11"/>
  <c r="Y26" i="11"/>
  <c r="X26" i="11"/>
  <c r="U26" i="11"/>
  <c r="W26" i="11" s="1"/>
  <c r="T26" i="11"/>
  <c r="V26" i="11" s="1"/>
  <c r="AK25" i="11"/>
  <c r="AJ25" i="11"/>
  <c r="AL25" i="11" s="1"/>
  <c r="AG25" i="11"/>
  <c r="AF25" i="11"/>
  <c r="Y25" i="11"/>
  <c r="X25" i="11"/>
  <c r="U25" i="11"/>
  <c r="W25" i="11" s="1"/>
  <c r="T25" i="11"/>
  <c r="V25" i="11" s="1"/>
  <c r="AK24" i="11"/>
  <c r="AJ24" i="11"/>
  <c r="AG24" i="11"/>
  <c r="AF24" i="11"/>
  <c r="Y24" i="11"/>
  <c r="X24" i="11"/>
  <c r="U24" i="11"/>
  <c r="W24" i="11" s="1"/>
  <c r="T24" i="11"/>
  <c r="V24" i="11" s="1"/>
  <c r="AK23" i="11"/>
  <c r="AJ23" i="11"/>
  <c r="AL23" i="11" s="1"/>
  <c r="AG23" i="11"/>
  <c r="AF23" i="11"/>
  <c r="Y23" i="11"/>
  <c r="X23" i="11"/>
  <c r="U23" i="11"/>
  <c r="W23" i="11" s="1"/>
  <c r="T23" i="11"/>
  <c r="V23" i="11" s="1"/>
  <c r="AK22" i="11"/>
  <c r="AJ22" i="11"/>
  <c r="AL22" i="11" s="1"/>
  <c r="AG22" i="11"/>
  <c r="AF22" i="11"/>
  <c r="Y22" i="11"/>
  <c r="X22" i="11"/>
  <c r="U22" i="11"/>
  <c r="W22" i="11" s="1"/>
  <c r="T22" i="11"/>
  <c r="V22" i="11" s="1"/>
  <c r="AK21" i="11"/>
  <c r="AJ21" i="11"/>
  <c r="AG21" i="11"/>
  <c r="AF21" i="11"/>
  <c r="Y21" i="11"/>
  <c r="X21" i="11"/>
  <c r="U21" i="11"/>
  <c r="W21" i="11" s="1"/>
  <c r="T21" i="11"/>
  <c r="V21" i="11" s="1"/>
  <c r="AK20" i="11"/>
  <c r="AJ20" i="11"/>
  <c r="AG20" i="11"/>
  <c r="AF20" i="11"/>
  <c r="Y20" i="11"/>
  <c r="X20" i="11"/>
  <c r="U20" i="11"/>
  <c r="W20" i="11" s="1"/>
  <c r="T20" i="11"/>
  <c r="V20" i="11" s="1"/>
  <c r="AK19" i="11"/>
  <c r="AJ19" i="11"/>
  <c r="AG19" i="11"/>
  <c r="AF19" i="11"/>
  <c r="Y19" i="11"/>
  <c r="X19" i="11"/>
  <c r="U19" i="11"/>
  <c r="W19" i="11" s="1"/>
  <c r="T19" i="11"/>
  <c r="V19" i="11" s="1"/>
  <c r="AK18" i="11"/>
  <c r="AJ18" i="11"/>
  <c r="AL18" i="11" s="1"/>
  <c r="AG18" i="11"/>
  <c r="AF18" i="11"/>
  <c r="Y18" i="11"/>
  <c r="X18" i="11"/>
  <c r="U18" i="11"/>
  <c r="W18" i="11" s="1"/>
  <c r="T18" i="11"/>
  <c r="V18" i="11" s="1"/>
  <c r="AK17" i="11"/>
  <c r="AJ17" i="11"/>
  <c r="AG17" i="11"/>
  <c r="AF17" i="11"/>
  <c r="Y17" i="11"/>
  <c r="X17" i="11"/>
  <c r="U17" i="11"/>
  <c r="W17" i="11" s="1"/>
  <c r="T17" i="11"/>
  <c r="V17" i="11" s="1"/>
  <c r="AK16" i="11"/>
  <c r="AJ16" i="11"/>
  <c r="AG16" i="11"/>
  <c r="AF16" i="11"/>
  <c r="Y16" i="11"/>
  <c r="X16" i="11"/>
  <c r="U16" i="11"/>
  <c r="W16" i="11" s="1"/>
  <c r="T16" i="11"/>
  <c r="V16" i="11" s="1"/>
  <c r="AK15" i="11"/>
  <c r="AJ15" i="11"/>
  <c r="AG15" i="11"/>
  <c r="AF15" i="11"/>
  <c r="Y15" i="11"/>
  <c r="X15" i="11"/>
  <c r="U15" i="11"/>
  <c r="W15" i="11" s="1"/>
  <c r="T15" i="11"/>
  <c r="V15" i="11" s="1"/>
  <c r="AK14" i="11"/>
  <c r="AJ14" i="11"/>
  <c r="AG14" i="11"/>
  <c r="AF14" i="11"/>
  <c r="Y14" i="11"/>
  <c r="X14" i="11"/>
  <c r="U14" i="11"/>
  <c r="W14" i="11" s="1"/>
  <c r="T14" i="11"/>
  <c r="V14" i="11" s="1"/>
  <c r="AK13" i="11"/>
  <c r="AJ13" i="11"/>
  <c r="AG13" i="11"/>
  <c r="AF13" i="11"/>
  <c r="Y13" i="11"/>
  <c r="X13" i="11"/>
  <c r="U13" i="11"/>
  <c r="W13" i="11" s="1"/>
  <c r="T13" i="11"/>
  <c r="V13" i="11" s="1"/>
  <c r="AK12" i="11"/>
  <c r="AJ12" i="11"/>
  <c r="AG12" i="11"/>
  <c r="AF12" i="11"/>
  <c r="Y12" i="11"/>
  <c r="X12" i="11"/>
  <c r="U12" i="11"/>
  <c r="W12" i="11" s="1"/>
  <c r="T12" i="11"/>
  <c r="V12" i="11" s="1"/>
  <c r="AK11" i="11"/>
  <c r="AJ11" i="11"/>
  <c r="AG11" i="11"/>
  <c r="AF11" i="11"/>
  <c r="Y11" i="11"/>
  <c r="X11" i="11"/>
  <c r="V11" i="11"/>
  <c r="U11" i="11"/>
  <c r="W11" i="11" s="1"/>
  <c r="T11" i="11"/>
  <c r="AK10" i="11"/>
  <c r="AJ10" i="11"/>
  <c r="AG10" i="11"/>
  <c r="AF10" i="11"/>
  <c r="Y10" i="11"/>
  <c r="X10" i="11"/>
  <c r="U10" i="11"/>
  <c r="W10" i="11" s="1"/>
  <c r="T10" i="11"/>
  <c r="V10" i="11" s="1"/>
  <c r="AK9" i="11"/>
  <c r="AJ9" i="11"/>
  <c r="AG9" i="11"/>
  <c r="AF9" i="11"/>
  <c r="Y9" i="11"/>
  <c r="X9" i="11"/>
  <c r="U9" i="11"/>
  <c r="W9" i="11" s="1"/>
  <c r="T9" i="11"/>
  <c r="V9" i="11" s="1"/>
  <c r="AK8" i="11"/>
  <c r="AJ8" i="11"/>
  <c r="AG8" i="11"/>
  <c r="AF8" i="11"/>
  <c r="Y8" i="11"/>
  <c r="X8" i="11"/>
  <c r="U8" i="11"/>
  <c r="W8" i="11" s="1"/>
  <c r="T8" i="11"/>
  <c r="V8" i="11" s="1"/>
  <c r="AK7" i="11"/>
  <c r="AJ7" i="11"/>
  <c r="AG7" i="11"/>
  <c r="AF7" i="11"/>
  <c r="Y7" i="11"/>
  <c r="X7" i="11"/>
  <c r="U7" i="11"/>
  <c r="W7" i="11" s="1"/>
  <c r="T7" i="11"/>
  <c r="V7" i="11" s="1"/>
  <c r="AK6" i="11"/>
  <c r="AJ6" i="11"/>
  <c r="AG6" i="11"/>
  <c r="AF6" i="11"/>
  <c r="Y6" i="11"/>
  <c r="X6" i="11"/>
  <c r="U6" i="11"/>
  <c r="W6" i="11" s="1"/>
  <c r="T6" i="11"/>
  <c r="V6" i="11" s="1"/>
  <c r="AK5" i="11"/>
  <c r="AJ5" i="11"/>
  <c r="AG5" i="11"/>
  <c r="AF5" i="11"/>
  <c r="AH5" i="11" s="1"/>
  <c r="Y5" i="11"/>
  <c r="X5" i="11"/>
  <c r="U5" i="11"/>
  <c r="W5" i="11" s="1"/>
  <c r="T5" i="11"/>
  <c r="V5" i="11" s="1"/>
  <c r="AK4" i="11"/>
  <c r="AJ4" i="11"/>
  <c r="AG4" i="11"/>
  <c r="AF4" i="11"/>
  <c r="Y4" i="11"/>
  <c r="X4" i="11"/>
  <c r="U4" i="11"/>
  <c r="W4" i="11" s="1"/>
  <c r="T4" i="11"/>
  <c r="V4" i="11" s="1"/>
  <c r="AK3" i="11"/>
  <c r="AJ3" i="11"/>
  <c r="AG3" i="11"/>
  <c r="AF3" i="11"/>
  <c r="AH3" i="11" s="1"/>
  <c r="Y3" i="11"/>
  <c r="X3" i="11"/>
  <c r="U3" i="11"/>
  <c r="W3" i="11" s="1"/>
  <c r="T3" i="11"/>
  <c r="V3" i="11" s="1"/>
  <c r="B126" i="11"/>
  <c r="T2" i="11"/>
  <c r="V2" i="11" s="1"/>
  <c r="C135" i="11"/>
  <c r="BB126" i="11"/>
  <c r="BK126" i="11"/>
  <c r="BL126" i="11"/>
  <c r="BM126" i="11"/>
  <c r="CP2" i="11"/>
  <c r="C126" i="11"/>
  <c r="D126" i="11"/>
  <c r="E126" i="11"/>
  <c r="L126" i="11"/>
  <c r="CH126" i="11"/>
  <c r="CH128" i="11" s="1"/>
  <c r="CH129" i="11" s="1"/>
  <c r="BN2" i="11"/>
  <c r="BW2" i="11" s="1"/>
  <c r="CQ2" i="11" s="1"/>
  <c r="AG2" i="11"/>
  <c r="AF2" i="11"/>
  <c r="Y2" i="11"/>
  <c r="X2" i="11"/>
  <c r="BA2" i="11"/>
  <c r="BY126" i="11"/>
  <c r="U2" i="11"/>
  <c r="W2" i="11" s="1"/>
  <c r="D134" i="11"/>
  <c r="E127" i="11"/>
  <c r="L127" i="11"/>
  <c r="AL31" i="12" l="1"/>
  <c r="AL32" i="12"/>
  <c r="AL21" i="12"/>
  <c r="AL17" i="12"/>
  <c r="AL25" i="12"/>
  <c r="AH47" i="12"/>
  <c r="AL49" i="12"/>
  <c r="AL73" i="12"/>
  <c r="AH10" i="12"/>
  <c r="AH18" i="12"/>
  <c r="AH104" i="12"/>
  <c r="AL105" i="12"/>
  <c r="AL27" i="12"/>
  <c r="AL43" i="12"/>
  <c r="AH49" i="12"/>
  <c r="AH4" i="12"/>
  <c r="AL6" i="12"/>
  <c r="AL30" i="12"/>
  <c r="AH36" i="12"/>
  <c r="AL7" i="12"/>
  <c r="AL15" i="12"/>
  <c r="AL52" i="12"/>
  <c r="AL97" i="12"/>
  <c r="AL124" i="12"/>
  <c r="D135" i="12"/>
  <c r="F135" i="12" s="1"/>
  <c r="F131" i="12"/>
  <c r="AL24" i="12"/>
  <c r="AH30" i="12"/>
  <c r="AH35" i="12"/>
  <c r="AL53" i="12"/>
  <c r="AL92" i="12"/>
  <c r="AH95" i="12"/>
  <c r="AL125" i="12"/>
  <c r="AL56" i="12"/>
  <c r="AH116" i="12"/>
  <c r="AL67" i="12"/>
  <c r="AH93" i="12"/>
  <c r="AH21" i="12"/>
  <c r="AH26" i="12"/>
  <c r="AL103" i="12"/>
  <c r="AL2" i="12"/>
  <c r="AL10" i="12"/>
  <c r="AL36" i="12"/>
  <c r="AH42" i="12"/>
  <c r="AL65" i="12"/>
  <c r="AL71" i="12"/>
  <c r="AH92" i="12"/>
  <c r="AL94" i="12"/>
  <c r="AH97" i="12"/>
  <c r="AL3" i="12"/>
  <c r="AH9" i="12"/>
  <c r="AH27" i="12"/>
  <c r="AH32" i="12"/>
  <c r="AL34" i="12"/>
  <c r="AL39" i="12"/>
  <c r="AH63" i="12"/>
  <c r="AH83" i="12"/>
  <c r="AL85" i="12"/>
  <c r="AL101" i="12"/>
  <c r="AL106" i="12"/>
  <c r="AL108" i="12"/>
  <c r="AL115" i="12"/>
  <c r="AH40" i="12"/>
  <c r="AH45" i="12"/>
  <c r="AL55" i="12"/>
  <c r="AL75" i="12"/>
  <c r="AL80" i="12"/>
  <c r="AL99" i="12"/>
  <c r="AL83" i="12"/>
  <c r="AH84" i="12"/>
  <c r="AH96" i="12"/>
  <c r="AH107" i="12"/>
  <c r="AL121" i="12"/>
  <c r="AL14" i="12"/>
  <c r="AL91" i="12"/>
  <c r="AL13" i="12"/>
  <c r="AL41" i="12"/>
  <c r="AL46" i="12"/>
  <c r="AH52" i="12"/>
  <c r="AL64" i="12"/>
  <c r="AH67" i="12"/>
  <c r="AH101" i="12"/>
  <c r="AH108" i="12"/>
  <c r="AL112" i="12"/>
  <c r="AH115" i="12"/>
  <c r="AL8" i="12"/>
  <c r="AH14" i="12"/>
  <c r="AL16" i="12"/>
  <c r="AH60" i="12"/>
  <c r="AH65" i="12"/>
  <c r="AL77" i="12"/>
  <c r="AH118" i="12"/>
  <c r="AL5" i="12"/>
  <c r="AH8" i="12"/>
  <c r="AL29" i="12"/>
  <c r="AL33" i="12"/>
  <c r="AL38" i="12"/>
  <c r="AL48" i="12"/>
  <c r="AH53" i="12"/>
  <c r="AL66" i="12"/>
  <c r="AL86" i="12"/>
  <c r="AH94" i="12"/>
  <c r="AH98" i="12"/>
  <c r="AH100" i="12"/>
  <c r="AH110" i="12"/>
  <c r="AH112" i="12"/>
  <c r="AL114" i="12"/>
  <c r="AH119" i="12"/>
  <c r="AL59" i="12"/>
  <c r="AL84" i="12"/>
  <c r="AH87" i="12"/>
  <c r="AL96" i="12"/>
  <c r="AL123" i="12"/>
  <c r="AH124" i="12"/>
  <c r="AH75" i="12"/>
  <c r="AL82" i="12"/>
  <c r="AH85" i="12"/>
  <c r="AL89" i="12"/>
  <c r="AL98" i="12"/>
  <c r="AL110" i="12"/>
  <c r="AL117" i="12"/>
  <c r="AL20" i="12"/>
  <c r="AH23" i="12"/>
  <c r="AH2" i="12"/>
  <c r="AH19" i="12"/>
  <c r="AL28" i="12"/>
  <c r="AH33" i="12"/>
  <c r="AL37" i="12"/>
  <c r="AH43" i="12"/>
  <c r="AH68" i="12"/>
  <c r="AH70" i="12"/>
  <c r="AH76" i="12"/>
  <c r="AH88" i="12"/>
  <c r="AH120" i="12"/>
  <c r="AH39" i="12"/>
  <c r="AH16" i="12"/>
  <c r="AH5" i="12"/>
  <c r="AL9" i="12"/>
  <c r="AH12" i="12"/>
  <c r="AL19" i="12"/>
  <c r="AH31" i="12"/>
  <c r="AH38" i="12"/>
  <c r="AL40" i="12"/>
  <c r="AL45" i="12"/>
  <c r="AH48" i="12"/>
  <c r="AL54" i="12"/>
  <c r="AH66" i="12"/>
  <c r="AL72" i="12"/>
  <c r="AH79" i="12"/>
  <c r="AH86" i="12"/>
  <c r="AL90" i="12"/>
  <c r="AL95" i="12"/>
  <c r="AL118" i="12"/>
  <c r="AL122" i="12"/>
  <c r="AH91" i="12"/>
  <c r="AL93" i="12"/>
  <c r="AL111" i="12"/>
  <c r="AH123" i="12"/>
  <c r="AH59" i="12"/>
  <c r="AH3" i="12"/>
  <c r="AL4" i="12"/>
  <c r="AH11" i="12"/>
  <c r="AL12" i="12"/>
  <c r="AH24" i="12"/>
  <c r="AL42" i="12"/>
  <c r="AL60" i="12"/>
  <c r="AH64" i="12"/>
  <c r="AL70" i="12"/>
  <c r="AH72" i="12"/>
  <c r="AH90" i="12"/>
  <c r="AL104" i="12"/>
  <c r="AH106" i="12"/>
  <c r="AL107" i="12"/>
  <c r="AH109" i="12"/>
  <c r="AL113" i="12"/>
  <c r="AH122" i="12"/>
  <c r="AL44" i="12"/>
  <c r="AH46" i="12"/>
  <c r="AH57" i="12"/>
  <c r="AH69" i="12"/>
  <c r="AH80" i="12"/>
  <c r="AH82" i="12"/>
  <c r="AL88" i="12"/>
  <c r="AH103" i="12"/>
  <c r="AL116" i="12"/>
  <c r="AL120" i="12"/>
  <c r="AH61" i="12"/>
  <c r="AH99" i="12"/>
  <c r="AL109" i="12"/>
  <c r="AH71" i="12"/>
  <c r="AH77" i="12"/>
  <c r="AL47" i="12"/>
  <c r="AH15" i="12"/>
  <c r="AL26" i="12"/>
  <c r="AH28" i="12"/>
  <c r="AH37" i="12"/>
  <c r="AL61" i="12"/>
  <c r="AH62" i="12"/>
  <c r="AL63" i="12"/>
  <c r="AL87" i="12"/>
  <c r="AH89" i="12"/>
  <c r="AH117" i="12"/>
  <c r="AL119" i="12"/>
  <c r="AH121" i="12"/>
  <c r="AH41" i="12"/>
  <c r="AH51" i="12"/>
  <c r="AL69" i="12"/>
  <c r="AL18" i="12"/>
  <c r="AL22" i="12"/>
  <c r="AH50" i="12"/>
  <c r="AH58" i="12"/>
  <c r="AH73" i="12"/>
  <c r="AL74" i="12"/>
  <c r="AH81" i="12"/>
  <c r="AL102" i="12"/>
  <c r="AH113" i="12"/>
  <c r="AH22" i="12"/>
  <c r="AL57" i="12"/>
  <c r="AH6" i="12"/>
  <c r="AH20" i="12"/>
  <c r="AH44" i="12"/>
  <c r="AH55" i="12"/>
  <c r="AL58" i="12"/>
  <c r="AL62" i="12"/>
  <c r="AL68" i="12"/>
  <c r="AL79" i="12"/>
  <c r="AL81" i="12"/>
  <c r="AH13" i="12"/>
  <c r="BW14" i="12"/>
  <c r="CQ14" i="12" s="1"/>
  <c r="AH7" i="12"/>
  <c r="X126" i="12"/>
  <c r="BW6" i="12"/>
  <c r="CQ6" i="12" s="1"/>
  <c r="AL11" i="12"/>
  <c r="BW18" i="12"/>
  <c r="CQ18" i="12" s="1"/>
  <c r="AL35" i="12"/>
  <c r="AH25" i="12"/>
  <c r="BW42" i="12"/>
  <c r="CQ42" i="12" s="1"/>
  <c r="AL23" i="12"/>
  <c r="AH17" i="12"/>
  <c r="AH29" i="12"/>
  <c r="BW30" i="12"/>
  <c r="CQ30" i="12" s="1"/>
  <c r="BW35" i="12"/>
  <c r="CQ35" i="12" s="1"/>
  <c r="BN126" i="12"/>
  <c r="AH34" i="12"/>
  <c r="BW24" i="12"/>
  <c r="CQ24" i="12" s="1"/>
  <c r="BW28" i="12"/>
  <c r="CQ28" i="12" s="1"/>
  <c r="AL51" i="12"/>
  <c r="BW58" i="12"/>
  <c r="CQ58" i="12" s="1"/>
  <c r="BW59" i="12"/>
  <c r="CQ59" i="12" s="1"/>
  <c r="BW53" i="12"/>
  <c r="CQ53" i="12" s="1"/>
  <c r="AL50" i="12"/>
  <c r="AH54" i="12"/>
  <c r="BW70" i="12"/>
  <c r="CQ70" i="12" s="1"/>
  <c r="BW62" i="12"/>
  <c r="CQ62" i="12" s="1"/>
  <c r="BW76" i="12"/>
  <c r="CQ76" i="12" s="1"/>
  <c r="AL78" i="12"/>
  <c r="AH56" i="12"/>
  <c r="AL76" i="12"/>
  <c r="AH78" i="12"/>
  <c r="BW81" i="12"/>
  <c r="CQ81" i="12" s="1"/>
  <c r="AH74" i="12"/>
  <c r="BW106" i="12"/>
  <c r="CQ106" i="12" s="1"/>
  <c r="AL100" i="12"/>
  <c r="AH102" i="12"/>
  <c r="AH111" i="12"/>
  <c r="AH105" i="12"/>
  <c r="BW120" i="12"/>
  <c r="CQ120" i="12" s="1"/>
  <c r="BW116" i="12"/>
  <c r="CQ116" i="12" s="1"/>
  <c r="AH114" i="12"/>
  <c r="BW115" i="12"/>
  <c r="CQ115" i="12" s="1"/>
  <c r="AL44" i="11"/>
  <c r="AH79" i="11"/>
  <c r="AH86" i="11"/>
  <c r="AL4" i="11"/>
  <c r="AH12" i="11"/>
  <c r="AH14" i="11"/>
  <c r="AH15" i="11"/>
  <c r="AH25" i="11"/>
  <c r="AH26" i="11"/>
  <c r="AH28" i="11"/>
  <c r="AH36" i="11"/>
  <c r="AL81" i="11"/>
  <c r="AL82" i="11"/>
  <c r="AH60" i="11"/>
  <c r="AH62" i="11"/>
  <c r="AL115" i="11"/>
  <c r="AL118" i="11"/>
  <c r="AL119" i="11"/>
  <c r="AL124" i="11"/>
  <c r="AH72" i="11"/>
  <c r="AH73" i="11"/>
  <c r="AH74" i="11"/>
  <c r="AL46" i="11"/>
  <c r="AL12" i="11"/>
  <c r="AH37" i="11"/>
  <c r="AH41" i="11"/>
  <c r="AL70" i="11"/>
  <c r="AL71" i="11"/>
  <c r="AH75" i="11"/>
  <c r="AH76" i="11"/>
  <c r="AH77" i="11"/>
  <c r="AH78" i="11"/>
  <c r="AL104" i="11"/>
  <c r="AL106" i="11"/>
  <c r="AH81" i="11"/>
  <c r="AH82" i="11"/>
  <c r="AH120" i="11"/>
  <c r="AH121" i="11"/>
  <c r="AH122" i="11"/>
  <c r="AL38" i="11"/>
  <c r="AH48" i="11"/>
  <c r="AH7" i="11"/>
  <c r="AH9" i="11"/>
  <c r="AL48" i="11"/>
  <c r="AL51" i="11"/>
  <c r="AL52" i="11"/>
  <c r="AL54" i="11"/>
  <c r="AL57" i="11"/>
  <c r="AL58" i="11"/>
  <c r="AH63" i="11"/>
  <c r="AL79" i="11"/>
  <c r="AL120" i="11"/>
  <c r="AL122" i="11"/>
  <c r="AL59" i="11"/>
  <c r="AH67" i="11"/>
  <c r="AL86" i="11"/>
  <c r="AH97" i="11"/>
  <c r="AH98" i="11"/>
  <c r="AH99" i="11"/>
  <c r="AL62" i="11"/>
  <c r="AL63" i="11"/>
  <c r="AL13" i="11"/>
  <c r="AL16" i="11"/>
  <c r="AL45" i="11"/>
  <c r="AH49" i="11"/>
  <c r="AH61" i="11"/>
  <c r="AH69" i="11"/>
  <c r="AL89" i="11"/>
  <c r="AL100" i="11"/>
  <c r="AL101" i="11"/>
  <c r="AH104" i="11"/>
  <c r="AH105" i="11"/>
  <c r="AH106" i="11"/>
  <c r="AL116" i="11"/>
  <c r="AL125" i="11"/>
  <c r="AH80" i="11"/>
  <c r="AH57" i="11"/>
  <c r="AH58" i="11"/>
  <c r="AH83" i="11"/>
  <c r="AL91" i="11"/>
  <c r="AL103" i="11"/>
  <c r="AL21" i="11"/>
  <c r="AL33" i="11"/>
  <c r="AH84" i="11"/>
  <c r="AL92" i="11"/>
  <c r="AH11" i="11"/>
  <c r="AH29" i="11"/>
  <c r="AL37" i="11"/>
  <c r="AL39" i="11"/>
  <c r="AL40" i="11"/>
  <c r="AL41" i="11"/>
  <c r="AL56" i="11"/>
  <c r="AL83" i="11"/>
  <c r="AL84" i="11"/>
  <c r="AH88" i="11"/>
  <c r="AL97" i="11"/>
  <c r="AL113" i="11"/>
  <c r="AH123" i="11"/>
  <c r="AH34" i="11"/>
  <c r="AH54" i="11"/>
  <c r="AH32" i="11"/>
  <c r="AH55" i="11"/>
  <c r="AH40" i="11"/>
  <c r="AL11" i="11"/>
  <c r="AH13" i="11"/>
  <c r="AH17" i="11"/>
  <c r="AH18" i="11"/>
  <c r="AH19" i="11"/>
  <c r="AH20" i="11"/>
  <c r="AH21" i="11"/>
  <c r="AL29" i="11"/>
  <c r="AL32" i="11"/>
  <c r="AH45" i="11"/>
  <c r="AL65" i="11"/>
  <c r="AL66" i="11"/>
  <c r="AL72" i="11"/>
  <c r="AL74" i="11"/>
  <c r="AL76" i="11"/>
  <c r="AL87" i="11"/>
  <c r="AH102" i="11"/>
  <c r="AL3" i="11"/>
  <c r="AH4" i="11"/>
  <c r="AL7" i="11"/>
  <c r="AH8" i="11"/>
  <c r="AL30" i="11"/>
  <c r="AL36" i="11"/>
  <c r="AL55" i="11"/>
  <c r="AH56" i="11"/>
  <c r="AH23" i="11"/>
  <c r="AH27" i="11"/>
  <c r="AL43" i="11"/>
  <c r="AL49" i="11"/>
  <c r="AL80" i="11"/>
  <c r="AL9" i="11"/>
  <c r="AL10" i="11"/>
  <c r="AL14" i="11"/>
  <c r="AL19" i="11"/>
  <c r="AL28" i="11"/>
  <c r="AH30" i="11"/>
  <c r="AH31" i="11"/>
  <c r="AL34" i="11"/>
  <c r="AH53" i="11"/>
  <c r="AL8" i="11"/>
  <c r="AL17" i="11"/>
  <c r="AL5" i="11"/>
  <c r="AL35" i="11"/>
  <c r="AH24" i="11"/>
  <c r="AH10" i="11"/>
  <c r="AH16" i="11"/>
  <c r="AH6" i="11"/>
  <c r="AL6" i="11"/>
  <c r="AL20" i="11"/>
  <c r="AL88" i="11"/>
  <c r="AL60" i="11"/>
  <c r="AL64" i="11"/>
  <c r="AH71" i="11"/>
  <c r="AL94" i="11"/>
  <c r="AL99" i="11"/>
  <c r="AH100" i="11"/>
  <c r="AH101" i="11"/>
  <c r="AL105" i="11"/>
  <c r="AL110" i="11"/>
  <c r="AH117" i="11"/>
  <c r="AL121" i="11"/>
  <c r="AH87" i="11"/>
  <c r="AH112" i="11"/>
  <c r="AH113" i="11"/>
  <c r="AH114" i="11"/>
  <c r="AL117" i="11"/>
  <c r="AL67" i="11"/>
  <c r="AH68" i="11"/>
  <c r="AL24" i="11"/>
  <c r="AL27" i="11"/>
  <c r="AH39" i="11"/>
  <c r="AH42" i="11"/>
  <c r="AH43" i="11"/>
  <c r="AH50" i="11"/>
  <c r="AH51" i="11"/>
  <c r="AL68" i="11"/>
  <c r="AH92" i="11"/>
  <c r="AH93" i="11"/>
  <c r="AL107" i="11"/>
  <c r="AH108" i="11"/>
  <c r="AH109" i="11"/>
  <c r="AL123" i="11"/>
  <c r="AH124" i="11"/>
  <c r="AH125" i="11"/>
  <c r="AL47" i="11"/>
  <c r="AL50" i="11"/>
  <c r="AH52" i="11"/>
  <c r="AH66" i="11"/>
  <c r="AL69" i="11"/>
  <c r="AL73" i="11"/>
  <c r="AL78" i="11"/>
  <c r="AH85" i="11"/>
  <c r="AH89" i="11"/>
  <c r="AH90" i="11"/>
  <c r="AL96" i="11"/>
  <c r="AH103" i="11"/>
  <c r="AL108" i="11"/>
  <c r="AL112" i="11"/>
  <c r="AH119" i="11"/>
  <c r="BW113" i="11"/>
  <c r="CQ113" i="11" s="1"/>
  <c r="BW6" i="11"/>
  <c r="CQ6" i="11" s="1"/>
  <c r="BW14" i="11"/>
  <c r="CQ14" i="11" s="1"/>
  <c r="BW45" i="11"/>
  <c r="CQ45" i="11" s="1"/>
  <c r="BW3" i="11"/>
  <c r="CQ3" i="11" s="1"/>
  <c r="BW19" i="11"/>
  <c r="CQ19" i="11" s="1"/>
  <c r="BW33" i="11"/>
  <c r="CQ33" i="11" s="1"/>
  <c r="BW72" i="11"/>
  <c r="CQ72" i="11" s="1"/>
  <c r="BW108" i="11"/>
  <c r="CQ108" i="11" s="1"/>
  <c r="BW120" i="11"/>
  <c r="CQ120" i="11" s="1"/>
  <c r="BW29" i="11"/>
  <c r="CQ29" i="11" s="1"/>
  <c r="BW37" i="11"/>
  <c r="CQ37" i="11" s="1"/>
  <c r="BW81" i="11"/>
  <c r="CQ81" i="11" s="1"/>
  <c r="BW4" i="11"/>
  <c r="CQ4" i="11" s="1"/>
  <c r="BW76" i="11"/>
  <c r="CQ76" i="11" s="1"/>
  <c r="BW88" i="11"/>
  <c r="CQ88" i="11" s="1"/>
  <c r="BW54" i="11"/>
  <c r="CQ54" i="11" s="1"/>
  <c r="BW105" i="11"/>
  <c r="CQ105" i="11" s="1"/>
  <c r="BW104" i="11"/>
  <c r="CQ104" i="11" s="1"/>
  <c r="BW63" i="11"/>
  <c r="CQ63" i="11" s="1"/>
  <c r="BW51" i="11"/>
  <c r="CQ51" i="11" s="1"/>
  <c r="BW71" i="11"/>
  <c r="CQ71" i="11" s="1"/>
  <c r="BW79" i="11"/>
  <c r="CQ79" i="11" s="1"/>
  <c r="BW87" i="11"/>
  <c r="CQ87" i="11" s="1"/>
  <c r="BW95" i="11"/>
  <c r="CQ95" i="11" s="1"/>
  <c r="BW103" i="11"/>
  <c r="CQ103" i="11" s="1"/>
  <c r="BW111" i="11"/>
  <c r="CQ111" i="11" s="1"/>
  <c r="BW119" i="11"/>
  <c r="CQ119" i="11" s="1"/>
  <c r="AL15" i="11"/>
  <c r="AL26" i="11"/>
  <c r="AH46" i="11"/>
  <c r="AH22" i="11"/>
  <c r="AL31" i="11"/>
  <c r="AL42" i="11"/>
  <c r="AH35" i="11"/>
  <c r="AH38" i="11"/>
  <c r="AH65" i="11"/>
  <c r="AL53" i="11"/>
  <c r="AL61" i="11"/>
  <c r="AL93" i="11"/>
  <c r="AL85" i="11"/>
  <c r="AH96" i="11"/>
  <c r="AL77" i="11"/>
  <c r="F134" i="11"/>
  <c r="AK2" i="11"/>
  <c r="AJ2" i="11"/>
  <c r="AH2" i="11"/>
  <c r="D133" i="11"/>
  <c r="F133" i="11" s="1"/>
  <c r="AH126" i="12" l="1"/>
  <c r="AI102" i="12" s="1"/>
  <c r="AL126" i="12"/>
  <c r="AM78" i="12" s="1"/>
  <c r="BW126" i="12"/>
  <c r="AL2" i="11"/>
  <c r="BW126" i="11"/>
  <c r="D131" i="11"/>
  <c r="D132" i="11"/>
  <c r="AM51" i="12" l="1"/>
  <c r="AM50" i="12"/>
  <c r="AM11" i="12"/>
  <c r="AM100" i="12"/>
  <c r="AB78" i="12"/>
  <c r="Z102" i="12"/>
  <c r="AI17" i="12"/>
  <c r="AI25" i="12"/>
  <c r="AI112" i="12"/>
  <c r="AI100" i="12"/>
  <c r="AI97" i="12"/>
  <c r="AI101" i="12"/>
  <c r="AI86" i="12"/>
  <c r="AI79" i="12"/>
  <c r="AI72" i="12"/>
  <c r="AI68" i="12"/>
  <c r="AI51" i="12"/>
  <c r="AI52" i="12"/>
  <c r="AI16" i="12"/>
  <c r="AI32" i="12"/>
  <c r="AI23" i="12"/>
  <c r="AI9" i="12"/>
  <c r="AI5" i="12"/>
  <c r="AI15" i="12"/>
  <c r="AI66" i="12"/>
  <c r="AI89" i="12"/>
  <c r="AI93" i="12"/>
  <c r="AI120" i="12"/>
  <c r="AI125" i="12"/>
  <c r="AI118" i="12"/>
  <c r="AI90" i="12"/>
  <c r="AI4" i="12"/>
  <c r="AI31" i="12"/>
  <c r="AI2" i="12"/>
  <c r="AI24" i="12"/>
  <c r="AI20" i="12"/>
  <c r="AI76" i="12"/>
  <c r="AI81" i="12"/>
  <c r="AI10" i="12"/>
  <c r="AI69" i="12"/>
  <c r="AI3" i="12"/>
  <c r="AI50" i="12"/>
  <c r="AI40" i="12"/>
  <c r="AI70" i="12"/>
  <c r="AI87" i="12"/>
  <c r="AI18" i="12"/>
  <c r="AI43" i="12"/>
  <c r="AI80" i="12"/>
  <c r="AI107" i="12"/>
  <c r="AI8" i="12"/>
  <c r="AI14" i="12"/>
  <c r="AI33" i="12"/>
  <c r="AI46" i="12"/>
  <c r="AI26" i="12"/>
  <c r="AI28" i="12"/>
  <c r="AI42" i="12"/>
  <c r="AI58" i="12"/>
  <c r="AI44" i="12"/>
  <c r="AI39" i="12"/>
  <c r="AI53" i="12"/>
  <c r="AI59" i="12"/>
  <c r="AI82" i="12"/>
  <c r="AI83" i="12"/>
  <c r="AI96" i="12"/>
  <c r="AI95" i="12"/>
  <c r="AI110" i="12"/>
  <c r="AI113" i="12"/>
  <c r="AI77" i="12"/>
  <c r="AI106" i="12"/>
  <c r="AI116" i="12"/>
  <c r="AI84" i="12"/>
  <c r="AI48" i="12"/>
  <c r="AI64" i="12"/>
  <c r="AI108" i="12"/>
  <c r="AI30" i="12"/>
  <c r="AI21" i="12"/>
  <c r="AI85" i="12"/>
  <c r="AI124" i="12"/>
  <c r="AI119" i="12"/>
  <c r="AI104" i="12"/>
  <c r="AI99" i="12"/>
  <c r="AI37" i="12"/>
  <c r="AI45" i="12"/>
  <c r="AI62" i="12"/>
  <c r="AI73" i="12"/>
  <c r="AI121" i="12"/>
  <c r="AI6" i="12"/>
  <c r="AI11" i="12"/>
  <c r="AI36" i="12"/>
  <c r="AI98" i="12"/>
  <c r="AI38" i="12"/>
  <c r="AI55" i="12"/>
  <c r="AI122" i="12"/>
  <c r="AI22" i="12"/>
  <c r="AI27" i="12"/>
  <c r="AI19" i="12"/>
  <c r="AI35" i="12"/>
  <c r="AI41" i="12"/>
  <c r="AI49" i="12"/>
  <c r="AI67" i="12"/>
  <c r="AI65" i="12"/>
  <c r="AI47" i="12"/>
  <c r="AI63" i="12"/>
  <c r="AI71" i="12"/>
  <c r="AI88" i="12"/>
  <c r="AI103" i="12"/>
  <c r="AI123" i="12"/>
  <c r="AI117" i="12"/>
  <c r="AI109" i="12"/>
  <c r="AI12" i="12"/>
  <c r="AI57" i="12"/>
  <c r="AI61" i="12"/>
  <c r="AI92" i="12"/>
  <c r="AI94" i="12"/>
  <c r="AI115" i="12"/>
  <c r="AI75" i="12"/>
  <c r="AI91" i="12"/>
  <c r="AI60" i="12"/>
  <c r="AB100" i="12"/>
  <c r="AB51" i="12"/>
  <c r="AI29" i="12"/>
  <c r="AI105" i="12"/>
  <c r="AI13" i="12"/>
  <c r="AB11" i="12"/>
  <c r="AI74" i="12"/>
  <c r="AB50" i="12"/>
  <c r="AI78" i="12"/>
  <c r="AI56" i="12"/>
  <c r="AI54" i="12"/>
  <c r="AI7" i="12"/>
  <c r="AM123" i="12"/>
  <c r="AM110" i="12"/>
  <c r="AM119" i="12"/>
  <c r="AM109" i="12"/>
  <c r="AM99" i="12"/>
  <c r="AM95" i="12"/>
  <c r="AM108" i="12"/>
  <c r="AM84" i="12"/>
  <c r="AM69" i="12"/>
  <c r="AM33" i="12"/>
  <c r="AM25" i="12"/>
  <c r="AM17" i="12"/>
  <c r="AM21" i="12"/>
  <c r="AM3" i="12"/>
  <c r="AM10" i="12"/>
  <c r="AM29" i="12"/>
  <c r="AM5" i="12"/>
  <c r="AM44" i="12"/>
  <c r="AM20" i="12"/>
  <c r="AM26" i="12"/>
  <c r="AM43" i="12"/>
  <c r="AM36" i="12"/>
  <c r="AM53" i="12"/>
  <c r="AM68" i="12"/>
  <c r="AM37" i="12"/>
  <c r="AM56" i="12"/>
  <c r="AM81" i="12"/>
  <c r="AM79" i="12"/>
  <c r="AM93" i="12"/>
  <c r="AM112" i="12"/>
  <c r="AM118" i="12"/>
  <c r="AM116" i="12"/>
  <c r="AM102" i="12"/>
  <c r="AM121" i="12"/>
  <c r="AM111" i="12"/>
  <c r="AM120" i="12"/>
  <c r="AM12" i="12"/>
  <c r="AM13" i="12"/>
  <c r="AM9" i="12"/>
  <c r="AM22" i="12"/>
  <c r="AM65" i="12"/>
  <c r="AM83" i="12"/>
  <c r="AM90" i="12"/>
  <c r="AM101" i="12"/>
  <c r="AM106" i="12"/>
  <c r="AM7" i="12"/>
  <c r="AM32" i="12"/>
  <c r="AM82" i="12"/>
  <c r="AM97" i="12"/>
  <c r="AM14" i="12"/>
  <c r="AM67" i="12"/>
  <c r="AM48" i="12"/>
  <c r="AM45" i="12"/>
  <c r="AM73" i="12"/>
  <c r="AM52" i="12"/>
  <c r="AM55" i="12"/>
  <c r="AM64" i="12"/>
  <c r="AM59" i="12"/>
  <c r="AM94" i="12"/>
  <c r="AM39" i="12"/>
  <c r="AM31" i="12"/>
  <c r="AM125" i="12"/>
  <c r="AM86" i="12"/>
  <c r="AM103" i="12"/>
  <c r="AM124" i="12"/>
  <c r="AM6" i="12"/>
  <c r="AM2" i="12"/>
  <c r="AM15" i="12"/>
  <c r="AM4" i="12"/>
  <c r="AM30" i="12"/>
  <c r="AM38" i="12"/>
  <c r="AM60" i="12"/>
  <c r="AM49" i="12"/>
  <c r="AM42" i="12"/>
  <c r="AM66" i="12"/>
  <c r="AM63" i="12"/>
  <c r="AM70" i="12"/>
  <c r="AM87" i="12"/>
  <c r="AM98" i="12"/>
  <c r="AM91" i="12"/>
  <c r="AM104" i="12"/>
  <c r="AM114" i="12"/>
  <c r="AM96" i="12"/>
  <c r="AM122" i="12"/>
  <c r="AM18" i="12"/>
  <c r="AM27" i="12"/>
  <c r="AM77" i="12"/>
  <c r="AM107" i="12"/>
  <c r="AM54" i="12"/>
  <c r="AM41" i="12"/>
  <c r="AM58" i="12"/>
  <c r="AM115" i="12"/>
  <c r="AM8" i="12"/>
  <c r="AM24" i="12"/>
  <c r="AM61" i="12"/>
  <c r="AM113" i="12"/>
  <c r="AM28" i="12"/>
  <c r="AM40" i="12"/>
  <c r="AM47" i="12"/>
  <c r="AM46" i="12"/>
  <c r="AM57" i="12"/>
  <c r="AM80" i="12"/>
  <c r="AM74" i="12"/>
  <c r="AM89" i="12"/>
  <c r="AM117" i="12"/>
  <c r="AM75" i="12"/>
  <c r="AM88" i="12"/>
  <c r="AM34" i="12"/>
  <c r="AM62" i="12"/>
  <c r="AM16" i="12"/>
  <c r="AM71" i="12"/>
  <c r="AM85" i="12"/>
  <c r="AM105" i="12"/>
  <c r="AM19" i="12"/>
  <c r="AM72" i="12"/>
  <c r="AM92" i="12"/>
  <c r="AM35" i="12"/>
  <c r="AI111" i="12"/>
  <c r="AM23" i="12"/>
  <c r="AI34" i="12"/>
  <c r="AM76" i="12"/>
  <c r="AI114" i="12"/>
  <c r="F131" i="11"/>
  <c r="AL126" i="11"/>
  <c r="F132" i="11"/>
  <c r="X126" i="11"/>
  <c r="D135" i="11"/>
  <c r="F135" i="11" s="1"/>
  <c r="AH126" i="11"/>
  <c r="BN126" i="11"/>
  <c r="AS42" i="12" l="1"/>
  <c r="AS83" i="12"/>
  <c r="AS117" i="12"/>
  <c r="AS107" i="12"/>
  <c r="AS70" i="12"/>
  <c r="AS102" i="12"/>
  <c r="AB75" i="12"/>
  <c r="AB42" i="12"/>
  <c r="AR42" i="12" s="1"/>
  <c r="AB14" i="12"/>
  <c r="AB44" i="12"/>
  <c r="AR44" i="12" s="1"/>
  <c r="Z11" i="12"/>
  <c r="AS11" i="12" s="1"/>
  <c r="AR11" i="12"/>
  <c r="Z42" i="12"/>
  <c r="Z68" i="12"/>
  <c r="AS68" i="12" s="1"/>
  <c r="AB105" i="12"/>
  <c r="AR105" i="12" s="1"/>
  <c r="AB104" i="12"/>
  <c r="AR104" i="12" s="1"/>
  <c r="AB97" i="12"/>
  <c r="AR97" i="12" s="1"/>
  <c r="AB5" i="12"/>
  <c r="AR5" i="12" s="1"/>
  <c r="Z63" i="12"/>
  <c r="AS63" i="12" s="1"/>
  <c r="Z84" i="12"/>
  <c r="AS84" i="12" s="1"/>
  <c r="Z83" i="12"/>
  <c r="Z90" i="12"/>
  <c r="AS90" i="12" s="1"/>
  <c r="AB85" i="12"/>
  <c r="AR85" i="12" s="1"/>
  <c r="AB91" i="12"/>
  <c r="AR91" i="12" s="1"/>
  <c r="AB82" i="12"/>
  <c r="AR82" i="12" s="1"/>
  <c r="AB29" i="12"/>
  <c r="AR29" i="12" s="1"/>
  <c r="Z60" i="12"/>
  <c r="AS60" i="12" s="1"/>
  <c r="Z121" i="12"/>
  <c r="AS121" i="12" s="1"/>
  <c r="Z82" i="12"/>
  <c r="AS82" i="12" s="1"/>
  <c r="Z26" i="12"/>
  <c r="AS26" i="12" s="1"/>
  <c r="Z9" i="12"/>
  <c r="AS9" i="12" s="1"/>
  <c r="AB61" i="12"/>
  <c r="AR61" i="12" s="1"/>
  <c r="AB86" i="12"/>
  <c r="AR86" i="12" s="1"/>
  <c r="AB53" i="12"/>
  <c r="AR53" i="12" s="1"/>
  <c r="Z109" i="12"/>
  <c r="AS109" i="12" s="1"/>
  <c r="Z46" i="12"/>
  <c r="AS46" i="12" s="1"/>
  <c r="AB72" i="12"/>
  <c r="AR72" i="12" s="1"/>
  <c r="AB88" i="12"/>
  <c r="AB47" i="12"/>
  <c r="AR47" i="12" s="1"/>
  <c r="AB58" i="12"/>
  <c r="AR58" i="12" s="1"/>
  <c r="AB96" i="12"/>
  <c r="AR96" i="12" s="1"/>
  <c r="AB66" i="12"/>
  <c r="AR66" i="12" s="1"/>
  <c r="AB2" i="12"/>
  <c r="AR2" i="12" s="1"/>
  <c r="AB94" i="12"/>
  <c r="AR94" i="12" s="1"/>
  <c r="AB67" i="12"/>
  <c r="AR67" i="12" s="1"/>
  <c r="AB90" i="12"/>
  <c r="AR90" i="12" s="1"/>
  <c r="AB111" i="12"/>
  <c r="AR111" i="12" s="1"/>
  <c r="AB81" i="12"/>
  <c r="AR81" i="12" s="1"/>
  <c r="AB20" i="12"/>
  <c r="AR20" i="12" s="1"/>
  <c r="AB25" i="12"/>
  <c r="AR25" i="12" s="1"/>
  <c r="AB119" i="12"/>
  <c r="AR119" i="12" s="1"/>
  <c r="Z92" i="12"/>
  <c r="AS92" i="12" s="1"/>
  <c r="Z88" i="12"/>
  <c r="AS88" i="12" s="1"/>
  <c r="AR88" i="12"/>
  <c r="Z35" i="12"/>
  <c r="AS35" i="12" s="1"/>
  <c r="Z36" i="12"/>
  <c r="AS36" i="12" s="1"/>
  <c r="Z99" i="12"/>
  <c r="AS99" i="12" s="1"/>
  <c r="Z64" i="12"/>
  <c r="AS64" i="12" s="1"/>
  <c r="Z95" i="12"/>
  <c r="AS95" i="12" s="1"/>
  <c r="Z58" i="12"/>
  <c r="AS58" i="12" s="1"/>
  <c r="Z107" i="12"/>
  <c r="Z3" i="12"/>
  <c r="AS3" i="12" s="1"/>
  <c r="Z31" i="12"/>
  <c r="AS31" i="12" s="1"/>
  <c r="Z66" i="12"/>
  <c r="AS66" i="12" s="1"/>
  <c r="AR51" i="12"/>
  <c r="Z51" i="12"/>
  <c r="AS51" i="12" s="1"/>
  <c r="Z112" i="12"/>
  <c r="AS112" i="12" s="1"/>
  <c r="AB40" i="12"/>
  <c r="AR40" i="12" s="1"/>
  <c r="AB6" i="12"/>
  <c r="AR6" i="12" s="1"/>
  <c r="AB121" i="12"/>
  <c r="AR121" i="12" s="1"/>
  <c r="AB110" i="12"/>
  <c r="AR110" i="12" s="1"/>
  <c r="Z61" i="12"/>
  <c r="AS61" i="12" s="1"/>
  <c r="Z104" i="12"/>
  <c r="AS104" i="12" s="1"/>
  <c r="Z80" i="12"/>
  <c r="AS80" i="12" s="1"/>
  <c r="Z15" i="12"/>
  <c r="AS15" i="12" s="1"/>
  <c r="AB28" i="12"/>
  <c r="AR28" i="12" s="1"/>
  <c r="AB64" i="12"/>
  <c r="AR64" i="12" s="1"/>
  <c r="AB37" i="12"/>
  <c r="AB123" i="12"/>
  <c r="AR123" i="12" s="1"/>
  <c r="Z27" i="12"/>
  <c r="AS27" i="12" s="1"/>
  <c r="Z43" i="12"/>
  <c r="AS43" i="12" s="1"/>
  <c r="Z72" i="12"/>
  <c r="AS72" i="12" s="1"/>
  <c r="AB89" i="12"/>
  <c r="AR89" i="12" s="1"/>
  <c r="AB60" i="12"/>
  <c r="AR60" i="12" s="1"/>
  <c r="AB22" i="12"/>
  <c r="AR22" i="12" s="1"/>
  <c r="AB84" i="12"/>
  <c r="AR84" i="12" s="1"/>
  <c r="Z12" i="12"/>
  <c r="AS12" i="12" s="1"/>
  <c r="Z124" i="12"/>
  <c r="AS124" i="12" s="1"/>
  <c r="Z81" i="12"/>
  <c r="AS81" i="12" s="1"/>
  <c r="Z79" i="12"/>
  <c r="AS79" i="12" s="1"/>
  <c r="AB71" i="12"/>
  <c r="AR71" i="12" s="1"/>
  <c r="AB77" i="12"/>
  <c r="AR77" i="12" s="1"/>
  <c r="AB52" i="12"/>
  <c r="AR52" i="12" s="1"/>
  <c r="AB118" i="12"/>
  <c r="AR118" i="12" s="1"/>
  <c r="Z13" i="12"/>
  <c r="AS13" i="12" s="1"/>
  <c r="Z73" i="12"/>
  <c r="AS73" i="12" s="1"/>
  <c r="Z59" i="12"/>
  <c r="AS59" i="12" s="1"/>
  <c r="Z125" i="12"/>
  <c r="AS125" i="12" s="1"/>
  <c r="Z23" i="12"/>
  <c r="AS23" i="12" s="1"/>
  <c r="AB16" i="12"/>
  <c r="AR16" i="12" s="1"/>
  <c r="AB24" i="12"/>
  <c r="AR24" i="12" s="1"/>
  <c r="AB87" i="12"/>
  <c r="AR87" i="12" s="1"/>
  <c r="AB30" i="12"/>
  <c r="AR30" i="12" s="1"/>
  <c r="AB125" i="12"/>
  <c r="AR125" i="12" s="1"/>
  <c r="AB73" i="12"/>
  <c r="AR73" i="12" s="1"/>
  <c r="AB7" i="12"/>
  <c r="AR7" i="12" s="1"/>
  <c r="AB13" i="12"/>
  <c r="AR13" i="12" s="1"/>
  <c r="AB112" i="12"/>
  <c r="AR112" i="12" s="1"/>
  <c r="AB36" i="12"/>
  <c r="AR36" i="12" s="1"/>
  <c r="AB3" i="12"/>
  <c r="AR3" i="12" s="1"/>
  <c r="AB95" i="12"/>
  <c r="AR95" i="12" s="1"/>
  <c r="Z56" i="12"/>
  <c r="AS56" i="12" s="1"/>
  <c r="Z105" i="12"/>
  <c r="AS105" i="12" s="1"/>
  <c r="AR75" i="12"/>
  <c r="Z75" i="12"/>
  <c r="AS75" i="12" s="1"/>
  <c r="Z117" i="12"/>
  <c r="Z67" i="12"/>
  <c r="AS67" i="12" s="1"/>
  <c r="Z55" i="12"/>
  <c r="AS55" i="12" s="1"/>
  <c r="Z62" i="12"/>
  <c r="AS62" i="12" s="1"/>
  <c r="Z21" i="12"/>
  <c r="AS21" i="12" s="1"/>
  <c r="Z77" i="12"/>
  <c r="AS77" i="12" s="1"/>
  <c r="Z53" i="12"/>
  <c r="AS53" i="12" s="1"/>
  <c r="Z33" i="12"/>
  <c r="AS33" i="12" s="1"/>
  <c r="Z70" i="12"/>
  <c r="Z20" i="12"/>
  <c r="AS20" i="12" s="1"/>
  <c r="Z120" i="12"/>
  <c r="AS120" i="12" s="1"/>
  <c r="Z32" i="12"/>
  <c r="AS32" i="12" s="1"/>
  <c r="Z101" i="12"/>
  <c r="AS101" i="12" s="1"/>
  <c r="Z114" i="12"/>
  <c r="AS114" i="12" s="1"/>
  <c r="AB114" i="12"/>
  <c r="AR114" i="12" s="1"/>
  <c r="AB83" i="12"/>
  <c r="AR83" i="12" s="1"/>
  <c r="AB33" i="12"/>
  <c r="AR33" i="12" s="1"/>
  <c r="Z71" i="12"/>
  <c r="AS71" i="12" s="1"/>
  <c r="Z48" i="12"/>
  <c r="AS48" i="12" s="1"/>
  <c r="Z69" i="12"/>
  <c r="AS69" i="12" s="1"/>
  <c r="Z25" i="12"/>
  <c r="AS25" i="12" s="1"/>
  <c r="AB117" i="12"/>
  <c r="AR117" i="12" s="1"/>
  <c r="AB49" i="12"/>
  <c r="AR49" i="12" s="1"/>
  <c r="AB102" i="12"/>
  <c r="AR102" i="12" s="1"/>
  <c r="Z119" i="12"/>
  <c r="AS119" i="12" s="1"/>
  <c r="Z10" i="12"/>
  <c r="AS10" i="12" s="1"/>
  <c r="Z17" i="12"/>
  <c r="AS17" i="12" s="1"/>
  <c r="AB107" i="12"/>
  <c r="AR107" i="12" s="1"/>
  <c r="AB116" i="12"/>
  <c r="AR116" i="12" s="1"/>
  <c r="Z7" i="12"/>
  <c r="AS7" i="12" s="1"/>
  <c r="Z22" i="12"/>
  <c r="AS22" i="12" s="1"/>
  <c r="AB74" i="12"/>
  <c r="AR74" i="12" s="1"/>
  <c r="AB38" i="12"/>
  <c r="AR38" i="12" s="1"/>
  <c r="AB9" i="12"/>
  <c r="AR9" i="12" s="1"/>
  <c r="AB108" i="12"/>
  <c r="AR108" i="12" s="1"/>
  <c r="Z91" i="12"/>
  <c r="AS91" i="12" s="1"/>
  <c r="Z122" i="12"/>
  <c r="AS122" i="12" s="1"/>
  <c r="Z106" i="12"/>
  <c r="AS106" i="12" s="1"/>
  <c r="Z76" i="12"/>
  <c r="AS76" i="12" s="1"/>
  <c r="Z86" i="12"/>
  <c r="AS86" i="12" s="1"/>
  <c r="AB4" i="12"/>
  <c r="AR4" i="12" s="1"/>
  <c r="AB93" i="12"/>
  <c r="AR93" i="12" s="1"/>
  <c r="AB99" i="12"/>
  <c r="AR99" i="12" s="1"/>
  <c r="Z29" i="12"/>
  <c r="AS29" i="12" s="1"/>
  <c r="Z123" i="12"/>
  <c r="AS123" i="12" s="1"/>
  <c r="Z49" i="12"/>
  <c r="AS49" i="12" s="1"/>
  <c r="Z38" i="12"/>
  <c r="AS38" i="12" s="1"/>
  <c r="Z45" i="12"/>
  <c r="AS45" i="12" s="1"/>
  <c r="Z30" i="12"/>
  <c r="AS30" i="12" s="1"/>
  <c r="Z113" i="12"/>
  <c r="AS113" i="12" s="1"/>
  <c r="Z39" i="12"/>
  <c r="AS39" i="12" s="1"/>
  <c r="Z14" i="12"/>
  <c r="AS14" i="12" s="1"/>
  <c r="AR14" i="12"/>
  <c r="Z40" i="12"/>
  <c r="AS40" i="12" s="1"/>
  <c r="Z24" i="12"/>
  <c r="AS24" i="12" s="1"/>
  <c r="Z93" i="12"/>
  <c r="AS93" i="12" s="1"/>
  <c r="Z16" i="12"/>
  <c r="AS16" i="12" s="1"/>
  <c r="Z97" i="12"/>
  <c r="AS97" i="12" s="1"/>
  <c r="AB19" i="12"/>
  <c r="AR19" i="12" s="1"/>
  <c r="AB41" i="12"/>
  <c r="AR41" i="12" s="1"/>
  <c r="AB59" i="12"/>
  <c r="AR59" i="12" s="1"/>
  <c r="AB56" i="12"/>
  <c r="AR56" i="12" s="1"/>
  <c r="Z74" i="12"/>
  <c r="AS74" i="12" s="1"/>
  <c r="Z19" i="12"/>
  <c r="AS19" i="12" s="1"/>
  <c r="Z96" i="12"/>
  <c r="AS96" i="12" s="1"/>
  <c r="Z4" i="12"/>
  <c r="AS4" i="12" s="1"/>
  <c r="AB76" i="12"/>
  <c r="AR76" i="12" s="1"/>
  <c r="AB54" i="12"/>
  <c r="AR54" i="12" s="1"/>
  <c r="AB124" i="12"/>
  <c r="AR124" i="12" s="1"/>
  <c r="AB65" i="12"/>
  <c r="AR65" i="12" s="1"/>
  <c r="AB69" i="12"/>
  <c r="AR69" i="12" s="1"/>
  <c r="Z57" i="12"/>
  <c r="AS57" i="12" s="1"/>
  <c r="Z6" i="12"/>
  <c r="AS6" i="12" s="1"/>
  <c r="Z28" i="12"/>
  <c r="AS28" i="12" s="1"/>
  <c r="Z5" i="12"/>
  <c r="AS5" i="12" s="1"/>
  <c r="Z34" i="12"/>
  <c r="AS34" i="12" s="1"/>
  <c r="AB113" i="12"/>
  <c r="AR113" i="12" s="1"/>
  <c r="AB103" i="12"/>
  <c r="AR103" i="12" s="1"/>
  <c r="AB55" i="12"/>
  <c r="AR55" i="12" s="1"/>
  <c r="AB68" i="12"/>
  <c r="AR68" i="12" s="1"/>
  <c r="Z47" i="12"/>
  <c r="AS47" i="12" s="1"/>
  <c r="Z116" i="12"/>
  <c r="AS116" i="12" s="1"/>
  <c r="Z18" i="12"/>
  <c r="AS18" i="12" s="1"/>
  <c r="Z118" i="12"/>
  <c r="AS118" i="12" s="1"/>
  <c r="AB23" i="12"/>
  <c r="AR23" i="12" s="1"/>
  <c r="AB98" i="12"/>
  <c r="AR98" i="12" s="1"/>
  <c r="AB32" i="12"/>
  <c r="AR32" i="12" s="1"/>
  <c r="AB10" i="12"/>
  <c r="AR10" i="12" s="1"/>
  <c r="Z54" i="12"/>
  <c r="AS54" i="12" s="1"/>
  <c r="Z65" i="12"/>
  <c r="AS65" i="12" s="1"/>
  <c r="Z85" i="12"/>
  <c r="AS85" i="12" s="1"/>
  <c r="Z87" i="12"/>
  <c r="AS87" i="12" s="1"/>
  <c r="Z111" i="12"/>
  <c r="AS111" i="12" s="1"/>
  <c r="AB80" i="12"/>
  <c r="AR80" i="12" s="1"/>
  <c r="AB27" i="12"/>
  <c r="AR27" i="12" s="1"/>
  <c r="AB35" i="12"/>
  <c r="AR35" i="12" s="1"/>
  <c r="AB62" i="12"/>
  <c r="AR62" i="12" s="1"/>
  <c r="AB57" i="12"/>
  <c r="AR57" i="12" s="1"/>
  <c r="AB8" i="12"/>
  <c r="AR8" i="12" s="1"/>
  <c r="AB18" i="12"/>
  <c r="AR18" i="12" s="1"/>
  <c r="AB70" i="12"/>
  <c r="AR70" i="12" s="1"/>
  <c r="AB31" i="12"/>
  <c r="AR31" i="12" s="1"/>
  <c r="AB45" i="12"/>
  <c r="AR45" i="12" s="1"/>
  <c r="AB106" i="12"/>
  <c r="AR106" i="12" s="1"/>
  <c r="AB12" i="12"/>
  <c r="AR12" i="12" s="1"/>
  <c r="AB43" i="12"/>
  <c r="AR43" i="12" s="1"/>
  <c r="AB21" i="12"/>
  <c r="AR21" i="12" s="1"/>
  <c r="AR78" i="12"/>
  <c r="Z78" i="12"/>
  <c r="AS78" i="12" s="1"/>
  <c r="Z115" i="12"/>
  <c r="AS115" i="12" s="1"/>
  <c r="AB92" i="12"/>
  <c r="AR92" i="12" s="1"/>
  <c r="AB34" i="12"/>
  <c r="AR34" i="12" s="1"/>
  <c r="AB46" i="12"/>
  <c r="AR46" i="12" s="1"/>
  <c r="AB115" i="12"/>
  <c r="AR115" i="12" s="1"/>
  <c r="AB122" i="12"/>
  <c r="AR122" i="12" s="1"/>
  <c r="AB63" i="12"/>
  <c r="AR63" i="12" s="1"/>
  <c r="AB15" i="12"/>
  <c r="AR15" i="12" s="1"/>
  <c r="AB39" i="12"/>
  <c r="AR39" i="12" s="1"/>
  <c r="AB48" i="12"/>
  <c r="AR48" i="12" s="1"/>
  <c r="AB101" i="12"/>
  <c r="AR101" i="12" s="1"/>
  <c r="AB120" i="12"/>
  <c r="AR120" i="12" s="1"/>
  <c r="AB79" i="12"/>
  <c r="AR79" i="12" s="1"/>
  <c r="AB26" i="12"/>
  <c r="AR26" i="12" s="1"/>
  <c r="AB17" i="12"/>
  <c r="AR17" i="12" s="1"/>
  <c r="AB109" i="12"/>
  <c r="AR109" i="12" s="1"/>
  <c r="Z94" i="12"/>
  <c r="AS94" i="12" s="1"/>
  <c r="Z103" i="12"/>
  <c r="AS103" i="12" s="1"/>
  <c r="Z41" i="12"/>
  <c r="AS41" i="12" s="1"/>
  <c r="Z98" i="12"/>
  <c r="AS98" i="12" s="1"/>
  <c r="Z37" i="12"/>
  <c r="AS37" i="12" s="1"/>
  <c r="AR37" i="12"/>
  <c r="Z108" i="12"/>
  <c r="AS108" i="12" s="1"/>
  <c r="Z110" i="12"/>
  <c r="AS110" i="12" s="1"/>
  <c r="Z44" i="12"/>
  <c r="AS44" i="12" s="1"/>
  <c r="Z8" i="12"/>
  <c r="AS8" i="12" s="1"/>
  <c r="AR50" i="12"/>
  <c r="Z50" i="12"/>
  <c r="AS50" i="12" s="1"/>
  <c r="Z2" i="12"/>
  <c r="AS2" i="12" s="1"/>
  <c r="Z89" i="12"/>
  <c r="AS89" i="12" s="1"/>
  <c r="Z52" i="12"/>
  <c r="AS52" i="12" s="1"/>
  <c r="AR100" i="12"/>
  <c r="Z100" i="12"/>
  <c r="AS100" i="12" s="1"/>
  <c r="AI94" i="11"/>
  <c r="AI62" i="11"/>
  <c r="AI85" i="11"/>
  <c r="AI70" i="11"/>
  <c r="AI63" i="11"/>
  <c r="AI90" i="11"/>
  <c r="AI58" i="11"/>
  <c r="AI86" i="11"/>
  <c r="AI69" i="11"/>
  <c r="AI25" i="11"/>
  <c r="AI24" i="11"/>
  <c r="AI44" i="11"/>
  <c r="AI41" i="11"/>
  <c r="AI40" i="11"/>
  <c r="AI27" i="11"/>
  <c r="AI16" i="11"/>
  <c r="AI77" i="11"/>
  <c r="AI98" i="11"/>
  <c r="AI74" i="11"/>
  <c r="AI78" i="11"/>
  <c r="AI18" i="11"/>
  <c r="AI59" i="11"/>
  <c r="AI114" i="11"/>
  <c r="AI88" i="11"/>
  <c r="AI89" i="11"/>
  <c r="AI103" i="11"/>
  <c r="AI92" i="11"/>
  <c r="AI55" i="11"/>
  <c r="AI53" i="11"/>
  <c r="AI73" i="11"/>
  <c r="AI76" i="11"/>
  <c r="AI124" i="11"/>
  <c r="AI115" i="11"/>
  <c r="AI37" i="11"/>
  <c r="AI66" i="11"/>
  <c r="AI56" i="11"/>
  <c r="AI97" i="11"/>
  <c r="AI3" i="11"/>
  <c r="AI118" i="11"/>
  <c r="AI99" i="11"/>
  <c r="AI109" i="11"/>
  <c r="AI122" i="11"/>
  <c r="AI72" i="11"/>
  <c r="AI34" i="11"/>
  <c r="AI117" i="11"/>
  <c r="AI105" i="11"/>
  <c r="AI32" i="11"/>
  <c r="AI15" i="11"/>
  <c r="AI112" i="11"/>
  <c r="AI11" i="11"/>
  <c r="AI19" i="11"/>
  <c r="AI23" i="11"/>
  <c r="AI82" i="11"/>
  <c r="AI4" i="11"/>
  <c r="AI28" i="11"/>
  <c r="AI48" i="11"/>
  <c r="AI45" i="11"/>
  <c r="AI39" i="11"/>
  <c r="AI93" i="11"/>
  <c r="AI110" i="11"/>
  <c r="AI21" i="11"/>
  <c r="AI102" i="11"/>
  <c r="AI120" i="11"/>
  <c r="AI8" i="11"/>
  <c r="AI71" i="11"/>
  <c r="AI31" i="11"/>
  <c r="AI108" i="11"/>
  <c r="AI121" i="11"/>
  <c r="AI64" i="11"/>
  <c r="AI104" i="11"/>
  <c r="AI30" i="11"/>
  <c r="AI79" i="11"/>
  <c r="AI107" i="11"/>
  <c r="AI20" i="11"/>
  <c r="AI49" i="11"/>
  <c r="AI51" i="11"/>
  <c r="AI100" i="11"/>
  <c r="AI68" i="11"/>
  <c r="AI67" i="11"/>
  <c r="AI36" i="11"/>
  <c r="AI29" i="11"/>
  <c r="AI101" i="11"/>
  <c r="AI13" i="11"/>
  <c r="AI33" i="11"/>
  <c r="AI6" i="11"/>
  <c r="AI10" i="11"/>
  <c r="AI42" i="11"/>
  <c r="AI84" i="11"/>
  <c r="AI83" i="11"/>
  <c r="AI125" i="11"/>
  <c r="AI43" i="11"/>
  <c r="AI47" i="11"/>
  <c r="AI61" i="11"/>
  <c r="AI91" i="11"/>
  <c r="AI123" i="11"/>
  <c r="AI119" i="11"/>
  <c r="AI14" i="11"/>
  <c r="AI9" i="11"/>
  <c r="AI7" i="11"/>
  <c r="AI50" i="11"/>
  <c r="AI111" i="11"/>
  <c r="AI57" i="11"/>
  <c r="AI60" i="11"/>
  <c r="AI80" i="11"/>
  <c r="AI106" i="11"/>
  <c r="AI87" i="11"/>
  <c r="AI52" i="11"/>
  <c r="AI17" i="11"/>
  <c r="AI5" i="11"/>
  <c r="AI12" i="11"/>
  <c r="AI26" i="11"/>
  <c r="AI95" i="11"/>
  <c r="AI54" i="11"/>
  <c r="AI116" i="11"/>
  <c r="AI75" i="11"/>
  <c r="AI113" i="11"/>
  <c r="AI81" i="11"/>
  <c r="AI96" i="11"/>
  <c r="AI38" i="11"/>
  <c r="AI35" i="11"/>
  <c r="AI46" i="11"/>
  <c r="AI65" i="11"/>
  <c r="AI22" i="11"/>
  <c r="AM55" i="11"/>
  <c r="AM91" i="11"/>
  <c r="AM73" i="11"/>
  <c r="AM59" i="11"/>
  <c r="AM48" i="11"/>
  <c r="AM66" i="11"/>
  <c r="AM94" i="11"/>
  <c r="AM62" i="11"/>
  <c r="AM89" i="11"/>
  <c r="AM57" i="11"/>
  <c r="AM37" i="11"/>
  <c r="AM20" i="11"/>
  <c r="AM21" i="11"/>
  <c r="AM36" i="11"/>
  <c r="AM3" i="11"/>
  <c r="AM4" i="11"/>
  <c r="AM13" i="11"/>
  <c r="AM33" i="11"/>
  <c r="AM43" i="11"/>
  <c r="AM35" i="11"/>
  <c r="AM54" i="11"/>
  <c r="AM52" i="11"/>
  <c r="AM103" i="11"/>
  <c r="AM69" i="11"/>
  <c r="AM123" i="11"/>
  <c r="AM114" i="11"/>
  <c r="AM80" i="11"/>
  <c r="AM11" i="11"/>
  <c r="AM105" i="11"/>
  <c r="AM72" i="11"/>
  <c r="AM102" i="11"/>
  <c r="AM95" i="11"/>
  <c r="AM110" i="11"/>
  <c r="AM122" i="11"/>
  <c r="AM107" i="11"/>
  <c r="AM30" i="11"/>
  <c r="AM90" i="11"/>
  <c r="AM38" i="11"/>
  <c r="AM78" i="11"/>
  <c r="AM22" i="11"/>
  <c r="AM115" i="11"/>
  <c r="AM101" i="11"/>
  <c r="AM83" i="11"/>
  <c r="AM70" i="11"/>
  <c r="AM106" i="11"/>
  <c r="AM124" i="11"/>
  <c r="AM44" i="11"/>
  <c r="AM40" i="11"/>
  <c r="AM46" i="11"/>
  <c r="AM76" i="11"/>
  <c r="AM50" i="11"/>
  <c r="AM75" i="11"/>
  <c r="AM67" i="11"/>
  <c r="AM12" i="11"/>
  <c r="AM5" i="11"/>
  <c r="AM24" i="11"/>
  <c r="AM81" i="11"/>
  <c r="AM82" i="11"/>
  <c r="AM117" i="11"/>
  <c r="AM108" i="11"/>
  <c r="AM87" i="11"/>
  <c r="AM112" i="11"/>
  <c r="AM65" i="11"/>
  <c r="AM100" i="11"/>
  <c r="AM96" i="11"/>
  <c r="AM29" i="11"/>
  <c r="AM14" i="11"/>
  <c r="AM45" i="11"/>
  <c r="AM99" i="11"/>
  <c r="AM111" i="11"/>
  <c r="AM88" i="11"/>
  <c r="AM125" i="11"/>
  <c r="AM23" i="11"/>
  <c r="AM58" i="11"/>
  <c r="AM84" i="11"/>
  <c r="AM116" i="11"/>
  <c r="AM92" i="11"/>
  <c r="AM120" i="11"/>
  <c r="AM7" i="11"/>
  <c r="AM60" i="11"/>
  <c r="AM86" i="11"/>
  <c r="AM18" i="11"/>
  <c r="AM97" i="11"/>
  <c r="AM51" i="11"/>
  <c r="AM9" i="11"/>
  <c r="AM6" i="11"/>
  <c r="AM47" i="11"/>
  <c r="AM71" i="11"/>
  <c r="AM25" i="11"/>
  <c r="AM104" i="11"/>
  <c r="AM56" i="11"/>
  <c r="AM28" i="11"/>
  <c r="AM27" i="11"/>
  <c r="AM74" i="11"/>
  <c r="AM8" i="11"/>
  <c r="AM39" i="11"/>
  <c r="AM19" i="11"/>
  <c r="AM119" i="11"/>
  <c r="AM64" i="11"/>
  <c r="AM113" i="11"/>
  <c r="AM63" i="11"/>
  <c r="AM17" i="11"/>
  <c r="AM34" i="11"/>
  <c r="AM68" i="11"/>
  <c r="AM32" i="11"/>
  <c r="AM10" i="11"/>
  <c r="AM16" i="11"/>
  <c r="AM41" i="11"/>
  <c r="AM49" i="11"/>
  <c r="AM121" i="11"/>
  <c r="AM118" i="11"/>
  <c r="AM98" i="11"/>
  <c r="AM79" i="11"/>
  <c r="AM109" i="11"/>
  <c r="AM77" i="11"/>
  <c r="AM61" i="11"/>
  <c r="AM26" i="11"/>
  <c r="AM15" i="11"/>
  <c r="AM42" i="11"/>
  <c r="AM53" i="11"/>
  <c r="AM85" i="11"/>
  <c r="AM93" i="11"/>
  <c r="AM31" i="11"/>
  <c r="AM2" i="11"/>
  <c r="AI2" i="11"/>
  <c r="Z2" i="11" s="1"/>
  <c r="AS126" i="12" l="1"/>
  <c r="AA50" i="12"/>
  <c r="AT50" i="12" s="1"/>
  <c r="AA47" i="12"/>
  <c r="AT47" i="12" s="1"/>
  <c r="AA97" i="12"/>
  <c r="AT97" i="12" s="1"/>
  <c r="AA67" i="12"/>
  <c r="AT67" i="12" s="1"/>
  <c r="AA11" i="12"/>
  <c r="AT11" i="12" s="1"/>
  <c r="AA44" i="12"/>
  <c r="AT44" i="12" s="1"/>
  <c r="AA51" i="12"/>
  <c r="AT51" i="12" s="1"/>
  <c r="AA100" i="12"/>
  <c r="AT100" i="12" s="1"/>
  <c r="AA85" i="12"/>
  <c r="AT85" i="12" s="1"/>
  <c r="AA111" i="12"/>
  <c r="AT111" i="12" s="1"/>
  <c r="AA37" i="12"/>
  <c r="AT37" i="12" s="1"/>
  <c r="AA104" i="12"/>
  <c r="AT104" i="12" s="1"/>
  <c r="AA38" i="12"/>
  <c r="AT38" i="12" s="1"/>
  <c r="AA94" i="12"/>
  <c r="AT94" i="12" s="1"/>
  <c r="AA72" i="12"/>
  <c r="AT72" i="12" s="1"/>
  <c r="AA57" i="12"/>
  <c r="AT57" i="12" s="1"/>
  <c r="AA40" i="12"/>
  <c r="AT40" i="12" s="1"/>
  <c r="AA71" i="12"/>
  <c r="AT71" i="12" s="1"/>
  <c r="AA27" i="12"/>
  <c r="AT27" i="12" s="1"/>
  <c r="AA118" i="12"/>
  <c r="AT118" i="12" s="1"/>
  <c r="AA74" i="12"/>
  <c r="AT74" i="12" s="1"/>
  <c r="AA24" i="12"/>
  <c r="AT24" i="12" s="1"/>
  <c r="AA41" i="12"/>
  <c r="AT41" i="12" s="1"/>
  <c r="AA5" i="12"/>
  <c r="AT5" i="12" s="1"/>
  <c r="AA53" i="12"/>
  <c r="AT53" i="12" s="1"/>
  <c r="AA35" i="12"/>
  <c r="AT35" i="12" s="1"/>
  <c r="AA98" i="12"/>
  <c r="AT98" i="12" s="1"/>
  <c r="AA88" i="12"/>
  <c r="AT88" i="12" s="1"/>
  <c r="AA82" i="12"/>
  <c r="AT82" i="12" s="1"/>
  <c r="AA96" i="12"/>
  <c r="AT96" i="12" s="1"/>
  <c r="AA122" i="12"/>
  <c r="AT122" i="12" s="1"/>
  <c r="AA22" i="12"/>
  <c r="AT22" i="12" s="1"/>
  <c r="AA90" i="12"/>
  <c r="AT90" i="12" s="1"/>
  <c r="AA48" i="12"/>
  <c r="AT48" i="12" s="1"/>
  <c r="AA8" i="12"/>
  <c r="AT8" i="12" s="1"/>
  <c r="AA65" i="12"/>
  <c r="AT65" i="12" s="1"/>
  <c r="AA29" i="12"/>
  <c r="AT29" i="12" s="1"/>
  <c r="AA91" i="12"/>
  <c r="AT91" i="12" s="1"/>
  <c r="AA73" i="12"/>
  <c r="AT73" i="12" s="1"/>
  <c r="AA112" i="12"/>
  <c r="AT112" i="12" s="1"/>
  <c r="AA75" i="12"/>
  <c r="AT75" i="12" s="1"/>
  <c r="AA16" i="12"/>
  <c r="AT16" i="12" s="1"/>
  <c r="AA49" i="12"/>
  <c r="AT49" i="12" s="1"/>
  <c r="AA105" i="12"/>
  <c r="AT105" i="12" s="1"/>
  <c r="AA92" i="12"/>
  <c r="AT92" i="12" s="1"/>
  <c r="AA21" i="12"/>
  <c r="AT21" i="12" s="1"/>
  <c r="AA20" i="12"/>
  <c r="AT20" i="12" s="1"/>
  <c r="AA115" i="12"/>
  <c r="AT115" i="12" s="1"/>
  <c r="AA93" i="12"/>
  <c r="AT93" i="12" s="1"/>
  <c r="AA39" i="12"/>
  <c r="AT39" i="12" s="1"/>
  <c r="AA106" i="12"/>
  <c r="AT106" i="12" s="1"/>
  <c r="AA125" i="12"/>
  <c r="AT125" i="12" s="1"/>
  <c r="AA26" i="12"/>
  <c r="AT26" i="12" s="1"/>
  <c r="AA42" i="12"/>
  <c r="AT42" i="12" s="1"/>
  <c r="AA78" i="12"/>
  <c r="AT78" i="12" s="1"/>
  <c r="AA102" i="12"/>
  <c r="AT102" i="12" s="1"/>
  <c r="AA33" i="12"/>
  <c r="AT33" i="12" s="1"/>
  <c r="AA31" i="12"/>
  <c r="AT31" i="12" s="1"/>
  <c r="AA28" i="12"/>
  <c r="AT28" i="12" s="1"/>
  <c r="AA84" i="12"/>
  <c r="AT84" i="12" s="1"/>
  <c r="AA19" i="12"/>
  <c r="AT19" i="12" s="1"/>
  <c r="AA119" i="12"/>
  <c r="AT119" i="12" s="1"/>
  <c r="AA2" i="12"/>
  <c r="AT2" i="12" s="1"/>
  <c r="AA4" i="12"/>
  <c r="AT4" i="12" s="1"/>
  <c r="AA123" i="12"/>
  <c r="AT123" i="12" s="1"/>
  <c r="AA101" i="12"/>
  <c r="AT101" i="12" s="1"/>
  <c r="AA120" i="12"/>
  <c r="AT120" i="12" s="1"/>
  <c r="AA23" i="12"/>
  <c r="AT23" i="12" s="1"/>
  <c r="AA59" i="12"/>
  <c r="AT59" i="12" s="1"/>
  <c r="AA79" i="12"/>
  <c r="AT79" i="12" s="1"/>
  <c r="AA12" i="12"/>
  <c r="AT12" i="12" s="1"/>
  <c r="AA80" i="12"/>
  <c r="AT80" i="12" s="1"/>
  <c r="AA66" i="12"/>
  <c r="AT66" i="12" s="1"/>
  <c r="AA107" i="12"/>
  <c r="AT107" i="12" s="1"/>
  <c r="AA64" i="12"/>
  <c r="AT64" i="12" s="1"/>
  <c r="AA60" i="12"/>
  <c r="AT60" i="12" s="1"/>
  <c r="AA109" i="12"/>
  <c r="AT109" i="12" s="1"/>
  <c r="AA103" i="12"/>
  <c r="AT103" i="12" s="1"/>
  <c r="AA32" i="12"/>
  <c r="AT32" i="12" s="1"/>
  <c r="AA81" i="12"/>
  <c r="AT81" i="12" s="1"/>
  <c r="AA87" i="12"/>
  <c r="AT87" i="12" s="1"/>
  <c r="AA17" i="12"/>
  <c r="AT17" i="12" s="1"/>
  <c r="AA25" i="12"/>
  <c r="AT25" i="12" s="1"/>
  <c r="AA62" i="12"/>
  <c r="AT62" i="12" s="1"/>
  <c r="AA13" i="12"/>
  <c r="AT13" i="12" s="1"/>
  <c r="AA61" i="12"/>
  <c r="AT61" i="12" s="1"/>
  <c r="AA99" i="12"/>
  <c r="AT99" i="12" s="1"/>
  <c r="AA121" i="12"/>
  <c r="AT121" i="12" s="1"/>
  <c r="AR126" i="12"/>
  <c r="AA86" i="12"/>
  <c r="AT86" i="12" s="1"/>
  <c r="AA46" i="12"/>
  <c r="AT46" i="12" s="1"/>
  <c r="AA14" i="12"/>
  <c r="AT14" i="12" s="1"/>
  <c r="AA30" i="12"/>
  <c r="AT30" i="12" s="1"/>
  <c r="AA15" i="12"/>
  <c r="AT15" i="12" s="1"/>
  <c r="AA18" i="12"/>
  <c r="AT18" i="12" s="1"/>
  <c r="AA6" i="12"/>
  <c r="AT6" i="12" s="1"/>
  <c r="AA69" i="12"/>
  <c r="AT69" i="12" s="1"/>
  <c r="AA114" i="12"/>
  <c r="AT114" i="12" s="1"/>
  <c r="AA70" i="12"/>
  <c r="AT70" i="12" s="1"/>
  <c r="AA77" i="12"/>
  <c r="AT77" i="12" s="1"/>
  <c r="AA56" i="12"/>
  <c r="AT56" i="12" s="1"/>
  <c r="AA43" i="12"/>
  <c r="AT43" i="12" s="1"/>
  <c r="AA3" i="12"/>
  <c r="AT3" i="12" s="1"/>
  <c r="AA83" i="12"/>
  <c r="AT83" i="12" s="1"/>
  <c r="AA63" i="12"/>
  <c r="AT63" i="12" s="1"/>
  <c r="AA52" i="12"/>
  <c r="AT52" i="12" s="1"/>
  <c r="AA58" i="12"/>
  <c r="AT58" i="12" s="1"/>
  <c r="AA117" i="12"/>
  <c r="AT117" i="12" s="1"/>
  <c r="AA9" i="12"/>
  <c r="AT9" i="12" s="1"/>
  <c r="AA110" i="12"/>
  <c r="AT110" i="12" s="1"/>
  <c r="AA89" i="12"/>
  <c r="AT89" i="12" s="1"/>
  <c r="AA108" i="12"/>
  <c r="AT108" i="12" s="1"/>
  <c r="AA54" i="12"/>
  <c r="AT54" i="12" s="1"/>
  <c r="AA116" i="12"/>
  <c r="AT116" i="12" s="1"/>
  <c r="AA34" i="12"/>
  <c r="AT34" i="12" s="1"/>
  <c r="AA113" i="12"/>
  <c r="AT113" i="12" s="1"/>
  <c r="AA45" i="12"/>
  <c r="AT45" i="12" s="1"/>
  <c r="AA76" i="12"/>
  <c r="AT76" i="12" s="1"/>
  <c r="AA7" i="12"/>
  <c r="AT7" i="12" s="1"/>
  <c r="AA10" i="12"/>
  <c r="AT10" i="12" s="1"/>
  <c r="AA55" i="12"/>
  <c r="AT55" i="12" s="1"/>
  <c r="AA124" i="12"/>
  <c r="AT124" i="12" s="1"/>
  <c r="AA95" i="12"/>
  <c r="AT95" i="12" s="1"/>
  <c r="AA36" i="12"/>
  <c r="AT36" i="12" s="1"/>
  <c r="AA68" i="12"/>
  <c r="AT68" i="12" s="1"/>
  <c r="AB17" i="11"/>
  <c r="AB27" i="11"/>
  <c r="AB87" i="11"/>
  <c r="AR87" i="11" s="1"/>
  <c r="AB106" i="11"/>
  <c r="AR106" i="11" s="1"/>
  <c r="AB48" i="11"/>
  <c r="AR48" i="11" s="1"/>
  <c r="Z84" i="11"/>
  <c r="AS84" i="11" s="1"/>
  <c r="Z48" i="11"/>
  <c r="Z88" i="11"/>
  <c r="AS88" i="11" s="1"/>
  <c r="AB41" i="11"/>
  <c r="AR41" i="11" s="1"/>
  <c r="AB116" i="11"/>
  <c r="AR116" i="11" s="1"/>
  <c r="AB70" i="11"/>
  <c r="AR70" i="11" s="1"/>
  <c r="AB20" i="11"/>
  <c r="AR20" i="11" s="1"/>
  <c r="Z60" i="11"/>
  <c r="AS60" i="11" s="1"/>
  <c r="Z120" i="11"/>
  <c r="Z114" i="11"/>
  <c r="AS114" i="11" s="1"/>
  <c r="AB31" i="11"/>
  <c r="AB97" i="11"/>
  <c r="AR97" i="11" s="1"/>
  <c r="AB83" i="11"/>
  <c r="AB37" i="11"/>
  <c r="Z57" i="11"/>
  <c r="AS57" i="11" s="1"/>
  <c r="Z10" i="11"/>
  <c r="Z4" i="11"/>
  <c r="AS4" i="11" s="1"/>
  <c r="Z59" i="11"/>
  <c r="AS59" i="11" s="1"/>
  <c r="AB119" i="11"/>
  <c r="AB58" i="11"/>
  <c r="AB122" i="11"/>
  <c r="AR122" i="11" s="1"/>
  <c r="AB74" i="11"/>
  <c r="AR74" i="11" s="1"/>
  <c r="AB26" i="11"/>
  <c r="AR26" i="11" s="1"/>
  <c r="AB9" i="11"/>
  <c r="AB67" i="11"/>
  <c r="AR67" i="11" s="1"/>
  <c r="AB54" i="11"/>
  <c r="AR54" i="11" s="1"/>
  <c r="Z35" i="11"/>
  <c r="AS35" i="11" s="1"/>
  <c r="Z119" i="11"/>
  <c r="AS119" i="11" s="1"/>
  <c r="AR119" i="11"/>
  <c r="Z8" i="11"/>
  <c r="Z124" i="11"/>
  <c r="AS124" i="11" s="1"/>
  <c r="AB51" i="11"/>
  <c r="AB75" i="11"/>
  <c r="AR75" i="11" s="1"/>
  <c r="AB35" i="11"/>
  <c r="AR35" i="11" s="1"/>
  <c r="Z38" i="11"/>
  <c r="AS38" i="11"/>
  <c r="Z42" i="11"/>
  <c r="Z28" i="11"/>
  <c r="AS28" i="11" s="1"/>
  <c r="Z76" i="11"/>
  <c r="AB16" i="11"/>
  <c r="AR16" i="11" s="1"/>
  <c r="AB84" i="11"/>
  <c r="AR84" i="11" s="1"/>
  <c r="AB50" i="11"/>
  <c r="AR50" i="11" s="1"/>
  <c r="AB43" i="11"/>
  <c r="AR43" i="11" s="1"/>
  <c r="Z12" i="11"/>
  <c r="Z68" i="11"/>
  <c r="AS68" i="11" s="1"/>
  <c r="Z105" i="11"/>
  <c r="AS105" i="11" s="1"/>
  <c r="Z40" i="11"/>
  <c r="AS40" i="11" s="1"/>
  <c r="AB93" i="11"/>
  <c r="AR93" i="11" s="1"/>
  <c r="AB18" i="11"/>
  <c r="AB101" i="11"/>
  <c r="AR101" i="11" s="1"/>
  <c r="AB57" i="11"/>
  <c r="AR57" i="11" s="1"/>
  <c r="Z5" i="11"/>
  <c r="AS5" i="11" s="1"/>
  <c r="Z61" i="11"/>
  <c r="Z100" i="11"/>
  <c r="AS100" i="11" s="1"/>
  <c r="Z64" i="11"/>
  <c r="AS64" i="11" s="1"/>
  <c r="Z21" i="11"/>
  <c r="AS21" i="11" s="1"/>
  <c r="Z117" i="11"/>
  <c r="AS117" i="11" s="1"/>
  <c r="Z97" i="11"/>
  <c r="AS97" i="11"/>
  <c r="Z53" i="11"/>
  <c r="AS53" i="11" s="1"/>
  <c r="Z18" i="11"/>
  <c r="AS18" i="11" s="1"/>
  <c r="AR18" i="11"/>
  <c r="Z41" i="11"/>
  <c r="AS41" i="11" s="1"/>
  <c r="Z63" i="11"/>
  <c r="AS63" i="11" s="1"/>
  <c r="AB121" i="11"/>
  <c r="AR121" i="11" s="1"/>
  <c r="AB49" i="11"/>
  <c r="AR49" i="11" s="1"/>
  <c r="AB99" i="11"/>
  <c r="AR99" i="11" s="1"/>
  <c r="AB90" i="11"/>
  <c r="AR90" i="11" s="1"/>
  <c r="AB21" i="11"/>
  <c r="AR21" i="11" s="1"/>
  <c r="Z80" i="11"/>
  <c r="Z79" i="11"/>
  <c r="AS79" i="11" s="1"/>
  <c r="Z99" i="11"/>
  <c r="AS99" i="11"/>
  <c r="Z16" i="11"/>
  <c r="AA16" i="11" s="1"/>
  <c r="AT16" i="11" s="1"/>
  <c r="AB113" i="11"/>
  <c r="AR113" i="11" s="1"/>
  <c r="AB45" i="11"/>
  <c r="AR45" i="11" s="1"/>
  <c r="AB30" i="11"/>
  <c r="AR30" i="11" s="1"/>
  <c r="AB59" i="11"/>
  <c r="AR59" i="11" s="1"/>
  <c r="Z123" i="11"/>
  <c r="AS123" i="11" s="1"/>
  <c r="Z30" i="11"/>
  <c r="AA30" i="11" s="1"/>
  <c r="AT30" i="11" s="1"/>
  <c r="Z32" i="11"/>
  <c r="AS32" i="11" s="1"/>
  <c r="Z58" i="11"/>
  <c r="AS58" i="11" s="1"/>
  <c r="AR58" i="11"/>
  <c r="AB77" i="11"/>
  <c r="AR77" i="11" s="1"/>
  <c r="AB64" i="11"/>
  <c r="AB14" i="11"/>
  <c r="AR14" i="11" s="1"/>
  <c r="AB107" i="11"/>
  <c r="AB73" i="11"/>
  <c r="AR73" i="11" s="1"/>
  <c r="Z91" i="11"/>
  <c r="Z102" i="11"/>
  <c r="AS102" i="11" s="1"/>
  <c r="Z73" i="11"/>
  <c r="AS73" i="11" s="1"/>
  <c r="AB109" i="11"/>
  <c r="AB29" i="11"/>
  <c r="AR29" i="11" s="1"/>
  <c r="AB33" i="11"/>
  <c r="AR33" i="11" s="1"/>
  <c r="AB15" i="11"/>
  <c r="AR15" i="11" s="1"/>
  <c r="AB6" i="11"/>
  <c r="AR6" i="11" s="1"/>
  <c r="AB63" i="11"/>
  <c r="AR63" i="11" s="1"/>
  <c r="AB92" i="11"/>
  <c r="AR92" i="11" s="1"/>
  <c r="AB105" i="11"/>
  <c r="Z95" i="11"/>
  <c r="AS95" i="11" s="1"/>
  <c r="Z36" i="11"/>
  <c r="AS36" i="11"/>
  <c r="Z15" i="11"/>
  <c r="AA15" i="11" s="1"/>
  <c r="AT15" i="11" s="1"/>
  <c r="Z86" i="11"/>
  <c r="AB61" i="11"/>
  <c r="AR61" i="11" s="1"/>
  <c r="AB28" i="11"/>
  <c r="AB108" i="11"/>
  <c r="AB11" i="11"/>
  <c r="AR11" i="11" s="1"/>
  <c r="Z26" i="11"/>
  <c r="AS26" i="11" s="1"/>
  <c r="Z67" i="11"/>
  <c r="AS67" i="11" s="1"/>
  <c r="Z118" i="11"/>
  <c r="AS118" i="11" s="1"/>
  <c r="Z27" i="11"/>
  <c r="AA27" i="11" s="1"/>
  <c r="AT27" i="11" s="1"/>
  <c r="AR27" i="11"/>
  <c r="AB56" i="11"/>
  <c r="AB117" i="11"/>
  <c r="AR117" i="11" s="1"/>
  <c r="AB80" i="11"/>
  <c r="AR80" i="11" s="1"/>
  <c r="Z96" i="11"/>
  <c r="Z104" i="11"/>
  <c r="AS104" i="11" s="1"/>
  <c r="Z3" i="11"/>
  <c r="AS3" i="11" s="1"/>
  <c r="Z90" i="11"/>
  <c r="AB10" i="11"/>
  <c r="AR10" i="11" s="1"/>
  <c r="AB104" i="11"/>
  <c r="AR104" i="11" s="1"/>
  <c r="AB82" i="11"/>
  <c r="AR82" i="11" s="1"/>
  <c r="AB76" i="11"/>
  <c r="AR76" i="11" s="1"/>
  <c r="AB114" i="11"/>
  <c r="AR114" i="11" s="1"/>
  <c r="AB91" i="11"/>
  <c r="AR91" i="11" s="1"/>
  <c r="Z81" i="11"/>
  <c r="AS81" i="11" s="1"/>
  <c r="Z111" i="11"/>
  <c r="AS111" i="11" s="1"/>
  <c r="Z6" i="11"/>
  <c r="AS6" i="11" s="1"/>
  <c r="Z82" i="11"/>
  <c r="AS82" i="11" s="1"/>
  <c r="AB120" i="11"/>
  <c r="AR120" i="11" s="1"/>
  <c r="AB111" i="11"/>
  <c r="AR111" i="11" s="1"/>
  <c r="AB112" i="11"/>
  <c r="AB12" i="11"/>
  <c r="AR12" i="11" s="1"/>
  <c r="AB124" i="11"/>
  <c r="AR124" i="11" s="1"/>
  <c r="AB38" i="11"/>
  <c r="AR38" i="11" s="1"/>
  <c r="AB72" i="11"/>
  <c r="AR72" i="11" s="1"/>
  <c r="AB52" i="11"/>
  <c r="AR52" i="11" s="1"/>
  <c r="AB36" i="11"/>
  <c r="AR36" i="11" s="1"/>
  <c r="AB66" i="11"/>
  <c r="AR66" i="11" s="1"/>
  <c r="Z46" i="11"/>
  <c r="AS46" i="11" s="1"/>
  <c r="Z54" i="11"/>
  <c r="AS54" i="11"/>
  <c r="Z106" i="11"/>
  <c r="AS106" i="11" s="1"/>
  <c r="Z14" i="11"/>
  <c r="AS14" i="11" s="1"/>
  <c r="Z83" i="11"/>
  <c r="AS83" i="11"/>
  <c r="Z29" i="11"/>
  <c r="AA29" i="11" s="1"/>
  <c r="AT29" i="11" s="1"/>
  <c r="Z107" i="11"/>
  <c r="AS107" i="11" s="1"/>
  <c r="Z71" i="11"/>
  <c r="AS71" i="11" s="1"/>
  <c r="Z45" i="11"/>
  <c r="Z112" i="11"/>
  <c r="AS112" i="11" s="1"/>
  <c r="Z109" i="11"/>
  <c r="AS109" i="11" s="1"/>
  <c r="AR109" i="11"/>
  <c r="Z115" i="11"/>
  <c r="AS115" i="11" s="1"/>
  <c r="Z89" i="11"/>
  <c r="AA89" i="11" s="1"/>
  <c r="AT89" i="11" s="1"/>
  <c r="Z77" i="11"/>
  <c r="AS77" i="11"/>
  <c r="Z69" i="11"/>
  <c r="Z94" i="11"/>
  <c r="AS94" i="11"/>
  <c r="AB79" i="11"/>
  <c r="AR79" i="11" s="1"/>
  <c r="AB86" i="11"/>
  <c r="AR86" i="11" s="1"/>
  <c r="AB96" i="11"/>
  <c r="AR96" i="11" s="1"/>
  <c r="AB81" i="11"/>
  <c r="AR81" i="11" s="1"/>
  <c r="AB46" i="11"/>
  <c r="AR46" i="11" s="1"/>
  <c r="AB115" i="11"/>
  <c r="AR115" i="11" s="1"/>
  <c r="AB110" i="11"/>
  <c r="AR110" i="11" s="1"/>
  <c r="AB123" i="11"/>
  <c r="AR123" i="11" s="1"/>
  <c r="AB13" i="11"/>
  <c r="AR13" i="11" s="1"/>
  <c r="AB89" i="11"/>
  <c r="AR89" i="11" s="1"/>
  <c r="AB55" i="11"/>
  <c r="AR55" i="11" s="1"/>
  <c r="Z113" i="11"/>
  <c r="Z17" i="11"/>
  <c r="AS17" i="11" s="1"/>
  <c r="AR17" i="11"/>
  <c r="Z50" i="11"/>
  <c r="Z47" i="11"/>
  <c r="AS47" i="11"/>
  <c r="Z33" i="11"/>
  <c r="AS33" i="11" s="1"/>
  <c r="Z51" i="11"/>
  <c r="AS51" i="11"/>
  <c r="AR51" i="11"/>
  <c r="Z121" i="11"/>
  <c r="Z110" i="11"/>
  <c r="AS110" i="11"/>
  <c r="Z23" i="11"/>
  <c r="AS23" i="11" s="1"/>
  <c r="Z34" i="11"/>
  <c r="AS34" i="11" s="1"/>
  <c r="Z56" i="11"/>
  <c r="AS56" i="11" s="1"/>
  <c r="AR56" i="11"/>
  <c r="Z55" i="11"/>
  <c r="AS55" i="11" s="1"/>
  <c r="Z78" i="11"/>
  <c r="AS78" i="11" s="1"/>
  <c r="Z44" i="11"/>
  <c r="AS44" i="11" s="1"/>
  <c r="AR44" i="11"/>
  <c r="Z70" i="11"/>
  <c r="AS70" i="11" s="1"/>
  <c r="AB32" i="11"/>
  <c r="AR32" i="11" s="1"/>
  <c r="AB53" i="11"/>
  <c r="AR53" i="11" s="1"/>
  <c r="AB71" i="11"/>
  <c r="AR71" i="11" s="1"/>
  <c r="AB40" i="11"/>
  <c r="AR40" i="11" s="1"/>
  <c r="AB62" i="11"/>
  <c r="AR62" i="11" s="1"/>
  <c r="Z7" i="11"/>
  <c r="AS7" i="11" s="1"/>
  <c r="Z49" i="11"/>
  <c r="AS49" i="11" s="1"/>
  <c r="Z93" i="11"/>
  <c r="AA93" i="11" s="1"/>
  <c r="AT93" i="11" s="1"/>
  <c r="Z72" i="11"/>
  <c r="AS72" i="11" s="1"/>
  <c r="Z66" i="11"/>
  <c r="AS66" i="11" s="1"/>
  <c r="Z92" i="11"/>
  <c r="Z74" i="11"/>
  <c r="Z24" i="11"/>
  <c r="AA24" i="11" s="1"/>
  <c r="AT24" i="11" s="1"/>
  <c r="Z85" i="11"/>
  <c r="AS85" i="11" s="1"/>
  <c r="AB85" i="11"/>
  <c r="AR85" i="11" s="1"/>
  <c r="AB19" i="11"/>
  <c r="AB25" i="11"/>
  <c r="AR25" i="11" s="1"/>
  <c r="AB23" i="11"/>
  <c r="AR23" i="11" s="1"/>
  <c r="AB98" i="11"/>
  <c r="AR98" i="11" s="1"/>
  <c r="AB68" i="11"/>
  <c r="AR68" i="11" s="1"/>
  <c r="AB39" i="11"/>
  <c r="AR39" i="11" s="1"/>
  <c r="AB60" i="11"/>
  <c r="AR60" i="11" s="1"/>
  <c r="AB125" i="11"/>
  <c r="AR125" i="11" s="1"/>
  <c r="AB100" i="11"/>
  <c r="AR100" i="11" s="1"/>
  <c r="AB24" i="11"/>
  <c r="AR24" i="11" s="1"/>
  <c r="AB22" i="11"/>
  <c r="AB95" i="11"/>
  <c r="AR95" i="11" s="1"/>
  <c r="AB69" i="11"/>
  <c r="AR69" i="11" s="1"/>
  <c r="AB4" i="11"/>
  <c r="AR4" i="11" s="1"/>
  <c r="Z22" i="11"/>
  <c r="AS22" i="11"/>
  <c r="AR22" i="11"/>
  <c r="Z75" i="11"/>
  <c r="AS75" i="11" s="1"/>
  <c r="Z52" i="11"/>
  <c r="AS52" i="11"/>
  <c r="Z43" i="11"/>
  <c r="AA43" i="11" s="1"/>
  <c r="AT43" i="11" s="1"/>
  <c r="Z13" i="11"/>
  <c r="AS13" i="11"/>
  <c r="Z108" i="11"/>
  <c r="AR108" i="11"/>
  <c r="Z19" i="11"/>
  <c r="AR19" i="11"/>
  <c r="AB42" i="11"/>
  <c r="AR42" i="11" s="1"/>
  <c r="AB118" i="11"/>
  <c r="AR118" i="11" s="1"/>
  <c r="AB34" i="11"/>
  <c r="AR34" i="11" s="1"/>
  <c r="AB8" i="11"/>
  <c r="AR8" i="11" s="1"/>
  <c r="AB47" i="11"/>
  <c r="AR47" i="11" s="1"/>
  <c r="AB7" i="11"/>
  <c r="AR7" i="11" s="1"/>
  <c r="AB88" i="11"/>
  <c r="AR88" i="11" s="1"/>
  <c r="AB65" i="11"/>
  <c r="AR65" i="11" s="1"/>
  <c r="AB5" i="11"/>
  <c r="AR5" i="11" s="1"/>
  <c r="AB44" i="11"/>
  <c r="AB78" i="11"/>
  <c r="AR78" i="11" s="1"/>
  <c r="AB102" i="11"/>
  <c r="AR102" i="11" s="1"/>
  <c r="AB103" i="11"/>
  <c r="AR103" i="11" s="1"/>
  <c r="AB3" i="11"/>
  <c r="AR3" i="11" s="1"/>
  <c r="AB94" i="11"/>
  <c r="AR94" i="11" s="1"/>
  <c r="Z65" i="11"/>
  <c r="AS65" i="11" s="1"/>
  <c r="Z116" i="11"/>
  <c r="AS116" i="11" s="1"/>
  <c r="Z87" i="11"/>
  <c r="AA87" i="11" s="1"/>
  <c r="AT87" i="11" s="1"/>
  <c r="Z9" i="11"/>
  <c r="AA9" i="11" s="1"/>
  <c r="AT9" i="11" s="1"/>
  <c r="AS9" i="11"/>
  <c r="AR9" i="11"/>
  <c r="Z125" i="11"/>
  <c r="AS125" i="11" s="1"/>
  <c r="Z101" i="11"/>
  <c r="AA101" i="11" s="1"/>
  <c r="AT101" i="11" s="1"/>
  <c r="Z20" i="11"/>
  <c r="AS20" i="11" s="1"/>
  <c r="Z31" i="11"/>
  <c r="AA31" i="11" s="1"/>
  <c r="AT31" i="11" s="1"/>
  <c r="AS31" i="11"/>
  <c r="AR31" i="11"/>
  <c r="Z39" i="11"/>
  <c r="AS39" i="11" s="1"/>
  <c r="Z11" i="11"/>
  <c r="AS11" i="11" s="1"/>
  <c r="Z122" i="11"/>
  <c r="Z37" i="11"/>
  <c r="AA37" i="11" s="1"/>
  <c r="AT37" i="11" s="1"/>
  <c r="AS37" i="11"/>
  <c r="AR37" i="11"/>
  <c r="Z103" i="11"/>
  <c r="AA103" i="11" s="1"/>
  <c r="AT103" i="11" s="1"/>
  <c r="Z98" i="11"/>
  <c r="AS98" i="11" s="1"/>
  <c r="Z25" i="11"/>
  <c r="Z62" i="11"/>
  <c r="AS62" i="11" s="1"/>
  <c r="AA59" i="11"/>
  <c r="AT59" i="11" s="1"/>
  <c r="AA6" i="11"/>
  <c r="AT6" i="11" s="1"/>
  <c r="AA18" i="11"/>
  <c r="AT18" i="11" s="1"/>
  <c r="AA56" i="11"/>
  <c r="AT56" i="11" s="1"/>
  <c r="AA78" i="11"/>
  <c r="AT78" i="11" s="1"/>
  <c r="AA14" i="11"/>
  <c r="AT14" i="11" s="1"/>
  <c r="AB2" i="11"/>
  <c r="AR2" i="11" s="1"/>
  <c r="AS2" i="11"/>
  <c r="AV123" i="12" l="1"/>
  <c r="AV21" i="12"/>
  <c r="AV38" i="12"/>
  <c r="AV47" i="12"/>
  <c r="AV44" i="12"/>
  <c r="AV48" i="12"/>
  <c r="AV12" i="12"/>
  <c r="AV28" i="12"/>
  <c r="AV23" i="12"/>
  <c r="AV27" i="12"/>
  <c r="AV32" i="12"/>
  <c r="AV9" i="12"/>
  <c r="AV6" i="12"/>
  <c r="AU122" i="12"/>
  <c r="AU118" i="12"/>
  <c r="AU123" i="12"/>
  <c r="AU119" i="12"/>
  <c r="AU124" i="12"/>
  <c r="AU113" i="12"/>
  <c r="AU109" i="12"/>
  <c r="AU121" i="12"/>
  <c r="AU110" i="12"/>
  <c r="AU125" i="12"/>
  <c r="AU120" i="12"/>
  <c r="AU116" i="12"/>
  <c r="AU103" i="12"/>
  <c r="AU112" i="12"/>
  <c r="AU114" i="12"/>
  <c r="AU117" i="12"/>
  <c r="AU115" i="12"/>
  <c r="AU102" i="12"/>
  <c r="AU98" i="12"/>
  <c r="AU94" i="12"/>
  <c r="AU106" i="12"/>
  <c r="AU105" i="12"/>
  <c r="AU99" i="12"/>
  <c r="AU95" i="12"/>
  <c r="AU108" i="12"/>
  <c r="AU107" i="12"/>
  <c r="AU111" i="12"/>
  <c r="AU104" i="12"/>
  <c r="AU91" i="12"/>
  <c r="AU87" i="12"/>
  <c r="AU83" i="12"/>
  <c r="AU92" i="12"/>
  <c r="AU88" i="12"/>
  <c r="AU84" i="12"/>
  <c r="AU80" i="12"/>
  <c r="AU101" i="12"/>
  <c r="AU96" i="12"/>
  <c r="AU89" i="12"/>
  <c r="AU100" i="12"/>
  <c r="AU93" i="12"/>
  <c r="AU90" i="12"/>
  <c r="AU97" i="12"/>
  <c r="AU78" i="12"/>
  <c r="AU69" i="12"/>
  <c r="AU65" i="12"/>
  <c r="AU61" i="12"/>
  <c r="AU77" i="12"/>
  <c r="AU76" i="12"/>
  <c r="AU74" i="12"/>
  <c r="AU86" i="12"/>
  <c r="AU70" i="12"/>
  <c r="AU66" i="12"/>
  <c r="AU62" i="12"/>
  <c r="AU58" i="12"/>
  <c r="AU85" i="12"/>
  <c r="AU79" i="12"/>
  <c r="AU82" i="12"/>
  <c r="AU81" i="12"/>
  <c r="AU75" i="12"/>
  <c r="AU73" i="12"/>
  <c r="AU72" i="12"/>
  <c r="AU56" i="12"/>
  <c r="AU63" i="12"/>
  <c r="AU60" i="12"/>
  <c r="AU55" i="12"/>
  <c r="AU54" i="12"/>
  <c r="AU71" i="12"/>
  <c r="AU67" i="12"/>
  <c r="AU64" i="12"/>
  <c r="AU52" i="12"/>
  <c r="AU48" i="12"/>
  <c r="AU44" i="12"/>
  <c r="AU40" i="12"/>
  <c r="AU36" i="12"/>
  <c r="AU59" i="12"/>
  <c r="AU49" i="12"/>
  <c r="AU45" i="12"/>
  <c r="AU41" i="12"/>
  <c r="AU37" i="12"/>
  <c r="AU33" i="12"/>
  <c r="AU51" i="12"/>
  <c r="AU50" i="12"/>
  <c r="AU47" i="12"/>
  <c r="AU43" i="12"/>
  <c r="AU39" i="12"/>
  <c r="AU35" i="12"/>
  <c r="AU46" i="12"/>
  <c r="AU29" i="12"/>
  <c r="AU25" i="12"/>
  <c r="AU21" i="12"/>
  <c r="AU17" i="12"/>
  <c r="AU68" i="12"/>
  <c r="AU53" i="12"/>
  <c r="AU57" i="12"/>
  <c r="AU28" i="12"/>
  <c r="AU24" i="12"/>
  <c r="AU20" i="12"/>
  <c r="AU42" i="12"/>
  <c r="AU32" i="12"/>
  <c r="AU26" i="12"/>
  <c r="AU19" i="12"/>
  <c r="AU34" i="12"/>
  <c r="AU31" i="12"/>
  <c r="AU14" i="12"/>
  <c r="AU12" i="12"/>
  <c r="AU11" i="12"/>
  <c r="AU7" i="12"/>
  <c r="AU3" i="12"/>
  <c r="AU38" i="12"/>
  <c r="AU30" i="12"/>
  <c r="AU23" i="12"/>
  <c r="AU22" i="12"/>
  <c r="AU27" i="12"/>
  <c r="AU10" i="12"/>
  <c r="AU6" i="12"/>
  <c r="AU2" i="12"/>
  <c r="AU13" i="12"/>
  <c r="AU9" i="12"/>
  <c r="AU16" i="12"/>
  <c r="AU8" i="12"/>
  <c r="AU5" i="12"/>
  <c r="AU15" i="12"/>
  <c r="AU4" i="12"/>
  <c r="AU18" i="12"/>
  <c r="AT126" i="12"/>
  <c r="AA55" i="11"/>
  <c r="AT55" i="11" s="1"/>
  <c r="AA73" i="11"/>
  <c r="AT73" i="11" s="1"/>
  <c r="AA4" i="11"/>
  <c r="AT4" i="11" s="1"/>
  <c r="AA53" i="11"/>
  <c r="AT53" i="11" s="1"/>
  <c r="AA100" i="11"/>
  <c r="AT100" i="11" s="1"/>
  <c r="AA108" i="11"/>
  <c r="AT108" i="11" s="1"/>
  <c r="AA113" i="11"/>
  <c r="AT113" i="11" s="1"/>
  <c r="AA90" i="11"/>
  <c r="AT90" i="11" s="1"/>
  <c r="AS27" i="11"/>
  <c r="AA28" i="11"/>
  <c r="AT28" i="11" s="1"/>
  <c r="AA109" i="11"/>
  <c r="AT109" i="11" s="1"/>
  <c r="AA122" i="11"/>
  <c r="AT122" i="11" s="1"/>
  <c r="AA92" i="11"/>
  <c r="AT92" i="11" s="1"/>
  <c r="AA94" i="11"/>
  <c r="AT94" i="11" s="1"/>
  <c r="AA36" i="11"/>
  <c r="AT36" i="11" s="1"/>
  <c r="AA63" i="11"/>
  <c r="AT63" i="11" s="1"/>
  <c r="AA25" i="11"/>
  <c r="AT25" i="11" s="1"/>
  <c r="AA52" i="11"/>
  <c r="AT52" i="11" s="1"/>
  <c r="AA12" i="11"/>
  <c r="AT12" i="11" s="1"/>
  <c r="AA115" i="11"/>
  <c r="AT115" i="11" s="1"/>
  <c r="AS113" i="11"/>
  <c r="AA107" i="11"/>
  <c r="AT107" i="11" s="1"/>
  <c r="AS30" i="11"/>
  <c r="AA83" i="11"/>
  <c r="AT83" i="11" s="1"/>
  <c r="AA69" i="11"/>
  <c r="AT69" i="11" s="1"/>
  <c r="AA11" i="11"/>
  <c r="AT11" i="11" s="1"/>
  <c r="AA47" i="11"/>
  <c r="AT47" i="11" s="1"/>
  <c r="AA45" i="11"/>
  <c r="AT45" i="11" s="1"/>
  <c r="AA64" i="11"/>
  <c r="AT64" i="11" s="1"/>
  <c r="AA61" i="11"/>
  <c r="AT61" i="11" s="1"/>
  <c r="AA17" i="11"/>
  <c r="AT17" i="11" s="1"/>
  <c r="AA39" i="11"/>
  <c r="AT39" i="11" s="1"/>
  <c r="AA110" i="11"/>
  <c r="AT110" i="11" s="1"/>
  <c r="AS89" i="11"/>
  <c r="AA76" i="11"/>
  <c r="AT76" i="11" s="1"/>
  <c r="AA5" i="11"/>
  <c r="AT5" i="11" s="1"/>
  <c r="AS24" i="11"/>
  <c r="AS93" i="11"/>
  <c r="AA50" i="11"/>
  <c r="AT50" i="11" s="1"/>
  <c r="AA86" i="11"/>
  <c r="AT86" i="11" s="1"/>
  <c r="AA68" i="11"/>
  <c r="AT68" i="11" s="1"/>
  <c r="AR83" i="11"/>
  <c r="AA84" i="11"/>
  <c r="AT84" i="11" s="1"/>
  <c r="AA44" i="11"/>
  <c r="AT44" i="11" s="1"/>
  <c r="AA96" i="11"/>
  <c r="AT96" i="11" s="1"/>
  <c r="AA20" i="11"/>
  <c r="AT20" i="11" s="1"/>
  <c r="AA41" i="11"/>
  <c r="AT41" i="11" s="1"/>
  <c r="AA40" i="11"/>
  <c r="AT40" i="11" s="1"/>
  <c r="AS25" i="11"/>
  <c r="AA125" i="11"/>
  <c r="AT125" i="11" s="1"/>
  <c r="AS43" i="11"/>
  <c r="AA22" i="11"/>
  <c r="AT22" i="11" s="1"/>
  <c r="AS92" i="11"/>
  <c r="AA121" i="11"/>
  <c r="AT121" i="11" s="1"/>
  <c r="AS50" i="11"/>
  <c r="AS69" i="11"/>
  <c r="AA71" i="11"/>
  <c r="AT71" i="11" s="1"/>
  <c r="AA112" i="11"/>
  <c r="AT112" i="11" s="1"/>
  <c r="AS90" i="11"/>
  <c r="AA99" i="11"/>
  <c r="AT99" i="11" s="1"/>
  <c r="AR64" i="11"/>
  <c r="AA42" i="11"/>
  <c r="AT42" i="11" s="1"/>
  <c r="AA8" i="11"/>
  <c r="AT8" i="11" s="1"/>
  <c r="AA57" i="11"/>
  <c r="AT57" i="11" s="1"/>
  <c r="AA120" i="11"/>
  <c r="AT120" i="11" s="1"/>
  <c r="AA33" i="11"/>
  <c r="AT33" i="11" s="1"/>
  <c r="AA65" i="11"/>
  <c r="AT65" i="11" s="1"/>
  <c r="AA19" i="11"/>
  <c r="AT19" i="11" s="1"/>
  <c r="AA117" i="11"/>
  <c r="AT117" i="11" s="1"/>
  <c r="AS108" i="11"/>
  <c r="AA51" i="11"/>
  <c r="AT51" i="11" s="1"/>
  <c r="AA77" i="11"/>
  <c r="AT77" i="11" s="1"/>
  <c r="AS86" i="11"/>
  <c r="AA58" i="11"/>
  <c r="AT58" i="11" s="1"/>
  <c r="AA97" i="11"/>
  <c r="AT97" i="11" s="1"/>
  <c r="AS76" i="11"/>
  <c r="AA26" i="11"/>
  <c r="AT26" i="11" s="1"/>
  <c r="AA62" i="11"/>
  <c r="AT62" i="11" s="1"/>
  <c r="AS103" i="11"/>
  <c r="AS87" i="11"/>
  <c r="AA23" i="11"/>
  <c r="AT23" i="11" s="1"/>
  <c r="AS29" i="11"/>
  <c r="AA3" i="11"/>
  <c r="AT3" i="11" s="1"/>
  <c r="AA105" i="11"/>
  <c r="AT105" i="11" s="1"/>
  <c r="AA80" i="11"/>
  <c r="AT80" i="11" s="1"/>
  <c r="AS61" i="11"/>
  <c r="AA119" i="11"/>
  <c r="AT119" i="11" s="1"/>
  <c r="AA48" i="11"/>
  <c r="AT48" i="11" s="1"/>
  <c r="AR105" i="11"/>
  <c r="AA74" i="11"/>
  <c r="AT74" i="11" s="1"/>
  <c r="AA75" i="11"/>
  <c r="AT75" i="11" s="1"/>
  <c r="AA85" i="11"/>
  <c r="AT85" i="11" s="1"/>
  <c r="AA60" i="11"/>
  <c r="AT60" i="11" s="1"/>
  <c r="AA116" i="11"/>
  <c r="AT116" i="11" s="1"/>
  <c r="AA21" i="11"/>
  <c r="AT21" i="11" s="1"/>
  <c r="AA67" i="11"/>
  <c r="AT67" i="11" s="1"/>
  <c r="AS122" i="11"/>
  <c r="AS101" i="11"/>
  <c r="AS19" i="11"/>
  <c r="AS74" i="11"/>
  <c r="AA66" i="11"/>
  <c r="AT66" i="11" s="1"/>
  <c r="AS121" i="11"/>
  <c r="AS45" i="11"/>
  <c r="AS15" i="11"/>
  <c r="AA91" i="11"/>
  <c r="AT91" i="11" s="1"/>
  <c r="AA32" i="11"/>
  <c r="AT32" i="11" s="1"/>
  <c r="AS16" i="11"/>
  <c r="AS80" i="11"/>
  <c r="AS12" i="11"/>
  <c r="AS42" i="11"/>
  <c r="AS8" i="11"/>
  <c r="AA10" i="11"/>
  <c r="AT10" i="11" s="1"/>
  <c r="AS48" i="11"/>
  <c r="AA72" i="11"/>
  <c r="AT72" i="11" s="1"/>
  <c r="AA54" i="11"/>
  <c r="AT54" i="11" s="1"/>
  <c r="AA111" i="11"/>
  <c r="AT111" i="11" s="1"/>
  <c r="AR112" i="11"/>
  <c r="AR107" i="11"/>
  <c r="AA118" i="11"/>
  <c r="AT118" i="11" s="1"/>
  <c r="AA102" i="11"/>
  <c r="AT102" i="11" s="1"/>
  <c r="AR28" i="11"/>
  <c r="AA38" i="11"/>
  <c r="AT38" i="11" s="1"/>
  <c r="AA106" i="11"/>
  <c r="AT106" i="11" s="1"/>
  <c r="AA34" i="11"/>
  <c r="AT34" i="11" s="1"/>
  <c r="AA46" i="11"/>
  <c r="AT46" i="11" s="1"/>
  <c r="AA104" i="11"/>
  <c r="AT104" i="11" s="1"/>
  <c r="AA123" i="11"/>
  <c r="AT123" i="11" s="1"/>
  <c r="AA124" i="11"/>
  <c r="AT124" i="11" s="1"/>
  <c r="AA114" i="11"/>
  <c r="AT114" i="11" s="1"/>
  <c r="AA98" i="11"/>
  <c r="AT98" i="11" s="1"/>
  <c r="AA7" i="11"/>
  <c r="AT7" i="11" s="1"/>
  <c r="AA49" i="11"/>
  <c r="AT49" i="11" s="1"/>
  <c r="AA70" i="11"/>
  <c r="AT70" i="11" s="1"/>
  <c r="AA82" i="11"/>
  <c r="AT82" i="11" s="1"/>
  <c r="AA81" i="11"/>
  <c r="AT81" i="11" s="1"/>
  <c r="AA13" i="11"/>
  <c r="AT13" i="11" s="1"/>
  <c r="AS96" i="11"/>
  <c r="AA95" i="11"/>
  <c r="AT95" i="11" s="1"/>
  <c r="AS91" i="11"/>
  <c r="AA79" i="11"/>
  <c r="AT79" i="11" s="1"/>
  <c r="AA35" i="11"/>
  <c r="AT35" i="11" s="1"/>
  <c r="AS10" i="11"/>
  <c r="AS120" i="11"/>
  <c r="AA88" i="11"/>
  <c r="AT88" i="11" s="1"/>
  <c r="AA2" i="11"/>
  <c r="AT2" i="11" s="1"/>
  <c r="AV43" i="12" l="1"/>
  <c r="AV49" i="12"/>
  <c r="AV59" i="12"/>
  <c r="AV57" i="12"/>
  <c r="AV78" i="12"/>
  <c r="AV30" i="12"/>
  <c r="AV77" i="12"/>
  <c r="AV15" i="12"/>
  <c r="AV7" i="12"/>
  <c r="AV18" i="12"/>
  <c r="AV46" i="12"/>
  <c r="AV58" i="12"/>
  <c r="AV19" i="12"/>
  <c r="AV11" i="12"/>
  <c r="AV22" i="12"/>
  <c r="AV56" i="12"/>
  <c r="AV86" i="12"/>
  <c r="AV83" i="12"/>
  <c r="AV20" i="12"/>
  <c r="AV50" i="12"/>
  <c r="AV40" i="12"/>
  <c r="AV71" i="12"/>
  <c r="AV84" i="12"/>
  <c r="AV4" i="12"/>
  <c r="AV42" i="12"/>
  <c r="AV17" i="12"/>
  <c r="AV72" i="12"/>
  <c r="AV88" i="12"/>
  <c r="AV2" i="12"/>
  <c r="AV8" i="12"/>
  <c r="AV35" i="12"/>
  <c r="AV10" i="12"/>
  <c r="AV52" i="12"/>
  <c r="AV73" i="12"/>
  <c r="AV61" i="12"/>
  <c r="AV90" i="12"/>
  <c r="AV5" i="12"/>
  <c r="AV16" i="12"/>
  <c r="AV36" i="12"/>
  <c r="AV14" i="12"/>
  <c r="AV67" i="12"/>
  <c r="AV37" i="12"/>
  <c r="AV65" i="12"/>
  <c r="AV101" i="12"/>
  <c r="AV24" i="12"/>
  <c r="AV3" i="12"/>
  <c r="AV39" i="12"/>
  <c r="AV26" i="12"/>
  <c r="AV25" i="12"/>
  <c r="AV68" i="12"/>
  <c r="AV66" i="12"/>
  <c r="AV94" i="12"/>
  <c r="AV45" i="12"/>
  <c r="AV53" i="12"/>
  <c r="AV62" i="12"/>
  <c r="AV100" i="12"/>
  <c r="AV64" i="12"/>
  <c r="AV54" i="12"/>
  <c r="AV81" i="12"/>
  <c r="AV87" i="12"/>
  <c r="AV107" i="12"/>
  <c r="AV33" i="12"/>
  <c r="AV60" i="12"/>
  <c r="AV85" i="12"/>
  <c r="AV97" i="12"/>
  <c r="AV108" i="12"/>
  <c r="AV95" i="12"/>
  <c r="AV104" i="12"/>
  <c r="AV80" i="12"/>
  <c r="AV114" i="12"/>
  <c r="AV74" i="12"/>
  <c r="AV93" i="12"/>
  <c r="AV92" i="12"/>
  <c r="AV111" i="12"/>
  <c r="AV13" i="12"/>
  <c r="AV31" i="12"/>
  <c r="AV51" i="12"/>
  <c r="AV34" i="12"/>
  <c r="AV29" i="12"/>
  <c r="AV41" i="12"/>
  <c r="AV63" i="12"/>
  <c r="AV82" i="12"/>
  <c r="AV75" i="12"/>
  <c r="AV89" i="12"/>
  <c r="AV98" i="12"/>
  <c r="AV112" i="12"/>
  <c r="AV79" i="12"/>
  <c r="AV96" i="12"/>
  <c r="AV102" i="12"/>
  <c r="AV124" i="12"/>
  <c r="AV105" i="12"/>
  <c r="AV117" i="12"/>
  <c r="AV103" i="12"/>
  <c r="AV106" i="12"/>
  <c r="AV113" i="12"/>
  <c r="AV118" i="12"/>
  <c r="AV110" i="12"/>
  <c r="AV121" i="12"/>
  <c r="AV122" i="12"/>
  <c r="AV99" i="12"/>
  <c r="AV120" i="12"/>
  <c r="AV115" i="12"/>
  <c r="AV119" i="12"/>
  <c r="AV55" i="12"/>
  <c r="AV69" i="12"/>
  <c r="AV70" i="12"/>
  <c r="AV91" i="12"/>
  <c r="AV76" i="12"/>
  <c r="AV109" i="12"/>
  <c r="AV116" i="12"/>
  <c r="AV125" i="12"/>
  <c r="AU126" i="12"/>
  <c r="AX32" i="12" s="1"/>
  <c r="BC32" i="12" s="1"/>
  <c r="AW123" i="12"/>
  <c r="AW119" i="12"/>
  <c r="AW124" i="12"/>
  <c r="AW120" i="12"/>
  <c r="AW116" i="12"/>
  <c r="AW118" i="12"/>
  <c r="AW110" i="12"/>
  <c r="AW125" i="12"/>
  <c r="AW111" i="12"/>
  <c r="AW122" i="12"/>
  <c r="AW121" i="12"/>
  <c r="AW114" i="12"/>
  <c r="AW104" i="12"/>
  <c r="AW108" i="12"/>
  <c r="AW106" i="12"/>
  <c r="AW101" i="12"/>
  <c r="AW117" i="12"/>
  <c r="AW115" i="12"/>
  <c r="AW113" i="12"/>
  <c r="AW112" i="12"/>
  <c r="AW105" i="12"/>
  <c r="AW99" i="12"/>
  <c r="AW95" i="12"/>
  <c r="AW107" i="12"/>
  <c r="AW109" i="12"/>
  <c r="AW96" i="12"/>
  <c r="AW94" i="12"/>
  <c r="AW92" i="12"/>
  <c r="AW88" i="12"/>
  <c r="AW84" i="12"/>
  <c r="AW103" i="12"/>
  <c r="AW98" i="12"/>
  <c r="AW89" i="12"/>
  <c r="AW85" i="12"/>
  <c r="AW81" i="12"/>
  <c r="AW77" i="12"/>
  <c r="AW100" i="12"/>
  <c r="AW93" i="12"/>
  <c r="AW90" i="12"/>
  <c r="AW97" i="12"/>
  <c r="AW91" i="12"/>
  <c r="AW102" i="12"/>
  <c r="AW86" i="12"/>
  <c r="AW83" i="12"/>
  <c r="AW80" i="12"/>
  <c r="AW76" i="12"/>
  <c r="AW70" i="12"/>
  <c r="AW66" i="12"/>
  <c r="AW62" i="12"/>
  <c r="AW71" i="12"/>
  <c r="AW67" i="12"/>
  <c r="AW63" i="12"/>
  <c r="AW59" i="12"/>
  <c r="AW87" i="12"/>
  <c r="AW82" i="12"/>
  <c r="AW79" i="12"/>
  <c r="AW73" i="12"/>
  <c r="AW74" i="12"/>
  <c r="AW65" i="12"/>
  <c r="AW68" i="12"/>
  <c r="AW75" i="12"/>
  <c r="AW56" i="12"/>
  <c r="AW78" i="12"/>
  <c r="AW72" i="12"/>
  <c r="AW61" i="12"/>
  <c r="AW49" i="12"/>
  <c r="AW45" i="12"/>
  <c r="AW41" i="12"/>
  <c r="AW37" i="12"/>
  <c r="AW33" i="12"/>
  <c r="AW64" i="12"/>
  <c r="AW60" i="12"/>
  <c r="AW46" i="12"/>
  <c r="AW42" i="12"/>
  <c r="AW38" i="12"/>
  <c r="AW34" i="12"/>
  <c r="AW30" i="12"/>
  <c r="AW54" i="12"/>
  <c r="AW53" i="12"/>
  <c r="AW52" i="12"/>
  <c r="AW48" i="12"/>
  <c r="AW44" i="12"/>
  <c r="AW40" i="12"/>
  <c r="AW36" i="12"/>
  <c r="AW26" i="12"/>
  <c r="AW22" i="12"/>
  <c r="AW18" i="12"/>
  <c r="AW47" i="12"/>
  <c r="AW31" i="12"/>
  <c r="AW51" i="12"/>
  <c r="AW69" i="12"/>
  <c r="AW57" i="12"/>
  <c r="AW55" i="12"/>
  <c r="AW50" i="12"/>
  <c r="AW58" i="12"/>
  <c r="AW43" i="12"/>
  <c r="AW29" i="12"/>
  <c r="AW25" i="12"/>
  <c r="AW21" i="12"/>
  <c r="AW17" i="12"/>
  <c r="AW28" i="12"/>
  <c r="AW23" i="12"/>
  <c r="AW14" i="12"/>
  <c r="AW16" i="12"/>
  <c r="AW13" i="12"/>
  <c r="AW8" i="12"/>
  <c r="AW4" i="12"/>
  <c r="AW20" i="12"/>
  <c r="AW15" i="12"/>
  <c r="AW39" i="12"/>
  <c r="AW27" i="12"/>
  <c r="AW24" i="12"/>
  <c r="AW35" i="12"/>
  <c r="AW32" i="12"/>
  <c r="AW19" i="12"/>
  <c r="AW12" i="12"/>
  <c r="AW11" i="12"/>
  <c r="AW7" i="12"/>
  <c r="AW3" i="12"/>
  <c r="AW5" i="12"/>
  <c r="AW2" i="12"/>
  <c r="AW10" i="12"/>
  <c r="AW6" i="12"/>
  <c r="AW9" i="12"/>
  <c r="AS126" i="11"/>
  <c r="AT126" i="11"/>
  <c r="AR126" i="11"/>
  <c r="AX124" i="12" l="1"/>
  <c r="BC124" i="12" s="1"/>
  <c r="AX64" i="12"/>
  <c r="BC64" i="12" s="1"/>
  <c r="BJ64" i="12" s="1"/>
  <c r="AX72" i="12"/>
  <c r="BC72" i="12" s="1"/>
  <c r="BJ72" i="12" s="1"/>
  <c r="AX54" i="12"/>
  <c r="BC54" i="12" s="1"/>
  <c r="BJ54" i="12" s="1"/>
  <c r="AX111" i="12"/>
  <c r="BC111" i="12" s="1"/>
  <c r="BJ111" i="12" s="1"/>
  <c r="AX45" i="12"/>
  <c r="BC45" i="12" s="1"/>
  <c r="BJ45" i="12" s="1"/>
  <c r="AX60" i="12"/>
  <c r="BC60" i="12" s="1"/>
  <c r="BD60" i="12" s="1"/>
  <c r="AX76" i="12"/>
  <c r="BC76" i="12" s="1"/>
  <c r="BJ76" i="12" s="1"/>
  <c r="AX99" i="12"/>
  <c r="BC99" i="12" s="1"/>
  <c r="BD99" i="12" s="1"/>
  <c r="AX53" i="12"/>
  <c r="BC53" i="12" s="1"/>
  <c r="BD53" i="12" s="1"/>
  <c r="AX108" i="12"/>
  <c r="BC108" i="12" s="1"/>
  <c r="BJ108" i="12" s="1"/>
  <c r="AX91" i="12"/>
  <c r="BC91" i="12" s="1"/>
  <c r="BD91" i="12" s="1"/>
  <c r="AX113" i="12"/>
  <c r="BC113" i="12" s="1"/>
  <c r="BD113" i="12" s="1"/>
  <c r="AX36" i="12"/>
  <c r="BC36" i="12" s="1"/>
  <c r="BJ36" i="12" s="1"/>
  <c r="AX39" i="12"/>
  <c r="BC39" i="12" s="1"/>
  <c r="BJ39" i="12" s="1"/>
  <c r="AX106" i="12"/>
  <c r="BC106" i="12" s="1"/>
  <c r="BD106" i="12" s="1"/>
  <c r="AX89" i="12"/>
  <c r="BC89" i="12" s="1"/>
  <c r="AX67" i="12"/>
  <c r="BC67" i="12" s="1"/>
  <c r="BJ67" i="12" s="1"/>
  <c r="AV126" i="12"/>
  <c r="AY13" i="12" s="1"/>
  <c r="BO13" i="12" s="1"/>
  <c r="BP13" i="12" s="1"/>
  <c r="AX31" i="12"/>
  <c r="BC31" i="12" s="1"/>
  <c r="BJ31" i="12" s="1"/>
  <c r="AX103" i="12"/>
  <c r="BC103" i="12" s="1"/>
  <c r="BJ103" i="12" s="1"/>
  <c r="AX29" i="12"/>
  <c r="BC29" i="12" s="1"/>
  <c r="BJ29" i="12" s="1"/>
  <c r="AX19" i="12"/>
  <c r="BC19" i="12" s="1"/>
  <c r="BJ19" i="12" s="1"/>
  <c r="AX96" i="12"/>
  <c r="BC96" i="12" s="1"/>
  <c r="BD96" i="12" s="1"/>
  <c r="AX65" i="12"/>
  <c r="BC65" i="12" s="1"/>
  <c r="AX95" i="12"/>
  <c r="BC95" i="12" s="1"/>
  <c r="BD95" i="12" s="1"/>
  <c r="AX49" i="12"/>
  <c r="BC49" i="12" s="1"/>
  <c r="BJ49" i="12" s="1"/>
  <c r="AX24" i="12"/>
  <c r="BC24" i="12" s="1"/>
  <c r="BJ24" i="12" s="1"/>
  <c r="AX58" i="12"/>
  <c r="BC58" i="12" s="1"/>
  <c r="BJ58" i="12" s="1"/>
  <c r="AX114" i="12"/>
  <c r="BC114" i="12" s="1"/>
  <c r="BD114" i="12" s="1"/>
  <c r="AX8" i="12"/>
  <c r="BC8" i="12" s="1"/>
  <c r="BJ8" i="12" s="1"/>
  <c r="AX43" i="12"/>
  <c r="BC43" i="12" s="1"/>
  <c r="BJ43" i="12" s="1"/>
  <c r="AX105" i="12"/>
  <c r="BC105" i="12" s="1"/>
  <c r="BJ105" i="12" s="1"/>
  <c r="AX25" i="12"/>
  <c r="BC25" i="12" s="1"/>
  <c r="AX33" i="12"/>
  <c r="BC33" i="12" s="1"/>
  <c r="BJ33" i="12" s="1"/>
  <c r="AX83" i="12"/>
  <c r="BC83" i="12" s="1"/>
  <c r="BJ83" i="12" s="1"/>
  <c r="AX11" i="12"/>
  <c r="BC11" i="12" s="1"/>
  <c r="BJ11" i="12" s="1"/>
  <c r="AX56" i="12"/>
  <c r="BC56" i="12" s="1"/>
  <c r="BJ56" i="12" s="1"/>
  <c r="AX10" i="12"/>
  <c r="BC10" i="12" s="1"/>
  <c r="BD10" i="12" s="1"/>
  <c r="AX51" i="12"/>
  <c r="BC51" i="12" s="1"/>
  <c r="BJ51" i="12" s="1"/>
  <c r="AX100" i="12"/>
  <c r="BC100" i="12" s="1"/>
  <c r="BJ100" i="12" s="1"/>
  <c r="AX7" i="12"/>
  <c r="BC7" i="12" s="1"/>
  <c r="AX52" i="12"/>
  <c r="BC52" i="12" s="1"/>
  <c r="BJ52" i="12" s="1"/>
  <c r="AX59" i="12"/>
  <c r="BC59" i="12" s="1"/>
  <c r="BD59" i="12" s="1"/>
  <c r="AX118" i="12"/>
  <c r="BC118" i="12" s="1"/>
  <c r="BD118" i="12" s="1"/>
  <c r="AX77" i="12"/>
  <c r="BC77" i="12" s="1"/>
  <c r="BJ77" i="12" s="1"/>
  <c r="AX116" i="12"/>
  <c r="BC116" i="12" s="1"/>
  <c r="BJ116" i="12" s="1"/>
  <c r="AX38" i="12"/>
  <c r="BC38" i="12" s="1"/>
  <c r="BJ38" i="12" s="1"/>
  <c r="AX62" i="12"/>
  <c r="BC62" i="12" s="1"/>
  <c r="AX13" i="12"/>
  <c r="BC13" i="12" s="1"/>
  <c r="BD13" i="12" s="1"/>
  <c r="AX35" i="12"/>
  <c r="BC35" i="12" s="1"/>
  <c r="BJ35" i="12" s="1"/>
  <c r="AX6" i="12"/>
  <c r="BC6" i="12" s="1"/>
  <c r="BD6" i="12" s="1"/>
  <c r="AX84" i="12"/>
  <c r="BC84" i="12" s="1"/>
  <c r="BD84" i="12" s="1"/>
  <c r="AX23" i="12"/>
  <c r="BC23" i="12" s="1"/>
  <c r="BJ23" i="12" s="1"/>
  <c r="AX73" i="12"/>
  <c r="BC73" i="12" s="1"/>
  <c r="BJ73" i="12" s="1"/>
  <c r="AX50" i="12"/>
  <c r="BC50" i="12" s="1"/>
  <c r="BD50" i="12" s="1"/>
  <c r="AX9" i="12"/>
  <c r="BC9" i="12" s="1"/>
  <c r="BJ9" i="12" s="1"/>
  <c r="AX42" i="12"/>
  <c r="BC42" i="12" s="1"/>
  <c r="BJ42" i="12" s="1"/>
  <c r="AX28" i="12"/>
  <c r="BC28" i="12" s="1"/>
  <c r="BJ28" i="12" s="1"/>
  <c r="AX47" i="12"/>
  <c r="BC47" i="12" s="1"/>
  <c r="BJ47" i="12" s="1"/>
  <c r="AX68" i="12"/>
  <c r="BC68" i="12" s="1"/>
  <c r="BJ68" i="12" s="1"/>
  <c r="AX30" i="12"/>
  <c r="BC30" i="12" s="1"/>
  <c r="BD30" i="12" s="1"/>
  <c r="AX120" i="12"/>
  <c r="BC120" i="12" s="1"/>
  <c r="BD120" i="12" s="1"/>
  <c r="AX79" i="12"/>
  <c r="BC79" i="12" s="1"/>
  <c r="BJ79" i="12" s="1"/>
  <c r="AX4" i="12"/>
  <c r="BC4" i="12" s="1"/>
  <c r="BD4" i="12" s="1"/>
  <c r="AX16" i="12"/>
  <c r="BC16" i="12" s="1"/>
  <c r="BD16" i="12" s="1"/>
  <c r="AX119" i="12"/>
  <c r="BC119" i="12" s="1"/>
  <c r="BD119" i="12" s="1"/>
  <c r="AX57" i="12"/>
  <c r="BC57" i="12" s="1"/>
  <c r="BJ57" i="12" s="1"/>
  <c r="AX5" i="12"/>
  <c r="BC5" i="12" s="1"/>
  <c r="BJ5" i="12" s="1"/>
  <c r="AX112" i="12"/>
  <c r="BC112" i="12" s="1"/>
  <c r="BD112" i="12" s="1"/>
  <c r="AX115" i="12"/>
  <c r="BC115" i="12" s="1"/>
  <c r="BJ115" i="12" s="1"/>
  <c r="AX75" i="12"/>
  <c r="BC75" i="12" s="1"/>
  <c r="BJ75" i="12" s="1"/>
  <c r="AX37" i="12"/>
  <c r="BC37" i="12" s="1"/>
  <c r="BD37" i="12" s="1"/>
  <c r="AX40" i="12"/>
  <c r="BC40" i="12" s="1"/>
  <c r="BD40" i="12" s="1"/>
  <c r="AX94" i="12"/>
  <c r="BC94" i="12" s="1"/>
  <c r="BJ94" i="12" s="1"/>
  <c r="AX18" i="12"/>
  <c r="BC18" i="12" s="1"/>
  <c r="BJ18" i="12" s="1"/>
  <c r="AX34" i="12"/>
  <c r="BC34" i="12" s="1"/>
  <c r="BJ34" i="12" s="1"/>
  <c r="AX102" i="12"/>
  <c r="BC102" i="12" s="1"/>
  <c r="BD102" i="12" s="1"/>
  <c r="AX87" i="12"/>
  <c r="BC87" i="12" s="1"/>
  <c r="BD87" i="12" s="1"/>
  <c r="AX74" i="12"/>
  <c r="BC74" i="12" s="1"/>
  <c r="BD74" i="12" s="1"/>
  <c r="AX17" i="12"/>
  <c r="BC17" i="12" s="1"/>
  <c r="BD17" i="12" s="1"/>
  <c r="AX46" i="12"/>
  <c r="BC46" i="12" s="1"/>
  <c r="BD46" i="12" s="1"/>
  <c r="AX27" i="12"/>
  <c r="BC27" i="12" s="1"/>
  <c r="BD27" i="12" s="1"/>
  <c r="AX104" i="12"/>
  <c r="BC104" i="12" s="1"/>
  <c r="BD104" i="12" s="1"/>
  <c r="AX123" i="12"/>
  <c r="BC123" i="12" s="1"/>
  <c r="BD123" i="12" s="1"/>
  <c r="BJ32" i="12"/>
  <c r="BD32" i="12"/>
  <c r="BD65" i="12"/>
  <c r="BJ65" i="12"/>
  <c r="BD25" i="12"/>
  <c r="BJ25" i="12"/>
  <c r="AX14" i="12"/>
  <c r="BC14" i="12" s="1"/>
  <c r="AX20" i="12"/>
  <c r="BC20" i="12" s="1"/>
  <c r="AX15" i="12"/>
  <c r="BC15" i="12" s="1"/>
  <c r="BD67" i="12"/>
  <c r="BD89" i="12"/>
  <c r="BJ89" i="12"/>
  <c r="AX85" i="12"/>
  <c r="BC85" i="12" s="1"/>
  <c r="AX101" i="12"/>
  <c r="BC101" i="12" s="1"/>
  <c r="AX26" i="12"/>
  <c r="BC26" i="12" s="1"/>
  <c r="AX117" i="12"/>
  <c r="BC117" i="12" s="1"/>
  <c r="AX110" i="12"/>
  <c r="BC110" i="12" s="1"/>
  <c r="AX107" i="12"/>
  <c r="BC107" i="12" s="1"/>
  <c r="AX80" i="12"/>
  <c r="BC80" i="12" s="1"/>
  <c r="BD62" i="12"/>
  <c r="BJ62" i="12"/>
  <c r="BJ99" i="12"/>
  <c r="BD72" i="12"/>
  <c r="BD64" i="12"/>
  <c r="BJ16" i="12"/>
  <c r="BD42" i="12"/>
  <c r="BJ4" i="12"/>
  <c r="AX63" i="12"/>
  <c r="BC63" i="12" s="1"/>
  <c r="AX122" i="12"/>
  <c r="BC122" i="12" s="1"/>
  <c r="AX125" i="12"/>
  <c r="BC125" i="12" s="1"/>
  <c r="AX98" i="12"/>
  <c r="BC98" i="12" s="1"/>
  <c r="AX69" i="12"/>
  <c r="BC69" i="12" s="1"/>
  <c r="AX3" i="12"/>
  <c r="BC3" i="12" s="1"/>
  <c r="AX93" i="12"/>
  <c r="BC93" i="12" s="1"/>
  <c r="AX88" i="12"/>
  <c r="BC88" i="12" s="1"/>
  <c r="AX81" i="12"/>
  <c r="BC81" i="12" s="1"/>
  <c r="AX71" i="12"/>
  <c r="BC71" i="12" s="1"/>
  <c r="BJ13" i="12"/>
  <c r="BD7" i="12"/>
  <c r="BJ7" i="12"/>
  <c r="BJ124" i="12"/>
  <c r="BD124" i="12"/>
  <c r="AW126" i="12"/>
  <c r="AZ55" i="12" s="1"/>
  <c r="AX61" i="12"/>
  <c r="BC61" i="12" s="1"/>
  <c r="AX92" i="12"/>
  <c r="BC92" i="12" s="1"/>
  <c r="AX82" i="12"/>
  <c r="BC82" i="12" s="1"/>
  <c r="AX86" i="12"/>
  <c r="BC86" i="12" s="1"/>
  <c r="AX78" i="12"/>
  <c r="BC78" i="12" s="1"/>
  <c r="AX41" i="12"/>
  <c r="BC41" i="12" s="1"/>
  <c r="AX22" i="12"/>
  <c r="BC22" i="12" s="1"/>
  <c r="AX12" i="12"/>
  <c r="BC12" i="12" s="1"/>
  <c r="AX109" i="12"/>
  <c r="BC109" i="12" s="1"/>
  <c r="AX48" i="12"/>
  <c r="BC48" i="12" s="1"/>
  <c r="AX121" i="12"/>
  <c r="BC121" i="12" s="1"/>
  <c r="AX90" i="12"/>
  <c r="BC90" i="12" s="1"/>
  <c r="AX97" i="12"/>
  <c r="BC97" i="12" s="1"/>
  <c r="AX70" i="12"/>
  <c r="BC70" i="12" s="1"/>
  <c r="AX66" i="12"/>
  <c r="BC66" i="12" s="1"/>
  <c r="AX2" i="12"/>
  <c r="AX44" i="12"/>
  <c r="BC44" i="12" s="1"/>
  <c r="AX55" i="12"/>
  <c r="BC55" i="12" s="1"/>
  <c r="AX21" i="12"/>
  <c r="BC21" i="12" s="1"/>
  <c r="AW123" i="11"/>
  <c r="AW119" i="11"/>
  <c r="AW115" i="11"/>
  <c r="AW111" i="11"/>
  <c r="AW107" i="11"/>
  <c r="AW103" i="11"/>
  <c r="AW99" i="11"/>
  <c r="AW95" i="11"/>
  <c r="AW91" i="11"/>
  <c r="AW87" i="11"/>
  <c r="AW83" i="11"/>
  <c r="AW79" i="11"/>
  <c r="AW75" i="11"/>
  <c r="AW71" i="11"/>
  <c r="AW67" i="11"/>
  <c r="AW63" i="11"/>
  <c r="AW59" i="11"/>
  <c r="AW55" i="11"/>
  <c r="AW51" i="11"/>
  <c r="AW47" i="11"/>
  <c r="AW43" i="11"/>
  <c r="AW39" i="11"/>
  <c r="AW35" i="11"/>
  <c r="AW31" i="11"/>
  <c r="AW27" i="11"/>
  <c r="AW122" i="11"/>
  <c r="AW118" i="11"/>
  <c r="AW114" i="11"/>
  <c r="AW110" i="11"/>
  <c r="AW106" i="11"/>
  <c r="AW102" i="11"/>
  <c r="AW98" i="11"/>
  <c r="AW94" i="11"/>
  <c r="AW90" i="11"/>
  <c r="AW86" i="11"/>
  <c r="AW82" i="11"/>
  <c r="AW78" i="11"/>
  <c r="AW74" i="11"/>
  <c r="AW70" i="11"/>
  <c r="AW66" i="11"/>
  <c r="AW62" i="11"/>
  <c r="AW58" i="11"/>
  <c r="AW54" i="11"/>
  <c r="AW50" i="11"/>
  <c r="AW46" i="11"/>
  <c r="AW42" i="11"/>
  <c r="AW38" i="11"/>
  <c r="AW34" i="11"/>
  <c r="AW30" i="11"/>
  <c r="AW26" i="11"/>
  <c r="AW22" i="11"/>
  <c r="AW18" i="11"/>
  <c r="AW14" i="11"/>
  <c r="AW125" i="11"/>
  <c r="AW121" i="11"/>
  <c r="AW117" i="11"/>
  <c r="AW113" i="11"/>
  <c r="AW109" i="11"/>
  <c r="AW105" i="11"/>
  <c r="AW101" i="11"/>
  <c r="AW97" i="11"/>
  <c r="AW93" i="11"/>
  <c r="AW89" i="11"/>
  <c r="AW85" i="11"/>
  <c r="AW81" i="11"/>
  <c r="AW77" i="11"/>
  <c r="AW73" i="11"/>
  <c r="AW69" i="11"/>
  <c r="AW65" i="11"/>
  <c r="AW61" i="11"/>
  <c r="AW57" i="11"/>
  <c r="AW53" i="11"/>
  <c r="AW49" i="11"/>
  <c r="AW45" i="11"/>
  <c r="AW41" i="11"/>
  <c r="AW37" i="11"/>
  <c r="AW33" i="11"/>
  <c r="AW29" i="11"/>
  <c r="AW15" i="11"/>
  <c r="AW20" i="11"/>
  <c r="AW13" i="11"/>
  <c r="AW9" i="11"/>
  <c r="AW5" i="11"/>
  <c r="AW124" i="11"/>
  <c r="AW116" i="11"/>
  <c r="AW108" i="11"/>
  <c r="AW100" i="11"/>
  <c r="AW92" i="11"/>
  <c r="AW84" i="11"/>
  <c r="AW76" i="11"/>
  <c r="AW68" i="11"/>
  <c r="AW60" i="11"/>
  <c r="AW52" i="11"/>
  <c r="AW44" i="11"/>
  <c r="AW36" i="11"/>
  <c r="AW28" i="11"/>
  <c r="AW25" i="11"/>
  <c r="AW120" i="11"/>
  <c r="AW112" i="11"/>
  <c r="AW104" i="11"/>
  <c r="AW96" i="11"/>
  <c r="AW88" i="11"/>
  <c r="AW80" i="11"/>
  <c r="AW72" i="11"/>
  <c r="AW64" i="11"/>
  <c r="AW56" i="11"/>
  <c r="AW48" i="11"/>
  <c r="AW40" i="11"/>
  <c r="AW32" i="11"/>
  <c r="AW23" i="11"/>
  <c r="AW16" i="11"/>
  <c r="AW21" i="11"/>
  <c r="AW12" i="11"/>
  <c r="AW4" i="11"/>
  <c r="AW19" i="11"/>
  <c r="AW8" i="11"/>
  <c r="AW17" i="11"/>
  <c r="AW11" i="11"/>
  <c r="AW10" i="11"/>
  <c r="AW3" i="11"/>
  <c r="AW24" i="11"/>
  <c r="AW7" i="11"/>
  <c r="AW6" i="11"/>
  <c r="AU124" i="11"/>
  <c r="AU120" i="11"/>
  <c r="AU116" i="11"/>
  <c r="AU112" i="11"/>
  <c r="AU108" i="11"/>
  <c r="AU104" i="11"/>
  <c r="AU100" i="11"/>
  <c r="AU96" i="11"/>
  <c r="AU92" i="11"/>
  <c r="AU88" i="11"/>
  <c r="AU84" i="11"/>
  <c r="AU80" i="11"/>
  <c r="AU76" i="11"/>
  <c r="AU72" i="11"/>
  <c r="AU68" i="11"/>
  <c r="AU64" i="11"/>
  <c r="AU60" i="11"/>
  <c r="AU56" i="11"/>
  <c r="AU52" i="11"/>
  <c r="AU48" i="11"/>
  <c r="AU44" i="11"/>
  <c r="AU40" i="11"/>
  <c r="AU36" i="11"/>
  <c r="AU32" i="11"/>
  <c r="AU28" i="11"/>
  <c r="AU123" i="11"/>
  <c r="AU119" i="11"/>
  <c r="AU115" i="11"/>
  <c r="AU111" i="11"/>
  <c r="AU107" i="11"/>
  <c r="AU103" i="11"/>
  <c r="AU99" i="11"/>
  <c r="AU95" i="11"/>
  <c r="AU91" i="11"/>
  <c r="AU87" i="11"/>
  <c r="AU83" i="11"/>
  <c r="AU79" i="11"/>
  <c r="AU75" i="11"/>
  <c r="AU71" i="11"/>
  <c r="AU67" i="11"/>
  <c r="AU63" i="11"/>
  <c r="AU59" i="11"/>
  <c r="AU55" i="11"/>
  <c r="AU51" i="11"/>
  <c r="AU47" i="11"/>
  <c r="AU43" i="11"/>
  <c r="AU39" i="11"/>
  <c r="AU35" i="11"/>
  <c r="AU31" i="11"/>
  <c r="AU27" i="11"/>
  <c r="AU23" i="11"/>
  <c r="AU19" i="11"/>
  <c r="AU15" i="11"/>
  <c r="AU122" i="11"/>
  <c r="AU118" i="11"/>
  <c r="AU114" i="11"/>
  <c r="AU110" i="11"/>
  <c r="AU106" i="11"/>
  <c r="AU102" i="11"/>
  <c r="AU98" i="11"/>
  <c r="AU94" i="11"/>
  <c r="AU90" i="11"/>
  <c r="AU86" i="11"/>
  <c r="AU82" i="11"/>
  <c r="AU78" i="11"/>
  <c r="AU74" i="11"/>
  <c r="AU70" i="11"/>
  <c r="AU66" i="11"/>
  <c r="AU62" i="11"/>
  <c r="AU58" i="11"/>
  <c r="AU54" i="11"/>
  <c r="AU50" i="11"/>
  <c r="AU46" i="11"/>
  <c r="AU42" i="11"/>
  <c r="AU38" i="11"/>
  <c r="AU34" i="11"/>
  <c r="AU30" i="11"/>
  <c r="AU22" i="11"/>
  <c r="AU16" i="11"/>
  <c r="AU125" i="11"/>
  <c r="AU117" i="11"/>
  <c r="AU109" i="11"/>
  <c r="AU101" i="11"/>
  <c r="AU93" i="11"/>
  <c r="AU85" i="11"/>
  <c r="AU77" i="11"/>
  <c r="AU69" i="11"/>
  <c r="AU61" i="11"/>
  <c r="AU53" i="11"/>
  <c r="AU45" i="11"/>
  <c r="AU21" i="11"/>
  <c r="AU10" i="11"/>
  <c r="AU6" i="11"/>
  <c r="AU14" i="11"/>
  <c r="AU24" i="11"/>
  <c r="AU17" i="11"/>
  <c r="AU121" i="11"/>
  <c r="AU57" i="11"/>
  <c r="AU97" i="11"/>
  <c r="AU37" i="11"/>
  <c r="AU18" i="11"/>
  <c r="AU13" i="11"/>
  <c r="AU5" i="11"/>
  <c r="AU89" i="11"/>
  <c r="AU41" i="11"/>
  <c r="AU25" i="11"/>
  <c r="AU113" i="11"/>
  <c r="AU49" i="11"/>
  <c r="AU105" i="11"/>
  <c r="AU12" i="11"/>
  <c r="AU11" i="11"/>
  <c r="AU4" i="11"/>
  <c r="AU3" i="11"/>
  <c r="AU73" i="11"/>
  <c r="AU26" i="11"/>
  <c r="AU20" i="11"/>
  <c r="AU8" i="11"/>
  <c r="AU7" i="11"/>
  <c r="AU65" i="11"/>
  <c r="AU33" i="11"/>
  <c r="AU29" i="11"/>
  <c r="AU9" i="11"/>
  <c r="AU81" i="11"/>
  <c r="AV123" i="11"/>
  <c r="AV119" i="11"/>
  <c r="AV115" i="11"/>
  <c r="AV111" i="11"/>
  <c r="AV107" i="11"/>
  <c r="AV103" i="11"/>
  <c r="AV99" i="11"/>
  <c r="AV95" i="11"/>
  <c r="AV91" i="11"/>
  <c r="AV87" i="11"/>
  <c r="AV83" i="11"/>
  <c r="AV79" i="11"/>
  <c r="AV75" i="11"/>
  <c r="AV71" i="11"/>
  <c r="AV67" i="11"/>
  <c r="AV63" i="11"/>
  <c r="AV59" i="11"/>
  <c r="AV55" i="11"/>
  <c r="AV51" i="11"/>
  <c r="AV47" i="11"/>
  <c r="AV43" i="11"/>
  <c r="AV39" i="11"/>
  <c r="AV35" i="11"/>
  <c r="AV31" i="11"/>
  <c r="AV122" i="11"/>
  <c r="AV114" i="11"/>
  <c r="AV106" i="11"/>
  <c r="AV98" i="11"/>
  <c r="AV90" i="11"/>
  <c r="AV82" i="11"/>
  <c r="AV74" i="11"/>
  <c r="AV66" i="11"/>
  <c r="AV58" i="11"/>
  <c r="AV50" i="11"/>
  <c r="AV42" i="11"/>
  <c r="AV34" i="11"/>
  <c r="AV21" i="11"/>
  <c r="AV10" i="11"/>
  <c r="AV6" i="11"/>
  <c r="AV116" i="11"/>
  <c r="AV108" i="11"/>
  <c r="AV100" i="11"/>
  <c r="AV92" i="11"/>
  <c r="AV84" i="11"/>
  <c r="AV76" i="11"/>
  <c r="AV68" i="11"/>
  <c r="AV60" i="11"/>
  <c r="AV52" i="11"/>
  <c r="AV15" i="11"/>
  <c r="AV14" i="11"/>
  <c r="AV125" i="11"/>
  <c r="AV117" i="11"/>
  <c r="AV109" i="11"/>
  <c r="AV101" i="11"/>
  <c r="AV93" i="11"/>
  <c r="AV85" i="11"/>
  <c r="AV77" i="11"/>
  <c r="AV69" i="11"/>
  <c r="AV61" i="11"/>
  <c r="AV53" i="11"/>
  <c r="AV45" i="11"/>
  <c r="AV37" i="11"/>
  <c r="AV29" i="11"/>
  <c r="AV26" i="11"/>
  <c r="AV20" i="11"/>
  <c r="AV13" i="11"/>
  <c r="AV9" i="11"/>
  <c r="AV5" i="11"/>
  <c r="AV124" i="11"/>
  <c r="AV121" i="11"/>
  <c r="AV113" i="11"/>
  <c r="AV105" i="11"/>
  <c r="AV97" i="11"/>
  <c r="AV89" i="11"/>
  <c r="AV81" i="11"/>
  <c r="AV73" i="11"/>
  <c r="AV65" i="11"/>
  <c r="AV57" i="11"/>
  <c r="AV49" i="11"/>
  <c r="AV41" i="11"/>
  <c r="AV33" i="11"/>
  <c r="AV11" i="11"/>
  <c r="AV7" i="11"/>
  <c r="AV3" i="11"/>
  <c r="AV120" i="11"/>
  <c r="AV112" i="11"/>
  <c r="AV70" i="11"/>
  <c r="AV48" i="11"/>
  <c r="AV36" i="11"/>
  <c r="AV110" i="11"/>
  <c r="AV88" i="11"/>
  <c r="AV40" i="11"/>
  <c r="AV25" i="11"/>
  <c r="AV24" i="11"/>
  <c r="AV23" i="11"/>
  <c r="AV102" i="11"/>
  <c r="AV80" i="11"/>
  <c r="AV46" i="11"/>
  <c r="AV28" i="11"/>
  <c r="AV19" i="11"/>
  <c r="AV104" i="11"/>
  <c r="AV62" i="11"/>
  <c r="AV27" i="11"/>
  <c r="AV12" i="11"/>
  <c r="AV4" i="11"/>
  <c r="AV118" i="11"/>
  <c r="AV96" i="11"/>
  <c r="AV54" i="11"/>
  <c r="AV30" i="11"/>
  <c r="AV22" i="11"/>
  <c r="AV18" i="11"/>
  <c r="AV17" i="11"/>
  <c r="AV16" i="11"/>
  <c r="AV86" i="11"/>
  <c r="AV64" i="11"/>
  <c r="AV38" i="11"/>
  <c r="AV32" i="11"/>
  <c r="AV78" i="11"/>
  <c r="AV56" i="11"/>
  <c r="AV94" i="11"/>
  <c r="AV72" i="11"/>
  <c r="AV44" i="11"/>
  <c r="AV8" i="11"/>
  <c r="AW2" i="11"/>
  <c r="AU2" i="11"/>
  <c r="AV2" i="11"/>
  <c r="BJ53" i="12" l="1"/>
  <c r="AY38" i="12"/>
  <c r="BO38" i="12" s="1"/>
  <c r="BP38" i="12" s="1"/>
  <c r="AY71" i="12"/>
  <c r="BO71" i="12" s="1"/>
  <c r="BP71" i="12" s="1"/>
  <c r="AY96" i="12"/>
  <c r="BO96" i="12" s="1"/>
  <c r="BV96" i="12" s="1"/>
  <c r="BJ95" i="12"/>
  <c r="AY39" i="12"/>
  <c r="BO39" i="12" s="1"/>
  <c r="BV39" i="12" s="1"/>
  <c r="AY37" i="12"/>
  <c r="BO37" i="12" s="1"/>
  <c r="BP37" i="12" s="1"/>
  <c r="BJ59" i="12"/>
  <c r="BD24" i="12"/>
  <c r="BD31" i="12"/>
  <c r="AY34" i="12"/>
  <c r="BO34" i="12" s="1"/>
  <c r="BP34" i="12" s="1"/>
  <c r="AY52" i="12"/>
  <c r="BO52" i="12" s="1"/>
  <c r="BV52" i="12" s="1"/>
  <c r="BJ6" i="12"/>
  <c r="BD83" i="12"/>
  <c r="BD23" i="12"/>
  <c r="BD47" i="12"/>
  <c r="BD19" i="12"/>
  <c r="AY12" i="12"/>
  <c r="BO12" i="12" s="1"/>
  <c r="BP12" i="12" s="1"/>
  <c r="BD28" i="12"/>
  <c r="AY23" i="12"/>
  <c r="BO23" i="12" s="1"/>
  <c r="BV23" i="12" s="1"/>
  <c r="BJ60" i="12"/>
  <c r="BD11" i="12"/>
  <c r="BD77" i="12"/>
  <c r="AY82" i="12"/>
  <c r="BO82" i="12" s="1"/>
  <c r="BV82" i="12" s="1"/>
  <c r="AY76" i="12"/>
  <c r="BO76" i="12" s="1"/>
  <c r="BP76" i="12" s="1"/>
  <c r="AY116" i="12"/>
  <c r="BO116" i="12" s="1"/>
  <c r="BP116" i="12" s="1"/>
  <c r="AY18" i="12"/>
  <c r="BO18" i="12" s="1"/>
  <c r="BP18" i="12" s="1"/>
  <c r="AY67" i="12"/>
  <c r="BO67" i="12" s="1"/>
  <c r="BP67" i="12" s="1"/>
  <c r="BD33" i="12"/>
  <c r="AY100" i="12"/>
  <c r="BO100" i="12" s="1"/>
  <c r="BV100" i="12" s="1"/>
  <c r="AY20" i="12"/>
  <c r="BO20" i="12" s="1"/>
  <c r="BP20" i="12" s="1"/>
  <c r="AY48" i="12"/>
  <c r="BO48" i="12" s="1"/>
  <c r="BV48" i="12" s="1"/>
  <c r="AY56" i="12"/>
  <c r="BO56" i="12" s="1"/>
  <c r="BP56" i="12" s="1"/>
  <c r="AY5" i="12"/>
  <c r="BO5" i="12" s="1"/>
  <c r="BP5" i="12" s="1"/>
  <c r="AY10" i="12"/>
  <c r="BO10" i="12" s="1"/>
  <c r="BP10" i="12" s="1"/>
  <c r="AY17" i="12"/>
  <c r="BO17" i="12" s="1"/>
  <c r="BP17" i="12" s="1"/>
  <c r="AY86" i="12"/>
  <c r="BO86" i="12" s="1"/>
  <c r="BV86" i="12" s="1"/>
  <c r="AY115" i="12"/>
  <c r="BO115" i="12" s="1"/>
  <c r="BP115" i="12" s="1"/>
  <c r="AY91" i="12"/>
  <c r="BO91" i="12" s="1"/>
  <c r="BP91" i="12" s="1"/>
  <c r="AY73" i="12"/>
  <c r="BO73" i="12" s="1"/>
  <c r="BP73" i="12" s="1"/>
  <c r="AY84" i="12"/>
  <c r="BO84" i="12" s="1"/>
  <c r="BP84" i="12" s="1"/>
  <c r="AY42" i="12"/>
  <c r="BO42" i="12" s="1"/>
  <c r="BP42" i="12" s="1"/>
  <c r="AY83" i="12"/>
  <c r="BO83" i="12" s="1"/>
  <c r="BP83" i="12" s="1"/>
  <c r="BD49" i="12"/>
  <c r="AY3" i="12"/>
  <c r="BO3" i="12" s="1"/>
  <c r="BV3" i="12" s="1"/>
  <c r="AY28" i="12"/>
  <c r="BO28" i="12" s="1"/>
  <c r="BP28" i="12" s="1"/>
  <c r="AY119" i="12"/>
  <c r="BO119" i="12" s="1"/>
  <c r="BP119" i="12" s="1"/>
  <c r="AY108" i="12"/>
  <c r="BO108" i="12" s="1"/>
  <c r="BP108" i="12" s="1"/>
  <c r="AY2" i="12"/>
  <c r="BO2" i="12" s="1"/>
  <c r="BP2" i="12" s="1"/>
  <c r="AY111" i="12"/>
  <c r="BO111" i="12" s="1"/>
  <c r="BP111" i="12" s="1"/>
  <c r="BD108" i="12"/>
  <c r="AY109" i="12"/>
  <c r="BO109" i="12" s="1"/>
  <c r="BP109" i="12" s="1"/>
  <c r="AY89" i="12"/>
  <c r="BO89" i="12" s="1"/>
  <c r="BV89" i="12" s="1"/>
  <c r="BD35" i="12"/>
  <c r="AY9" i="12"/>
  <c r="BO9" i="12" s="1"/>
  <c r="BV9" i="12" s="1"/>
  <c r="AY101" i="12"/>
  <c r="BO101" i="12" s="1"/>
  <c r="BV101" i="12" s="1"/>
  <c r="AY19" i="12"/>
  <c r="BO19" i="12" s="1"/>
  <c r="BP19" i="12" s="1"/>
  <c r="AY80" i="12"/>
  <c r="BO80" i="12" s="1"/>
  <c r="BP80" i="12" s="1"/>
  <c r="AY107" i="12"/>
  <c r="BO107" i="12" s="1"/>
  <c r="BV107" i="12" s="1"/>
  <c r="AY33" i="12"/>
  <c r="BO33" i="12" s="1"/>
  <c r="BV33" i="12" s="1"/>
  <c r="AY92" i="12"/>
  <c r="BO92" i="12" s="1"/>
  <c r="BP92" i="12" s="1"/>
  <c r="AY88" i="12"/>
  <c r="BO88" i="12" s="1"/>
  <c r="BP88" i="12" s="1"/>
  <c r="AY25" i="12"/>
  <c r="BO25" i="12" s="1"/>
  <c r="BP25" i="12" s="1"/>
  <c r="BD52" i="12"/>
  <c r="AY103" i="12"/>
  <c r="BO103" i="12" s="1"/>
  <c r="BV103" i="12" s="1"/>
  <c r="AY29" i="12"/>
  <c r="BO29" i="12" s="1"/>
  <c r="BP29" i="12" s="1"/>
  <c r="AY14" i="12"/>
  <c r="BO14" i="12" s="1"/>
  <c r="BP14" i="12" s="1"/>
  <c r="AY32" i="12"/>
  <c r="BO32" i="12" s="1"/>
  <c r="BV32" i="12" s="1"/>
  <c r="AY74" i="12"/>
  <c r="BO74" i="12" s="1"/>
  <c r="BV74" i="12" s="1"/>
  <c r="AY41" i="12"/>
  <c r="BO41" i="12" s="1"/>
  <c r="BP41" i="12" s="1"/>
  <c r="AY31" i="12"/>
  <c r="BO31" i="12" s="1"/>
  <c r="BV31" i="12" s="1"/>
  <c r="AY61" i="12"/>
  <c r="BO61" i="12" s="1"/>
  <c r="BP61" i="12" s="1"/>
  <c r="AY6" i="12"/>
  <c r="BO6" i="12" s="1"/>
  <c r="BP6" i="12" s="1"/>
  <c r="AY40" i="12"/>
  <c r="BO40" i="12" s="1"/>
  <c r="BV40" i="12" s="1"/>
  <c r="AY54" i="12"/>
  <c r="BO54" i="12" s="1"/>
  <c r="BP54" i="12" s="1"/>
  <c r="AY16" i="12"/>
  <c r="BO16" i="12" s="1"/>
  <c r="BV16" i="12" s="1"/>
  <c r="AY102" i="12"/>
  <c r="BO102" i="12" s="1"/>
  <c r="BV102" i="12" s="1"/>
  <c r="AY85" i="12"/>
  <c r="BO85" i="12" s="1"/>
  <c r="BP85" i="12" s="1"/>
  <c r="AY93" i="12"/>
  <c r="BO93" i="12" s="1"/>
  <c r="BV93" i="12" s="1"/>
  <c r="AY118" i="12"/>
  <c r="BO118" i="12" s="1"/>
  <c r="BP118" i="12" s="1"/>
  <c r="AY47" i="12"/>
  <c r="BO47" i="12" s="1"/>
  <c r="BP47" i="12" s="1"/>
  <c r="AY122" i="12"/>
  <c r="BO122" i="12" s="1"/>
  <c r="BP122" i="12" s="1"/>
  <c r="AY49" i="12"/>
  <c r="BO49" i="12" s="1"/>
  <c r="BP49" i="12" s="1"/>
  <c r="AY99" i="12"/>
  <c r="BO99" i="12" s="1"/>
  <c r="BP99" i="12" s="1"/>
  <c r="AY110" i="12"/>
  <c r="BO110" i="12" s="1"/>
  <c r="BP110" i="12" s="1"/>
  <c r="AY123" i="12"/>
  <c r="BO123" i="12" s="1"/>
  <c r="BP123" i="12" s="1"/>
  <c r="AY97" i="12"/>
  <c r="BO97" i="12" s="1"/>
  <c r="BP97" i="12" s="1"/>
  <c r="AY30" i="12"/>
  <c r="BO30" i="12" s="1"/>
  <c r="BV30" i="12" s="1"/>
  <c r="AY77" i="12"/>
  <c r="BO77" i="12" s="1"/>
  <c r="BV77" i="12" s="1"/>
  <c r="AY121" i="12"/>
  <c r="BO121" i="12" s="1"/>
  <c r="BP121" i="12" s="1"/>
  <c r="AY36" i="12"/>
  <c r="BO36" i="12" s="1"/>
  <c r="BP36" i="12" s="1"/>
  <c r="AY35" i="12"/>
  <c r="BO35" i="12" s="1"/>
  <c r="BP35" i="12" s="1"/>
  <c r="AY57" i="12"/>
  <c r="BO57" i="12" s="1"/>
  <c r="BP57" i="12" s="1"/>
  <c r="AY104" i="12"/>
  <c r="BO104" i="12" s="1"/>
  <c r="BP104" i="12" s="1"/>
  <c r="AY11" i="12"/>
  <c r="BO11" i="12" s="1"/>
  <c r="BP11" i="12" s="1"/>
  <c r="AY21" i="12"/>
  <c r="BO21" i="12" s="1"/>
  <c r="BV21" i="12" s="1"/>
  <c r="AY117" i="12"/>
  <c r="BO117" i="12" s="1"/>
  <c r="BP117" i="12" s="1"/>
  <c r="AY43" i="12"/>
  <c r="BO43" i="12" s="1"/>
  <c r="BP43" i="12" s="1"/>
  <c r="AY120" i="12"/>
  <c r="BO120" i="12" s="1"/>
  <c r="BP120" i="12" s="1"/>
  <c r="AY24" i="12"/>
  <c r="BO24" i="12" s="1"/>
  <c r="BP24" i="12" s="1"/>
  <c r="AY113" i="12"/>
  <c r="BO113" i="12" s="1"/>
  <c r="BP113" i="12" s="1"/>
  <c r="AY106" i="12"/>
  <c r="BO106" i="12" s="1"/>
  <c r="BP106" i="12" s="1"/>
  <c r="AY95" i="12"/>
  <c r="BO95" i="12" s="1"/>
  <c r="BP95" i="12" s="1"/>
  <c r="AY75" i="12"/>
  <c r="BO75" i="12" s="1"/>
  <c r="BV75" i="12" s="1"/>
  <c r="AY87" i="12"/>
  <c r="BO87" i="12" s="1"/>
  <c r="BP87" i="12" s="1"/>
  <c r="AY44" i="12"/>
  <c r="BO44" i="12" s="1"/>
  <c r="BP44" i="12" s="1"/>
  <c r="AY45" i="12"/>
  <c r="BO45" i="12" s="1"/>
  <c r="BP45" i="12" s="1"/>
  <c r="AY53" i="12"/>
  <c r="BO53" i="12" s="1"/>
  <c r="BP53" i="12" s="1"/>
  <c r="AY98" i="12"/>
  <c r="BO98" i="12" s="1"/>
  <c r="BP98" i="12" s="1"/>
  <c r="AY50" i="12"/>
  <c r="BO50" i="12" s="1"/>
  <c r="BP50" i="12" s="1"/>
  <c r="AY68" i="12"/>
  <c r="BO68" i="12" s="1"/>
  <c r="BP68" i="12" s="1"/>
  <c r="AY22" i="12"/>
  <c r="BO22" i="12" s="1"/>
  <c r="BP22" i="12" s="1"/>
  <c r="AY79" i="12"/>
  <c r="BO79" i="12" s="1"/>
  <c r="BD73" i="12"/>
  <c r="AY81" i="12"/>
  <c r="BO81" i="12" s="1"/>
  <c r="BV81" i="12" s="1"/>
  <c r="AY55" i="12"/>
  <c r="BO55" i="12" s="1"/>
  <c r="BV55" i="12" s="1"/>
  <c r="AY65" i="12"/>
  <c r="BO65" i="12" s="1"/>
  <c r="BP65" i="12" s="1"/>
  <c r="BJ84" i="12"/>
  <c r="BJ74" i="12"/>
  <c r="BJ96" i="12"/>
  <c r="BD111" i="12"/>
  <c r="BJ113" i="12"/>
  <c r="BJ120" i="12"/>
  <c r="BD39" i="12"/>
  <c r="AY112" i="12"/>
  <c r="BO112" i="12" s="1"/>
  <c r="BP112" i="12" s="1"/>
  <c r="BD58" i="12"/>
  <c r="BJ104" i="12"/>
  <c r="BD45" i="12"/>
  <c r="BD103" i="12"/>
  <c r="BJ114" i="12"/>
  <c r="BD116" i="12"/>
  <c r="BD54" i="12"/>
  <c r="BJ118" i="12"/>
  <c r="BJ91" i="12"/>
  <c r="BD57" i="12"/>
  <c r="BD36" i="12"/>
  <c r="BD34" i="12"/>
  <c r="BJ30" i="12"/>
  <c r="BD29" i="12"/>
  <c r="BD79" i="12"/>
  <c r="BD75" i="12"/>
  <c r="BD105" i="12"/>
  <c r="BD100" i="12"/>
  <c r="BD68" i="12"/>
  <c r="BD9" i="12"/>
  <c r="BD56" i="12"/>
  <c r="BJ106" i="12"/>
  <c r="BJ50" i="12"/>
  <c r="BD38" i="12"/>
  <c r="BD76" i="12"/>
  <c r="BD51" i="12"/>
  <c r="BD43" i="12"/>
  <c r="AY60" i="12"/>
  <c r="BO60" i="12" s="1"/>
  <c r="BV60" i="12" s="1"/>
  <c r="AY94" i="12"/>
  <c r="BO94" i="12" s="1"/>
  <c r="BP94" i="12" s="1"/>
  <c r="BD115" i="12"/>
  <c r="AY78" i="12"/>
  <c r="BO78" i="12" s="1"/>
  <c r="BP78" i="12" s="1"/>
  <c r="AY4" i="12"/>
  <c r="BO4" i="12" s="1"/>
  <c r="BP4" i="12" s="1"/>
  <c r="AY8" i="12"/>
  <c r="BO8" i="12" s="1"/>
  <c r="BP8" i="12" s="1"/>
  <c r="AY27" i="12"/>
  <c r="BO27" i="12" s="1"/>
  <c r="BP27" i="12" s="1"/>
  <c r="AY114" i="12"/>
  <c r="BO114" i="12" s="1"/>
  <c r="BP114" i="12" s="1"/>
  <c r="BJ119" i="12"/>
  <c r="AY64" i="12"/>
  <c r="BO64" i="12" s="1"/>
  <c r="BV64" i="12" s="1"/>
  <c r="AY66" i="12"/>
  <c r="BO66" i="12" s="1"/>
  <c r="BV66" i="12" s="1"/>
  <c r="AY105" i="12"/>
  <c r="BO105" i="12" s="1"/>
  <c r="BP105" i="12" s="1"/>
  <c r="AY70" i="12"/>
  <c r="BO70" i="12" s="1"/>
  <c r="BV70" i="12" s="1"/>
  <c r="AY90" i="12"/>
  <c r="BO90" i="12" s="1"/>
  <c r="BP90" i="12" s="1"/>
  <c r="BV13" i="12"/>
  <c r="AY15" i="12"/>
  <c r="BO15" i="12" s="1"/>
  <c r="BP15" i="12" s="1"/>
  <c r="BJ87" i="12"/>
  <c r="AY51" i="12"/>
  <c r="BO51" i="12" s="1"/>
  <c r="BP51" i="12" s="1"/>
  <c r="AY62" i="12"/>
  <c r="BO62" i="12" s="1"/>
  <c r="BP62" i="12" s="1"/>
  <c r="AY26" i="12"/>
  <c r="BO26" i="12" s="1"/>
  <c r="AY7" i="12"/>
  <c r="BO7" i="12" s="1"/>
  <c r="BP7" i="12" s="1"/>
  <c r="AY59" i="12"/>
  <c r="BO59" i="12" s="1"/>
  <c r="BP59" i="12" s="1"/>
  <c r="AY63" i="12"/>
  <c r="BO63" i="12" s="1"/>
  <c r="BP63" i="12" s="1"/>
  <c r="AY124" i="12"/>
  <c r="BO124" i="12" s="1"/>
  <c r="BP124" i="12" s="1"/>
  <c r="AY46" i="12"/>
  <c r="BO46" i="12" s="1"/>
  <c r="BP46" i="12" s="1"/>
  <c r="AY125" i="12"/>
  <c r="BO125" i="12" s="1"/>
  <c r="BP125" i="12" s="1"/>
  <c r="AY58" i="12"/>
  <c r="BO58" i="12" s="1"/>
  <c r="BV58" i="12" s="1"/>
  <c r="AY72" i="12"/>
  <c r="BO72" i="12" s="1"/>
  <c r="AY69" i="12"/>
  <c r="BO69" i="12" s="1"/>
  <c r="BP69" i="12" s="1"/>
  <c r="BJ10" i="12"/>
  <c r="BJ112" i="12"/>
  <c r="BD8" i="12"/>
  <c r="BP103" i="12"/>
  <c r="BD18" i="12"/>
  <c r="BJ27" i="12"/>
  <c r="BJ102" i="12"/>
  <c r="BJ123" i="12"/>
  <c r="BD5" i="12"/>
  <c r="BJ17" i="12"/>
  <c r="BJ37" i="12"/>
  <c r="BD94" i="12"/>
  <c r="BJ40" i="12"/>
  <c r="BJ46" i="12"/>
  <c r="AZ30" i="12"/>
  <c r="BZ30" i="12" s="1"/>
  <c r="AZ22" i="12"/>
  <c r="CI22" i="12" s="1"/>
  <c r="CJ22" i="12" s="1"/>
  <c r="CK22" i="12" s="1"/>
  <c r="AZ71" i="12"/>
  <c r="BZ71" i="12" s="1"/>
  <c r="AZ44" i="12"/>
  <c r="BZ44" i="12" s="1"/>
  <c r="AZ24" i="12"/>
  <c r="CI24" i="12" s="1"/>
  <c r="CJ24" i="12" s="1"/>
  <c r="CK24" i="12" s="1"/>
  <c r="AZ74" i="12"/>
  <c r="BZ74" i="12" s="1"/>
  <c r="CA74" i="12" s="1"/>
  <c r="CB74" i="12" s="1"/>
  <c r="AZ5" i="12"/>
  <c r="CI5" i="12" s="1"/>
  <c r="CJ5" i="12" s="1"/>
  <c r="CK5" i="12" s="1"/>
  <c r="AZ51" i="12"/>
  <c r="CI51" i="12" s="1"/>
  <c r="CJ51" i="12" s="1"/>
  <c r="CK51" i="12" s="1"/>
  <c r="AZ59" i="12"/>
  <c r="BZ59" i="12" s="1"/>
  <c r="CA59" i="12" s="1"/>
  <c r="CB59" i="12" s="1"/>
  <c r="AZ21" i="12"/>
  <c r="BZ21" i="12" s="1"/>
  <c r="CA21" i="12" s="1"/>
  <c r="CB21" i="12" s="1"/>
  <c r="AZ67" i="12"/>
  <c r="BZ67" i="12" s="1"/>
  <c r="CA67" i="12" s="1"/>
  <c r="CB67" i="12" s="1"/>
  <c r="AZ40" i="12"/>
  <c r="BZ40" i="12" s="1"/>
  <c r="AZ3" i="12"/>
  <c r="CI3" i="12" s="1"/>
  <c r="CJ3" i="12" s="1"/>
  <c r="CK3" i="12" s="1"/>
  <c r="AZ2" i="12"/>
  <c r="BZ2" i="12" s="1"/>
  <c r="AZ101" i="12"/>
  <c r="CI101" i="12" s="1"/>
  <c r="CJ101" i="12" s="1"/>
  <c r="CK101" i="12" s="1"/>
  <c r="AZ70" i="12"/>
  <c r="BZ70" i="12" s="1"/>
  <c r="CA70" i="12" s="1"/>
  <c r="CB70" i="12" s="1"/>
  <c r="AZ38" i="12"/>
  <c r="BZ38" i="12" s="1"/>
  <c r="AZ85" i="12"/>
  <c r="CI85" i="12" s="1"/>
  <c r="CJ85" i="12" s="1"/>
  <c r="CK85" i="12" s="1"/>
  <c r="AZ89" i="12"/>
  <c r="BZ89" i="12" s="1"/>
  <c r="AZ15" i="12"/>
  <c r="CI15" i="12" s="1"/>
  <c r="CJ15" i="12" s="1"/>
  <c r="CK15" i="12" s="1"/>
  <c r="AZ108" i="12"/>
  <c r="BZ108" i="12" s="1"/>
  <c r="AZ97" i="12"/>
  <c r="CI97" i="12" s="1"/>
  <c r="CJ97" i="12" s="1"/>
  <c r="CK97" i="12" s="1"/>
  <c r="AZ92" i="12"/>
  <c r="BZ92" i="12" s="1"/>
  <c r="AZ26" i="12"/>
  <c r="BZ26" i="12" s="1"/>
  <c r="CA26" i="12" s="1"/>
  <c r="CB26" i="12" s="1"/>
  <c r="AZ119" i="12"/>
  <c r="CI119" i="12" s="1"/>
  <c r="CJ119" i="12" s="1"/>
  <c r="CK119" i="12" s="1"/>
  <c r="AZ82" i="12"/>
  <c r="CI82" i="12" s="1"/>
  <c r="CJ82" i="12" s="1"/>
  <c r="CK82" i="12" s="1"/>
  <c r="AZ4" i="12"/>
  <c r="CI4" i="12" s="1"/>
  <c r="CJ4" i="12" s="1"/>
  <c r="CK4" i="12" s="1"/>
  <c r="AZ34" i="12"/>
  <c r="BZ34" i="12" s="1"/>
  <c r="CA34" i="12" s="1"/>
  <c r="CB34" i="12" s="1"/>
  <c r="AZ29" i="12"/>
  <c r="CI29" i="12" s="1"/>
  <c r="CJ29" i="12" s="1"/>
  <c r="CK29" i="12" s="1"/>
  <c r="AZ99" i="12"/>
  <c r="BZ99" i="12" s="1"/>
  <c r="CA99" i="12" s="1"/>
  <c r="CB99" i="12" s="1"/>
  <c r="AZ109" i="12"/>
  <c r="BZ109" i="12" s="1"/>
  <c r="AZ27" i="12"/>
  <c r="CI27" i="12" s="1"/>
  <c r="CJ27" i="12" s="1"/>
  <c r="CK27" i="12" s="1"/>
  <c r="AZ98" i="12"/>
  <c r="CI98" i="12" s="1"/>
  <c r="CJ98" i="12" s="1"/>
  <c r="CK98" i="12" s="1"/>
  <c r="AZ13" i="12"/>
  <c r="BZ13" i="12" s="1"/>
  <c r="AZ17" i="12"/>
  <c r="CI17" i="12" s="1"/>
  <c r="CJ17" i="12" s="1"/>
  <c r="CK17" i="12" s="1"/>
  <c r="AZ80" i="12"/>
  <c r="BZ80" i="12" s="1"/>
  <c r="CA80" i="12" s="1"/>
  <c r="CB80" i="12" s="1"/>
  <c r="AZ35" i="12"/>
  <c r="CI35" i="12" s="1"/>
  <c r="CJ35" i="12" s="1"/>
  <c r="CK35" i="12" s="1"/>
  <c r="AZ8" i="12"/>
  <c r="BZ8" i="12" s="1"/>
  <c r="AZ54" i="12"/>
  <c r="BZ54" i="12" s="1"/>
  <c r="BZ55" i="12"/>
  <c r="CA55" i="12" s="1"/>
  <c r="CB55" i="12" s="1"/>
  <c r="CI55" i="12"/>
  <c r="CJ55" i="12" s="1"/>
  <c r="CK55" i="12" s="1"/>
  <c r="BD92" i="12"/>
  <c r="BJ92" i="12"/>
  <c r="BD93" i="12"/>
  <c r="BJ93" i="12"/>
  <c r="BD21" i="12"/>
  <c r="BJ21" i="12"/>
  <c r="BD63" i="12"/>
  <c r="BJ63" i="12"/>
  <c r="BJ121" i="12"/>
  <c r="BD121" i="12"/>
  <c r="BD61" i="12"/>
  <c r="BJ61" i="12"/>
  <c r="AZ78" i="12"/>
  <c r="AZ66" i="12"/>
  <c r="AZ79" i="12"/>
  <c r="AZ49" i="12"/>
  <c r="BD85" i="12"/>
  <c r="BJ85" i="12"/>
  <c r="AZ91" i="12"/>
  <c r="AZ50" i="12"/>
  <c r="AZ32" i="12"/>
  <c r="AZ110" i="12"/>
  <c r="BD101" i="12"/>
  <c r="BJ101" i="12"/>
  <c r="BD70" i="12"/>
  <c r="BJ70" i="12"/>
  <c r="BJ82" i="12"/>
  <c r="BD82" i="12"/>
  <c r="AZ90" i="12"/>
  <c r="AZ14" i="12"/>
  <c r="AZ107" i="12"/>
  <c r="AZ16" i="12"/>
  <c r="AZ31" i="12"/>
  <c r="AZ96" i="12"/>
  <c r="AZ86" i="12"/>
  <c r="AZ105" i="12"/>
  <c r="BD88" i="12"/>
  <c r="BJ88" i="12"/>
  <c r="BD122" i="12"/>
  <c r="BJ122" i="12"/>
  <c r="AZ45" i="12"/>
  <c r="AZ83" i="12"/>
  <c r="AZ104" i="12"/>
  <c r="BD107" i="12"/>
  <c r="BJ107" i="12"/>
  <c r="AZ117" i="12"/>
  <c r="AZ48" i="12"/>
  <c r="AZ42" i="12"/>
  <c r="AZ113" i="12"/>
  <c r="AZ20" i="12"/>
  <c r="AZ37" i="12"/>
  <c r="AZ118" i="12"/>
  <c r="AZ33" i="12"/>
  <c r="AZ115" i="12"/>
  <c r="AZ6" i="12"/>
  <c r="AZ12" i="12"/>
  <c r="AZ11" i="12"/>
  <c r="BJ97" i="12"/>
  <c r="BD97" i="12"/>
  <c r="BJ90" i="12"/>
  <c r="BD90" i="12"/>
  <c r="BJ55" i="12"/>
  <c r="BD55" i="12"/>
  <c r="BD41" i="12"/>
  <c r="BJ41" i="12"/>
  <c r="AZ68" i="12"/>
  <c r="BD69" i="12"/>
  <c r="BJ69" i="12"/>
  <c r="AZ28" i="12"/>
  <c r="BD44" i="12"/>
  <c r="BJ44" i="12"/>
  <c r="AZ72" i="12"/>
  <c r="AZ23" i="12"/>
  <c r="AX126" i="12"/>
  <c r="BC2" i="12"/>
  <c r="BD109" i="12"/>
  <c r="BJ109" i="12"/>
  <c r="AZ106" i="12"/>
  <c r="AZ53" i="12"/>
  <c r="AZ60" i="12"/>
  <c r="AZ9" i="12"/>
  <c r="BP39" i="12"/>
  <c r="AZ73" i="12"/>
  <c r="AZ114" i="12"/>
  <c r="BJ20" i="12"/>
  <c r="BD20" i="12"/>
  <c r="AZ76" i="12"/>
  <c r="AZ39" i="12"/>
  <c r="AZ81" i="12"/>
  <c r="AZ112" i="12"/>
  <c r="AZ88" i="12"/>
  <c r="BD12" i="12"/>
  <c r="BJ12" i="12"/>
  <c r="BD110" i="12"/>
  <c r="BJ110" i="12"/>
  <c r="BD22" i="12"/>
  <c r="BJ22" i="12"/>
  <c r="BD3" i="12"/>
  <c r="BJ3" i="12"/>
  <c r="BJ117" i="12"/>
  <c r="BD117" i="12"/>
  <c r="AZ10" i="12"/>
  <c r="BJ26" i="12"/>
  <c r="BD26" i="12"/>
  <c r="AZ19" i="12"/>
  <c r="AZ84" i="12"/>
  <c r="AZ43" i="12"/>
  <c r="BD66" i="12"/>
  <c r="BJ66" i="12"/>
  <c r="BJ78" i="12"/>
  <c r="BD78" i="12"/>
  <c r="AZ18" i="12"/>
  <c r="AZ52" i="12"/>
  <c r="BJ71" i="12"/>
  <c r="BD71" i="12"/>
  <c r="BD98" i="12"/>
  <c r="BJ98" i="12"/>
  <c r="AZ123" i="12"/>
  <c r="AZ61" i="12"/>
  <c r="AZ122" i="12"/>
  <c r="AZ77" i="12"/>
  <c r="AZ116" i="12"/>
  <c r="BD14" i="12"/>
  <c r="BJ14" i="12"/>
  <c r="AZ87" i="12"/>
  <c r="AZ7" i="12"/>
  <c r="AZ65" i="12"/>
  <c r="AZ63" i="12"/>
  <c r="AZ75" i="12"/>
  <c r="BD48" i="12"/>
  <c r="BJ48" i="12"/>
  <c r="AZ64" i="12"/>
  <c r="AZ36" i="12"/>
  <c r="AZ25" i="12"/>
  <c r="AZ62" i="12"/>
  <c r="BJ15" i="12"/>
  <c r="BD15" i="12"/>
  <c r="AZ93" i="12"/>
  <c r="AZ124" i="12"/>
  <c r="BV71" i="12"/>
  <c r="AZ95" i="12"/>
  <c r="BJ86" i="12"/>
  <c r="BD86" i="12"/>
  <c r="AZ103" i="12"/>
  <c r="AZ58" i="12"/>
  <c r="AZ125" i="12"/>
  <c r="AZ47" i="12"/>
  <c r="AZ121" i="12"/>
  <c r="BD81" i="12"/>
  <c r="BJ81" i="12"/>
  <c r="BJ125" i="12"/>
  <c r="BD125" i="12"/>
  <c r="AZ94" i="12"/>
  <c r="AZ120" i="12"/>
  <c r="BD80" i="12"/>
  <c r="BJ80" i="12"/>
  <c r="AZ111" i="12"/>
  <c r="AZ46" i="12"/>
  <c r="AZ102" i="12"/>
  <c r="AZ41" i="12"/>
  <c r="AZ100" i="12"/>
  <c r="AZ56" i="12"/>
  <c r="AZ69" i="12"/>
  <c r="AZ57" i="12"/>
  <c r="AU126" i="11"/>
  <c r="AX19" i="11" s="1"/>
  <c r="BC19" i="11" s="1"/>
  <c r="AW126" i="11"/>
  <c r="AZ10" i="11" s="1"/>
  <c r="AV126" i="11"/>
  <c r="AY33" i="11" s="1"/>
  <c r="BO33" i="11" s="1"/>
  <c r="BP96" i="12" l="1"/>
  <c r="BV38" i="12"/>
  <c r="BP100" i="12"/>
  <c r="BV104" i="12"/>
  <c r="BV115" i="12"/>
  <c r="BP31" i="12"/>
  <c r="BV37" i="12"/>
  <c r="BV22" i="12"/>
  <c r="BV76" i="12"/>
  <c r="BP30" i="12"/>
  <c r="BV34" i="12"/>
  <c r="BV56" i="12"/>
  <c r="BV19" i="12"/>
  <c r="BP23" i="12"/>
  <c r="BP52" i="12"/>
  <c r="BV12" i="12"/>
  <c r="BP86" i="12"/>
  <c r="BP3" i="12"/>
  <c r="BP89" i="12"/>
  <c r="BV43" i="12"/>
  <c r="BP74" i="12"/>
  <c r="BP33" i="12"/>
  <c r="BP102" i="12"/>
  <c r="BV36" i="12"/>
  <c r="BV28" i="12"/>
  <c r="BV59" i="12"/>
  <c r="BV20" i="12"/>
  <c r="BV113" i="12"/>
  <c r="BV8" i="12"/>
  <c r="BV91" i="12"/>
  <c r="BV98" i="12"/>
  <c r="BV41" i="12"/>
  <c r="BV92" i="12"/>
  <c r="BV57" i="12"/>
  <c r="BV110" i="12"/>
  <c r="BP93" i="12"/>
  <c r="BV124" i="12"/>
  <c r="BV25" i="12"/>
  <c r="BV11" i="12"/>
  <c r="BV68" i="12"/>
  <c r="BV108" i="12"/>
  <c r="BP9" i="12"/>
  <c r="BV61" i="12"/>
  <c r="BV73" i="12"/>
  <c r="BV119" i="12"/>
  <c r="BP82" i="12"/>
  <c r="BV95" i="12"/>
  <c r="BP16" i="12"/>
  <c r="BV118" i="12"/>
  <c r="BP21" i="12"/>
  <c r="BV42" i="12"/>
  <c r="BP64" i="12"/>
  <c r="BP48" i="12"/>
  <c r="BP101" i="12"/>
  <c r="BZ101" i="12"/>
  <c r="CA101" i="12" s="1"/>
  <c r="CB101" i="12" s="1"/>
  <c r="BP81" i="12"/>
  <c r="BP40" i="12"/>
  <c r="BV15" i="12"/>
  <c r="BV54" i="12"/>
  <c r="BV80" i="12"/>
  <c r="BV45" i="12"/>
  <c r="BV51" i="12"/>
  <c r="BV2" i="12"/>
  <c r="BV10" i="12"/>
  <c r="BV111" i="12"/>
  <c r="BV106" i="12"/>
  <c r="BV123" i="12"/>
  <c r="BV90" i="12"/>
  <c r="BV97" i="12"/>
  <c r="BV50" i="12"/>
  <c r="BV65" i="12"/>
  <c r="BP66" i="12"/>
  <c r="BV88" i="12"/>
  <c r="BV85" i="12"/>
  <c r="BP32" i="12"/>
  <c r="BV53" i="12"/>
  <c r="BV116" i="12"/>
  <c r="BV121" i="12"/>
  <c r="BV29" i="12"/>
  <c r="BV18" i="12"/>
  <c r="BP107" i="12"/>
  <c r="BV14" i="12"/>
  <c r="BV120" i="12"/>
  <c r="BV17" i="12"/>
  <c r="BP55" i="12"/>
  <c r="BV67" i="12"/>
  <c r="BV87" i="12"/>
  <c r="BV35" i="12"/>
  <c r="BV44" i="12"/>
  <c r="BV125" i="12"/>
  <c r="BV62" i="12"/>
  <c r="BP77" i="12"/>
  <c r="BV99" i="12"/>
  <c r="BV49" i="12"/>
  <c r="BV5" i="12"/>
  <c r="BV122" i="12"/>
  <c r="BV83" i="12"/>
  <c r="BV24" i="12"/>
  <c r="BV109" i="12"/>
  <c r="BV6" i="12"/>
  <c r="BV84" i="12"/>
  <c r="BV47" i="12"/>
  <c r="BV117" i="12"/>
  <c r="BP75" i="12"/>
  <c r="BP79" i="12"/>
  <c r="BV79" i="12"/>
  <c r="BV114" i="12"/>
  <c r="BO126" i="12"/>
  <c r="BP70" i="12"/>
  <c r="BV112" i="12"/>
  <c r="CI67" i="12"/>
  <c r="CJ67" i="12" s="1"/>
  <c r="CK67" i="12" s="1"/>
  <c r="BV69" i="12"/>
  <c r="CI44" i="12"/>
  <c r="CJ44" i="12" s="1"/>
  <c r="CK44" i="12" s="1"/>
  <c r="BV4" i="12"/>
  <c r="BV78" i="12"/>
  <c r="BV7" i="12"/>
  <c r="CI40" i="12"/>
  <c r="CJ40" i="12" s="1"/>
  <c r="CK40" i="12" s="1"/>
  <c r="BP58" i="12"/>
  <c r="BZ22" i="12"/>
  <c r="CA22" i="12" s="1"/>
  <c r="CB22" i="12" s="1"/>
  <c r="BP26" i="12"/>
  <c r="BZ85" i="12"/>
  <c r="CA85" i="12" s="1"/>
  <c r="CB85" i="12" s="1"/>
  <c r="CI59" i="12"/>
  <c r="CJ59" i="12" s="1"/>
  <c r="CK59" i="12" s="1"/>
  <c r="BV105" i="12"/>
  <c r="CI38" i="12"/>
  <c r="CJ38" i="12" s="1"/>
  <c r="CK38" i="12" s="1"/>
  <c r="BZ82" i="12"/>
  <c r="CA82" i="12" s="1"/>
  <c r="CB82" i="12" s="1"/>
  <c r="BV46" i="12"/>
  <c r="AY126" i="12"/>
  <c r="BV26" i="12"/>
  <c r="CI13" i="12"/>
  <c r="CJ13" i="12" s="1"/>
  <c r="CK13" i="12" s="1"/>
  <c r="BV94" i="12"/>
  <c r="CI92" i="12"/>
  <c r="CJ92" i="12" s="1"/>
  <c r="CK92" i="12" s="1"/>
  <c r="BV63" i="12"/>
  <c r="BV27" i="12"/>
  <c r="CI109" i="12"/>
  <c r="CJ109" i="12" s="1"/>
  <c r="CK109" i="12" s="1"/>
  <c r="BP60" i="12"/>
  <c r="BP72" i="12"/>
  <c r="BV72" i="12"/>
  <c r="BZ119" i="12"/>
  <c r="BX119" i="12" s="1"/>
  <c r="CI26" i="12"/>
  <c r="CJ26" i="12" s="1"/>
  <c r="CK26" i="12" s="1"/>
  <c r="BZ15" i="12"/>
  <c r="CA15" i="12" s="1"/>
  <c r="CB15" i="12" s="1"/>
  <c r="CI108" i="12"/>
  <c r="CJ108" i="12" s="1"/>
  <c r="CK108" i="12" s="1"/>
  <c r="CI2" i="12"/>
  <c r="CJ2" i="12" s="1"/>
  <c r="CI80" i="12"/>
  <c r="CJ80" i="12" s="1"/>
  <c r="CK80" i="12" s="1"/>
  <c r="CI21" i="12"/>
  <c r="CJ21" i="12" s="1"/>
  <c r="CK21" i="12" s="1"/>
  <c r="CI30" i="12"/>
  <c r="CJ30" i="12" s="1"/>
  <c r="CK30" i="12" s="1"/>
  <c r="BZ97" i="12"/>
  <c r="CA97" i="12" s="1"/>
  <c r="CB97" i="12" s="1"/>
  <c r="CI8" i="12"/>
  <c r="CJ8" i="12" s="1"/>
  <c r="CK8" i="12" s="1"/>
  <c r="CA44" i="12"/>
  <c r="CB44" i="12" s="1"/>
  <c r="BX44" i="12"/>
  <c r="BZ98" i="12"/>
  <c r="CA98" i="12" s="1"/>
  <c r="CB98" i="12" s="1"/>
  <c r="BZ17" i="12"/>
  <c r="CA17" i="12" s="1"/>
  <c r="CB17" i="12" s="1"/>
  <c r="BX55" i="12"/>
  <c r="BZ24" i="12"/>
  <c r="CA24" i="12" s="1"/>
  <c r="CB24" i="12" s="1"/>
  <c r="BZ29" i="12"/>
  <c r="BX29" i="12" s="1"/>
  <c r="CI74" i="12"/>
  <c r="CJ74" i="12" s="1"/>
  <c r="CK74" i="12" s="1"/>
  <c r="CA71" i="12"/>
  <c r="CB71" i="12" s="1"/>
  <c r="BX71" i="12"/>
  <c r="CI89" i="12"/>
  <c r="CJ89" i="12" s="1"/>
  <c r="CK89" i="12" s="1"/>
  <c r="BZ3" i="12"/>
  <c r="CA3" i="12" s="1"/>
  <c r="CB3" i="12" s="1"/>
  <c r="CI71" i="12"/>
  <c r="CJ71" i="12" s="1"/>
  <c r="CK71" i="12" s="1"/>
  <c r="BZ27" i="12"/>
  <c r="CI34" i="12"/>
  <c r="CJ34" i="12" s="1"/>
  <c r="CK34" i="12" s="1"/>
  <c r="BZ4" i="12"/>
  <c r="BX4" i="12" s="1"/>
  <c r="BZ5" i="12"/>
  <c r="CA5" i="12" s="1"/>
  <c r="CB5" i="12" s="1"/>
  <c r="CA109" i="12"/>
  <c r="CB109" i="12" s="1"/>
  <c r="BX109" i="12"/>
  <c r="CA92" i="12"/>
  <c r="CB92" i="12" s="1"/>
  <c r="BX92" i="12"/>
  <c r="BX74" i="12"/>
  <c r="CI70" i="12"/>
  <c r="CJ70" i="12" s="1"/>
  <c r="CK70" i="12" s="1"/>
  <c r="BZ35" i="12"/>
  <c r="CA35" i="12" s="1"/>
  <c r="CB35" i="12" s="1"/>
  <c r="BZ51" i="12"/>
  <c r="CA51" i="12" s="1"/>
  <c r="CB51" i="12" s="1"/>
  <c r="CI54" i="12"/>
  <c r="CJ54" i="12" s="1"/>
  <c r="CK54" i="12" s="1"/>
  <c r="CI99" i="12"/>
  <c r="CJ99" i="12" s="1"/>
  <c r="CK99" i="12" s="1"/>
  <c r="AZ126" i="12"/>
  <c r="BX80" i="12"/>
  <c r="BZ88" i="12"/>
  <c r="CI88" i="12"/>
  <c r="CJ88" i="12" s="1"/>
  <c r="CK88" i="12" s="1"/>
  <c r="BZ72" i="12"/>
  <c r="CI72" i="12"/>
  <c r="CJ72" i="12" s="1"/>
  <c r="CK72" i="12" s="1"/>
  <c r="BZ48" i="12"/>
  <c r="CI48" i="12"/>
  <c r="CJ48" i="12" s="1"/>
  <c r="CK48" i="12" s="1"/>
  <c r="CI57" i="12"/>
  <c r="CJ57" i="12" s="1"/>
  <c r="CK57" i="12" s="1"/>
  <c r="BZ57" i="12"/>
  <c r="CI94" i="12"/>
  <c r="CJ94" i="12" s="1"/>
  <c r="CK94" i="12" s="1"/>
  <c r="BZ94" i="12"/>
  <c r="BZ39" i="12"/>
  <c r="CI39" i="12"/>
  <c r="CJ39" i="12" s="1"/>
  <c r="CK39" i="12" s="1"/>
  <c r="CI106" i="12"/>
  <c r="CJ106" i="12" s="1"/>
  <c r="CK106" i="12" s="1"/>
  <c r="BZ106" i="12"/>
  <c r="BZ12" i="12"/>
  <c r="CI12" i="12"/>
  <c r="CJ12" i="12" s="1"/>
  <c r="CK12" i="12" s="1"/>
  <c r="CI117" i="12"/>
  <c r="CJ117" i="12" s="1"/>
  <c r="CK117" i="12" s="1"/>
  <c r="BZ117" i="12"/>
  <c r="CI104" i="12"/>
  <c r="CJ104" i="12" s="1"/>
  <c r="CK104" i="12" s="1"/>
  <c r="BZ104" i="12"/>
  <c r="BZ86" i="12"/>
  <c r="CI86" i="12"/>
  <c r="CJ86" i="12" s="1"/>
  <c r="CK86" i="12" s="1"/>
  <c r="BZ107" i="12"/>
  <c r="CI107" i="12"/>
  <c r="CJ107" i="12" s="1"/>
  <c r="CK107" i="12" s="1"/>
  <c r="BZ49" i="12"/>
  <c r="CI49" i="12"/>
  <c r="CJ49" i="12" s="1"/>
  <c r="CK49" i="12" s="1"/>
  <c r="CI78" i="12"/>
  <c r="CJ78" i="12" s="1"/>
  <c r="CK78" i="12" s="1"/>
  <c r="BZ78" i="12"/>
  <c r="BX21" i="12"/>
  <c r="BZ41" i="12"/>
  <c r="CI41" i="12"/>
  <c r="CJ41" i="12" s="1"/>
  <c r="CK41" i="12" s="1"/>
  <c r="BZ46" i="12"/>
  <c r="CI46" i="12"/>
  <c r="CJ46" i="12" s="1"/>
  <c r="CK46" i="12" s="1"/>
  <c r="BZ121" i="12"/>
  <c r="CI121" i="12"/>
  <c r="CJ121" i="12" s="1"/>
  <c r="CK121" i="12" s="1"/>
  <c r="CI47" i="12"/>
  <c r="CJ47" i="12" s="1"/>
  <c r="CK47" i="12" s="1"/>
  <c r="BZ47" i="12"/>
  <c r="BZ93" i="12"/>
  <c r="CI93" i="12"/>
  <c r="CJ93" i="12" s="1"/>
  <c r="CK93" i="12" s="1"/>
  <c r="CI10" i="12"/>
  <c r="CJ10" i="12" s="1"/>
  <c r="CK10" i="12" s="1"/>
  <c r="BZ10" i="12"/>
  <c r="CA89" i="12"/>
  <c r="CB89" i="12" s="1"/>
  <c r="BX89" i="12"/>
  <c r="BZ112" i="12"/>
  <c r="CI112" i="12"/>
  <c r="CJ112" i="12" s="1"/>
  <c r="CK112" i="12" s="1"/>
  <c r="CI76" i="12"/>
  <c r="CJ76" i="12" s="1"/>
  <c r="CK76" i="12" s="1"/>
  <c r="BZ76" i="12"/>
  <c r="CI114" i="12"/>
  <c r="CJ114" i="12" s="1"/>
  <c r="CK114" i="12" s="1"/>
  <c r="BZ114" i="12"/>
  <c r="BZ28" i="12"/>
  <c r="CI28" i="12"/>
  <c r="CJ28" i="12" s="1"/>
  <c r="CK28" i="12" s="1"/>
  <c r="CA40" i="12"/>
  <c r="CB40" i="12" s="1"/>
  <c r="BX40" i="12"/>
  <c r="BZ37" i="12"/>
  <c r="CI37" i="12"/>
  <c r="CJ37" i="12" s="1"/>
  <c r="CK37" i="12" s="1"/>
  <c r="BX99" i="12"/>
  <c r="CI79" i="12"/>
  <c r="CJ79" i="12" s="1"/>
  <c r="CK79" i="12" s="1"/>
  <c r="BZ79" i="12"/>
  <c r="BX59" i="12"/>
  <c r="CI14" i="12"/>
  <c r="CJ14" i="12" s="1"/>
  <c r="CK14" i="12" s="1"/>
  <c r="BZ14" i="12"/>
  <c r="BX34" i="12"/>
  <c r="BZ18" i="12"/>
  <c r="CI18" i="12"/>
  <c r="CJ18" i="12" s="1"/>
  <c r="CK18" i="12" s="1"/>
  <c r="CI16" i="12"/>
  <c r="CJ16" i="12" s="1"/>
  <c r="CK16" i="12" s="1"/>
  <c r="BZ16" i="12"/>
  <c r="CI100" i="12"/>
  <c r="CJ100" i="12" s="1"/>
  <c r="CK100" i="12" s="1"/>
  <c r="BZ100" i="12"/>
  <c r="CI125" i="12"/>
  <c r="CJ125" i="12" s="1"/>
  <c r="CK125" i="12" s="1"/>
  <c r="BZ125" i="12"/>
  <c r="CI7" i="12"/>
  <c r="CJ7" i="12" s="1"/>
  <c r="CK7" i="12" s="1"/>
  <c r="BZ7" i="12"/>
  <c r="CI122" i="12"/>
  <c r="CJ122" i="12" s="1"/>
  <c r="CK122" i="12" s="1"/>
  <c r="BZ122" i="12"/>
  <c r="CI105" i="12"/>
  <c r="CJ105" i="12" s="1"/>
  <c r="CK105" i="12" s="1"/>
  <c r="BZ105" i="12"/>
  <c r="CI25" i="12"/>
  <c r="CJ25" i="12" s="1"/>
  <c r="CK25" i="12" s="1"/>
  <c r="BZ25" i="12"/>
  <c r="CI87" i="12"/>
  <c r="CJ87" i="12" s="1"/>
  <c r="CK87" i="12" s="1"/>
  <c r="BZ87" i="12"/>
  <c r="CI20" i="12"/>
  <c r="CJ20" i="12" s="1"/>
  <c r="CK20" i="12" s="1"/>
  <c r="BZ20" i="12"/>
  <c r="BZ96" i="12"/>
  <c r="CI96" i="12"/>
  <c r="CJ96" i="12" s="1"/>
  <c r="CK96" i="12" s="1"/>
  <c r="BZ64" i="12"/>
  <c r="CI64" i="12"/>
  <c r="CJ64" i="12" s="1"/>
  <c r="CK64" i="12" s="1"/>
  <c r="BZ116" i="12"/>
  <c r="CI116" i="12"/>
  <c r="CJ116" i="12" s="1"/>
  <c r="CK116" i="12" s="1"/>
  <c r="BZ73" i="12"/>
  <c r="CI73" i="12"/>
  <c r="CJ73" i="12" s="1"/>
  <c r="CK73" i="12" s="1"/>
  <c r="BZ9" i="12"/>
  <c r="CI9" i="12"/>
  <c r="CJ9" i="12" s="1"/>
  <c r="CK9" i="12" s="1"/>
  <c r="CI115" i="12"/>
  <c r="CJ115" i="12" s="1"/>
  <c r="CK115" i="12" s="1"/>
  <c r="BZ115" i="12"/>
  <c r="CI113" i="12"/>
  <c r="CJ113" i="12" s="1"/>
  <c r="CK113" i="12" s="1"/>
  <c r="BZ113" i="12"/>
  <c r="BZ45" i="12"/>
  <c r="CI45" i="12"/>
  <c r="CJ45" i="12" s="1"/>
  <c r="CK45" i="12" s="1"/>
  <c r="BZ90" i="12"/>
  <c r="CI90" i="12"/>
  <c r="CJ90" i="12" s="1"/>
  <c r="CK90" i="12" s="1"/>
  <c r="BX70" i="12"/>
  <c r="CI32" i="12"/>
  <c r="CJ32" i="12" s="1"/>
  <c r="CK32" i="12" s="1"/>
  <c r="BZ32" i="12"/>
  <c r="CA8" i="12"/>
  <c r="CB8" i="12" s="1"/>
  <c r="BX8" i="12"/>
  <c r="BX67" i="12"/>
  <c r="CI53" i="12"/>
  <c r="CJ53" i="12" s="1"/>
  <c r="CK53" i="12" s="1"/>
  <c r="BZ53" i="12"/>
  <c r="BZ66" i="12"/>
  <c r="CI66" i="12"/>
  <c r="CJ66" i="12" s="1"/>
  <c r="CK66" i="12" s="1"/>
  <c r="BZ36" i="12"/>
  <c r="CI36" i="12"/>
  <c r="CJ36" i="12" s="1"/>
  <c r="CK36" i="12" s="1"/>
  <c r="CA108" i="12"/>
  <c r="CB108" i="12" s="1"/>
  <c r="BX108" i="12"/>
  <c r="CI23" i="12"/>
  <c r="CJ23" i="12" s="1"/>
  <c r="CK23" i="12" s="1"/>
  <c r="BZ23" i="12"/>
  <c r="BZ111" i="12"/>
  <c r="CI111" i="12"/>
  <c r="CJ111" i="12" s="1"/>
  <c r="CK111" i="12" s="1"/>
  <c r="BZ63" i="12"/>
  <c r="CI63" i="12"/>
  <c r="CJ63" i="12" s="1"/>
  <c r="CK63" i="12" s="1"/>
  <c r="BZ43" i="12"/>
  <c r="CI43" i="12"/>
  <c r="CJ43" i="12" s="1"/>
  <c r="CK43" i="12" s="1"/>
  <c r="BZ19" i="12"/>
  <c r="CI19" i="12"/>
  <c r="CJ19" i="12" s="1"/>
  <c r="CK19" i="12" s="1"/>
  <c r="CI83" i="12"/>
  <c r="CJ83" i="12" s="1"/>
  <c r="CK83" i="12" s="1"/>
  <c r="BZ83" i="12"/>
  <c r="BZ110" i="12"/>
  <c r="CI110" i="12"/>
  <c r="CJ110" i="12" s="1"/>
  <c r="CK110" i="12" s="1"/>
  <c r="BZ6" i="12"/>
  <c r="CI6" i="12"/>
  <c r="CJ6" i="12" s="1"/>
  <c r="CK6" i="12" s="1"/>
  <c r="CI103" i="12"/>
  <c r="CJ103" i="12" s="1"/>
  <c r="CK103" i="12" s="1"/>
  <c r="BZ103" i="12"/>
  <c r="BZ52" i="12"/>
  <c r="CI52" i="12"/>
  <c r="CJ52" i="12" s="1"/>
  <c r="CK52" i="12" s="1"/>
  <c r="CI68" i="12"/>
  <c r="CJ68" i="12" s="1"/>
  <c r="CK68" i="12" s="1"/>
  <c r="BZ68" i="12"/>
  <c r="BZ33" i="12"/>
  <c r="CI33" i="12"/>
  <c r="CJ33" i="12" s="1"/>
  <c r="CK33" i="12" s="1"/>
  <c r="CI50" i="12"/>
  <c r="CJ50" i="12" s="1"/>
  <c r="CK50" i="12" s="1"/>
  <c r="BZ50" i="12"/>
  <c r="CA2" i="12"/>
  <c r="CI56" i="12"/>
  <c r="CJ56" i="12" s="1"/>
  <c r="CK56" i="12" s="1"/>
  <c r="BZ56" i="12"/>
  <c r="CI75" i="12"/>
  <c r="CJ75" i="12" s="1"/>
  <c r="CK75" i="12" s="1"/>
  <c r="BZ75" i="12"/>
  <c r="BZ62" i="12"/>
  <c r="CI62" i="12"/>
  <c r="CJ62" i="12" s="1"/>
  <c r="CK62" i="12" s="1"/>
  <c r="BZ91" i="12"/>
  <c r="CI91" i="12"/>
  <c r="CJ91" i="12" s="1"/>
  <c r="CK91" i="12" s="1"/>
  <c r="CI69" i="12"/>
  <c r="CJ69" i="12" s="1"/>
  <c r="CK69" i="12" s="1"/>
  <c r="BZ69" i="12"/>
  <c r="BZ81" i="12"/>
  <c r="CI81" i="12"/>
  <c r="CJ81" i="12" s="1"/>
  <c r="CK81" i="12" s="1"/>
  <c r="CI58" i="12"/>
  <c r="CJ58" i="12" s="1"/>
  <c r="CK58" i="12" s="1"/>
  <c r="BZ58" i="12"/>
  <c r="CI102" i="12"/>
  <c r="CJ102" i="12" s="1"/>
  <c r="CK102" i="12" s="1"/>
  <c r="BZ102" i="12"/>
  <c r="BZ95" i="12"/>
  <c r="CI95" i="12"/>
  <c r="CJ95" i="12" s="1"/>
  <c r="CK95" i="12" s="1"/>
  <c r="BZ124" i="12"/>
  <c r="CI124" i="12"/>
  <c r="CJ124" i="12" s="1"/>
  <c r="CK124" i="12" s="1"/>
  <c r="CI65" i="12"/>
  <c r="CJ65" i="12" s="1"/>
  <c r="CK65" i="12" s="1"/>
  <c r="BZ65" i="12"/>
  <c r="BZ77" i="12"/>
  <c r="CI77" i="12"/>
  <c r="CJ77" i="12" s="1"/>
  <c r="CK77" i="12" s="1"/>
  <c r="CI61" i="12"/>
  <c r="CJ61" i="12" s="1"/>
  <c r="CK61" i="12" s="1"/>
  <c r="BZ61" i="12"/>
  <c r="BZ120" i="12"/>
  <c r="CI120" i="12"/>
  <c r="CJ120" i="12" s="1"/>
  <c r="CK120" i="12" s="1"/>
  <c r="BZ123" i="12"/>
  <c r="CI123" i="12"/>
  <c r="CJ123" i="12" s="1"/>
  <c r="CK123" i="12" s="1"/>
  <c r="BZ84" i="12"/>
  <c r="CI84" i="12"/>
  <c r="CJ84" i="12" s="1"/>
  <c r="CK84" i="12" s="1"/>
  <c r="BX26" i="12"/>
  <c r="CA38" i="12"/>
  <c r="CB38" i="12" s="1"/>
  <c r="BX38" i="12"/>
  <c r="BZ60" i="12"/>
  <c r="CI60" i="12"/>
  <c r="CJ60" i="12" s="1"/>
  <c r="CK60" i="12" s="1"/>
  <c r="BC126" i="12"/>
  <c r="BJ2" i="12"/>
  <c r="BD2" i="12"/>
  <c r="BX2" i="12"/>
  <c r="CA30" i="12"/>
  <c r="CB30" i="12" s="1"/>
  <c r="BX30" i="12"/>
  <c r="CA13" i="12"/>
  <c r="CB13" i="12" s="1"/>
  <c r="BX13" i="12"/>
  <c r="BZ11" i="12"/>
  <c r="CI11" i="12"/>
  <c r="CJ11" i="12" s="1"/>
  <c r="CK11" i="12" s="1"/>
  <c r="CI118" i="12"/>
  <c r="CJ118" i="12" s="1"/>
  <c r="CK118" i="12" s="1"/>
  <c r="BZ118" i="12"/>
  <c r="BZ42" i="12"/>
  <c r="CI42" i="12"/>
  <c r="CJ42" i="12" s="1"/>
  <c r="CK42" i="12" s="1"/>
  <c r="CI31" i="12"/>
  <c r="CJ31" i="12" s="1"/>
  <c r="CK31" i="12" s="1"/>
  <c r="BZ31" i="12"/>
  <c r="BX35" i="12"/>
  <c r="CA54" i="12"/>
  <c r="CB54" i="12" s="1"/>
  <c r="BX54" i="12"/>
  <c r="AY76" i="11"/>
  <c r="BO76" i="11" s="1"/>
  <c r="AY45" i="11"/>
  <c r="BO45" i="11" s="1"/>
  <c r="AY74" i="11"/>
  <c r="BO74" i="11" s="1"/>
  <c r="AY69" i="11"/>
  <c r="BO69" i="11" s="1"/>
  <c r="BV69" i="11" s="1"/>
  <c r="AY5" i="11"/>
  <c r="BO5" i="11" s="1"/>
  <c r="BV5" i="11" s="1"/>
  <c r="AY51" i="11"/>
  <c r="BO51" i="11" s="1"/>
  <c r="BV51" i="11" s="1"/>
  <c r="AY39" i="11"/>
  <c r="BO39" i="11" s="1"/>
  <c r="BV39" i="11" s="1"/>
  <c r="AY116" i="11"/>
  <c r="BO116" i="11" s="1"/>
  <c r="BP116" i="11" s="1"/>
  <c r="AY21" i="11"/>
  <c r="BO21" i="11" s="1"/>
  <c r="AY12" i="11"/>
  <c r="BO12" i="11" s="1"/>
  <c r="AY7" i="11"/>
  <c r="BO7" i="11" s="1"/>
  <c r="BV7" i="11" s="1"/>
  <c r="AY6" i="11"/>
  <c r="BO6" i="11" s="1"/>
  <c r="BP6" i="11" s="1"/>
  <c r="AY113" i="11"/>
  <c r="BO113" i="11" s="1"/>
  <c r="BP113" i="11" s="1"/>
  <c r="AY111" i="11"/>
  <c r="BO111" i="11" s="1"/>
  <c r="BP111" i="11" s="1"/>
  <c r="AY109" i="11"/>
  <c r="BO109" i="11" s="1"/>
  <c r="BP109" i="11" s="1"/>
  <c r="AY59" i="11"/>
  <c r="BO59" i="11" s="1"/>
  <c r="BV59" i="11" s="1"/>
  <c r="AZ22" i="11"/>
  <c r="AZ34" i="11"/>
  <c r="CI34" i="11" s="1"/>
  <c r="CJ34" i="11" s="1"/>
  <c r="CK34" i="11" s="1"/>
  <c r="AZ76" i="11"/>
  <c r="CI76" i="11" s="1"/>
  <c r="CJ76" i="11" s="1"/>
  <c r="CK76" i="11" s="1"/>
  <c r="AZ97" i="11"/>
  <c r="CI97" i="11" s="1"/>
  <c r="CJ97" i="11" s="1"/>
  <c r="CK97" i="11" s="1"/>
  <c r="AZ114" i="11"/>
  <c r="BZ114" i="11" s="1"/>
  <c r="CA114" i="11" s="1"/>
  <c r="CB114" i="11" s="1"/>
  <c r="AZ118" i="11"/>
  <c r="BZ118" i="11" s="1"/>
  <c r="CA118" i="11" s="1"/>
  <c r="CB118" i="11" s="1"/>
  <c r="AY88" i="11"/>
  <c r="BO88" i="11" s="1"/>
  <c r="BP88" i="11" s="1"/>
  <c r="AY79" i="11"/>
  <c r="BO79" i="11" s="1"/>
  <c r="BV79" i="11" s="1"/>
  <c r="AZ86" i="11"/>
  <c r="AZ63" i="11"/>
  <c r="CI63" i="11" s="1"/>
  <c r="CJ63" i="11" s="1"/>
  <c r="CK63" i="11" s="1"/>
  <c r="AY102" i="11"/>
  <c r="BO102" i="11" s="1"/>
  <c r="AZ117" i="11"/>
  <c r="BZ117" i="11" s="1"/>
  <c r="CA117" i="11" s="1"/>
  <c r="CB117" i="11" s="1"/>
  <c r="AZ91" i="11"/>
  <c r="CI91" i="11" s="1"/>
  <c r="CJ91" i="11" s="1"/>
  <c r="CK91" i="11" s="1"/>
  <c r="AZ42" i="11"/>
  <c r="CI42" i="11" s="1"/>
  <c r="CJ42" i="11" s="1"/>
  <c r="CK42" i="11" s="1"/>
  <c r="AY77" i="11"/>
  <c r="BO77" i="11" s="1"/>
  <c r="BV77" i="11" s="1"/>
  <c r="AZ59" i="11"/>
  <c r="BZ59" i="11" s="1"/>
  <c r="CA59" i="11" s="1"/>
  <c r="CB59" i="11" s="1"/>
  <c r="AZ77" i="11"/>
  <c r="AZ50" i="11"/>
  <c r="BZ50" i="11" s="1"/>
  <c r="CA50" i="11" s="1"/>
  <c r="CB50" i="11" s="1"/>
  <c r="AZ79" i="11"/>
  <c r="CI79" i="11" s="1"/>
  <c r="CJ79" i="11" s="1"/>
  <c r="CK79" i="11" s="1"/>
  <c r="AY13" i="11"/>
  <c r="BO13" i="11" s="1"/>
  <c r="BP13" i="11" s="1"/>
  <c r="AY123" i="11"/>
  <c r="BO123" i="11" s="1"/>
  <c r="BV123" i="11" s="1"/>
  <c r="AZ64" i="11"/>
  <c r="BZ64" i="11" s="1"/>
  <c r="CA64" i="11" s="1"/>
  <c r="CB64" i="11" s="1"/>
  <c r="AZ45" i="11"/>
  <c r="CI45" i="11" s="1"/>
  <c r="CJ45" i="11" s="1"/>
  <c r="CK45" i="11" s="1"/>
  <c r="AZ101" i="11"/>
  <c r="BZ101" i="11" s="1"/>
  <c r="CA101" i="11" s="1"/>
  <c r="CB101" i="11" s="1"/>
  <c r="AZ60" i="11"/>
  <c r="AY44" i="11"/>
  <c r="BO44" i="11" s="1"/>
  <c r="BP44" i="11" s="1"/>
  <c r="AY108" i="11"/>
  <c r="BO108" i="11" s="1"/>
  <c r="BP108" i="11" s="1"/>
  <c r="BJ19" i="11"/>
  <c r="BD19" i="11"/>
  <c r="BV6" i="11"/>
  <c r="AX88" i="11"/>
  <c r="BC88" i="11" s="1"/>
  <c r="AX15" i="11"/>
  <c r="BC15" i="11" s="1"/>
  <c r="AX48" i="11"/>
  <c r="BC48" i="11" s="1"/>
  <c r="AX40" i="11"/>
  <c r="BC40" i="11" s="1"/>
  <c r="CI22" i="11"/>
  <c r="CJ22" i="11" s="1"/>
  <c r="CK22" i="11" s="1"/>
  <c r="BZ22" i="11"/>
  <c r="CA22" i="11" s="1"/>
  <c r="CB22" i="11" s="1"/>
  <c r="BZ10" i="11"/>
  <c r="CA10" i="11" s="1"/>
  <c r="CB10" i="11" s="1"/>
  <c r="CI10" i="11"/>
  <c r="CJ10" i="11" s="1"/>
  <c r="CK10" i="11" s="1"/>
  <c r="AZ84" i="11"/>
  <c r="AX22" i="11"/>
  <c r="BC22" i="11" s="1"/>
  <c r="BP7" i="11"/>
  <c r="AX123" i="11"/>
  <c r="BC123" i="11" s="1"/>
  <c r="AZ109" i="11"/>
  <c r="AX86" i="11"/>
  <c r="BC86" i="11" s="1"/>
  <c r="BV21" i="11"/>
  <c r="BP21" i="11"/>
  <c r="AZ43" i="11"/>
  <c r="AZ51" i="11"/>
  <c r="AX32" i="11"/>
  <c r="BC32" i="11" s="1"/>
  <c r="BP76" i="11"/>
  <c r="BV76" i="11"/>
  <c r="AZ107" i="11"/>
  <c r="AX38" i="11"/>
  <c r="BC38" i="11" s="1"/>
  <c r="AX108" i="11"/>
  <c r="BC108" i="11" s="1"/>
  <c r="AZ14" i="11"/>
  <c r="AY66" i="11"/>
  <c r="BO66" i="11" s="1"/>
  <c r="AZ100" i="11"/>
  <c r="AZ15" i="11"/>
  <c r="CI77" i="11"/>
  <c r="CJ77" i="11" s="1"/>
  <c r="CK77" i="11" s="1"/>
  <c r="BZ77" i="11"/>
  <c r="CA77" i="11" s="1"/>
  <c r="CB77" i="11" s="1"/>
  <c r="BV45" i="11"/>
  <c r="BP45" i="11"/>
  <c r="AX92" i="11"/>
  <c r="BC92" i="11" s="1"/>
  <c r="AX59" i="11"/>
  <c r="BC59" i="11" s="1"/>
  <c r="AX120" i="11"/>
  <c r="BC120" i="11" s="1"/>
  <c r="AX42" i="11"/>
  <c r="BC42" i="11" s="1"/>
  <c r="BV12" i="11"/>
  <c r="BP12" i="11"/>
  <c r="AZ27" i="11"/>
  <c r="AX46" i="11"/>
  <c r="BC46" i="11" s="1"/>
  <c r="AX102" i="11"/>
  <c r="BC102" i="11" s="1"/>
  <c r="AZ37" i="11"/>
  <c r="AX61" i="11"/>
  <c r="BC61" i="11" s="1"/>
  <c r="AZ85" i="11"/>
  <c r="AZ93" i="11"/>
  <c r="AX66" i="11"/>
  <c r="BC66" i="11" s="1"/>
  <c r="AX7" i="11"/>
  <c r="BC7" i="11" s="1"/>
  <c r="AZ119" i="11"/>
  <c r="AX100" i="11"/>
  <c r="BC100" i="11" s="1"/>
  <c r="AX60" i="11"/>
  <c r="BC60" i="11" s="1"/>
  <c r="AZ74" i="11"/>
  <c r="AZ68" i="11"/>
  <c r="AX17" i="11"/>
  <c r="BC17" i="11" s="1"/>
  <c r="AX95" i="11"/>
  <c r="BC95" i="11" s="1"/>
  <c r="AZ103" i="11"/>
  <c r="AZ20" i="11"/>
  <c r="AX85" i="11"/>
  <c r="BC85" i="11" s="1"/>
  <c r="AX28" i="11"/>
  <c r="BC28" i="11" s="1"/>
  <c r="AZ44" i="11"/>
  <c r="AZ38" i="11"/>
  <c r="AY20" i="11"/>
  <c r="BO20" i="11" s="1"/>
  <c r="AX81" i="11"/>
  <c r="BC81" i="11" s="1"/>
  <c r="AX54" i="11"/>
  <c r="BC54" i="11" s="1"/>
  <c r="AX44" i="11"/>
  <c r="BC44" i="11" s="1"/>
  <c r="AX27" i="11"/>
  <c r="BC27" i="11" s="1"/>
  <c r="AX14" i="11"/>
  <c r="BC14" i="11" s="1"/>
  <c r="CI86" i="11"/>
  <c r="CJ86" i="11" s="1"/>
  <c r="CK86" i="11" s="1"/>
  <c r="BZ86" i="11"/>
  <c r="CA86" i="11" s="1"/>
  <c r="CB86" i="11" s="1"/>
  <c r="BZ34" i="11"/>
  <c r="CA34" i="11" s="1"/>
  <c r="CB34" i="11" s="1"/>
  <c r="BP102" i="11"/>
  <c r="BV102" i="11"/>
  <c r="AX63" i="11"/>
  <c r="BC63" i="11" s="1"/>
  <c r="CI60" i="11"/>
  <c r="CJ60" i="11" s="1"/>
  <c r="CK60" i="11" s="1"/>
  <c r="BZ60" i="11"/>
  <c r="CA60" i="11" s="1"/>
  <c r="CB60" i="11" s="1"/>
  <c r="AX94" i="11"/>
  <c r="BC94" i="11" s="1"/>
  <c r="AX73" i="11"/>
  <c r="BC73" i="11" s="1"/>
  <c r="AX115" i="11"/>
  <c r="BC115" i="11" s="1"/>
  <c r="AX107" i="11"/>
  <c r="BC107" i="11" s="1"/>
  <c r="AZ7" i="11"/>
  <c r="AZ71" i="11"/>
  <c r="BP74" i="11"/>
  <c r="BV74" i="11"/>
  <c r="AZ124" i="11"/>
  <c r="AZ67" i="11"/>
  <c r="AX43" i="11"/>
  <c r="BC43" i="11" s="1"/>
  <c r="AZ29" i="11"/>
  <c r="AZ112" i="11"/>
  <c r="AX89" i="11"/>
  <c r="BC89" i="11" s="1"/>
  <c r="AX121" i="11"/>
  <c r="BC121" i="11" s="1"/>
  <c r="AX84" i="11"/>
  <c r="BC84" i="11" s="1"/>
  <c r="AZ21" i="11"/>
  <c r="AX8" i="11"/>
  <c r="BC8" i="11" s="1"/>
  <c r="AY82" i="11"/>
  <c r="BO82" i="11" s="1"/>
  <c r="AX116" i="11"/>
  <c r="BC116" i="11" s="1"/>
  <c r="AZ121" i="11"/>
  <c r="AY80" i="11"/>
  <c r="BO80" i="11" s="1"/>
  <c r="AX49" i="11"/>
  <c r="BC49" i="11" s="1"/>
  <c r="AX77" i="11"/>
  <c r="BC77" i="11" s="1"/>
  <c r="AX99" i="11"/>
  <c r="BC99" i="11" s="1"/>
  <c r="AX80" i="11"/>
  <c r="BC80" i="11" s="1"/>
  <c r="AX72" i="11"/>
  <c r="BC72" i="11" s="1"/>
  <c r="AX16" i="11"/>
  <c r="BC16" i="11" s="1"/>
  <c r="AX67" i="11"/>
  <c r="BC67" i="11" s="1"/>
  <c r="BV44" i="11"/>
  <c r="AX109" i="11"/>
  <c r="BC109" i="11" s="1"/>
  <c r="AX13" i="11"/>
  <c r="BC13" i="11" s="1"/>
  <c r="AX24" i="11"/>
  <c r="BC24" i="11" s="1"/>
  <c r="AX114" i="11"/>
  <c r="BC114" i="11" s="1"/>
  <c r="AX9" i="11"/>
  <c r="BC9" i="11" s="1"/>
  <c r="AX12" i="11"/>
  <c r="BC12" i="11" s="1"/>
  <c r="AZ5" i="11"/>
  <c r="AX124" i="11"/>
  <c r="BC124" i="11" s="1"/>
  <c r="AX62" i="11"/>
  <c r="BC62" i="11" s="1"/>
  <c r="BV108" i="11"/>
  <c r="AZ62" i="11"/>
  <c r="AX75" i="11"/>
  <c r="BC75" i="11" s="1"/>
  <c r="AZ75" i="11"/>
  <c r="AZ49" i="11"/>
  <c r="AZ78" i="11"/>
  <c r="AZ87" i="11"/>
  <c r="AX68" i="11"/>
  <c r="BC68" i="11" s="1"/>
  <c r="BP33" i="11"/>
  <c r="BV33" i="11"/>
  <c r="AZ13" i="11"/>
  <c r="AX122" i="11"/>
  <c r="BC122" i="11" s="1"/>
  <c r="AY106" i="11"/>
  <c r="BO106" i="11" s="1"/>
  <c r="AZ65" i="11"/>
  <c r="AZ122" i="11"/>
  <c r="AX103" i="11"/>
  <c r="BC103" i="11" s="1"/>
  <c r="AY73" i="11"/>
  <c r="BO73" i="11" s="1"/>
  <c r="AY101" i="11"/>
  <c r="BO101" i="11" s="1"/>
  <c r="AX52" i="11"/>
  <c r="BC52" i="11" s="1"/>
  <c r="AZ19" i="11"/>
  <c r="AX33" i="11"/>
  <c r="BC33" i="11" s="1"/>
  <c r="AY62" i="11"/>
  <c r="BO62" i="11" s="1"/>
  <c r="AX55" i="11"/>
  <c r="BC55" i="11" s="1"/>
  <c r="AZ3" i="11"/>
  <c r="AY119" i="11"/>
  <c r="BO119" i="11" s="1"/>
  <c r="AY37" i="11"/>
  <c r="BO37" i="11" s="1"/>
  <c r="AX70" i="11"/>
  <c r="BC70" i="11" s="1"/>
  <c r="AZ89" i="11"/>
  <c r="AX21" i="11"/>
  <c r="BC21" i="11" s="1"/>
  <c r="AY122" i="11"/>
  <c r="BO122" i="11" s="1"/>
  <c r="AY56" i="11"/>
  <c r="BO56" i="11" s="1"/>
  <c r="AY124" i="11"/>
  <c r="BO124" i="11" s="1"/>
  <c r="AY112" i="11"/>
  <c r="BO112" i="11" s="1"/>
  <c r="AY120" i="11"/>
  <c r="BO120" i="11" s="1"/>
  <c r="AY29" i="11"/>
  <c r="BO29" i="11" s="1"/>
  <c r="AY87" i="11"/>
  <c r="BO87" i="11" s="1"/>
  <c r="AY89" i="11"/>
  <c r="BO89" i="11" s="1"/>
  <c r="AY24" i="11"/>
  <c r="BO24" i="11" s="1"/>
  <c r="AY52" i="11"/>
  <c r="BO52" i="11" s="1"/>
  <c r="AY17" i="11"/>
  <c r="BO17" i="11" s="1"/>
  <c r="AY36" i="11"/>
  <c r="BO36" i="11" s="1"/>
  <c r="AY97" i="11"/>
  <c r="BO97" i="11" s="1"/>
  <c r="AY15" i="11"/>
  <c r="BO15" i="11" s="1"/>
  <c r="AZ94" i="11"/>
  <c r="AZ25" i="11"/>
  <c r="AY92" i="11"/>
  <c r="BO92" i="11" s="1"/>
  <c r="AY96" i="11"/>
  <c r="BO96" i="11" s="1"/>
  <c r="AX41" i="11"/>
  <c r="BC41" i="11" s="1"/>
  <c r="AZ32" i="11"/>
  <c r="AZ106" i="11"/>
  <c r="AZ55" i="11"/>
  <c r="AZ9" i="11"/>
  <c r="AX36" i="11"/>
  <c r="BC36" i="11" s="1"/>
  <c r="AX69" i="11"/>
  <c r="BC69" i="11" s="1"/>
  <c r="AY98" i="11"/>
  <c r="BO98" i="11" s="1"/>
  <c r="AY40" i="11"/>
  <c r="BO40" i="11" s="1"/>
  <c r="AY65" i="11"/>
  <c r="BO65" i="11" s="1"/>
  <c r="AZ40" i="11"/>
  <c r="AY78" i="11"/>
  <c r="BO78" i="11" s="1"/>
  <c r="AX25" i="11"/>
  <c r="BC25" i="11" s="1"/>
  <c r="AZ11" i="11"/>
  <c r="AZ54" i="11"/>
  <c r="AZ48" i="11"/>
  <c r="AX35" i="11"/>
  <c r="BC35" i="11" s="1"/>
  <c r="AX4" i="11"/>
  <c r="BC4" i="11" s="1"/>
  <c r="AY30" i="11"/>
  <c r="BO30" i="11" s="1"/>
  <c r="AX78" i="11"/>
  <c r="BC78" i="11" s="1"/>
  <c r="AZ52" i="11"/>
  <c r="AY23" i="11"/>
  <c r="BO23" i="11" s="1"/>
  <c r="AZ95" i="11"/>
  <c r="AZ53" i="11"/>
  <c r="AX76" i="11"/>
  <c r="BC76" i="11" s="1"/>
  <c r="AX30" i="11"/>
  <c r="BC30" i="11" s="1"/>
  <c r="AY55" i="11"/>
  <c r="BO55" i="11" s="1"/>
  <c r="AY11" i="11"/>
  <c r="BO11" i="11" s="1"/>
  <c r="AZ8" i="11"/>
  <c r="AZ110" i="11"/>
  <c r="AY35" i="11"/>
  <c r="BO35" i="11" s="1"/>
  <c r="AX87" i="11"/>
  <c r="BC87" i="11" s="1"/>
  <c r="AY85" i="11"/>
  <c r="BO85" i="11" s="1"/>
  <c r="AY94" i="11"/>
  <c r="BO94" i="11" s="1"/>
  <c r="AZ57" i="11"/>
  <c r="AX51" i="11"/>
  <c r="BC51" i="11" s="1"/>
  <c r="AX97" i="11"/>
  <c r="BC97" i="11" s="1"/>
  <c r="AY72" i="11"/>
  <c r="BO72" i="11" s="1"/>
  <c r="AY4" i="11"/>
  <c r="BO4" i="11" s="1"/>
  <c r="AY125" i="11"/>
  <c r="BO125" i="11" s="1"/>
  <c r="AY34" i="11"/>
  <c r="BO34" i="11" s="1"/>
  <c r="AY25" i="11"/>
  <c r="BO25" i="11" s="1"/>
  <c r="AZ12" i="11"/>
  <c r="AY61" i="11"/>
  <c r="BO61" i="11" s="1"/>
  <c r="AY8" i="11"/>
  <c r="BO8" i="11" s="1"/>
  <c r="AY68" i="11"/>
  <c r="BO68" i="11" s="1"/>
  <c r="AX106" i="11"/>
  <c r="BC106" i="11" s="1"/>
  <c r="AZ61" i="11"/>
  <c r="AZ90" i="11"/>
  <c r="AZ120" i="11"/>
  <c r="AX71" i="11"/>
  <c r="BC71" i="11" s="1"/>
  <c r="AX5" i="11"/>
  <c r="BC5" i="11" s="1"/>
  <c r="AY84" i="11"/>
  <c r="BO84" i="11" s="1"/>
  <c r="AY54" i="11"/>
  <c r="BO54" i="11" s="1"/>
  <c r="AY104" i="11"/>
  <c r="BO104" i="11" s="1"/>
  <c r="AX31" i="11"/>
  <c r="BC31" i="11" s="1"/>
  <c r="AZ46" i="11"/>
  <c r="AY60" i="11"/>
  <c r="BO60" i="11" s="1"/>
  <c r="AX23" i="11"/>
  <c r="BC23" i="11" s="1"/>
  <c r="AZ105" i="11"/>
  <c r="AZ6" i="11"/>
  <c r="AX82" i="11"/>
  <c r="BC82" i="11" s="1"/>
  <c r="AY107" i="11"/>
  <c r="BO107" i="11" s="1"/>
  <c r="AZ82" i="11"/>
  <c r="AY103" i="11"/>
  <c r="BO103" i="11" s="1"/>
  <c r="AX91" i="11"/>
  <c r="BC91" i="11" s="1"/>
  <c r="AZ125" i="11"/>
  <c r="AZ31" i="11"/>
  <c r="AZ92" i="11"/>
  <c r="AX111" i="11"/>
  <c r="BC111" i="11" s="1"/>
  <c r="AX6" i="11"/>
  <c r="BC6" i="11" s="1"/>
  <c r="AY50" i="11"/>
  <c r="BO50" i="11" s="1"/>
  <c r="AY46" i="11"/>
  <c r="BO46" i="11" s="1"/>
  <c r="AX110" i="11"/>
  <c r="BC110" i="11" s="1"/>
  <c r="AZ116" i="11"/>
  <c r="AY70" i="11"/>
  <c r="BO70" i="11" s="1"/>
  <c r="AX101" i="11"/>
  <c r="BC101" i="11" s="1"/>
  <c r="AY105" i="11"/>
  <c r="BO105" i="11" s="1"/>
  <c r="AZ35" i="11"/>
  <c r="AZ36" i="11"/>
  <c r="AX37" i="11"/>
  <c r="BC37" i="11" s="1"/>
  <c r="AX83" i="11"/>
  <c r="BC83" i="11" s="1"/>
  <c r="AZ80" i="11"/>
  <c r="AX112" i="11"/>
  <c r="BC112" i="11" s="1"/>
  <c r="AX26" i="11"/>
  <c r="BC26" i="11" s="1"/>
  <c r="AY28" i="11"/>
  <c r="BO28" i="11" s="1"/>
  <c r="AY47" i="11"/>
  <c r="BO47" i="11" s="1"/>
  <c r="AY71" i="11"/>
  <c r="BO71" i="11" s="1"/>
  <c r="AY67" i="11"/>
  <c r="BO67" i="11" s="1"/>
  <c r="AY114" i="11"/>
  <c r="BO114" i="11" s="1"/>
  <c r="AY26" i="11"/>
  <c r="BO26" i="11" s="1"/>
  <c r="AY16" i="11"/>
  <c r="BO16" i="11" s="1"/>
  <c r="AZ30" i="11"/>
  <c r="AY9" i="11"/>
  <c r="BO9" i="11" s="1"/>
  <c r="AZ33" i="11"/>
  <c r="AZ18" i="11"/>
  <c r="AZ108" i="11"/>
  <c r="AZ28" i="11"/>
  <c r="AX79" i="11"/>
  <c r="BC79" i="11" s="1"/>
  <c r="AY100" i="11"/>
  <c r="BO100" i="11" s="1"/>
  <c r="AY118" i="11"/>
  <c r="BO118" i="11" s="1"/>
  <c r="AX53" i="11"/>
  <c r="BC53" i="11" s="1"/>
  <c r="AZ17" i="11"/>
  <c r="AY18" i="11"/>
  <c r="BO18" i="11" s="1"/>
  <c r="AY63" i="11"/>
  <c r="BO63" i="11" s="1"/>
  <c r="AY41" i="11"/>
  <c r="BO41" i="11" s="1"/>
  <c r="AZ102" i="11"/>
  <c r="AZ16" i="11"/>
  <c r="AY91" i="11"/>
  <c r="BO91" i="11" s="1"/>
  <c r="AX93" i="11"/>
  <c r="BC93" i="11" s="1"/>
  <c r="AX98" i="11"/>
  <c r="BC98" i="11" s="1"/>
  <c r="AZ99" i="11"/>
  <c r="AY42" i="11"/>
  <c r="BO42" i="11" s="1"/>
  <c r="AY3" i="11"/>
  <c r="BO3" i="11" s="1"/>
  <c r="AY64" i="11"/>
  <c r="BO64" i="11" s="1"/>
  <c r="AY19" i="11"/>
  <c r="BO19" i="11" s="1"/>
  <c r="AY110" i="11"/>
  <c r="BO110" i="11" s="1"/>
  <c r="AY93" i="11"/>
  <c r="BO93" i="11" s="1"/>
  <c r="AY95" i="11"/>
  <c r="BO95" i="11" s="1"/>
  <c r="AZ113" i="11"/>
  <c r="AZ24" i="11"/>
  <c r="AX90" i="11"/>
  <c r="BC90" i="11" s="1"/>
  <c r="AY115" i="11"/>
  <c r="BO115" i="11" s="1"/>
  <c r="AZ47" i="11"/>
  <c r="AY121" i="11"/>
  <c r="BO121" i="11" s="1"/>
  <c r="AX57" i="11"/>
  <c r="BC57" i="11" s="1"/>
  <c r="AZ88" i="11"/>
  <c r="AZ58" i="11"/>
  <c r="AZ56" i="11"/>
  <c r="AX39" i="11"/>
  <c r="BC39" i="11" s="1"/>
  <c r="AX11" i="11"/>
  <c r="BC11" i="11" s="1"/>
  <c r="AY117" i="11"/>
  <c r="BO117" i="11" s="1"/>
  <c r="AY38" i="11"/>
  <c r="BO38" i="11" s="1"/>
  <c r="AY32" i="11"/>
  <c r="BO32" i="11" s="1"/>
  <c r="AX117" i="11"/>
  <c r="BC117" i="11" s="1"/>
  <c r="AY49" i="11"/>
  <c r="BO49" i="11" s="1"/>
  <c r="AZ115" i="11"/>
  <c r="AZ73" i="11"/>
  <c r="AX96" i="11"/>
  <c r="BC96" i="11" s="1"/>
  <c r="AX50" i="11"/>
  <c r="BC50" i="11" s="1"/>
  <c r="AY75" i="11"/>
  <c r="BO75" i="11" s="1"/>
  <c r="AY10" i="11"/>
  <c r="BO10" i="11" s="1"/>
  <c r="AX74" i="11"/>
  <c r="BC74" i="11" s="1"/>
  <c r="AZ98" i="11"/>
  <c r="AX18" i="11"/>
  <c r="BC18" i="11" s="1"/>
  <c r="AZ123" i="11"/>
  <c r="AZ81" i="11"/>
  <c r="AX104" i="11"/>
  <c r="BC104" i="11" s="1"/>
  <c r="AX58" i="11"/>
  <c r="BC58" i="11" s="1"/>
  <c r="AY83" i="11"/>
  <c r="BO83" i="11" s="1"/>
  <c r="AY81" i="11"/>
  <c r="BO81" i="11" s="1"/>
  <c r="AZ104" i="11"/>
  <c r="AY22" i="11"/>
  <c r="BO22" i="11" s="1"/>
  <c r="AY99" i="11"/>
  <c r="BO99" i="11" s="1"/>
  <c r="AX119" i="11"/>
  <c r="BC119" i="11" s="1"/>
  <c r="AZ26" i="11"/>
  <c r="AZ4" i="11"/>
  <c r="AX118" i="11"/>
  <c r="BC118" i="11" s="1"/>
  <c r="AX65" i="11"/>
  <c r="BC65" i="11" s="1"/>
  <c r="AY53" i="11"/>
  <c r="BO53" i="11" s="1"/>
  <c r="AY43" i="11"/>
  <c r="BO43" i="11" s="1"/>
  <c r="AZ111" i="11"/>
  <c r="AX3" i="11"/>
  <c r="BC3" i="11" s="1"/>
  <c r="AZ96" i="11"/>
  <c r="AY27" i="11"/>
  <c r="BO27" i="11" s="1"/>
  <c r="AZ83" i="11"/>
  <c r="AZ41" i="11"/>
  <c r="AX64" i="11"/>
  <c r="BC64" i="11" s="1"/>
  <c r="AX125" i="11"/>
  <c r="BC125" i="11" s="1"/>
  <c r="AY90" i="11"/>
  <c r="BO90" i="11" s="1"/>
  <c r="AZ69" i="11"/>
  <c r="AY57" i="11"/>
  <c r="BO57" i="11" s="1"/>
  <c r="AX45" i="11"/>
  <c r="BC45" i="11" s="1"/>
  <c r="AZ23" i="11"/>
  <c r="AZ66" i="11"/>
  <c r="AZ72" i="11"/>
  <c r="AX47" i="11"/>
  <c r="BC47" i="11" s="1"/>
  <c r="AX105" i="11"/>
  <c r="BC105" i="11" s="1"/>
  <c r="AY14" i="11"/>
  <c r="BO14" i="11" s="1"/>
  <c r="AY86" i="11"/>
  <c r="BO86" i="11" s="1"/>
  <c r="AX29" i="11"/>
  <c r="BC29" i="11" s="1"/>
  <c r="AX56" i="11"/>
  <c r="BC56" i="11" s="1"/>
  <c r="AZ39" i="11"/>
  <c r="AY31" i="11"/>
  <c r="BO31" i="11" s="1"/>
  <c r="AY48" i="11"/>
  <c r="BO48" i="11" s="1"/>
  <c r="AZ70" i="11"/>
  <c r="AY58" i="11"/>
  <c r="BO58" i="11" s="1"/>
  <c r="AX20" i="11"/>
  <c r="BC20" i="11" s="1"/>
  <c r="AX10" i="11"/>
  <c r="BC10" i="11" s="1"/>
  <c r="AX34" i="11"/>
  <c r="BC34" i="11" s="1"/>
  <c r="AX113" i="11"/>
  <c r="BC113" i="11" s="1"/>
  <c r="AX2" i="11"/>
  <c r="BC2" i="11" s="1"/>
  <c r="BJ2" i="11" s="1"/>
  <c r="AY2" i="11"/>
  <c r="BO2" i="11" s="1"/>
  <c r="AZ2" i="11"/>
  <c r="BX101" i="12" l="1"/>
  <c r="BX17" i="12"/>
  <c r="BX22" i="12"/>
  <c r="BX85" i="12"/>
  <c r="BP126" i="12"/>
  <c r="BQ27" i="12" s="1"/>
  <c r="CA119" i="12"/>
  <c r="CB119" i="12" s="1"/>
  <c r="CA4" i="12"/>
  <c r="CB4" i="12" s="1"/>
  <c r="BX97" i="12"/>
  <c r="BX82" i="12"/>
  <c r="BX3" i="12"/>
  <c r="BX51" i="12"/>
  <c r="CA29" i="12"/>
  <c r="CB29" i="12" s="1"/>
  <c r="BX15" i="12"/>
  <c r="BX98" i="12"/>
  <c r="BX5" i="12"/>
  <c r="BX24" i="12"/>
  <c r="CA27" i="12"/>
  <c r="CB27" i="12" s="1"/>
  <c r="BX27" i="12"/>
  <c r="BZ126" i="12"/>
  <c r="BY127" i="12" s="1"/>
  <c r="CA69" i="12"/>
  <c r="CB69" i="12" s="1"/>
  <c r="BX69" i="12"/>
  <c r="CA36" i="12"/>
  <c r="CB36" i="12" s="1"/>
  <c r="BX36" i="12"/>
  <c r="CA105" i="12"/>
  <c r="CB105" i="12" s="1"/>
  <c r="BX105" i="12"/>
  <c r="CA86" i="12"/>
  <c r="CB86" i="12" s="1"/>
  <c r="BX86" i="12"/>
  <c r="CA11" i="12"/>
  <c r="CB11" i="12" s="1"/>
  <c r="BX11" i="12"/>
  <c r="CA60" i="12"/>
  <c r="CB60" i="12" s="1"/>
  <c r="BX60" i="12"/>
  <c r="CA95" i="12"/>
  <c r="CB95" i="12" s="1"/>
  <c r="BX95" i="12"/>
  <c r="CA56" i="12"/>
  <c r="CB56" i="12" s="1"/>
  <c r="BX56" i="12"/>
  <c r="CA50" i="12"/>
  <c r="CB50" i="12" s="1"/>
  <c r="BX50" i="12"/>
  <c r="CA19" i="12"/>
  <c r="CB19" i="12" s="1"/>
  <c r="BX19" i="12"/>
  <c r="CA45" i="12"/>
  <c r="CB45" i="12" s="1"/>
  <c r="BX45" i="12"/>
  <c r="CA18" i="12"/>
  <c r="CB18" i="12" s="1"/>
  <c r="BX18" i="12"/>
  <c r="CA79" i="12"/>
  <c r="CB79" i="12" s="1"/>
  <c r="BX79" i="12"/>
  <c r="CA107" i="12"/>
  <c r="CB107" i="12" s="1"/>
  <c r="BX107" i="12"/>
  <c r="CA123" i="12"/>
  <c r="CB123" i="12" s="1"/>
  <c r="BX123" i="12"/>
  <c r="CA77" i="12"/>
  <c r="CB77" i="12" s="1"/>
  <c r="BX77" i="12"/>
  <c r="CA68" i="12"/>
  <c r="CB68" i="12" s="1"/>
  <c r="BX68" i="12"/>
  <c r="CA52" i="12"/>
  <c r="CB52" i="12" s="1"/>
  <c r="BX52" i="12"/>
  <c r="CA83" i="12"/>
  <c r="CB83" i="12" s="1"/>
  <c r="BX83" i="12"/>
  <c r="CA32" i="12"/>
  <c r="CB32" i="12" s="1"/>
  <c r="BX32" i="12"/>
  <c r="CA116" i="12"/>
  <c r="CB116" i="12" s="1"/>
  <c r="BX116" i="12"/>
  <c r="CA100" i="12"/>
  <c r="CB100" i="12" s="1"/>
  <c r="BX100" i="12"/>
  <c r="CA28" i="12"/>
  <c r="CB28" i="12" s="1"/>
  <c r="BX28" i="12"/>
  <c r="CA112" i="12"/>
  <c r="CB112" i="12" s="1"/>
  <c r="BX112" i="12"/>
  <c r="CA46" i="12"/>
  <c r="CB46" i="12" s="1"/>
  <c r="BX46" i="12"/>
  <c r="CA106" i="12"/>
  <c r="CB106" i="12" s="1"/>
  <c r="BX106" i="12"/>
  <c r="CA57" i="12"/>
  <c r="CB57" i="12" s="1"/>
  <c r="BX57" i="12"/>
  <c r="CA72" i="12"/>
  <c r="CB72" i="12" s="1"/>
  <c r="BX72" i="12"/>
  <c r="CA23" i="12"/>
  <c r="CB23" i="12" s="1"/>
  <c r="BX23" i="12"/>
  <c r="CA47" i="12"/>
  <c r="CB47" i="12" s="1"/>
  <c r="BX47" i="12"/>
  <c r="CA88" i="12"/>
  <c r="CB88" i="12" s="1"/>
  <c r="BX88" i="12"/>
  <c r="CA102" i="12"/>
  <c r="CB102" i="12" s="1"/>
  <c r="BX102" i="12"/>
  <c r="CA78" i="12"/>
  <c r="CB78" i="12" s="1"/>
  <c r="BX78" i="12"/>
  <c r="CA103" i="12"/>
  <c r="CB103" i="12" s="1"/>
  <c r="BX103" i="12"/>
  <c r="CB2" i="12"/>
  <c r="CA114" i="12"/>
  <c r="CB114" i="12" s="1"/>
  <c r="BX114" i="12"/>
  <c r="CJ126" i="12"/>
  <c r="CK2" i="12"/>
  <c r="CA118" i="12"/>
  <c r="CB118" i="12" s="1"/>
  <c r="BX118" i="12"/>
  <c r="CA58" i="12"/>
  <c r="CB58" i="12" s="1"/>
  <c r="BX58" i="12"/>
  <c r="CA91" i="12"/>
  <c r="CB91" i="12" s="1"/>
  <c r="BX91" i="12"/>
  <c r="CA90" i="12"/>
  <c r="CB90" i="12" s="1"/>
  <c r="BX90" i="12"/>
  <c r="CA25" i="12"/>
  <c r="CB25" i="12" s="1"/>
  <c r="BX25" i="12"/>
  <c r="CA122" i="12"/>
  <c r="CB122" i="12" s="1"/>
  <c r="BX122" i="12"/>
  <c r="CA14" i="12"/>
  <c r="CB14" i="12" s="1"/>
  <c r="BX14" i="12"/>
  <c r="CA49" i="12"/>
  <c r="CB49" i="12" s="1"/>
  <c r="BX49" i="12"/>
  <c r="CA104" i="12"/>
  <c r="CB104" i="12" s="1"/>
  <c r="BX104" i="12"/>
  <c r="CA39" i="12"/>
  <c r="CB39" i="12" s="1"/>
  <c r="BX39" i="12"/>
  <c r="CA43" i="12"/>
  <c r="CB43" i="12" s="1"/>
  <c r="BX43" i="12"/>
  <c r="CA9" i="12"/>
  <c r="CB9" i="12" s="1"/>
  <c r="BX9" i="12"/>
  <c r="CA96" i="12"/>
  <c r="CB96" i="12" s="1"/>
  <c r="BX96" i="12"/>
  <c r="CA93" i="12"/>
  <c r="CB93" i="12" s="1"/>
  <c r="BX93" i="12"/>
  <c r="BD126" i="12"/>
  <c r="BE2" i="12" s="1"/>
  <c r="CA75" i="12"/>
  <c r="CB75" i="12" s="1"/>
  <c r="BX75" i="12"/>
  <c r="CA33" i="12"/>
  <c r="CB33" i="12" s="1"/>
  <c r="BX33" i="12"/>
  <c r="CA115" i="12"/>
  <c r="CB115" i="12" s="1"/>
  <c r="BX115" i="12"/>
  <c r="CA64" i="12"/>
  <c r="CB64" i="12" s="1"/>
  <c r="BX64" i="12"/>
  <c r="CI126" i="12"/>
  <c r="CA31" i="12"/>
  <c r="CB31" i="12" s="1"/>
  <c r="BX31" i="12"/>
  <c r="CA61" i="12"/>
  <c r="CB61" i="12" s="1"/>
  <c r="BX61" i="12"/>
  <c r="CA124" i="12"/>
  <c r="CB124" i="12" s="1"/>
  <c r="BX124" i="12"/>
  <c r="CA81" i="12"/>
  <c r="CB81" i="12" s="1"/>
  <c r="BX81" i="12"/>
  <c r="CA6" i="12"/>
  <c r="CB6" i="12" s="1"/>
  <c r="BX6" i="12"/>
  <c r="CA63" i="12"/>
  <c r="CB63" i="12" s="1"/>
  <c r="BX63" i="12"/>
  <c r="CA73" i="12"/>
  <c r="CB73" i="12" s="1"/>
  <c r="BX73" i="12"/>
  <c r="CA76" i="12"/>
  <c r="CB76" i="12" s="1"/>
  <c r="BX76" i="12"/>
  <c r="CA48" i="12"/>
  <c r="CB48" i="12" s="1"/>
  <c r="BX48" i="12"/>
  <c r="CA65" i="12"/>
  <c r="CB65" i="12" s="1"/>
  <c r="BX65" i="12"/>
  <c r="CA111" i="12"/>
  <c r="CB111" i="12" s="1"/>
  <c r="BX111" i="12"/>
  <c r="CA53" i="12"/>
  <c r="CB53" i="12" s="1"/>
  <c r="BX53" i="12"/>
  <c r="CA113" i="12"/>
  <c r="CB113" i="12" s="1"/>
  <c r="BX113" i="12"/>
  <c r="CA125" i="12"/>
  <c r="CB125" i="12" s="1"/>
  <c r="BX125" i="12"/>
  <c r="CA10" i="12"/>
  <c r="CB10" i="12" s="1"/>
  <c r="BX10" i="12"/>
  <c r="CA87" i="12"/>
  <c r="CB87" i="12" s="1"/>
  <c r="BX87" i="12"/>
  <c r="CA41" i="12"/>
  <c r="CB41" i="12" s="1"/>
  <c r="BX41" i="12"/>
  <c r="CA12" i="12"/>
  <c r="CB12" i="12" s="1"/>
  <c r="BX12" i="12"/>
  <c r="CA42" i="12"/>
  <c r="CB42" i="12" s="1"/>
  <c r="BX42" i="12"/>
  <c r="CA84" i="12"/>
  <c r="CB84" i="12" s="1"/>
  <c r="BX84" i="12"/>
  <c r="CA20" i="12"/>
  <c r="CB20" i="12" s="1"/>
  <c r="BX20" i="12"/>
  <c r="CA16" i="12"/>
  <c r="CB16" i="12" s="1"/>
  <c r="BX16" i="12"/>
  <c r="CA120" i="12"/>
  <c r="CB120" i="12" s="1"/>
  <c r="BX120" i="12"/>
  <c r="CA62" i="12"/>
  <c r="CB62" i="12" s="1"/>
  <c r="BX62" i="12"/>
  <c r="CA110" i="12"/>
  <c r="CB110" i="12" s="1"/>
  <c r="BX110" i="12"/>
  <c r="CA66" i="12"/>
  <c r="CB66" i="12" s="1"/>
  <c r="BX66" i="12"/>
  <c r="CA7" i="12"/>
  <c r="CB7" i="12" s="1"/>
  <c r="BX7" i="12"/>
  <c r="CA37" i="12"/>
  <c r="CB37" i="12" s="1"/>
  <c r="BX37" i="12"/>
  <c r="CA121" i="12"/>
  <c r="CB121" i="12" s="1"/>
  <c r="BX121" i="12"/>
  <c r="CA117" i="12"/>
  <c r="CB117" i="12" s="1"/>
  <c r="BX117" i="12"/>
  <c r="CA94" i="12"/>
  <c r="CB94" i="12" s="1"/>
  <c r="BX94" i="12"/>
  <c r="BP5" i="11"/>
  <c r="CI101" i="11"/>
  <c r="CJ101" i="11" s="1"/>
  <c r="CK101" i="11" s="1"/>
  <c r="CI50" i="11"/>
  <c r="CJ50" i="11" s="1"/>
  <c r="CK50" i="11" s="1"/>
  <c r="BZ91" i="11"/>
  <c r="CA91" i="11" s="1"/>
  <c r="CB91" i="11" s="1"/>
  <c r="CI64" i="11"/>
  <c r="CJ64" i="11" s="1"/>
  <c r="CK64" i="11" s="1"/>
  <c r="BV109" i="11"/>
  <c r="BP69" i="11"/>
  <c r="BV111" i="11"/>
  <c r="CI117" i="11"/>
  <c r="CJ117" i="11" s="1"/>
  <c r="CK117" i="11" s="1"/>
  <c r="BV113" i="11"/>
  <c r="BP39" i="11"/>
  <c r="CI59" i="11"/>
  <c r="CJ59" i="11" s="1"/>
  <c r="CK59" i="11" s="1"/>
  <c r="BP79" i="11"/>
  <c r="BP59" i="11"/>
  <c r="BV116" i="11"/>
  <c r="BP123" i="11"/>
  <c r="BZ63" i="11"/>
  <c r="CA63" i="11" s="1"/>
  <c r="CB63" i="11" s="1"/>
  <c r="BP51" i="11"/>
  <c r="BP77" i="11"/>
  <c r="CI118" i="11"/>
  <c r="CJ118" i="11" s="1"/>
  <c r="CK118" i="11" s="1"/>
  <c r="BZ42" i="11"/>
  <c r="CA42" i="11" s="1"/>
  <c r="CB42" i="11" s="1"/>
  <c r="BZ45" i="11"/>
  <c r="CA45" i="11" s="1"/>
  <c r="CB45" i="11" s="1"/>
  <c r="BV88" i="11"/>
  <c r="CI114" i="11"/>
  <c r="CJ114" i="11" s="1"/>
  <c r="CK114" i="11" s="1"/>
  <c r="BZ97" i="11"/>
  <c r="CA97" i="11" s="1"/>
  <c r="CB97" i="11" s="1"/>
  <c r="BZ76" i="11"/>
  <c r="CA76" i="11" s="1"/>
  <c r="CB76" i="11" s="1"/>
  <c r="BV13" i="11"/>
  <c r="BZ79" i="11"/>
  <c r="CA79" i="11" s="1"/>
  <c r="CB79" i="11" s="1"/>
  <c r="BJ56" i="11"/>
  <c r="BD56" i="11"/>
  <c r="BP83" i="11"/>
  <c r="BV83" i="11"/>
  <c r="BP93" i="11"/>
  <c r="BV93" i="11"/>
  <c r="BV28" i="11"/>
  <c r="BP28" i="11"/>
  <c r="BP54" i="11"/>
  <c r="BV54" i="11"/>
  <c r="CI110" i="11"/>
  <c r="CJ110" i="11" s="1"/>
  <c r="CK110" i="11" s="1"/>
  <c r="BZ110" i="11"/>
  <c r="CA110" i="11" s="1"/>
  <c r="CB110" i="11" s="1"/>
  <c r="BZ25" i="11"/>
  <c r="CA25" i="11" s="1"/>
  <c r="CB25" i="11" s="1"/>
  <c r="CI25" i="11"/>
  <c r="CJ25" i="11" s="1"/>
  <c r="CK25" i="11" s="1"/>
  <c r="BP106" i="11"/>
  <c r="BV106" i="11"/>
  <c r="BJ116" i="11"/>
  <c r="BD116" i="11"/>
  <c r="CI71" i="11"/>
  <c r="CJ71" i="11" s="1"/>
  <c r="CK71" i="11" s="1"/>
  <c r="BZ71" i="11"/>
  <c r="CA71" i="11" s="1"/>
  <c r="CB71" i="11" s="1"/>
  <c r="BJ102" i="11"/>
  <c r="BD102" i="11"/>
  <c r="CI100" i="11"/>
  <c r="CJ100" i="11" s="1"/>
  <c r="CK100" i="11" s="1"/>
  <c r="BZ100" i="11"/>
  <c r="CA100" i="11" s="1"/>
  <c r="CB100" i="11" s="1"/>
  <c r="CI109" i="11"/>
  <c r="CJ109" i="11" s="1"/>
  <c r="CK109" i="11" s="1"/>
  <c r="BZ109" i="11"/>
  <c r="CA109" i="11" s="1"/>
  <c r="CB109" i="11" s="1"/>
  <c r="BD10" i="11"/>
  <c r="BJ10" i="11"/>
  <c r="BX10" i="11"/>
  <c r="BJ58" i="11"/>
  <c r="BD58" i="11"/>
  <c r="BP110" i="11"/>
  <c r="BV110" i="11"/>
  <c r="BX101" i="11"/>
  <c r="BJ101" i="11"/>
  <c r="BD101" i="11"/>
  <c r="BV84" i="11"/>
  <c r="BP84" i="11"/>
  <c r="BJ25" i="11"/>
  <c r="BD25" i="11"/>
  <c r="CI89" i="11"/>
  <c r="CJ89" i="11" s="1"/>
  <c r="CK89" i="11" s="1"/>
  <c r="BZ89" i="11"/>
  <c r="CA89" i="11" s="1"/>
  <c r="CB89" i="11" s="1"/>
  <c r="BP82" i="11"/>
  <c r="BV82" i="11"/>
  <c r="CI7" i="11"/>
  <c r="CJ7" i="11" s="1"/>
  <c r="CK7" i="11" s="1"/>
  <c r="BZ7" i="11"/>
  <c r="CA7" i="11" s="1"/>
  <c r="CB7" i="11" s="1"/>
  <c r="BJ81" i="11"/>
  <c r="BD81" i="11"/>
  <c r="CI119" i="11"/>
  <c r="CJ119" i="11" s="1"/>
  <c r="CK119" i="11" s="1"/>
  <c r="BZ119" i="11"/>
  <c r="CA119" i="11" s="1"/>
  <c r="CB119" i="11" s="1"/>
  <c r="BJ123" i="11"/>
  <c r="BD123" i="11"/>
  <c r="BD20" i="11"/>
  <c r="BJ20" i="11"/>
  <c r="BZ96" i="11"/>
  <c r="CA96" i="11" s="1"/>
  <c r="CB96" i="11" s="1"/>
  <c r="CI96" i="11"/>
  <c r="CJ96" i="11" s="1"/>
  <c r="CK96" i="11" s="1"/>
  <c r="BX50" i="11"/>
  <c r="BJ50" i="11"/>
  <c r="BD50" i="11"/>
  <c r="CI16" i="11"/>
  <c r="CJ16" i="11" s="1"/>
  <c r="CK16" i="11" s="1"/>
  <c r="BZ16" i="11"/>
  <c r="CA16" i="11" s="1"/>
  <c r="CB16" i="11" s="1"/>
  <c r="BV70" i="11"/>
  <c r="BP70" i="11"/>
  <c r="BV61" i="11"/>
  <c r="BP61" i="11"/>
  <c r="BP78" i="11"/>
  <c r="BV78" i="11"/>
  <c r="BJ70" i="11"/>
  <c r="BD70" i="11"/>
  <c r="BJ107" i="11"/>
  <c r="BD107" i="11"/>
  <c r="BV20" i="11"/>
  <c r="BP20" i="11"/>
  <c r="BJ119" i="11"/>
  <c r="BD119" i="11"/>
  <c r="BP115" i="11"/>
  <c r="BV115" i="11"/>
  <c r="BP26" i="11"/>
  <c r="BV26" i="11"/>
  <c r="CI116" i="11"/>
  <c r="CJ116" i="11" s="1"/>
  <c r="CK116" i="11" s="1"/>
  <c r="BZ116" i="11"/>
  <c r="CA116" i="11" s="1"/>
  <c r="CB116" i="11" s="1"/>
  <c r="CI12" i="11"/>
  <c r="CJ12" i="11" s="1"/>
  <c r="CK12" i="11" s="1"/>
  <c r="BZ12" i="11"/>
  <c r="CA12" i="11" s="1"/>
  <c r="CB12" i="11" s="1"/>
  <c r="CI40" i="11"/>
  <c r="CJ40" i="11" s="1"/>
  <c r="CK40" i="11" s="1"/>
  <c r="BZ40" i="11"/>
  <c r="CA40" i="11" s="1"/>
  <c r="CB40" i="11" s="1"/>
  <c r="BP37" i="11"/>
  <c r="BV37" i="11"/>
  <c r="BD124" i="11"/>
  <c r="BJ124" i="11"/>
  <c r="CI21" i="11"/>
  <c r="CJ21" i="11" s="1"/>
  <c r="CK21" i="11" s="1"/>
  <c r="BZ21" i="11"/>
  <c r="CA21" i="11" s="1"/>
  <c r="CB21" i="11" s="1"/>
  <c r="CI51" i="11"/>
  <c r="CJ51" i="11" s="1"/>
  <c r="CK51" i="11" s="1"/>
  <c r="BZ51" i="11"/>
  <c r="CA51" i="11" s="1"/>
  <c r="CB51" i="11" s="1"/>
  <c r="BJ113" i="11"/>
  <c r="BD113" i="11"/>
  <c r="BZ39" i="11"/>
  <c r="CA39" i="11" s="1"/>
  <c r="CB39" i="11" s="1"/>
  <c r="CI39" i="11"/>
  <c r="CJ39" i="11" s="1"/>
  <c r="CK39" i="11" s="1"/>
  <c r="CI66" i="11"/>
  <c r="CJ66" i="11" s="1"/>
  <c r="CK66" i="11" s="1"/>
  <c r="BZ66" i="11"/>
  <c r="CA66" i="11" s="1"/>
  <c r="CB66" i="11" s="1"/>
  <c r="CI41" i="11"/>
  <c r="CJ41" i="11" s="1"/>
  <c r="CK41" i="11" s="1"/>
  <c r="BZ41" i="11"/>
  <c r="CA41" i="11" s="1"/>
  <c r="CB41" i="11" s="1"/>
  <c r="BJ65" i="11"/>
  <c r="BD65" i="11"/>
  <c r="BV81" i="11"/>
  <c r="BP81" i="11"/>
  <c r="BJ74" i="11"/>
  <c r="BD74" i="11"/>
  <c r="BJ117" i="11"/>
  <c r="BD117" i="11"/>
  <c r="BX117" i="11"/>
  <c r="CI88" i="11"/>
  <c r="CJ88" i="11" s="1"/>
  <c r="CK88" i="11" s="1"/>
  <c r="BZ88" i="11"/>
  <c r="CA88" i="11" s="1"/>
  <c r="CB88" i="11" s="1"/>
  <c r="BP95" i="11"/>
  <c r="BV95" i="11"/>
  <c r="BJ98" i="11"/>
  <c r="BD98" i="11"/>
  <c r="BZ17" i="11"/>
  <c r="CA17" i="11" s="1"/>
  <c r="CB17" i="11" s="1"/>
  <c r="CI17" i="11"/>
  <c r="CJ17" i="11" s="1"/>
  <c r="CK17" i="11" s="1"/>
  <c r="CI33" i="11"/>
  <c r="CJ33" i="11" s="1"/>
  <c r="CK33" i="11" s="1"/>
  <c r="BZ33" i="11"/>
  <c r="CA33" i="11" s="1"/>
  <c r="CB33" i="11" s="1"/>
  <c r="BV47" i="11"/>
  <c r="BP47" i="11"/>
  <c r="CI35" i="11"/>
  <c r="CJ35" i="11" s="1"/>
  <c r="CK35" i="11" s="1"/>
  <c r="BZ35" i="11"/>
  <c r="CA35" i="11" s="1"/>
  <c r="CB35" i="11" s="1"/>
  <c r="BD6" i="11"/>
  <c r="BJ6" i="11"/>
  <c r="BP107" i="11"/>
  <c r="BV107" i="11"/>
  <c r="BV104" i="11"/>
  <c r="BP104" i="11"/>
  <c r="BJ106" i="11"/>
  <c r="BD106" i="11"/>
  <c r="BP4" i="11"/>
  <c r="BV4" i="11"/>
  <c r="BP35" i="11"/>
  <c r="BV35" i="11"/>
  <c r="CI95" i="11"/>
  <c r="CJ95" i="11" s="1"/>
  <c r="CK95" i="11" s="1"/>
  <c r="BZ95" i="11"/>
  <c r="CA95" i="11" s="1"/>
  <c r="CB95" i="11" s="1"/>
  <c r="CI54" i="11"/>
  <c r="CJ54" i="11" s="1"/>
  <c r="CK54" i="11" s="1"/>
  <c r="BZ54" i="11"/>
  <c r="CA54" i="11" s="1"/>
  <c r="CB54" i="11" s="1"/>
  <c r="BJ69" i="11"/>
  <c r="BD69" i="11"/>
  <c r="BP92" i="11"/>
  <c r="BV92" i="11"/>
  <c r="BV24" i="11"/>
  <c r="BP24" i="11"/>
  <c r="BP122" i="11"/>
  <c r="BV122" i="11"/>
  <c r="BV62" i="11"/>
  <c r="BP62" i="11"/>
  <c r="CI65" i="11"/>
  <c r="CJ65" i="11" s="1"/>
  <c r="CK65" i="11" s="1"/>
  <c r="BZ65" i="11"/>
  <c r="CA65" i="11" s="1"/>
  <c r="CB65" i="11" s="1"/>
  <c r="BJ68" i="11"/>
  <c r="BD68" i="11"/>
  <c r="CI62" i="11"/>
  <c r="CJ62" i="11" s="1"/>
  <c r="CK62" i="11" s="1"/>
  <c r="BZ62" i="11"/>
  <c r="CA62" i="11" s="1"/>
  <c r="CB62" i="11" s="1"/>
  <c r="BD12" i="11"/>
  <c r="BJ12" i="11"/>
  <c r="BD13" i="11"/>
  <c r="BJ13" i="11"/>
  <c r="CI121" i="11"/>
  <c r="CJ121" i="11" s="1"/>
  <c r="CK121" i="11" s="1"/>
  <c r="BZ121" i="11"/>
  <c r="CA121" i="11" s="1"/>
  <c r="CB121" i="11" s="1"/>
  <c r="CI112" i="11"/>
  <c r="CJ112" i="11" s="1"/>
  <c r="CK112" i="11" s="1"/>
  <c r="BZ112" i="11"/>
  <c r="CA112" i="11" s="1"/>
  <c r="CB112" i="11" s="1"/>
  <c r="BZ20" i="11"/>
  <c r="CA20" i="11" s="1"/>
  <c r="CB20" i="11" s="1"/>
  <c r="CI20" i="11"/>
  <c r="CJ20" i="11" s="1"/>
  <c r="CK20" i="11" s="1"/>
  <c r="CI37" i="11"/>
  <c r="CJ37" i="11" s="1"/>
  <c r="CK37" i="11" s="1"/>
  <c r="BZ37" i="11"/>
  <c r="CA37" i="11" s="1"/>
  <c r="CB37" i="11" s="1"/>
  <c r="BJ42" i="11"/>
  <c r="BD42" i="11"/>
  <c r="BX42" i="11"/>
  <c r="CI15" i="11"/>
  <c r="CJ15" i="11" s="1"/>
  <c r="CK15" i="11" s="1"/>
  <c r="BZ15" i="11"/>
  <c r="CA15" i="11" s="1"/>
  <c r="CB15" i="11" s="1"/>
  <c r="CI107" i="11"/>
  <c r="CJ107" i="11" s="1"/>
  <c r="CK107" i="11" s="1"/>
  <c r="BZ107" i="11"/>
  <c r="CA107" i="11" s="1"/>
  <c r="CB107" i="11" s="1"/>
  <c r="BJ86" i="11"/>
  <c r="BD86" i="11"/>
  <c r="BX86" i="11"/>
  <c r="BJ118" i="11"/>
  <c r="BD118" i="11"/>
  <c r="BX118" i="11"/>
  <c r="BJ57" i="11"/>
  <c r="BD57" i="11"/>
  <c r="BP9" i="11"/>
  <c r="BV9" i="11"/>
  <c r="BJ111" i="11"/>
  <c r="BD111" i="11"/>
  <c r="BV72" i="11"/>
  <c r="BP72" i="11"/>
  <c r="CI11" i="11"/>
  <c r="CJ11" i="11" s="1"/>
  <c r="CK11" i="11" s="1"/>
  <c r="BZ11" i="11"/>
  <c r="CA11" i="11" s="1"/>
  <c r="CB11" i="11" s="1"/>
  <c r="BD21" i="11"/>
  <c r="BJ21" i="11"/>
  <c r="BJ109" i="11"/>
  <c r="BD109" i="11"/>
  <c r="BD29" i="11"/>
  <c r="BJ29" i="11"/>
  <c r="CI4" i="11"/>
  <c r="CJ4" i="11" s="1"/>
  <c r="CK4" i="11" s="1"/>
  <c r="BZ4" i="11"/>
  <c r="CA4" i="11" s="1"/>
  <c r="CB4" i="11" s="1"/>
  <c r="BV121" i="11"/>
  <c r="BP121" i="11"/>
  <c r="BJ26" i="11"/>
  <c r="BD26" i="11"/>
  <c r="CI6" i="11"/>
  <c r="CJ6" i="11" s="1"/>
  <c r="CK6" i="11" s="1"/>
  <c r="BZ6" i="11"/>
  <c r="CA6" i="11" s="1"/>
  <c r="CB6" i="11" s="1"/>
  <c r="CI8" i="11"/>
  <c r="CJ8" i="11" s="1"/>
  <c r="CK8" i="11" s="1"/>
  <c r="BZ8" i="11"/>
  <c r="CA8" i="11" s="1"/>
  <c r="CB8" i="11" s="1"/>
  <c r="BP87" i="11"/>
  <c r="BV87" i="11"/>
  <c r="CI78" i="11"/>
  <c r="CJ78" i="11" s="1"/>
  <c r="CK78" i="11" s="1"/>
  <c r="BZ78" i="11"/>
  <c r="CA78" i="11" s="1"/>
  <c r="CB78" i="11" s="1"/>
  <c r="BV86" i="11"/>
  <c r="BP86" i="11"/>
  <c r="BJ104" i="11"/>
  <c r="BD104" i="11"/>
  <c r="CI47" i="11"/>
  <c r="CJ47" i="11" s="1"/>
  <c r="CK47" i="11" s="1"/>
  <c r="BZ47" i="11"/>
  <c r="CA47" i="11" s="1"/>
  <c r="CB47" i="11" s="1"/>
  <c r="BP16" i="11"/>
  <c r="BV16" i="11"/>
  <c r="BD5" i="11"/>
  <c r="BJ5" i="11"/>
  <c r="BJ78" i="11"/>
  <c r="BD78" i="11"/>
  <c r="BP29" i="11"/>
  <c r="BV29" i="11"/>
  <c r="BJ62" i="11"/>
  <c r="BD62" i="11"/>
  <c r="BD63" i="11"/>
  <c r="BJ63" i="11"/>
  <c r="BX63" i="11"/>
  <c r="BJ17" i="11"/>
  <c r="BD17" i="11"/>
  <c r="BZ14" i="11"/>
  <c r="CA14" i="11" s="1"/>
  <c r="CB14" i="11" s="1"/>
  <c r="CI14" i="11"/>
  <c r="CJ14" i="11" s="1"/>
  <c r="CK14" i="11" s="1"/>
  <c r="BV58" i="11"/>
  <c r="BP58" i="11"/>
  <c r="CI69" i="11"/>
  <c r="CJ69" i="11" s="1"/>
  <c r="CK69" i="11" s="1"/>
  <c r="BZ69" i="11"/>
  <c r="CA69" i="11" s="1"/>
  <c r="CB69" i="11" s="1"/>
  <c r="CI81" i="11"/>
  <c r="CJ81" i="11" s="1"/>
  <c r="CK81" i="11" s="1"/>
  <c r="BZ81" i="11"/>
  <c r="CA81" i="11" s="1"/>
  <c r="CB81" i="11" s="1"/>
  <c r="BV64" i="11"/>
  <c r="BP64" i="11"/>
  <c r="CI80" i="11"/>
  <c r="CJ80" i="11" s="1"/>
  <c r="CK80" i="11" s="1"/>
  <c r="BZ80" i="11"/>
  <c r="CA80" i="11" s="1"/>
  <c r="CB80" i="11" s="1"/>
  <c r="BJ71" i="11"/>
  <c r="BD71" i="11"/>
  <c r="BP30" i="11"/>
  <c r="BV30" i="11"/>
  <c r="BP120" i="11"/>
  <c r="BV120" i="11"/>
  <c r="BJ67" i="11"/>
  <c r="BD67" i="11"/>
  <c r="CI68" i="11"/>
  <c r="CJ68" i="11" s="1"/>
  <c r="CK68" i="11" s="1"/>
  <c r="BZ68" i="11"/>
  <c r="CA68" i="11" s="1"/>
  <c r="CB68" i="11" s="1"/>
  <c r="BP90" i="11"/>
  <c r="BV90" i="11"/>
  <c r="BJ39" i="11"/>
  <c r="BD39" i="11"/>
  <c r="BP3" i="11"/>
  <c r="BV3" i="11"/>
  <c r="BP41" i="11"/>
  <c r="BV41" i="11"/>
  <c r="CI28" i="11"/>
  <c r="CJ28" i="11" s="1"/>
  <c r="CK28" i="11" s="1"/>
  <c r="BZ28" i="11"/>
  <c r="CA28" i="11" s="1"/>
  <c r="CB28" i="11" s="1"/>
  <c r="BV114" i="11"/>
  <c r="BP114" i="11"/>
  <c r="BJ83" i="11"/>
  <c r="BD83" i="11"/>
  <c r="BJ110" i="11"/>
  <c r="BD110" i="11"/>
  <c r="BJ91" i="11"/>
  <c r="BD91" i="11"/>
  <c r="BX91" i="11"/>
  <c r="BV60" i="11"/>
  <c r="BP60" i="11"/>
  <c r="CI120" i="11"/>
  <c r="CJ120" i="11" s="1"/>
  <c r="CK120" i="11" s="1"/>
  <c r="BZ120" i="11"/>
  <c r="CA120" i="11" s="1"/>
  <c r="CB120" i="11" s="1"/>
  <c r="BP25" i="11"/>
  <c r="BV25" i="11"/>
  <c r="BP94" i="11"/>
  <c r="BV94" i="11"/>
  <c r="BD30" i="11"/>
  <c r="BJ30" i="11"/>
  <c r="BD4" i="11"/>
  <c r="BJ4" i="11"/>
  <c r="BV65" i="11"/>
  <c r="BP65" i="11"/>
  <c r="BZ32" i="11"/>
  <c r="CA32" i="11" s="1"/>
  <c r="CB32" i="11" s="1"/>
  <c r="CI32" i="11"/>
  <c r="CJ32" i="11" s="1"/>
  <c r="CK32" i="11" s="1"/>
  <c r="BP36" i="11"/>
  <c r="BV36" i="11"/>
  <c r="BP112" i="11"/>
  <c r="BV112" i="11"/>
  <c r="BV119" i="11"/>
  <c r="BP119" i="11"/>
  <c r="BP73" i="11"/>
  <c r="BV73" i="11"/>
  <c r="CI49" i="11"/>
  <c r="CJ49" i="11" s="1"/>
  <c r="CK49" i="11" s="1"/>
  <c r="BZ49" i="11"/>
  <c r="CA49" i="11" s="1"/>
  <c r="CB49" i="11" s="1"/>
  <c r="CI5" i="11"/>
  <c r="CJ5" i="11" s="1"/>
  <c r="CK5" i="11" s="1"/>
  <c r="BZ5" i="11"/>
  <c r="CA5" i="11" s="1"/>
  <c r="CB5" i="11" s="1"/>
  <c r="BD9" i="11"/>
  <c r="BJ9" i="11"/>
  <c r="BD16" i="11"/>
  <c r="BJ16" i="11"/>
  <c r="BJ77" i="11"/>
  <c r="BD77" i="11"/>
  <c r="BX77" i="11"/>
  <c r="BJ84" i="11"/>
  <c r="BD84" i="11"/>
  <c r="CI67" i="11"/>
  <c r="CJ67" i="11" s="1"/>
  <c r="CK67" i="11" s="1"/>
  <c r="BZ67" i="11"/>
  <c r="CA67" i="11" s="1"/>
  <c r="CB67" i="11" s="1"/>
  <c r="BJ73" i="11"/>
  <c r="BD73" i="11"/>
  <c r="CI44" i="11"/>
  <c r="CJ44" i="11" s="1"/>
  <c r="CK44" i="11" s="1"/>
  <c r="BZ44" i="11"/>
  <c r="CA44" i="11" s="1"/>
  <c r="CB44" i="11" s="1"/>
  <c r="CI74" i="11"/>
  <c r="CJ74" i="11" s="1"/>
  <c r="CK74" i="11" s="1"/>
  <c r="BZ74" i="11"/>
  <c r="CA74" i="11" s="1"/>
  <c r="CB74" i="11" s="1"/>
  <c r="CI93" i="11"/>
  <c r="CJ93" i="11" s="1"/>
  <c r="CK93" i="11" s="1"/>
  <c r="BZ93" i="11"/>
  <c r="CA93" i="11" s="1"/>
  <c r="CB93" i="11" s="1"/>
  <c r="BD120" i="11"/>
  <c r="BJ120" i="11"/>
  <c r="CI43" i="11"/>
  <c r="CJ43" i="11" s="1"/>
  <c r="CK43" i="11" s="1"/>
  <c r="BZ43" i="11"/>
  <c r="CA43" i="11" s="1"/>
  <c r="CB43" i="11" s="1"/>
  <c r="BX22" i="11"/>
  <c r="BD22" i="11"/>
  <c r="BJ22" i="11"/>
  <c r="BD40" i="11"/>
  <c r="BJ40" i="11"/>
  <c r="CI23" i="11"/>
  <c r="CJ23" i="11" s="1"/>
  <c r="CK23" i="11" s="1"/>
  <c r="BZ23" i="11"/>
  <c r="CA23" i="11" s="1"/>
  <c r="CB23" i="11" s="1"/>
  <c r="BP10" i="11"/>
  <c r="BV10" i="11"/>
  <c r="BJ93" i="11"/>
  <c r="BD93" i="11"/>
  <c r="BV105" i="11"/>
  <c r="BP105" i="11"/>
  <c r="BP68" i="11"/>
  <c r="BV68" i="11"/>
  <c r="BD36" i="11"/>
  <c r="BJ36" i="11"/>
  <c r="BJ33" i="11"/>
  <c r="BD33" i="11"/>
  <c r="BJ100" i="11"/>
  <c r="BD100" i="11"/>
  <c r="BP27" i="11"/>
  <c r="BV27" i="11"/>
  <c r="BP38" i="11"/>
  <c r="BV38" i="11"/>
  <c r="BP118" i="11"/>
  <c r="BV118" i="11"/>
  <c r="CI92" i="11"/>
  <c r="CJ92" i="11" s="1"/>
  <c r="CK92" i="11" s="1"/>
  <c r="BZ92" i="11"/>
  <c r="CA92" i="11" s="1"/>
  <c r="CB92" i="11" s="1"/>
  <c r="BJ97" i="11"/>
  <c r="BD97" i="11"/>
  <c r="BX97" i="11"/>
  <c r="CI9" i="11"/>
  <c r="CJ9" i="11" s="1"/>
  <c r="CK9" i="11" s="1"/>
  <c r="BZ9" i="11"/>
  <c r="CA9" i="11" s="1"/>
  <c r="CB9" i="11" s="1"/>
  <c r="BJ122" i="11"/>
  <c r="BD122" i="11"/>
  <c r="BJ95" i="11"/>
  <c r="BD95" i="11"/>
  <c r="BV66" i="11"/>
  <c r="BP66" i="11"/>
  <c r="BD88" i="11"/>
  <c r="BJ88" i="11"/>
  <c r="CI26" i="11"/>
  <c r="CJ26" i="11" s="1"/>
  <c r="CK26" i="11" s="1"/>
  <c r="BZ26" i="11"/>
  <c r="CA26" i="11" s="1"/>
  <c r="CB26" i="11" s="1"/>
  <c r="BP19" i="11"/>
  <c r="BV19" i="11"/>
  <c r="BV100" i="11"/>
  <c r="BP100" i="11"/>
  <c r="CI31" i="11"/>
  <c r="CJ31" i="11" s="1"/>
  <c r="CK31" i="11" s="1"/>
  <c r="BZ31" i="11"/>
  <c r="CA31" i="11" s="1"/>
  <c r="CB31" i="11" s="1"/>
  <c r="BJ51" i="11"/>
  <c r="BD51" i="11"/>
  <c r="BV15" i="11"/>
  <c r="BP15" i="11"/>
  <c r="BD7" i="11"/>
  <c r="BJ7" i="11"/>
  <c r="BJ32" i="11"/>
  <c r="BD32" i="11"/>
  <c r="BD3" i="11"/>
  <c r="BJ3" i="11"/>
  <c r="BJ96" i="11"/>
  <c r="BD96" i="11"/>
  <c r="BJ79" i="11"/>
  <c r="BD79" i="11"/>
  <c r="CI125" i="11"/>
  <c r="CJ125" i="11" s="1"/>
  <c r="CK125" i="11" s="1"/>
  <c r="BZ125" i="11"/>
  <c r="CA125" i="11" s="1"/>
  <c r="CB125" i="11" s="1"/>
  <c r="CI57" i="11"/>
  <c r="CJ57" i="11" s="1"/>
  <c r="CK57" i="11" s="1"/>
  <c r="BZ57" i="11"/>
  <c r="CA57" i="11" s="1"/>
  <c r="CB57" i="11" s="1"/>
  <c r="BV97" i="11"/>
  <c r="BP97" i="11"/>
  <c r="BJ43" i="11"/>
  <c r="BD43" i="11"/>
  <c r="BJ115" i="11"/>
  <c r="BD115" i="11"/>
  <c r="CI38" i="11"/>
  <c r="CJ38" i="11" s="1"/>
  <c r="CK38" i="11" s="1"/>
  <c r="BZ38" i="11"/>
  <c r="CA38" i="11" s="1"/>
  <c r="CB38" i="11" s="1"/>
  <c r="CI70" i="11"/>
  <c r="CJ70" i="11" s="1"/>
  <c r="CK70" i="11" s="1"/>
  <c r="BZ70" i="11"/>
  <c r="CA70" i="11" s="1"/>
  <c r="CB70" i="11" s="1"/>
  <c r="BZ111" i="11"/>
  <c r="CA111" i="11" s="1"/>
  <c r="CB111" i="11" s="1"/>
  <c r="CI111" i="11"/>
  <c r="CJ111" i="11" s="1"/>
  <c r="CK111" i="11" s="1"/>
  <c r="BZ73" i="11"/>
  <c r="CA73" i="11" s="1"/>
  <c r="CB73" i="11" s="1"/>
  <c r="CI73" i="11"/>
  <c r="CJ73" i="11" s="1"/>
  <c r="CK73" i="11" s="1"/>
  <c r="BV43" i="11"/>
  <c r="BP43" i="11"/>
  <c r="CI24" i="11"/>
  <c r="CJ24" i="11" s="1"/>
  <c r="CK24" i="11" s="1"/>
  <c r="BZ24" i="11"/>
  <c r="CA24" i="11" s="1"/>
  <c r="CB24" i="11" s="1"/>
  <c r="BD37" i="11"/>
  <c r="BJ37" i="11"/>
  <c r="BP34" i="11"/>
  <c r="BV34" i="11"/>
  <c r="BJ35" i="11"/>
  <c r="BD35" i="11"/>
  <c r="BJ41" i="11"/>
  <c r="BD41" i="11"/>
  <c r="BV124" i="11"/>
  <c r="BP124" i="11"/>
  <c r="BJ103" i="11"/>
  <c r="BD103" i="11"/>
  <c r="CI75" i="11"/>
  <c r="CJ75" i="11" s="1"/>
  <c r="CK75" i="11" s="1"/>
  <c r="BZ75" i="11"/>
  <c r="CA75" i="11" s="1"/>
  <c r="CB75" i="11" s="1"/>
  <c r="BJ114" i="11"/>
  <c r="BD114" i="11"/>
  <c r="BX114" i="11"/>
  <c r="BJ72" i="11"/>
  <c r="BD72" i="11"/>
  <c r="BJ49" i="11"/>
  <c r="BD49" i="11"/>
  <c r="BJ121" i="11"/>
  <c r="BD121" i="11"/>
  <c r="BX121" i="11"/>
  <c r="CI124" i="11"/>
  <c r="CJ124" i="11" s="1"/>
  <c r="CK124" i="11" s="1"/>
  <c r="BZ124" i="11"/>
  <c r="CA124" i="11" s="1"/>
  <c r="CB124" i="11" s="1"/>
  <c r="BJ94" i="11"/>
  <c r="BD94" i="11"/>
  <c r="BD14" i="11"/>
  <c r="BJ14" i="11"/>
  <c r="BD28" i="11"/>
  <c r="BJ28" i="11"/>
  <c r="BJ60" i="11"/>
  <c r="BD60" i="11"/>
  <c r="BX60" i="11"/>
  <c r="CI85" i="11"/>
  <c r="CJ85" i="11" s="1"/>
  <c r="CK85" i="11" s="1"/>
  <c r="BZ85" i="11"/>
  <c r="CA85" i="11" s="1"/>
  <c r="CB85" i="11" s="1"/>
  <c r="BJ59" i="11"/>
  <c r="BD59" i="11"/>
  <c r="BX59" i="11"/>
  <c r="BJ108" i="11"/>
  <c r="BD108" i="11"/>
  <c r="CI84" i="11"/>
  <c r="CJ84" i="11" s="1"/>
  <c r="CK84" i="11" s="1"/>
  <c r="BZ84" i="11"/>
  <c r="CA84" i="11" s="1"/>
  <c r="CB84" i="11" s="1"/>
  <c r="BJ48" i="11"/>
  <c r="BD48" i="11"/>
  <c r="BJ34" i="11"/>
  <c r="BD34" i="11"/>
  <c r="BX34" i="11"/>
  <c r="CI83" i="11"/>
  <c r="CJ83" i="11" s="1"/>
  <c r="CK83" i="11" s="1"/>
  <c r="BZ83" i="11"/>
  <c r="CA83" i="11" s="1"/>
  <c r="CB83" i="11" s="1"/>
  <c r="BP32" i="11"/>
  <c r="BV32" i="11"/>
  <c r="BJ53" i="11"/>
  <c r="BD53" i="11"/>
  <c r="BJ82" i="11"/>
  <c r="BD82" i="11"/>
  <c r="BV23" i="11"/>
  <c r="BP23" i="11"/>
  <c r="BV89" i="11"/>
  <c r="BP89" i="11"/>
  <c r="CI87" i="11"/>
  <c r="CJ87" i="11" s="1"/>
  <c r="CK87" i="11" s="1"/>
  <c r="BZ87" i="11"/>
  <c r="CA87" i="11" s="1"/>
  <c r="CB87" i="11" s="1"/>
  <c r="CI29" i="11"/>
  <c r="CJ29" i="11" s="1"/>
  <c r="CK29" i="11" s="1"/>
  <c r="BZ29" i="11"/>
  <c r="CA29" i="11" s="1"/>
  <c r="CB29" i="11" s="1"/>
  <c r="BD27" i="11"/>
  <c r="BJ27" i="11"/>
  <c r="CI103" i="11"/>
  <c r="CJ103" i="11" s="1"/>
  <c r="CK103" i="11" s="1"/>
  <c r="BZ103" i="11"/>
  <c r="CA103" i="11" s="1"/>
  <c r="CB103" i="11" s="1"/>
  <c r="BJ45" i="11"/>
  <c r="BD45" i="11"/>
  <c r="BX45" i="11"/>
  <c r="BP75" i="11"/>
  <c r="BV75" i="11"/>
  <c r="BV91" i="11"/>
  <c r="BP91" i="11"/>
  <c r="CI30" i="11"/>
  <c r="CJ30" i="11" s="1"/>
  <c r="CK30" i="11" s="1"/>
  <c r="BZ30" i="11"/>
  <c r="CA30" i="11" s="1"/>
  <c r="CB30" i="11" s="1"/>
  <c r="BP8" i="11"/>
  <c r="BV8" i="11"/>
  <c r="CI52" i="11"/>
  <c r="CJ52" i="11" s="1"/>
  <c r="CK52" i="11" s="1"/>
  <c r="BZ52" i="11"/>
  <c r="CA52" i="11" s="1"/>
  <c r="CB52" i="11" s="1"/>
  <c r="CI94" i="11"/>
  <c r="CJ94" i="11" s="1"/>
  <c r="CK94" i="11" s="1"/>
  <c r="BZ94" i="11"/>
  <c r="CA94" i="11" s="1"/>
  <c r="CB94" i="11" s="1"/>
  <c r="CI19" i="11"/>
  <c r="CJ19" i="11" s="1"/>
  <c r="CK19" i="11" s="1"/>
  <c r="BZ19" i="11"/>
  <c r="CA19" i="11" s="1"/>
  <c r="CB19" i="11" s="1"/>
  <c r="BJ99" i="11"/>
  <c r="BD99" i="11"/>
  <c r="BJ44" i="11"/>
  <c r="BD44" i="11"/>
  <c r="BJ46" i="11"/>
  <c r="BD46" i="11"/>
  <c r="BP57" i="11"/>
  <c r="BV57" i="11"/>
  <c r="BV117" i="11"/>
  <c r="BP117" i="11"/>
  <c r="BD112" i="11"/>
  <c r="BJ112" i="11"/>
  <c r="BZ105" i="11"/>
  <c r="CA105" i="11" s="1"/>
  <c r="CB105" i="11" s="1"/>
  <c r="CI105" i="11"/>
  <c r="CJ105" i="11" s="1"/>
  <c r="CK105" i="11" s="1"/>
  <c r="BP11" i="11"/>
  <c r="BV11" i="11"/>
  <c r="CI55" i="11"/>
  <c r="CJ55" i="11" s="1"/>
  <c r="CK55" i="11" s="1"/>
  <c r="BZ55" i="11"/>
  <c r="CA55" i="11" s="1"/>
  <c r="CB55" i="11" s="1"/>
  <c r="BJ52" i="11"/>
  <c r="BD52" i="11"/>
  <c r="CI13" i="11"/>
  <c r="CJ13" i="11" s="1"/>
  <c r="CK13" i="11" s="1"/>
  <c r="BZ13" i="11"/>
  <c r="CA13" i="11" s="1"/>
  <c r="CB13" i="11" s="1"/>
  <c r="BD8" i="11"/>
  <c r="BJ8" i="11"/>
  <c r="CI27" i="11"/>
  <c r="CJ27" i="11" s="1"/>
  <c r="CK27" i="11" s="1"/>
  <c r="BZ27" i="11"/>
  <c r="CA27" i="11" s="1"/>
  <c r="CB27" i="11" s="1"/>
  <c r="BP14" i="11"/>
  <c r="BV14" i="11"/>
  <c r="BD11" i="11"/>
  <c r="BJ11" i="11"/>
  <c r="CI102" i="11"/>
  <c r="CJ102" i="11" s="1"/>
  <c r="CK102" i="11" s="1"/>
  <c r="BZ102" i="11"/>
  <c r="CA102" i="11" s="1"/>
  <c r="CB102" i="11" s="1"/>
  <c r="BD23" i="11"/>
  <c r="BJ23" i="11"/>
  <c r="BV55" i="11"/>
  <c r="BP55" i="11"/>
  <c r="CI106" i="11"/>
  <c r="CJ106" i="11" s="1"/>
  <c r="CK106" i="11" s="1"/>
  <c r="BZ106" i="11"/>
  <c r="CA106" i="11" s="1"/>
  <c r="CB106" i="11" s="1"/>
  <c r="BP101" i="11"/>
  <c r="BV101" i="11"/>
  <c r="BJ66" i="11"/>
  <c r="BD66" i="11"/>
  <c r="BJ105" i="11"/>
  <c r="BD105" i="11"/>
  <c r="BV99" i="11"/>
  <c r="BP99" i="11"/>
  <c r="CI123" i="11"/>
  <c r="CJ123" i="11" s="1"/>
  <c r="CK123" i="11" s="1"/>
  <c r="BZ123" i="11"/>
  <c r="CA123" i="11" s="1"/>
  <c r="CB123" i="11" s="1"/>
  <c r="BJ90" i="11"/>
  <c r="BD90" i="11"/>
  <c r="BP48" i="11"/>
  <c r="BV48" i="11"/>
  <c r="BJ47" i="11"/>
  <c r="BD47" i="11"/>
  <c r="BJ125" i="11"/>
  <c r="BD125" i="11"/>
  <c r="BP22" i="11"/>
  <c r="BV22" i="11"/>
  <c r="BJ18" i="11"/>
  <c r="BD18" i="11"/>
  <c r="CI115" i="11"/>
  <c r="CJ115" i="11" s="1"/>
  <c r="CK115" i="11" s="1"/>
  <c r="BZ115" i="11"/>
  <c r="CA115" i="11" s="1"/>
  <c r="CB115" i="11" s="1"/>
  <c r="CI56" i="11"/>
  <c r="CJ56" i="11" s="1"/>
  <c r="CK56" i="11" s="1"/>
  <c r="BZ56" i="11"/>
  <c r="CA56" i="11" s="1"/>
  <c r="CB56" i="11" s="1"/>
  <c r="BP42" i="11"/>
  <c r="BV42" i="11"/>
  <c r="BP63" i="11"/>
  <c r="BV63" i="11"/>
  <c r="CI108" i="11"/>
  <c r="CJ108" i="11" s="1"/>
  <c r="CK108" i="11" s="1"/>
  <c r="BZ108" i="11"/>
  <c r="CA108" i="11" s="1"/>
  <c r="CB108" i="11" s="1"/>
  <c r="BP67" i="11"/>
  <c r="BV67" i="11"/>
  <c r="BP46" i="11"/>
  <c r="BV46" i="11"/>
  <c r="BP103" i="11"/>
  <c r="BV103" i="11"/>
  <c r="CI46" i="11"/>
  <c r="CJ46" i="11" s="1"/>
  <c r="CK46" i="11" s="1"/>
  <c r="BZ46" i="11"/>
  <c r="CA46" i="11" s="1"/>
  <c r="CB46" i="11" s="1"/>
  <c r="CI90" i="11"/>
  <c r="CJ90" i="11" s="1"/>
  <c r="CK90" i="11" s="1"/>
  <c r="BZ90" i="11"/>
  <c r="CA90" i="11" s="1"/>
  <c r="CB90" i="11" s="1"/>
  <c r="BP85" i="11"/>
  <c r="BV85" i="11"/>
  <c r="BJ76" i="11"/>
  <c r="BD76" i="11"/>
  <c r="BV40" i="11"/>
  <c r="BP40" i="11"/>
  <c r="BP17" i="11"/>
  <c r="BV17" i="11"/>
  <c r="CI3" i="11"/>
  <c r="CJ3" i="11" s="1"/>
  <c r="CK3" i="11" s="1"/>
  <c r="BZ3" i="11"/>
  <c r="CA3" i="11" s="1"/>
  <c r="CB3" i="11" s="1"/>
  <c r="BV31" i="11"/>
  <c r="BP31" i="11"/>
  <c r="BZ72" i="11"/>
  <c r="CA72" i="11" s="1"/>
  <c r="CB72" i="11" s="1"/>
  <c r="CI72" i="11"/>
  <c r="CJ72" i="11" s="1"/>
  <c r="CK72" i="11" s="1"/>
  <c r="BX64" i="11"/>
  <c r="BJ64" i="11"/>
  <c r="BD64" i="11"/>
  <c r="BP53" i="11"/>
  <c r="BV53" i="11"/>
  <c r="CI104" i="11"/>
  <c r="CJ104" i="11" s="1"/>
  <c r="CK104" i="11" s="1"/>
  <c r="BZ104" i="11"/>
  <c r="CA104" i="11" s="1"/>
  <c r="CB104" i="11" s="1"/>
  <c r="CI98" i="11"/>
  <c r="CJ98" i="11" s="1"/>
  <c r="CK98" i="11" s="1"/>
  <c r="BZ98" i="11"/>
  <c r="CA98" i="11" s="1"/>
  <c r="CB98" i="11" s="1"/>
  <c r="BP49" i="11"/>
  <c r="BV49" i="11"/>
  <c r="CI58" i="11"/>
  <c r="CJ58" i="11" s="1"/>
  <c r="CK58" i="11" s="1"/>
  <c r="BZ58" i="11"/>
  <c r="CA58" i="11" s="1"/>
  <c r="CB58" i="11" s="1"/>
  <c r="CI113" i="11"/>
  <c r="CJ113" i="11" s="1"/>
  <c r="CK113" i="11" s="1"/>
  <c r="BZ113" i="11"/>
  <c r="CA113" i="11" s="1"/>
  <c r="CB113" i="11" s="1"/>
  <c r="BZ99" i="11"/>
  <c r="CA99" i="11" s="1"/>
  <c r="CB99" i="11" s="1"/>
  <c r="CI99" i="11"/>
  <c r="CJ99" i="11" s="1"/>
  <c r="CK99" i="11" s="1"/>
  <c r="BV18" i="11"/>
  <c r="BP18" i="11"/>
  <c r="BZ18" i="11"/>
  <c r="CA18" i="11" s="1"/>
  <c r="CB18" i="11" s="1"/>
  <c r="CI18" i="11"/>
  <c r="CJ18" i="11" s="1"/>
  <c r="CK18" i="11" s="1"/>
  <c r="BP71" i="11"/>
  <c r="BV71" i="11"/>
  <c r="BZ36" i="11"/>
  <c r="CA36" i="11" s="1"/>
  <c r="CB36" i="11" s="1"/>
  <c r="CI36" i="11"/>
  <c r="CJ36" i="11" s="1"/>
  <c r="CK36" i="11" s="1"/>
  <c r="BV50" i="11"/>
  <c r="BP50" i="11"/>
  <c r="BZ82" i="11"/>
  <c r="CA82" i="11" s="1"/>
  <c r="CB82" i="11" s="1"/>
  <c r="CI82" i="11"/>
  <c r="CJ82" i="11" s="1"/>
  <c r="CK82" i="11" s="1"/>
  <c r="BD31" i="11"/>
  <c r="BJ31" i="11"/>
  <c r="BZ61" i="11"/>
  <c r="CA61" i="11" s="1"/>
  <c r="CB61" i="11" s="1"/>
  <c r="CI61" i="11"/>
  <c r="CJ61" i="11" s="1"/>
  <c r="CK61" i="11" s="1"/>
  <c r="BP125" i="11"/>
  <c r="BV125" i="11"/>
  <c r="BJ87" i="11"/>
  <c r="BD87" i="11"/>
  <c r="CI53" i="11"/>
  <c r="CJ53" i="11" s="1"/>
  <c r="CK53" i="11" s="1"/>
  <c r="BZ53" i="11"/>
  <c r="CA53" i="11" s="1"/>
  <c r="CB53" i="11" s="1"/>
  <c r="CI48" i="11"/>
  <c r="CJ48" i="11" s="1"/>
  <c r="CK48" i="11" s="1"/>
  <c r="BZ48" i="11"/>
  <c r="CA48" i="11" s="1"/>
  <c r="CB48" i="11" s="1"/>
  <c r="BV98" i="11"/>
  <c r="BP98" i="11"/>
  <c r="BP96" i="11"/>
  <c r="BV96" i="11"/>
  <c r="BP52" i="11"/>
  <c r="BV52" i="11"/>
  <c r="BP56" i="11"/>
  <c r="BV56" i="11"/>
  <c r="BJ55" i="11"/>
  <c r="BD55" i="11"/>
  <c r="CI122" i="11"/>
  <c r="CJ122" i="11" s="1"/>
  <c r="CK122" i="11" s="1"/>
  <c r="BZ122" i="11"/>
  <c r="CA122" i="11" s="1"/>
  <c r="CB122" i="11" s="1"/>
  <c r="BJ75" i="11"/>
  <c r="BD75" i="11"/>
  <c r="BD24" i="11"/>
  <c r="BJ24" i="11"/>
  <c r="BJ80" i="11"/>
  <c r="BD80" i="11"/>
  <c r="BP80" i="11"/>
  <c r="BV80" i="11"/>
  <c r="BJ89" i="11"/>
  <c r="BD89" i="11"/>
  <c r="BJ54" i="11"/>
  <c r="BD54" i="11"/>
  <c r="BJ85" i="11"/>
  <c r="BD85" i="11"/>
  <c r="BJ61" i="11"/>
  <c r="BD61" i="11"/>
  <c r="BJ92" i="11"/>
  <c r="BD92" i="11"/>
  <c r="BJ38" i="11"/>
  <c r="BD38" i="11"/>
  <c r="BD15" i="11"/>
  <c r="BJ15" i="11"/>
  <c r="BZ2" i="11"/>
  <c r="CA2" i="11" s="1"/>
  <c r="CB2" i="11" s="1"/>
  <c r="CI2" i="11"/>
  <c r="BD2" i="11"/>
  <c r="AX126" i="11"/>
  <c r="AZ126" i="11"/>
  <c r="AY126" i="11"/>
  <c r="BP2" i="11"/>
  <c r="BV2" i="11"/>
  <c r="BQ20" i="12" l="1"/>
  <c r="BQ16" i="12"/>
  <c r="BQ11" i="12"/>
  <c r="BQ125" i="12"/>
  <c r="BQ43" i="12"/>
  <c r="BQ44" i="12"/>
  <c r="BQ78" i="12"/>
  <c r="BQ106" i="12"/>
  <c r="BQ58" i="12"/>
  <c r="BQ56" i="12"/>
  <c r="BQ23" i="12"/>
  <c r="BQ84" i="12"/>
  <c r="BQ37" i="12"/>
  <c r="BQ109" i="12"/>
  <c r="BQ71" i="12"/>
  <c r="BQ120" i="12"/>
  <c r="BQ36" i="12"/>
  <c r="BQ75" i="12"/>
  <c r="BQ124" i="12"/>
  <c r="BQ117" i="12"/>
  <c r="BQ93" i="12"/>
  <c r="BQ50" i="12"/>
  <c r="BQ69" i="12"/>
  <c r="BQ111" i="12"/>
  <c r="BQ108" i="12"/>
  <c r="BQ61" i="12"/>
  <c r="BQ101" i="12"/>
  <c r="BQ25" i="12"/>
  <c r="BQ30" i="12"/>
  <c r="BQ87" i="12"/>
  <c r="BQ54" i="12"/>
  <c r="BQ103" i="12"/>
  <c r="BQ5" i="12"/>
  <c r="BQ94" i="12"/>
  <c r="BQ119" i="12"/>
  <c r="BQ64" i="12"/>
  <c r="BQ67" i="12"/>
  <c r="BQ90" i="12"/>
  <c r="BQ15" i="12"/>
  <c r="BQ13" i="12"/>
  <c r="BQ24" i="12"/>
  <c r="BQ29" i="12"/>
  <c r="BQ115" i="12"/>
  <c r="BQ98" i="12"/>
  <c r="BQ40" i="12"/>
  <c r="BQ28" i="12"/>
  <c r="BQ51" i="12"/>
  <c r="BQ92" i="12"/>
  <c r="BQ12" i="12"/>
  <c r="BQ76" i="12"/>
  <c r="BQ89" i="12"/>
  <c r="BQ105" i="12"/>
  <c r="BQ107" i="12"/>
  <c r="BQ17" i="12"/>
  <c r="BQ74" i="12"/>
  <c r="BQ102" i="12"/>
  <c r="BQ59" i="12"/>
  <c r="BQ55" i="12"/>
  <c r="BQ86" i="12"/>
  <c r="BQ35" i="12"/>
  <c r="BQ49" i="12"/>
  <c r="BQ32" i="12"/>
  <c r="BQ19" i="12"/>
  <c r="BQ113" i="12"/>
  <c r="BQ116" i="12"/>
  <c r="BQ38" i="12"/>
  <c r="BQ118" i="12"/>
  <c r="BQ46" i="12"/>
  <c r="BQ73" i="12"/>
  <c r="BQ82" i="12"/>
  <c r="BQ48" i="12"/>
  <c r="BQ6" i="12"/>
  <c r="BQ100" i="12"/>
  <c r="BQ114" i="12"/>
  <c r="BQ85" i="12"/>
  <c r="BQ3" i="12"/>
  <c r="BQ39" i="12"/>
  <c r="BQ72" i="12"/>
  <c r="BQ68" i="12"/>
  <c r="BQ62" i="12"/>
  <c r="BQ122" i="12"/>
  <c r="BQ99" i="12"/>
  <c r="BQ57" i="12"/>
  <c r="BQ10" i="12"/>
  <c r="BQ4" i="12"/>
  <c r="BQ26" i="12"/>
  <c r="BQ91" i="12"/>
  <c r="BQ66" i="12"/>
  <c r="BQ45" i="12"/>
  <c r="BQ9" i="12"/>
  <c r="BQ65" i="12"/>
  <c r="BQ79" i="12"/>
  <c r="BQ41" i="12"/>
  <c r="BQ8" i="12"/>
  <c r="BQ47" i="12"/>
  <c r="BQ110" i="12"/>
  <c r="BQ7" i="12"/>
  <c r="BQ63" i="12"/>
  <c r="BQ88" i="12"/>
  <c r="BQ96" i="12"/>
  <c r="BQ77" i="12"/>
  <c r="BQ112" i="12"/>
  <c r="BQ22" i="12"/>
  <c r="BQ33" i="12"/>
  <c r="BQ14" i="12"/>
  <c r="BQ70" i="12"/>
  <c r="BQ97" i="12"/>
  <c r="BQ95" i="12"/>
  <c r="BQ52" i="12"/>
  <c r="BQ104" i="12"/>
  <c r="BQ81" i="12"/>
  <c r="BQ42" i="12"/>
  <c r="BQ18" i="12"/>
  <c r="BQ60" i="12"/>
  <c r="BQ2" i="12"/>
  <c r="BQ34" i="12"/>
  <c r="BQ83" i="12"/>
  <c r="BQ123" i="12"/>
  <c r="BQ31" i="12"/>
  <c r="BQ53" i="12"/>
  <c r="BQ21" i="12"/>
  <c r="BQ80" i="12"/>
  <c r="BQ121" i="12"/>
  <c r="BX126" i="12"/>
  <c r="BE50" i="12"/>
  <c r="BE60" i="12"/>
  <c r="BE19" i="12"/>
  <c r="BE118" i="12"/>
  <c r="BE72" i="12"/>
  <c r="BE23" i="12"/>
  <c r="BE59" i="12"/>
  <c r="BE111" i="12"/>
  <c r="BE105" i="12"/>
  <c r="BE17" i="12"/>
  <c r="BE75" i="12"/>
  <c r="BE91" i="12"/>
  <c r="BE79" i="12"/>
  <c r="BE99" i="12"/>
  <c r="BE100" i="12"/>
  <c r="BE30" i="12"/>
  <c r="BE32" i="12"/>
  <c r="BE34" i="12"/>
  <c r="BE18" i="12"/>
  <c r="BE24" i="12"/>
  <c r="BE116" i="12"/>
  <c r="BE52" i="12"/>
  <c r="BE46" i="12"/>
  <c r="BE10" i="12"/>
  <c r="BE36" i="12"/>
  <c r="BE5" i="12"/>
  <c r="BE123" i="12"/>
  <c r="BE35" i="12"/>
  <c r="BE94" i="12"/>
  <c r="BE27" i="12"/>
  <c r="BE39" i="12"/>
  <c r="BE11" i="12"/>
  <c r="BE47" i="12"/>
  <c r="BE83" i="12"/>
  <c r="BE29" i="12"/>
  <c r="BE113" i="12"/>
  <c r="BE53" i="12"/>
  <c r="BE40" i="12"/>
  <c r="BE120" i="12"/>
  <c r="BE87" i="12"/>
  <c r="BE95" i="12"/>
  <c r="BE56" i="12"/>
  <c r="BE65" i="12"/>
  <c r="BE43" i="12"/>
  <c r="BE84" i="12"/>
  <c r="BE104" i="12"/>
  <c r="BE115" i="12"/>
  <c r="BE51" i="12"/>
  <c r="BE49" i="12"/>
  <c r="BE124" i="12"/>
  <c r="BE6" i="12"/>
  <c r="BE54" i="12"/>
  <c r="BE7" i="12"/>
  <c r="BE114" i="12"/>
  <c r="BE77" i="12"/>
  <c r="BE62" i="12"/>
  <c r="BE76" i="12"/>
  <c r="BE73" i="12"/>
  <c r="BE16" i="12"/>
  <c r="BE42" i="12"/>
  <c r="BE106" i="12"/>
  <c r="BE28" i="12"/>
  <c r="BE96" i="12"/>
  <c r="BE4" i="12"/>
  <c r="BE13" i="12"/>
  <c r="BE64" i="12"/>
  <c r="BE68" i="12"/>
  <c r="BE9" i="12"/>
  <c r="BE45" i="12"/>
  <c r="BE103" i="12"/>
  <c r="BE33" i="12"/>
  <c r="BE112" i="12"/>
  <c r="BE67" i="12"/>
  <c r="BE119" i="12"/>
  <c r="BE58" i="12"/>
  <c r="BE57" i="12"/>
  <c r="BE25" i="12"/>
  <c r="BE108" i="12"/>
  <c r="BE89" i="12"/>
  <c r="BE102" i="12"/>
  <c r="BE37" i="12"/>
  <c r="BE8" i="12"/>
  <c r="BE74" i="12"/>
  <c r="BE31" i="12"/>
  <c r="BE38" i="12"/>
  <c r="BE85" i="12"/>
  <c r="BE71" i="12"/>
  <c r="BE61" i="12"/>
  <c r="BE41" i="12"/>
  <c r="BE66" i="12"/>
  <c r="BE21" i="12"/>
  <c r="BE88" i="12"/>
  <c r="BE93" i="12"/>
  <c r="BE26" i="12"/>
  <c r="BE109" i="12"/>
  <c r="BE20" i="12"/>
  <c r="BE15" i="12"/>
  <c r="BE48" i="12"/>
  <c r="BE86" i="12"/>
  <c r="BE101" i="12"/>
  <c r="BE90" i="12"/>
  <c r="BE107" i="12"/>
  <c r="BE92" i="12"/>
  <c r="BE44" i="12"/>
  <c r="BE14" i="12"/>
  <c r="BE98" i="12"/>
  <c r="BE82" i="12"/>
  <c r="BE12" i="12"/>
  <c r="BE3" i="12"/>
  <c r="BE78" i="12"/>
  <c r="BE63" i="12"/>
  <c r="BE22" i="12"/>
  <c r="BE70" i="12"/>
  <c r="BE69" i="12"/>
  <c r="BE117" i="12"/>
  <c r="BE97" i="12"/>
  <c r="BE81" i="12"/>
  <c r="BE125" i="12"/>
  <c r="BE121" i="12"/>
  <c r="BE55" i="12"/>
  <c r="BE80" i="12"/>
  <c r="BE122" i="12"/>
  <c r="BE110" i="12"/>
  <c r="CB126" i="12"/>
  <c r="CC106" i="12" s="1"/>
  <c r="CK126" i="12"/>
  <c r="CL2" i="12" s="1"/>
  <c r="CA126" i="12"/>
  <c r="BX79" i="11"/>
  <c r="BX36" i="11"/>
  <c r="BX41" i="11"/>
  <c r="BX66" i="11"/>
  <c r="BX23" i="11"/>
  <c r="BX76" i="11"/>
  <c r="BX112" i="11"/>
  <c r="BX87" i="11"/>
  <c r="BX51" i="11"/>
  <c r="BX40" i="11"/>
  <c r="BX92" i="11"/>
  <c r="BX119" i="11"/>
  <c r="BX103" i="11"/>
  <c r="BX61" i="11"/>
  <c r="BX32" i="11"/>
  <c r="BX120" i="11"/>
  <c r="BX98" i="11"/>
  <c r="BX20" i="11"/>
  <c r="BX18" i="11"/>
  <c r="BX99" i="11"/>
  <c r="BX93" i="11"/>
  <c r="BX106" i="11"/>
  <c r="BX80" i="11"/>
  <c r="BX43" i="11"/>
  <c r="BX3" i="11"/>
  <c r="BX95" i="11"/>
  <c r="BX67" i="11"/>
  <c r="BX57" i="11"/>
  <c r="BX81" i="11"/>
  <c r="BX15" i="11"/>
  <c r="BX55" i="11"/>
  <c r="BX8" i="11"/>
  <c r="BX82" i="11"/>
  <c r="BX62" i="11"/>
  <c r="BX49" i="11"/>
  <c r="BX109" i="11"/>
  <c r="BX7" i="11"/>
  <c r="BX73" i="11"/>
  <c r="BX75" i="11"/>
  <c r="BX38" i="11"/>
  <c r="BX90" i="11"/>
  <c r="BX33" i="11"/>
  <c r="BX4" i="11"/>
  <c r="BX65" i="11"/>
  <c r="BX102" i="11"/>
  <c r="BX83" i="11"/>
  <c r="BX107" i="11"/>
  <c r="BX94" i="11"/>
  <c r="BX35" i="11"/>
  <c r="BX100" i="11"/>
  <c r="BX31" i="11"/>
  <c r="BX125" i="11"/>
  <c r="BX14" i="11"/>
  <c r="BX68" i="11"/>
  <c r="BX6" i="11"/>
  <c r="BX26" i="11"/>
  <c r="BX46" i="11"/>
  <c r="BX110" i="11"/>
  <c r="BX13" i="11"/>
  <c r="BX11" i="11"/>
  <c r="BX27" i="11"/>
  <c r="BX48" i="11"/>
  <c r="BX28" i="11"/>
  <c r="BX9" i="11"/>
  <c r="BX71" i="11"/>
  <c r="BX29" i="11"/>
  <c r="BX74" i="11"/>
  <c r="BX72" i="11"/>
  <c r="BX24" i="11"/>
  <c r="BX52" i="11"/>
  <c r="BX39" i="11"/>
  <c r="BX113" i="11"/>
  <c r="BX124" i="11"/>
  <c r="BX116" i="11"/>
  <c r="BX108" i="11"/>
  <c r="BX115" i="11"/>
  <c r="BX122" i="11"/>
  <c r="BX16" i="11"/>
  <c r="BX5" i="11"/>
  <c r="BX104" i="11"/>
  <c r="BX111" i="11"/>
  <c r="BX12" i="11"/>
  <c r="BX58" i="11"/>
  <c r="BX56" i="11"/>
  <c r="BX89" i="11"/>
  <c r="BX47" i="11"/>
  <c r="BX85" i="11"/>
  <c r="BX96" i="11"/>
  <c r="BX70" i="11"/>
  <c r="BX37" i="11"/>
  <c r="BX30" i="11"/>
  <c r="BX21" i="11"/>
  <c r="BX78" i="11"/>
  <c r="BX25" i="11"/>
  <c r="BX19" i="11"/>
  <c r="BX54" i="11"/>
  <c r="BX105" i="11"/>
  <c r="BX44" i="11"/>
  <c r="BX53" i="11"/>
  <c r="BX88" i="11"/>
  <c r="BX84" i="11"/>
  <c r="BX17" i="11"/>
  <c r="BX69" i="11"/>
  <c r="BX123" i="11"/>
  <c r="BX2" i="11"/>
  <c r="BZ126" i="11"/>
  <c r="BY127" i="11" s="1"/>
  <c r="BC126" i="11"/>
  <c r="BO126" i="11"/>
  <c r="BQ126" i="12" l="1"/>
  <c r="BR96" i="12" s="1"/>
  <c r="BS96" i="12" s="1"/>
  <c r="CC72" i="12"/>
  <c r="CD72" i="12" s="1"/>
  <c r="CE72" i="12" s="1"/>
  <c r="CF72" i="12" s="1"/>
  <c r="CC107" i="12"/>
  <c r="CD107" i="12" s="1"/>
  <c r="CN107" i="12" s="1"/>
  <c r="CC42" i="12"/>
  <c r="CD42" i="12" s="1"/>
  <c r="CN42" i="12" s="1"/>
  <c r="CC2" i="12"/>
  <c r="CD2" i="12" s="1"/>
  <c r="CC86" i="12"/>
  <c r="CD86" i="12" s="1"/>
  <c r="CE86" i="12" s="1"/>
  <c r="CF86" i="12" s="1"/>
  <c r="CC56" i="12"/>
  <c r="CD56" i="12" s="1"/>
  <c r="CE56" i="12" s="1"/>
  <c r="CF56" i="12" s="1"/>
  <c r="CC53" i="12"/>
  <c r="CD53" i="12" s="1"/>
  <c r="CE53" i="12" s="1"/>
  <c r="CF53" i="12" s="1"/>
  <c r="CC31" i="12"/>
  <c r="CD31" i="12" s="1"/>
  <c r="CC25" i="12"/>
  <c r="CD25" i="12" s="1"/>
  <c r="CN25" i="12" s="1"/>
  <c r="CC125" i="12"/>
  <c r="CD125" i="12" s="1"/>
  <c r="CN125" i="12" s="1"/>
  <c r="CC46" i="12"/>
  <c r="CD46" i="12" s="1"/>
  <c r="CN46" i="12" s="1"/>
  <c r="CC123" i="12"/>
  <c r="CD123" i="12" s="1"/>
  <c r="CN123" i="12" s="1"/>
  <c r="CC28" i="12"/>
  <c r="CD28" i="12" s="1"/>
  <c r="CE28" i="12" s="1"/>
  <c r="CF28" i="12" s="1"/>
  <c r="CC102" i="12"/>
  <c r="CD102" i="12" s="1"/>
  <c r="CE102" i="12" s="1"/>
  <c r="CF102" i="12" s="1"/>
  <c r="CD106" i="12"/>
  <c r="CE106" i="12" s="1"/>
  <c r="CF106" i="12" s="1"/>
  <c r="CC103" i="12"/>
  <c r="CD103" i="12" s="1"/>
  <c r="CN103" i="12" s="1"/>
  <c r="CC12" i="12"/>
  <c r="CD12" i="12" s="1"/>
  <c r="CC122" i="12"/>
  <c r="CD122" i="12" s="1"/>
  <c r="CE122" i="12" s="1"/>
  <c r="CF122" i="12" s="1"/>
  <c r="CC36" i="12"/>
  <c r="CD36" i="12" s="1"/>
  <c r="CE36" i="12" s="1"/>
  <c r="CF36" i="12" s="1"/>
  <c r="CC124" i="12"/>
  <c r="CD124" i="12" s="1"/>
  <c r="CE124" i="12" s="1"/>
  <c r="CF124" i="12" s="1"/>
  <c r="CC45" i="12"/>
  <c r="CD45" i="12" s="1"/>
  <c r="CE45" i="12" s="1"/>
  <c r="CF45" i="12" s="1"/>
  <c r="CC39" i="12"/>
  <c r="CD39" i="12" s="1"/>
  <c r="CN39" i="12" s="1"/>
  <c r="CC23" i="12"/>
  <c r="CD23" i="12" s="1"/>
  <c r="CE23" i="12" s="1"/>
  <c r="CF23" i="12" s="1"/>
  <c r="BR20" i="12"/>
  <c r="BS20" i="12" s="1"/>
  <c r="CC110" i="12"/>
  <c r="CD110" i="12" s="1"/>
  <c r="CN110" i="12" s="1"/>
  <c r="CC73" i="12"/>
  <c r="CD73" i="12" s="1"/>
  <c r="CE73" i="12" s="1"/>
  <c r="CF73" i="12" s="1"/>
  <c r="CC57" i="12"/>
  <c r="CD57" i="12" s="1"/>
  <c r="CN57" i="12" s="1"/>
  <c r="CC69" i="12"/>
  <c r="CD69" i="12" s="1"/>
  <c r="CE69" i="12" s="1"/>
  <c r="CF69" i="12" s="1"/>
  <c r="CC41" i="12"/>
  <c r="CD41" i="12" s="1"/>
  <c r="CC118" i="12"/>
  <c r="CD118" i="12" s="1"/>
  <c r="CE118" i="12" s="1"/>
  <c r="CF118" i="12" s="1"/>
  <c r="CC10" i="12"/>
  <c r="CD10" i="12" s="1"/>
  <c r="CN10" i="12" s="1"/>
  <c r="CC105" i="12"/>
  <c r="CD105" i="12" s="1"/>
  <c r="CN105" i="12" s="1"/>
  <c r="CC75" i="12"/>
  <c r="CD75" i="12" s="1"/>
  <c r="CE75" i="12" s="1"/>
  <c r="CF75" i="12" s="1"/>
  <c r="CC14" i="12"/>
  <c r="CD14" i="12" s="1"/>
  <c r="CC120" i="12"/>
  <c r="CD120" i="12" s="1"/>
  <c r="CN120" i="12" s="1"/>
  <c r="CC19" i="12"/>
  <c r="CD19" i="12" s="1"/>
  <c r="CN19" i="12" s="1"/>
  <c r="CC20" i="12"/>
  <c r="CD20" i="12" s="1"/>
  <c r="CE20" i="12" s="1"/>
  <c r="CC83" i="12"/>
  <c r="CD83" i="12" s="1"/>
  <c r="CE83" i="12" s="1"/>
  <c r="CF83" i="12" s="1"/>
  <c r="CC111" i="12"/>
  <c r="CD111" i="12" s="1"/>
  <c r="CE111" i="12" s="1"/>
  <c r="CC7" i="12"/>
  <c r="CD7" i="12" s="1"/>
  <c r="CN7" i="12" s="1"/>
  <c r="CC91" i="12"/>
  <c r="CD91" i="12" s="1"/>
  <c r="CE91" i="12" s="1"/>
  <c r="CF91" i="12" s="1"/>
  <c r="CC9" i="12"/>
  <c r="CD9" i="12" s="1"/>
  <c r="CN9" i="12" s="1"/>
  <c r="CC18" i="12"/>
  <c r="CD18" i="12" s="1"/>
  <c r="CN18" i="12" s="1"/>
  <c r="CC90" i="12"/>
  <c r="CD90" i="12" s="1"/>
  <c r="CN90" i="12" s="1"/>
  <c r="CC66" i="12"/>
  <c r="CD66" i="12" s="1"/>
  <c r="CE66" i="12" s="1"/>
  <c r="CF66" i="12" s="1"/>
  <c r="CC112" i="12"/>
  <c r="CD112" i="12" s="1"/>
  <c r="CE112" i="12" s="1"/>
  <c r="CF112" i="12" s="1"/>
  <c r="CC47" i="12"/>
  <c r="CD47" i="12" s="1"/>
  <c r="CN47" i="12" s="1"/>
  <c r="CC68" i="12"/>
  <c r="CD68" i="12" s="1"/>
  <c r="CE68" i="12" s="1"/>
  <c r="CF68" i="12" s="1"/>
  <c r="CC81" i="12"/>
  <c r="CD81" i="12" s="1"/>
  <c r="CN81" i="12" s="1"/>
  <c r="CC93" i="12"/>
  <c r="CD93" i="12" s="1"/>
  <c r="CN93" i="12" s="1"/>
  <c r="CC58" i="12"/>
  <c r="CD58" i="12" s="1"/>
  <c r="CE58" i="12" s="1"/>
  <c r="CF58" i="12" s="1"/>
  <c r="CC95" i="12"/>
  <c r="CD95" i="12" s="1"/>
  <c r="CE95" i="12" s="1"/>
  <c r="CF95" i="12" s="1"/>
  <c r="CC116" i="12"/>
  <c r="CD116" i="12" s="1"/>
  <c r="CN116" i="12" s="1"/>
  <c r="CC16" i="12"/>
  <c r="CD16" i="12" s="1"/>
  <c r="CN16" i="12" s="1"/>
  <c r="CC43" i="12"/>
  <c r="CD43" i="12" s="1"/>
  <c r="CE43" i="12" s="1"/>
  <c r="CF43" i="12" s="1"/>
  <c r="BE126" i="12"/>
  <c r="BF2" i="12" s="1"/>
  <c r="BG2" i="12" s="1"/>
  <c r="BH2" i="12" s="1"/>
  <c r="BI2" i="12" s="1"/>
  <c r="CC33" i="12"/>
  <c r="CD33" i="12" s="1"/>
  <c r="CE33" i="12" s="1"/>
  <c r="CF33" i="12" s="1"/>
  <c r="BR105" i="12"/>
  <c r="BS105" i="12" s="1"/>
  <c r="CC76" i="12"/>
  <c r="CD76" i="12" s="1"/>
  <c r="CN76" i="12" s="1"/>
  <c r="CC87" i="12"/>
  <c r="CD87" i="12" s="1"/>
  <c r="CC96" i="12"/>
  <c r="CD96" i="12" s="1"/>
  <c r="CN96" i="12" s="1"/>
  <c r="CC37" i="12"/>
  <c r="CD37" i="12" s="1"/>
  <c r="CE37" i="12" s="1"/>
  <c r="CF37" i="12" s="1"/>
  <c r="BR75" i="12"/>
  <c r="BS75" i="12" s="1"/>
  <c r="BR60" i="12"/>
  <c r="BS60" i="12" s="1"/>
  <c r="BR76" i="12"/>
  <c r="BS76" i="12" s="1"/>
  <c r="BR101" i="12"/>
  <c r="BS101" i="12" s="1"/>
  <c r="BR120" i="12"/>
  <c r="BS120" i="12" s="1"/>
  <c r="BR17" i="12"/>
  <c r="BS17" i="12" s="1"/>
  <c r="BR36" i="12"/>
  <c r="BS36" i="12" s="1"/>
  <c r="BR106" i="12"/>
  <c r="BS106" i="12" s="1"/>
  <c r="BR69" i="12"/>
  <c r="BS69" i="12" s="1"/>
  <c r="BR77" i="12"/>
  <c r="BS77" i="12" s="1"/>
  <c r="BR9" i="12"/>
  <c r="BS9" i="12" s="1"/>
  <c r="BR35" i="12"/>
  <c r="BS35" i="12" s="1"/>
  <c r="BR30" i="12"/>
  <c r="BS30" i="12" s="1"/>
  <c r="BR113" i="12"/>
  <c r="BS113" i="12" s="1"/>
  <c r="BR32" i="12"/>
  <c r="BS32" i="12" s="1"/>
  <c r="BR58" i="12"/>
  <c r="BS58" i="12" s="1"/>
  <c r="BR50" i="12"/>
  <c r="BS50" i="12" s="1"/>
  <c r="BR64" i="12"/>
  <c r="BS64" i="12" s="1"/>
  <c r="BR49" i="12"/>
  <c r="BS49" i="12" s="1"/>
  <c r="BR12" i="12"/>
  <c r="BS12" i="12" s="1"/>
  <c r="BR54" i="12"/>
  <c r="BS54" i="12" s="1"/>
  <c r="BR48" i="12"/>
  <c r="BS48" i="12" s="1"/>
  <c r="BR16" i="12"/>
  <c r="BS16" i="12" s="1"/>
  <c r="BR25" i="12"/>
  <c r="BS25" i="12" s="1"/>
  <c r="BR61" i="12"/>
  <c r="BS61" i="12" s="1"/>
  <c r="BR116" i="12"/>
  <c r="BS116" i="12" s="1"/>
  <c r="BR52" i="12"/>
  <c r="BS52" i="12" s="1"/>
  <c r="BR71" i="12"/>
  <c r="BS71" i="12" s="1"/>
  <c r="BR56" i="12"/>
  <c r="BS56" i="12" s="1"/>
  <c r="BR79" i="12"/>
  <c r="BS79" i="12" s="1"/>
  <c r="BR67" i="12"/>
  <c r="BS67" i="12" s="1"/>
  <c r="BR91" i="12"/>
  <c r="BS91" i="12" s="1"/>
  <c r="BR89" i="12"/>
  <c r="BS89" i="12" s="1"/>
  <c r="BR94" i="12"/>
  <c r="BS94" i="12" s="1"/>
  <c r="BT96" i="12"/>
  <c r="BU96" i="12" s="1"/>
  <c r="CC5" i="12"/>
  <c r="CD5" i="12" s="1"/>
  <c r="CC98" i="12"/>
  <c r="CD98" i="12" s="1"/>
  <c r="CC85" i="12"/>
  <c r="CD85" i="12" s="1"/>
  <c r="CC109" i="12"/>
  <c r="CD109" i="12" s="1"/>
  <c r="CC34" i="12"/>
  <c r="CD34" i="12" s="1"/>
  <c r="CC44" i="12"/>
  <c r="CD44" i="12" s="1"/>
  <c r="CC21" i="12"/>
  <c r="CD21" i="12" s="1"/>
  <c r="CC22" i="12"/>
  <c r="CD22" i="12" s="1"/>
  <c r="CC74" i="12"/>
  <c r="CD74" i="12" s="1"/>
  <c r="CC67" i="12"/>
  <c r="CD67" i="12" s="1"/>
  <c r="CC99" i="12"/>
  <c r="CD99" i="12" s="1"/>
  <c r="CC59" i="12"/>
  <c r="CD59" i="12" s="1"/>
  <c r="CC80" i="12"/>
  <c r="CD80" i="12" s="1"/>
  <c r="CC101" i="12"/>
  <c r="CD101" i="12" s="1"/>
  <c r="CC82" i="12"/>
  <c r="CD82" i="12" s="1"/>
  <c r="CC71" i="12"/>
  <c r="CD71" i="12" s="1"/>
  <c r="CC26" i="12"/>
  <c r="CD26" i="12" s="1"/>
  <c r="CC15" i="12"/>
  <c r="CD15" i="12" s="1"/>
  <c r="CC3" i="12"/>
  <c r="CD3" i="12" s="1"/>
  <c r="CC27" i="12"/>
  <c r="CD27" i="12" s="1"/>
  <c r="CC24" i="12"/>
  <c r="CD24" i="12" s="1"/>
  <c r="CC55" i="12"/>
  <c r="CD55" i="12" s="1"/>
  <c r="CC97" i="12"/>
  <c r="CD97" i="12" s="1"/>
  <c r="CC70" i="12"/>
  <c r="CD70" i="12" s="1"/>
  <c r="CC92" i="12"/>
  <c r="CD92" i="12" s="1"/>
  <c r="CC89" i="12"/>
  <c r="CD89" i="12" s="1"/>
  <c r="CC30" i="12"/>
  <c r="CD30" i="12" s="1"/>
  <c r="CC4" i="12"/>
  <c r="CD4" i="12" s="1"/>
  <c r="CC8" i="12"/>
  <c r="CD8" i="12" s="1"/>
  <c r="CC13" i="12"/>
  <c r="CD13" i="12" s="1"/>
  <c r="CC29" i="12"/>
  <c r="CD29" i="12" s="1"/>
  <c r="CC51" i="12"/>
  <c r="CD51" i="12" s="1"/>
  <c r="CC54" i="12"/>
  <c r="CD54" i="12" s="1"/>
  <c r="CC108" i="12"/>
  <c r="CD108" i="12" s="1"/>
  <c r="CC17" i="12"/>
  <c r="CD17" i="12" s="1"/>
  <c r="CC35" i="12"/>
  <c r="CD35" i="12" s="1"/>
  <c r="CC40" i="12"/>
  <c r="CD40" i="12" s="1"/>
  <c r="CC119" i="12"/>
  <c r="CD119" i="12" s="1"/>
  <c r="CC38" i="12"/>
  <c r="CD38" i="12" s="1"/>
  <c r="BR51" i="12"/>
  <c r="BS51" i="12" s="1"/>
  <c r="BR84" i="12"/>
  <c r="BS84" i="12" s="1"/>
  <c r="BR13" i="12"/>
  <c r="BS13" i="12" s="1"/>
  <c r="CC78" i="12"/>
  <c r="CD78" i="12" s="1"/>
  <c r="CC64" i="12"/>
  <c r="CD64" i="12" s="1"/>
  <c r="BR93" i="12"/>
  <c r="BS93" i="12" s="1"/>
  <c r="CC121" i="12"/>
  <c r="CD121" i="12" s="1"/>
  <c r="CL40" i="12"/>
  <c r="CM40" i="12" s="1"/>
  <c r="CL99" i="12"/>
  <c r="CM99" i="12" s="1"/>
  <c r="CL3" i="12"/>
  <c r="CM3" i="12" s="1"/>
  <c r="CL4" i="12"/>
  <c r="CM4" i="12" s="1"/>
  <c r="CL27" i="12"/>
  <c r="CM27" i="12" s="1"/>
  <c r="CL98" i="12"/>
  <c r="CM98" i="12" s="1"/>
  <c r="CL44" i="12"/>
  <c r="CM44" i="12" s="1"/>
  <c r="CL24" i="12"/>
  <c r="CM24" i="12" s="1"/>
  <c r="CL22" i="12"/>
  <c r="CM22" i="12" s="1"/>
  <c r="CL54" i="12"/>
  <c r="CM54" i="12" s="1"/>
  <c r="CL89" i="12"/>
  <c r="CM89" i="12" s="1"/>
  <c r="CL101" i="12"/>
  <c r="CM101" i="12" s="1"/>
  <c r="CL15" i="12"/>
  <c r="CM15" i="12" s="1"/>
  <c r="CL71" i="12"/>
  <c r="CM71" i="12" s="1"/>
  <c r="CL13" i="12"/>
  <c r="CM13" i="12" s="1"/>
  <c r="CL21" i="12"/>
  <c r="CM21" i="12" s="1"/>
  <c r="CL26" i="12"/>
  <c r="CM26" i="12" s="1"/>
  <c r="CL51" i="12"/>
  <c r="CM51" i="12" s="1"/>
  <c r="CL92" i="12"/>
  <c r="CM92" i="12" s="1"/>
  <c r="CL55" i="12"/>
  <c r="CM55" i="12" s="1"/>
  <c r="CL109" i="12"/>
  <c r="CM109" i="12" s="1"/>
  <c r="CL119" i="12"/>
  <c r="CM119" i="12" s="1"/>
  <c r="CL85" i="12"/>
  <c r="CM85" i="12" s="1"/>
  <c r="CL29" i="12"/>
  <c r="CM29" i="12" s="1"/>
  <c r="CL5" i="12"/>
  <c r="CM5" i="12" s="1"/>
  <c r="CL108" i="12"/>
  <c r="CM108" i="12" s="1"/>
  <c r="CL97" i="12"/>
  <c r="CM97" i="12" s="1"/>
  <c r="CL8" i="12"/>
  <c r="CM8" i="12" s="1"/>
  <c r="CL59" i="12"/>
  <c r="CM59" i="12" s="1"/>
  <c r="CL38" i="12"/>
  <c r="CM38" i="12" s="1"/>
  <c r="CL80" i="12"/>
  <c r="CM80" i="12" s="1"/>
  <c r="CL67" i="12"/>
  <c r="CM67" i="12" s="1"/>
  <c r="CL74" i="12"/>
  <c r="CM74" i="12" s="1"/>
  <c r="CL82" i="12"/>
  <c r="CM82" i="12" s="1"/>
  <c r="CL34" i="12"/>
  <c r="CM34" i="12" s="1"/>
  <c r="CL17" i="12"/>
  <c r="CM17" i="12" s="1"/>
  <c r="CL70" i="12"/>
  <c r="CM70" i="12" s="1"/>
  <c r="CL30" i="12"/>
  <c r="CM30" i="12" s="1"/>
  <c r="CL35" i="12"/>
  <c r="CM35" i="12" s="1"/>
  <c r="CL56" i="12"/>
  <c r="CM56" i="12" s="1"/>
  <c r="CL83" i="12"/>
  <c r="CM83" i="12" s="1"/>
  <c r="CL57" i="12"/>
  <c r="CM57" i="12" s="1"/>
  <c r="CL6" i="12"/>
  <c r="CM6" i="12" s="1"/>
  <c r="CL73" i="12"/>
  <c r="CM73" i="12" s="1"/>
  <c r="CL106" i="12"/>
  <c r="CM106" i="12" s="1"/>
  <c r="CL88" i="12"/>
  <c r="CM88" i="12" s="1"/>
  <c r="CL66" i="12"/>
  <c r="CM66" i="12" s="1"/>
  <c r="CL10" i="12"/>
  <c r="CM10" i="12" s="1"/>
  <c r="CL18" i="12"/>
  <c r="CM18" i="12" s="1"/>
  <c r="CL7" i="12"/>
  <c r="CM7" i="12" s="1"/>
  <c r="CL111" i="12"/>
  <c r="CM111" i="12" s="1"/>
  <c r="CL100" i="12"/>
  <c r="CM100" i="12" s="1"/>
  <c r="CL118" i="12"/>
  <c r="CM118" i="12" s="1"/>
  <c r="CL12" i="12"/>
  <c r="CM12" i="12" s="1"/>
  <c r="CL76" i="12"/>
  <c r="CM76" i="12" s="1"/>
  <c r="CL87" i="12"/>
  <c r="CM87" i="12" s="1"/>
  <c r="CL96" i="12"/>
  <c r="CM96" i="12" s="1"/>
  <c r="CL25" i="12"/>
  <c r="CM25" i="12" s="1"/>
  <c r="CL123" i="12"/>
  <c r="CM123" i="12" s="1"/>
  <c r="CL28" i="12"/>
  <c r="CM28" i="12" s="1"/>
  <c r="CL94" i="12"/>
  <c r="CM94" i="12" s="1"/>
  <c r="CL32" i="12"/>
  <c r="CM32" i="12" s="1"/>
  <c r="CL64" i="12"/>
  <c r="CM64" i="12" s="1"/>
  <c r="CL16" i="12"/>
  <c r="CM16" i="12" s="1"/>
  <c r="CL68" i="12"/>
  <c r="CM68" i="12" s="1"/>
  <c r="CL42" i="12"/>
  <c r="CM42" i="12" s="1"/>
  <c r="CL37" i="12"/>
  <c r="CM37" i="12" s="1"/>
  <c r="CL104" i="12"/>
  <c r="CM104" i="12" s="1"/>
  <c r="CL91" i="12"/>
  <c r="CM91" i="12" s="1"/>
  <c r="CL60" i="12"/>
  <c r="CM60" i="12" s="1"/>
  <c r="CL107" i="12"/>
  <c r="CM107" i="12" s="1"/>
  <c r="CL77" i="12"/>
  <c r="CM77" i="12" s="1"/>
  <c r="CL65" i="12"/>
  <c r="CM65" i="12" s="1"/>
  <c r="CL20" i="12"/>
  <c r="CM20" i="12" s="1"/>
  <c r="CL58" i="12"/>
  <c r="CM58" i="12" s="1"/>
  <c r="CL36" i="12"/>
  <c r="CM36" i="12" s="1"/>
  <c r="CL86" i="12"/>
  <c r="CM86" i="12" s="1"/>
  <c r="CL90" i="12"/>
  <c r="CM90" i="12" s="1"/>
  <c r="CL69" i="12"/>
  <c r="CM69" i="12" s="1"/>
  <c r="CL113" i="12"/>
  <c r="CM113" i="12" s="1"/>
  <c r="CL61" i="12"/>
  <c r="CM61" i="12" s="1"/>
  <c r="CL33" i="12"/>
  <c r="CM33" i="12" s="1"/>
  <c r="CL49" i="12"/>
  <c r="CM49" i="12" s="1"/>
  <c r="CL45" i="12"/>
  <c r="CM45" i="12" s="1"/>
  <c r="CL112" i="12"/>
  <c r="CM112" i="12" s="1"/>
  <c r="CL72" i="12"/>
  <c r="CM72" i="12" s="1"/>
  <c r="CL50" i="12"/>
  <c r="CM50" i="12" s="1"/>
  <c r="CL43" i="12"/>
  <c r="CM43" i="12" s="1"/>
  <c r="CL79" i="12"/>
  <c r="CM79" i="12" s="1"/>
  <c r="CL39" i="12"/>
  <c r="CM39" i="12" s="1"/>
  <c r="CL105" i="12"/>
  <c r="CM105" i="12" s="1"/>
  <c r="CL81" i="12"/>
  <c r="CM81" i="12" s="1"/>
  <c r="CL63" i="12"/>
  <c r="CM63" i="12" s="1"/>
  <c r="CL84" i="12"/>
  <c r="CM84" i="12" s="1"/>
  <c r="CL103" i="12"/>
  <c r="CM103" i="12" s="1"/>
  <c r="CL23" i="12"/>
  <c r="CM23" i="12" s="1"/>
  <c r="CL52" i="12"/>
  <c r="CM52" i="12" s="1"/>
  <c r="CL46" i="12"/>
  <c r="CM46" i="12" s="1"/>
  <c r="CL78" i="12"/>
  <c r="CM78" i="12" s="1"/>
  <c r="CL114" i="12"/>
  <c r="CM114" i="12" s="1"/>
  <c r="CL110" i="12"/>
  <c r="CM110" i="12" s="1"/>
  <c r="CL75" i="12"/>
  <c r="CM75" i="12" s="1"/>
  <c r="CL95" i="12"/>
  <c r="CM95" i="12" s="1"/>
  <c r="CL116" i="12"/>
  <c r="CM116" i="12" s="1"/>
  <c r="CL47" i="12"/>
  <c r="CM47" i="12" s="1"/>
  <c r="CL48" i="12"/>
  <c r="CM48" i="12" s="1"/>
  <c r="CL120" i="12"/>
  <c r="CM120" i="12" s="1"/>
  <c r="CL122" i="12"/>
  <c r="CM122" i="12" s="1"/>
  <c r="CL31" i="12"/>
  <c r="CM31" i="12" s="1"/>
  <c r="CL117" i="12"/>
  <c r="CM117" i="12" s="1"/>
  <c r="CL124" i="12"/>
  <c r="CM124" i="12" s="1"/>
  <c r="CL115" i="12"/>
  <c r="CM115" i="12" s="1"/>
  <c r="CL41" i="12"/>
  <c r="CM41" i="12" s="1"/>
  <c r="CL53" i="12"/>
  <c r="CM53" i="12" s="1"/>
  <c r="CL62" i="12"/>
  <c r="CM62" i="12" s="1"/>
  <c r="CL14" i="12"/>
  <c r="CM14" i="12" s="1"/>
  <c r="CL121" i="12"/>
  <c r="CM121" i="12" s="1"/>
  <c r="CL102" i="12"/>
  <c r="CM102" i="12" s="1"/>
  <c r="CL125" i="12"/>
  <c r="CM125" i="12" s="1"/>
  <c r="CL11" i="12"/>
  <c r="CM11" i="12" s="1"/>
  <c r="CL19" i="12"/>
  <c r="CM19" i="12" s="1"/>
  <c r="CL9" i="12"/>
  <c r="CM9" i="12" s="1"/>
  <c r="CL93" i="12"/>
  <c r="CM93" i="12" s="1"/>
  <c r="BR108" i="12"/>
  <c r="BS108" i="12" s="1"/>
  <c r="BR115" i="12"/>
  <c r="BS115" i="12" s="1"/>
  <c r="BR63" i="12"/>
  <c r="BS63" i="12" s="1"/>
  <c r="BR27" i="12"/>
  <c r="BS27" i="12" s="1"/>
  <c r="BR22" i="12"/>
  <c r="BS22" i="12" s="1"/>
  <c r="BR7" i="12"/>
  <c r="BS7" i="12" s="1"/>
  <c r="BR4" i="12"/>
  <c r="BS4" i="12" s="1"/>
  <c r="BR121" i="12"/>
  <c r="BS121" i="12" s="1"/>
  <c r="BR73" i="12"/>
  <c r="BS73" i="12" s="1"/>
  <c r="BR23" i="12"/>
  <c r="BS23" i="12" s="1"/>
  <c r="BR70" i="12"/>
  <c r="BS70" i="12" s="1"/>
  <c r="BR21" i="12"/>
  <c r="BS21" i="12" s="1"/>
  <c r="BR68" i="12"/>
  <c r="BS68" i="12" s="1"/>
  <c r="BR80" i="12"/>
  <c r="BS80" i="12" s="1"/>
  <c r="BR41" i="12"/>
  <c r="BS41" i="12" s="1"/>
  <c r="BR111" i="12"/>
  <c r="BS111" i="12" s="1"/>
  <c r="BR102" i="12"/>
  <c r="BS102" i="12" s="1"/>
  <c r="BR53" i="12"/>
  <c r="BS53" i="12" s="1"/>
  <c r="BR74" i="12"/>
  <c r="BS74" i="12" s="1"/>
  <c r="BR14" i="12"/>
  <c r="BS14" i="12" s="1"/>
  <c r="BR98" i="12"/>
  <c r="BS98" i="12" s="1"/>
  <c r="BR59" i="12"/>
  <c r="BS59" i="12" s="1"/>
  <c r="BR46" i="12"/>
  <c r="BS46" i="12" s="1"/>
  <c r="BR118" i="12"/>
  <c r="BS118" i="12" s="1"/>
  <c r="BR117" i="12"/>
  <c r="BS117" i="12" s="1"/>
  <c r="BR43" i="12"/>
  <c r="BS43" i="12" s="1"/>
  <c r="BR47" i="12"/>
  <c r="BS47" i="12" s="1"/>
  <c r="BR110" i="12"/>
  <c r="BS110" i="12" s="1"/>
  <c r="BR97" i="12"/>
  <c r="BS97" i="12" s="1"/>
  <c r="BR95" i="12"/>
  <c r="BS95" i="12" s="1"/>
  <c r="BR26" i="12"/>
  <c r="BS26" i="12" s="1"/>
  <c r="BR33" i="12"/>
  <c r="BS33" i="12" s="1"/>
  <c r="BR29" i="12"/>
  <c r="BS29" i="12" s="1"/>
  <c r="BR8" i="12"/>
  <c r="BS8" i="12" s="1"/>
  <c r="BR3" i="12"/>
  <c r="BS3" i="12" s="1"/>
  <c r="BR40" i="12"/>
  <c r="BS40" i="12" s="1"/>
  <c r="BR119" i="12"/>
  <c r="BS119" i="12" s="1"/>
  <c r="BR83" i="12"/>
  <c r="BS83" i="12" s="1"/>
  <c r="BR99" i="12"/>
  <c r="BS99" i="12" s="1"/>
  <c r="BR122" i="12"/>
  <c r="BS122" i="12" s="1"/>
  <c r="BR5" i="12"/>
  <c r="BS5" i="12" s="1"/>
  <c r="BR39" i="12"/>
  <c r="BS39" i="12" s="1"/>
  <c r="BR2" i="12"/>
  <c r="BS2" i="12" s="1"/>
  <c r="BR124" i="12"/>
  <c r="BS124" i="12" s="1"/>
  <c r="BR55" i="12"/>
  <c r="BS55" i="12" s="1"/>
  <c r="BR78" i="12"/>
  <c r="BS78" i="12" s="1"/>
  <c r="BR85" i="12"/>
  <c r="BS85" i="12" s="1"/>
  <c r="BR62" i="12"/>
  <c r="BS62" i="12" s="1"/>
  <c r="BR10" i="12"/>
  <c r="BS10" i="12" s="1"/>
  <c r="BR28" i="12"/>
  <c r="BS28" i="12" s="1"/>
  <c r="BR88" i="12"/>
  <c r="BS88" i="12" s="1"/>
  <c r="BR57" i="12"/>
  <c r="BS57" i="12" s="1"/>
  <c r="BR34" i="12"/>
  <c r="BS34" i="12" s="1"/>
  <c r="BR31" i="12"/>
  <c r="BS31" i="12" s="1"/>
  <c r="BR24" i="12"/>
  <c r="BS24" i="12" s="1"/>
  <c r="BR123" i="12"/>
  <c r="BS123" i="12" s="1"/>
  <c r="CC50" i="12"/>
  <c r="CD50" i="12" s="1"/>
  <c r="BR37" i="12"/>
  <c r="BS37" i="12" s="1"/>
  <c r="CC6" i="12"/>
  <c r="CD6" i="12" s="1"/>
  <c r="CC117" i="12"/>
  <c r="CD117" i="12" s="1"/>
  <c r="CC94" i="12"/>
  <c r="CD94" i="12" s="1"/>
  <c r="CC77" i="12"/>
  <c r="CD77" i="12" s="1"/>
  <c r="CC114" i="12"/>
  <c r="CD114" i="12" s="1"/>
  <c r="CC63" i="12"/>
  <c r="CD63" i="12" s="1"/>
  <c r="CC60" i="12"/>
  <c r="CD60" i="12" s="1"/>
  <c r="BR125" i="12"/>
  <c r="BS125" i="12" s="1"/>
  <c r="BR45" i="12"/>
  <c r="BS45" i="12" s="1"/>
  <c r="CC11" i="12"/>
  <c r="CD11" i="12" s="1"/>
  <c r="BR65" i="12"/>
  <c r="BS65" i="12" s="1"/>
  <c r="CC32" i="12"/>
  <c r="CD32" i="12" s="1"/>
  <c r="BR109" i="12"/>
  <c r="BS109" i="12" s="1"/>
  <c r="BR6" i="12"/>
  <c r="BS6" i="12" s="1"/>
  <c r="CC79" i="12"/>
  <c r="CD79" i="12" s="1"/>
  <c r="CC61" i="12"/>
  <c r="CD61" i="12" s="1"/>
  <c r="BR11" i="12"/>
  <c r="BS11" i="12" s="1"/>
  <c r="CM2" i="12"/>
  <c r="BR72" i="12"/>
  <c r="BS72" i="12" s="1"/>
  <c r="CC49" i="12"/>
  <c r="CD49" i="12" s="1"/>
  <c r="BR92" i="12"/>
  <c r="BS92" i="12" s="1"/>
  <c r="BR42" i="12"/>
  <c r="BS42" i="12" s="1"/>
  <c r="CC115" i="12"/>
  <c r="CD115" i="12" s="1"/>
  <c r="BR38" i="12"/>
  <c r="BS38" i="12" s="1"/>
  <c r="BR44" i="12"/>
  <c r="BS44" i="12" s="1"/>
  <c r="CC62" i="12"/>
  <c r="CD62" i="12" s="1"/>
  <c r="BR112" i="12"/>
  <c r="BS112" i="12" s="1"/>
  <c r="CC52" i="12"/>
  <c r="CD52" i="12" s="1"/>
  <c r="BR15" i="12"/>
  <c r="BS15" i="12" s="1"/>
  <c r="CC104" i="12"/>
  <c r="CD104" i="12" s="1"/>
  <c r="CC48" i="12"/>
  <c r="CD48" i="12" s="1"/>
  <c r="CC88" i="12"/>
  <c r="CD88" i="12" s="1"/>
  <c r="CC113" i="12"/>
  <c r="CD113" i="12" s="1"/>
  <c r="CC100" i="12"/>
  <c r="CD100" i="12" s="1"/>
  <c r="BR104" i="12"/>
  <c r="BS104" i="12" s="1"/>
  <c r="CC65" i="12"/>
  <c r="CD65" i="12" s="1"/>
  <c r="BR114" i="12"/>
  <c r="BS114" i="12" s="1"/>
  <c r="CC84" i="12"/>
  <c r="CD84" i="12" s="1"/>
  <c r="BR87" i="12"/>
  <c r="BS87" i="12" s="1"/>
  <c r="CA126" i="11"/>
  <c r="BX126" i="11"/>
  <c r="BD126" i="11"/>
  <c r="BP126" i="11"/>
  <c r="BR90" i="12" l="1"/>
  <c r="BS90" i="12" s="1"/>
  <c r="BR66" i="12"/>
  <c r="BS66" i="12" s="1"/>
  <c r="BT106" i="12"/>
  <c r="BU106" i="12" s="1"/>
  <c r="BT113" i="12"/>
  <c r="BU113" i="12" s="1"/>
  <c r="BT54" i="12"/>
  <c r="BU54" i="12" s="1"/>
  <c r="BT52" i="12"/>
  <c r="BU52" i="12" s="1"/>
  <c r="BT49" i="12"/>
  <c r="BU49" i="12" s="1"/>
  <c r="BT9" i="12"/>
  <c r="BU9" i="12" s="1"/>
  <c r="BT101" i="12"/>
  <c r="BU101" i="12" s="1"/>
  <c r="BT75" i="12"/>
  <c r="BU75" i="12" s="1"/>
  <c r="BT48" i="12"/>
  <c r="BU48" i="12" s="1"/>
  <c r="BT56" i="12"/>
  <c r="BU56" i="12" s="1"/>
  <c r="BT71" i="12"/>
  <c r="BU71" i="12" s="1"/>
  <c r="BT35" i="12"/>
  <c r="BU35" i="12" s="1"/>
  <c r="BT94" i="12"/>
  <c r="BU94" i="12" s="1"/>
  <c r="BT116" i="12"/>
  <c r="BU116" i="12" s="1"/>
  <c r="BT64" i="12"/>
  <c r="BU64" i="12" s="1"/>
  <c r="BT77" i="12"/>
  <c r="BU77" i="12" s="1"/>
  <c r="BT76" i="12"/>
  <c r="BU76" i="12" s="1"/>
  <c r="BT105" i="12"/>
  <c r="BU105" i="12" s="1"/>
  <c r="BT32" i="12"/>
  <c r="BU32" i="12" s="1"/>
  <c r="BT79" i="12"/>
  <c r="BU79" i="12" s="1"/>
  <c r="BT17" i="12"/>
  <c r="BU17" i="12" s="1"/>
  <c r="BT120" i="12"/>
  <c r="BU120" i="12" s="1"/>
  <c r="BT89" i="12"/>
  <c r="BU89" i="12" s="1"/>
  <c r="BT61" i="12"/>
  <c r="BU61" i="12" s="1"/>
  <c r="BT50" i="12"/>
  <c r="BU50" i="12" s="1"/>
  <c r="BT90" i="12"/>
  <c r="BU90" i="12" s="1"/>
  <c r="BT66" i="12"/>
  <c r="BU66" i="12" s="1"/>
  <c r="BT16" i="12"/>
  <c r="BU16" i="12" s="1"/>
  <c r="BT36" i="12"/>
  <c r="BU36" i="12" s="1"/>
  <c r="BT30" i="12"/>
  <c r="BU30" i="12" s="1"/>
  <c r="BT12" i="12"/>
  <c r="BT91" i="12"/>
  <c r="BU91" i="12" s="1"/>
  <c r="BT25" i="12"/>
  <c r="BU25" i="12" s="1"/>
  <c r="BT69" i="12"/>
  <c r="BU69" i="12" s="1"/>
  <c r="BT60" i="12"/>
  <c r="BU60" i="12" s="1"/>
  <c r="BT20" i="12"/>
  <c r="BU20" i="12" s="1"/>
  <c r="BR82" i="12"/>
  <c r="BS82" i="12" s="1"/>
  <c r="BR100" i="12"/>
  <c r="BS100" i="12" s="1"/>
  <c r="BR18" i="12"/>
  <c r="BS18" i="12" s="1"/>
  <c r="CE107" i="12"/>
  <c r="CF107" i="12" s="1"/>
  <c r="CN112" i="12"/>
  <c r="CE16" i="12"/>
  <c r="CF16" i="12" s="1"/>
  <c r="BF80" i="12"/>
  <c r="BG80" i="12" s="1"/>
  <c r="BH80" i="12" s="1"/>
  <c r="BI80" i="12" s="1"/>
  <c r="BR107" i="12"/>
  <c r="BS107" i="12" s="1"/>
  <c r="BR81" i="12"/>
  <c r="BS81" i="12" s="1"/>
  <c r="BR103" i="12"/>
  <c r="BS103" i="12" s="1"/>
  <c r="BR19" i="12"/>
  <c r="BS19" i="12" s="1"/>
  <c r="BR86" i="12"/>
  <c r="BS86" i="12" s="1"/>
  <c r="BF25" i="12"/>
  <c r="BG25" i="12" s="1"/>
  <c r="BH25" i="12" s="1"/>
  <c r="BI25" i="12" s="1"/>
  <c r="CE42" i="12"/>
  <c r="CF42" i="12" s="1"/>
  <c r="BF26" i="12"/>
  <c r="BG26" i="12" s="1"/>
  <c r="BH26" i="12" s="1"/>
  <c r="BI26" i="12" s="1"/>
  <c r="BF47" i="12"/>
  <c r="BG47" i="12" s="1"/>
  <c r="BF101" i="12"/>
  <c r="BG101" i="12" s="1"/>
  <c r="BH101" i="12" s="1"/>
  <c r="BI101" i="12" s="1"/>
  <c r="BF89" i="12"/>
  <c r="BG89" i="12" s="1"/>
  <c r="BH89" i="12" s="1"/>
  <c r="BI89" i="12" s="1"/>
  <c r="BF11" i="12"/>
  <c r="BG11" i="12" s="1"/>
  <c r="BH11" i="12" s="1"/>
  <c r="BI11" i="12" s="1"/>
  <c r="BF106" i="12"/>
  <c r="BG106" i="12" s="1"/>
  <c r="BH106" i="12" s="1"/>
  <c r="BI106" i="12" s="1"/>
  <c r="BF66" i="12"/>
  <c r="BG66" i="12" s="1"/>
  <c r="BH66" i="12" s="1"/>
  <c r="BI66" i="12" s="1"/>
  <c r="BF123" i="12"/>
  <c r="BG123" i="12" s="1"/>
  <c r="BH123" i="12" s="1"/>
  <c r="BI123" i="12" s="1"/>
  <c r="BF32" i="12"/>
  <c r="BG32" i="12" s="1"/>
  <c r="BH32" i="12" s="1"/>
  <c r="BI32" i="12" s="1"/>
  <c r="BF31" i="12"/>
  <c r="BG31" i="12" s="1"/>
  <c r="BH31" i="12" s="1"/>
  <c r="BI31" i="12" s="1"/>
  <c r="BF6" i="12"/>
  <c r="BG6" i="12" s="1"/>
  <c r="BH6" i="12" s="1"/>
  <c r="BI6" i="12" s="1"/>
  <c r="BF114" i="12"/>
  <c r="BG114" i="12" s="1"/>
  <c r="BH114" i="12" s="1"/>
  <c r="BI114" i="12" s="1"/>
  <c r="BF96" i="12"/>
  <c r="BG96" i="12" s="1"/>
  <c r="BH96" i="12" s="1"/>
  <c r="BI96" i="12" s="1"/>
  <c r="BF16" i="12"/>
  <c r="BG16" i="12" s="1"/>
  <c r="BH16" i="12" s="1"/>
  <c r="BI16" i="12" s="1"/>
  <c r="BF65" i="12"/>
  <c r="BG65" i="12" s="1"/>
  <c r="BH65" i="12" s="1"/>
  <c r="BI65" i="12" s="1"/>
  <c r="BF59" i="12"/>
  <c r="BG59" i="12" s="1"/>
  <c r="BH59" i="12" s="1"/>
  <c r="BI59" i="12" s="1"/>
  <c r="BF28" i="12"/>
  <c r="BG28" i="12" s="1"/>
  <c r="BH28" i="12" s="1"/>
  <c r="BI28" i="12" s="1"/>
  <c r="BF85" i="12"/>
  <c r="BG85" i="12" s="1"/>
  <c r="BH85" i="12" s="1"/>
  <c r="BI85" i="12" s="1"/>
  <c r="BF33" i="12"/>
  <c r="BG33" i="12" s="1"/>
  <c r="BH33" i="12" s="1"/>
  <c r="BI33" i="12" s="1"/>
  <c r="BF84" i="12"/>
  <c r="BG84" i="12" s="1"/>
  <c r="BH84" i="12" s="1"/>
  <c r="BI84" i="12" s="1"/>
  <c r="BF116" i="12"/>
  <c r="BG116" i="12" s="1"/>
  <c r="BH116" i="12" s="1"/>
  <c r="BI116" i="12" s="1"/>
  <c r="BF22" i="12"/>
  <c r="BG22" i="12" s="1"/>
  <c r="BH22" i="12" s="1"/>
  <c r="BI22" i="12" s="1"/>
  <c r="BF14" i="12"/>
  <c r="BG14" i="12" s="1"/>
  <c r="BH14" i="12" s="1"/>
  <c r="BI14" i="12" s="1"/>
  <c r="BF8" i="12"/>
  <c r="BG8" i="12" s="1"/>
  <c r="BH8" i="12" s="1"/>
  <c r="BI8" i="12" s="1"/>
  <c r="BF72" i="12"/>
  <c r="BG72" i="12" s="1"/>
  <c r="BH72" i="12" s="1"/>
  <c r="BI72" i="12" s="1"/>
  <c r="BF3" i="12"/>
  <c r="BG3" i="12" s="1"/>
  <c r="BH3" i="12" s="1"/>
  <c r="BI3" i="12" s="1"/>
  <c r="BF60" i="12"/>
  <c r="BG60" i="12" s="1"/>
  <c r="BH60" i="12" s="1"/>
  <c r="BI60" i="12" s="1"/>
  <c r="BF54" i="12"/>
  <c r="BG54" i="12" s="1"/>
  <c r="BH54" i="12" s="1"/>
  <c r="BI54" i="12" s="1"/>
  <c r="BF71" i="12"/>
  <c r="BG71" i="12" s="1"/>
  <c r="BH71" i="12" s="1"/>
  <c r="BI71" i="12" s="1"/>
  <c r="BF87" i="12"/>
  <c r="BG87" i="12" s="1"/>
  <c r="BH87" i="12" s="1"/>
  <c r="BI87" i="12" s="1"/>
  <c r="BF74" i="12"/>
  <c r="BG74" i="12" s="1"/>
  <c r="BH74" i="12" s="1"/>
  <c r="BI74" i="12" s="1"/>
  <c r="BF51" i="12"/>
  <c r="BG51" i="12" s="1"/>
  <c r="BH51" i="12" s="1"/>
  <c r="BI51" i="12" s="1"/>
  <c r="BF76" i="12"/>
  <c r="BG76" i="12" s="1"/>
  <c r="BH76" i="12" s="1"/>
  <c r="BI76" i="12" s="1"/>
  <c r="BF64" i="12"/>
  <c r="BG64" i="12" s="1"/>
  <c r="BH64" i="12" s="1"/>
  <c r="BI64" i="12" s="1"/>
  <c r="BF112" i="12"/>
  <c r="BG112" i="12" s="1"/>
  <c r="BH112" i="12" s="1"/>
  <c r="BI112" i="12" s="1"/>
  <c r="BF41" i="12"/>
  <c r="BG41" i="12" s="1"/>
  <c r="BH41" i="12" s="1"/>
  <c r="BI41" i="12" s="1"/>
  <c r="BF119" i="12"/>
  <c r="BG119" i="12" s="1"/>
  <c r="BH119" i="12" s="1"/>
  <c r="BI119" i="12" s="1"/>
  <c r="BF104" i="12"/>
  <c r="BG104" i="12" s="1"/>
  <c r="BH104" i="12" s="1"/>
  <c r="BI104" i="12" s="1"/>
  <c r="BF120" i="12"/>
  <c r="BG120" i="12" s="1"/>
  <c r="BH120" i="12" s="1"/>
  <c r="BI120" i="12" s="1"/>
  <c r="BF15" i="12"/>
  <c r="BG15" i="12" s="1"/>
  <c r="BH15" i="12" s="1"/>
  <c r="BI15" i="12" s="1"/>
  <c r="BF97" i="12"/>
  <c r="BG97" i="12" s="1"/>
  <c r="BH97" i="12" s="1"/>
  <c r="BI97" i="12" s="1"/>
  <c r="BF10" i="12"/>
  <c r="BG10" i="12" s="1"/>
  <c r="BH10" i="12" s="1"/>
  <c r="BI10" i="12" s="1"/>
  <c r="BF44" i="12"/>
  <c r="BG44" i="12" s="1"/>
  <c r="BH44" i="12" s="1"/>
  <c r="BI44" i="12" s="1"/>
  <c r="CE110" i="12"/>
  <c r="CF110" i="12" s="1"/>
  <c r="BF42" i="12"/>
  <c r="BG42" i="12" s="1"/>
  <c r="BH42" i="12" s="1"/>
  <c r="BI42" i="12" s="1"/>
  <c r="BF124" i="12"/>
  <c r="BG124" i="12" s="1"/>
  <c r="BH124" i="12" s="1"/>
  <c r="BI124" i="12" s="1"/>
  <c r="BF19" i="12"/>
  <c r="BG19" i="12" s="1"/>
  <c r="BH19" i="12" s="1"/>
  <c r="BI19" i="12" s="1"/>
  <c r="BF35" i="12"/>
  <c r="BG35" i="12" s="1"/>
  <c r="BH35" i="12" s="1"/>
  <c r="BI35" i="12" s="1"/>
  <c r="CN91" i="12"/>
  <c r="CO91" i="12" s="1"/>
  <c r="BF100" i="12"/>
  <c r="BG100" i="12" s="1"/>
  <c r="BH100" i="12" s="1"/>
  <c r="BI100" i="12" s="1"/>
  <c r="BF21" i="12"/>
  <c r="BG21" i="12" s="1"/>
  <c r="BH21" i="12" s="1"/>
  <c r="BI21" i="12" s="1"/>
  <c r="BF17" i="12"/>
  <c r="BG17" i="12" s="1"/>
  <c r="BH17" i="12" s="1"/>
  <c r="BI17" i="12" s="1"/>
  <c r="BF69" i="12"/>
  <c r="BG69" i="12" s="1"/>
  <c r="BH69" i="12" s="1"/>
  <c r="BI69" i="12" s="1"/>
  <c r="BF68" i="12"/>
  <c r="BG68" i="12" s="1"/>
  <c r="BH68" i="12" s="1"/>
  <c r="BI68" i="12" s="1"/>
  <c r="BF94" i="12"/>
  <c r="BG94" i="12" s="1"/>
  <c r="BH94" i="12" s="1"/>
  <c r="BI94" i="12" s="1"/>
  <c r="BF52" i="12"/>
  <c r="BG52" i="12" s="1"/>
  <c r="BH52" i="12" s="1"/>
  <c r="BI52" i="12" s="1"/>
  <c r="BF107" i="12"/>
  <c r="BG107" i="12" s="1"/>
  <c r="BH107" i="12" s="1"/>
  <c r="BI107" i="12" s="1"/>
  <c r="BF109" i="12"/>
  <c r="BG109" i="12" s="1"/>
  <c r="BH109" i="12" s="1"/>
  <c r="BI109" i="12" s="1"/>
  <c r="BF49" i="12"/>
  <c r="BG49" i="12" s="1"/>
  <c r="BH49" i="12" s="1"/>
  <c r="BI49" i="12" s="1"/>
  <c r="BF110" i="12"/>
  <c r="BG110" i="12" s="1"/>
  <c r="BH110" i="12" s="1"/>
  <c r="BI110" i="12" s="1"/>
  <c r="BF102" i="12"/>
  <c r="BG102" i="12" s="1"/>
  <c r="BH102" i="12" s="1"/>
  <c r="BI102" i="12" s="1"/>
  <c r="BF27" i="12"/>
  <c r="BG27" i="12" s="1"/>
  <c r="BH27" i="12" s="1"/>
  <c r="BI27" i="12" s="1"/>
  <c r="BF78" i="12"/>
  <c r="BG78" i="12" s="1"/>
  <c r="BH78" i="12" s="1"/>
  <c r="BI78" i="12" s="1"/>
  <c r="BF46" i="12"/>
  <c r="BG46" i="12" s="1"/>
  <c r="BH46" i="12" s="1"/>
  <c r="BI46" i="12" s="1"/>
  <c r="BF92" i="12"/>
  <c r="BG92" i="12" s="1"/>
  <c r="BH92" i="12" s="1"/>
  <c r="BI92" i="12" s="1"/>
  <c r="BF13" i="12"/>
  <c r="BG13" i="12" s="1"/>
  <c r="BH13" i="12" s="1"/>
  <c r="BI13" i="12" s="1"/>
  <c r="BF24" i="12"/>
  <c r="BG24" i="12" s="1"/>
  <c r="BH24" i="12" s="1"/>
  <c r="BI24" i="12" s="1"/>
  <c r="BF111" i="12"/>
  <c r="BG111" i="12" s="1"/>
  <c r="BH111" i="12" s="1"/>
  <c r="BI111" i="12" s="1"/>
  <c r="BF61" i="12"/>
  <c r="BG61" i="12" s="1"/>
  <c r="BH61" i="12" s="1"/>
  <c r="BI61" i="12" s="1"/>
  <c r="CE81" i="12"/>
  <c r="CF81" i="12" s="1"/>
  <c r="BF34" i="12"/>
  <c r="BG34" i="12" s="1"/>
  <c r="BH34" i="12" s="1"/>
  <c r="BI34" i="12" s="1"/>
  <c r="CN75" i="12"/>
  <c r="CO75" i="12" s="1"/>
  <c r="BF82" i="12"/>
  <c r="BG82" i="12" s="1"/>
  <c r="BH82" i="12" s="1"/>
  <c r="BI82" i="12" s="1"/>
  <c r="BF7" i="12"/>
  <c r="BG7" i="12" s="1"/>
  <c r="BH7" i="12" s="1"/>
  <c r="BI7" i="12" s="1"/>
  <c r="BF40" i="12"/>
  <c r="BG40" i="12" s="1"/>
  <c r="BH40" i="12" s="1"/>
  <c r="BI40" i="12" s="1"/>
  <c r="BF125" i="12"/>
  <c r="BG125" i="12" s="1"/>
  <c r="BH125" i="12" s="1"/>
  <c r="BI125" i="12" s="1"/>
  <c r="BF39" i="12"/>
  <c r="BG39" i="12" s="1"/>
  <c r="BH39" i="12" s="1"/>
  <c r="BI39" i="12" s="1"/>
  <c r="BF37" i="12"/>
  <c r="BG37" i="12" s="1"/>
  <c r="BH37" i="12" s="1"/>
  <c r="BI37" i="12" s="1"/>
  <c r="BF88" i="12"/>
  <c r="BG88" i="12" s="1"/>
  <c r="BH88" i="12" s="1"/>
  <c r="BI88" i="12" s="1"/>
  <c r="BF30" i="12"/>
  <c r="BG30" i="12" s="1"/>
  <c r="BH30" i="12" s="1"/>
  <c r="BI30" i="12" s="1"/>
  <c r="BF20" i="12"/>
  <c r="BG20" i="12" s="1"/>
  <c r="BH20" i="12" s="1"/>
  <c r="BI20" i="12" s="1"/>
  <c r="BF113" i="12"/>
  <c r="BG113" i="12" s="1"/>
  <c r="BH113" i="12" s="1"/>
  <c r="BI113" i="12" s="1"/>
  <c r="BF5" i="12"/>
  <c r="BG5" i="12" s="1"/>
  <c r="BH5" i="12" s="1"/>
  <c r="BI5" i="12" s="1"/>
  <c r="BF118" i="12"/>
  <c r="BG118" i="12" s="1"/>
  <c r="BH118" i="12" s="1"/>
  <c r="BI118" i="12" s="1"/>
  <c r="BF45" i="12"/>
  <c r="BG45" i="12" s="1"/>
  <c r="BH45" i="12" s="1"/>
  <c r="BI45" i="12" s="1"/>
  <c r="CE39" i="12"/>
  <c r="CF39" i="12" s="1"/>
  <c r="CN118" i="12"/>
  <c r="CE93" i="12"/>
  <c r="CF93" i="12" s="1"/>
  <c r="BF67" i="12"/>
  <c r="BG67" i="12" s="1"/>
  <c r="BH67" i="12" s="1"/>
  <c r="BI67" i="12" s="1"/>
  <c r="BF91" i="12"/>
  <c r="BG91" i="12" s="1"/>
  <c r="BH91" i="12" s="1"/>
  <c r="BI91" i="12" s="1"/>
  <c r="BF38" i="12"/>
  <c r="BG38" i="12" s="1"/>
  <c r="BH38" i="12" s="1"/>
  <c r="BI38" i="12" s="1"/>
  <c r="BF73" i="12"/>
  <c r="BG73" i="12" s="1"/>
  <c r="BH73" i="12" s="1"/>
  <c r="BI73" i="12" s="1"/>
  <c r="BF122" i="12"/>
  <c r="BG122" i="12" s="1"/>
  <c r="BH122" i="12" s="1"/>
  <c r="BI122" i="12" s="1"/>
  <c r="BF29" i="12"/>
  <c r="BG29" i="12" s="1"/>
  <c r="BH29" i="12" s="1"/>
  <c r="BI29" i="12" s="1"/>
  <c r="BF23" i="12"/>
  <c r="BG23" i="12" s="1"/>
  <c r="BH23" i="12" s="1"/>
  <c r="BI23" i="12" s="1"/>
  <c r="BF103" i="12"/>
  <c r="BG103" i="12" s="1"/>
  <c r="BH103" i="12" s="1"/>
  <c r="BI103" i="12" s="1"/>
  <c r="BF115" i="12"/>
  <c r="BG115" i="12" s="1"/>
  <c r="BH115" i="12" s="1"/>
  <c r="BI115" i="12" s="1"/>
  <c r="BF63" i="12"/>
  <c r="BG63" i="12" s="1"/>
  <c r="BH63" i="12" s="1"/>
  <c r="BI63" i="12" s="1"/>
  <c r="BF50" i="12"/>
  <c r="BG50" i="12" s="1"/>
  <c r="BH50" i="12" s="1"/>
  <c r="BI50" i="12" s="1"/>
  <c r="BF70" i="12"/>
  <c r="BG70" i="12" s="1"/>
  <c r="BH70" i="12" s="1"/>
  <c r="BI70" i="12" s="1"/>
  <c r="BF43" i="12"/>
  <c r="BG43" i="12" s="1"/>
  <c r="BH43" i="12" s="1"/>
  <c r="BI43" i="12" s="1"/>
  <c r="BF90" i="12"/>
  <c r="BG90" i="12" s="1"/>
  <c r="BH90" i="12" s="1"/>
  <c r="BI90" i="12" s="1"/>
  <c r="BF62" i="12"/>
  <c r="BG62" i="12" s="1"/>
  <c r="BH62" i="12" s="1"/>
  <c r="BI62" i="12" s="1"/>
  <c r="BF55" i="12"/>
  <c r="BG55" i="12" s="1"/>
  <c r="BH55" i="12" s="1"/>
  <c r="BI55" i="12" s="1"/>
  <c r="BF36" i="12"/>
  <c r="BG36" i="12" s="1"/>
  <c r="BH36" i="12" s="1"/>
  <c r="BI36" i="12" s="1"/>
  <c r="BF117" i="12"/>
  <c r="BG117" i="12" s="1"/>
  <c r="BH117" i="12" s="1"/>
  <c r="BI117" i="12" s="1"/>
  <c r="BF79" i="12"/>
  <c r="BG79" i="12" s="1"/>
  <c r="BH79" i="12" s="1"/>
  <c r="BI79" i="12" s="1"/>
  <c r="BF83" i="12"/>
  <c r="BG83" i="12" s="1"/>
  <c r="BH83" i="12" s="1"/>
  <c r="BI83" i="12" s="1"/>
  <c r="BF48" i="12"/>
  <c r="BG48" i="12" s="1"/>
  <c r="BH48" i="12" s="1"/>
  <c r="BI48" i="12" s="1"/>
  <c r="BF75" i="12"/>
  <c r="BG75" i="12" s="1"/>
  <c r="BH75" i="12" s="1"/>
  <c r="BI75" i="12" s="1"/>
  <c r="BF58" i="12"/>
  <c r="BG58" i="12" s="1"/>
  <c r="BH58" i="12" s="1"/>
  <c r="BI58" i="12" s="1"/>
  <c r="BF57" i="12"/>
  <c r="BG57" i="12" s="1"/>
  <c r="BH57" i="12" s="1"/>
  <c r="BI57" i="12" s="1"/>
  <c r="BF93" i="12"/>
  <c r="BG93" i="12" s="1"/>
  <c r="BH93" i="12" s="1"/>
  <c r="BI93" i="12" s="1"/>
  <c r="BF99" i="12"/>
  <c r="BG99" i="12" s="1"/>
  <c r="BH99" i="12" s="1"/>
  <c r="BI99" i="12" s="1"/>
  <c r="BF108" i="12"/>
  <c r="BG108" i="12" s="1"/>
  <c r="BH108" i="12" s="1"/>
  <c r="BI108" i="12" s="1"/>
  <c r="BF77" i="12"/>
  <c r="BG77" i="12" s="1"/>
  <c r="BH77" i="12" s="1"/>
  <c r="BI77" i="12" s="1"/>
  <c r="BF121" i="12"/>
  <c r="BG121" i="12" s="1"/>
  <c r="BH121" i="12" s="1"/>
  <c r="BI121" i="12" s="1"/>
  <c r="BF105" i="12"/>
  <c r="BG105" i="12" s="1"/>
  <c r="BH105" i="12" s="1"/>
  <c r="BI105" i="12" s="1"/>
  <c r="BF9" i="12"/>
  <c r="BG9" i="12" s="1"/>
  <c r="BH9" i="12" s="1"/>
  <c r="BI9" i="12" s="1"/>
  <c r="BF4" i="12"/>
  <c r="BG4" i="12" s="1"/>
  <c r="BH4" i="12" s="1"/>
  <c r="BI4" i="12" s="1"/>
  <c r="BF95" i="12"/>
  <c r="BG95" i="12" s="1"/>
  <c r="BH95" i="12" s="1"/>
  <c r="BI95" i="12" s="1"/>
  <c r="BF53" i="12"/>
  <c r="BG53" i="12" s="1"/>
  <c r="BH53" i="12" s="1"/>
  <c r="BI53" i="12" s="1"/>
  <c r="BF56" i="12"/>
  <c r="BG56" i="12" s="1"/>
  <c r="BH56" i="12" s="1"/>
  <c r="BI56" i="12" s="1"/>
  <c r="BF98" i="12"/>
  <c r="BG98" i="12" s="1"/>
  <c r="BH98" i="12" s="1"/>
  <c r="BI98" i="12" s="1"/>
  <c r="BF18" i="12"/>
  <c r="BG18" i="12" s="1"/>
  <c r="BH18" i="12" s="1"/>
  <c r="BI18" i="12" s="1"/>
  <c r="BF86" i="12"/>
  <c r="BG86" i="12" s="1"/>
  <c r="BH86" i="12" s="1"/>
  <c r="BI86" i="12" s="1"/>
  <c r="BF12" i="12"/>
  <c r="BG12" i="12" s="1"/>
  <c r="BH12" i="12" s="1"/>
  <c r="BI12" i="12" s="1"/>
  <c r="BF81" i="12"/>
  <c r="BG81" i="12" s="1"/>
  <c r="BH81" i="12" s="1"/>
  <c r="BI81" i="12" s="1"/>
  <c r="CN86" i="12"/>
  <c r="CO86" i="12" s="1"/>
  <c r="CN53" i="12"/>
  <c r="CO53" i="12" s="1"/>
  <c r="CN83" i="12"/>
  <c r="CO83" i="12" s="1"/>
  <c r="CN45" i="12"/>
  <c r="CO45" i="12" s="1"/>
  <c r="CN36" i="12"/>
  <c r="CO36" i="12" s="1"/>
  <c r="CN69" i="12"/>
  <c r="CO69" i="12" s="1"/>
  <c r="CE57" i="12"/>
  <c r="CF57" i="12" s="1"/>
  <c r="CN56" i="12"/>
  <c r="CO56" i="12" s="1"/>
  <c r="CE120" i="12"/>
  <c r="CF120" i="12" s="1"/>
  <c r="CN124" i="12"/>
  <c r="CO124" i="12" s="1"/>
  <c r="CE123" i="12"/>
  <c r="CF123" i="12" s="1"/>
  <c r="CN102" i="12"/>
  <c r="CO102" i="12" s="1"/>
  <c r="CN122" i="12"/>
  <c r="CO122" i="12" s="1"/>
  <c r="CN28" i="12"/>
  <c r="CO28" i="12" s="1"/>
  <c r="CN73" i="12"/>
  <c r="CO73" i="12" s="1"/>
  <c r="CE9" i="12"/>
  <c r="CF9" i="12" s="1"/>
  <c r="CE25" i="12"/>
  <c r="CF25" i="12" s="1"/>
  <c r="CN23" i="12"/>
  <c r="CO23" i="12" s="1"/>
  <c r="CN37" i="12"/>
  <c r="CO37" i="12" s="1"/>
  <c r="CN106" i="12"/>
  <c r="CO106" i="12" s="1"/>
  <c r="CE10" i="12"/>
  <c r="CF10" i="12" s="1"/>
  <c r="CE116" i="12"/>
  <c r="CF116" i="12" s="1"/>
  <c r="CE103" i="12"/>
  <c r="CF103" i="12" s="1"/>
  <c r="CN66" i="12"/>
  <c r="CO66" i="12" s="1"/>
  <c r="CN72" i="12"/>
  <c r="CO72" i="12" s="1"/>
  <c r="CN33" i="12"/>
  <c r="CO33" i="12" s="1"/>
  <c r="CE18" i="12"/>
  <c r="CF18" i="12" s="1"/>
  <c r="CF20" i="12"/>
  <c r="CN58" i="12"/>
  <c r="CO58" i="12" s="1"/>
  <c r="CN20" i="12"/>
  <c r="CO20" i="12" s="1"/>
  <c r="CO81" i="12"/>
  <c r="CN31" i="12"/>
  <c r="CO31" i="12" s="1"/>
  <c r="CE31" i="12"/>
  <c r="CF31" i="12" s="1"/>
  <c r="CE7" i="12"/>
  <c r="CF7" i="12" s="1"/>
  <c r="CE46" i="12"/>
  <c r="CF46" i="12" s="1"/>
  <c r="CE125" i="12"/>
  <c r="CF125" i="12" s="1"/>
  <c r="CN43" i="12"/>
  <c r="CO43" i="12" s="1"/>
  <c r="CO110" i="12"/>
  <c r="CO118" i="12"/>
  <c r="CO103" i="12"/>
  <c r="CN95" i="12"/>
  <c r="CO95" i="12" s="1"/>
  <c r="CE105" i="12"/>
  <c r="CF105" i="12" s="1"/>
  <c r="CN68" i="12"/>
  <c r="CO68" i="12" s="1"/>
  <c r="CO39" i="12"/>
  <c r="CO57" i="12"/>
  <c r="CE47" i="12"/>
  <c r="CF47" i="12" s="1"/>
  <c r="CO123" i="12"/>
  <c r="CO47" i="12"/>
  <c r="CE76" i="12"/>
  <c r="CF76" i="12" s="1"/>
  <c r="CO116" i="12"/>
  <c r="CN111" i="12"/>
  <c r="CO111" i="12" s="1"/>
  <c r="CE19" i="12"/>
  <c r="CF19" i="12" s="1"/>
  <c r="CO96" i="12"/>
  <c r="CF111" i="12"/>
  <c r="CE96" i="12"/>
  <c r="CF96" i="12" s="1"/>
  <c r="CO112" i="12"/>
  <c r="CO105" i="12"/>
  <c r="CE90" i="12"/>
  <c r="CF90" i="12" s="1"/>
  <c r="CO90" i="12"/>
  <c r="BT5" i="12"/>
  <c r="BU5" i="12" s="1"/>
  <c r="BT73" i="12"/>
  <c r="BU73" i="12" s="1"/>
  <c r="CE74" i="12"/>
  <c r="CF74" i="12" s="1"/>
  <c r="CN74" i="12"/>
  <c r="CO74" i="12" s="1"/>
  <c r="BT42" i="12"/>
  <c r="BU42" i="12" s="1"/>
  <c r="BT33" i="12"/>
  <c r="BU33" i="12" s="1"/>
  <c r="CN71" i="12"/>
  <c r="CO71" i="12" s="1"/>
  <c r="CE71" i="12"/>
  <c r="CF71" i="12" s="1"/>
  <c r="BT15" i="12"/>
  <c r="BU15" i="12" s="1"/>
  <c r="BT46" i="12"/>
  <c r="BU46" i="12" s="1"/>
  <c r="CN38" i="12"/>
  <c r="CO38" i="12" s="1"/>
  <c r="CE38" i="12"/>
  <c r="CF38" i="12" s="1"/>
  <c r="CE29" i="12"/>
  <c r="CF29" i="12" s="1"/>
  <c r="CN29" i="12"/>
  <c r="CO29" i="12" s="1"/>
  <c r="CN97" i="12"/>
  <c r="CO97" i="12" s="1"/>
  <c r="CE97" i="12"/>
  <c r="CF97" i="12" s="1"/>
  <c r="CN82" i="12"/>
  <c r="CO82" i="12" s="1"/>
  <c r="CE82" i="12"/>
  <c r="CF82" i="12" s="1"/>
  <c r="CE21" i="12"/>
  <c r="CF21" i="12" s="1"/>
  <c r="CN21" i="12"/>
  <c r="CO21" i="12" s="1"/>
  <c r="BT114" i="12"/>
  <c r="BU114" i="12" s="1"/>
  <c r="CE52" i="12"/>
  <c r="CF52" i="12" s="1"/>
  <c r="CN52" i="12"/>
  <c r="CO52" i="12" s="1"/>
  <c r="CE49" i="12"/>
  <c r="CF49" i="12" s="1"/>
  <c r="CN49" i="12"/>
  <c r="CO49" i="12" s="1"/>
  <c r="CN11" i="12"/>
  <c r="CO11" i="12" s="1"/>
  <c r="CE11" i="12"/>
  <c r="CF11" i="12" s="1"/>
  <c r="CE114" i="12"/>
  <c r="CF114" i="12" s="1"/>
  <c r="CN114" i="12"/>
  <c r="CO114" i="12" s="1"/>
  <c r="BT31" i="12"/>
  <c r="BU31" i="12" s="1"/>
  <c r="BT78" i="12"/>
  <c r="BU78" i="12" s="1"/>
  <c r="BT83" i="12"/>
  <c r="BU83" i="12" s="1"/>
  <c r="BT95" i="12"/>
  <c r="BU95" i="12" s="1"/>
  <c r="BT59" i="12"/>
  <c r="BU59" i="12" s="1"/>
  <c r="BT80" i="12"/>
  <c r="BU80" i="12" s="1"/>
  <c r="BT7" i="12"/>
  <c r="BU7" i="12" s="1"/>
  <c r="CO93" i="12"/>
  <c r="CO120" i="12"/>
  <c r="CN121" i="12"/>
  <c r="CO121" i="12" s="1"/>
  <c r="CE121" i="12"/>
  <c r="CF121" i="12" s="1"/>
  <c r="CE119" i="12"/>
  <c r="CF119" i="12" s="1"/>
  <c r="CN119" i="12"/>
  <c r="CO119" i="12" s="1"/>
  <c r="CE13" i="12"/>
  <c r="CF13" i="12" s="1"/>
  <c r="CN13" i="12"/>
  <c r="CO13" i="12" s="1"/>
  <c r="CE55" i="12"/>
  <c r="CF55" i="12" s="1"/>
  <c r="CN55" i="12"/>
  <c r="CO55" i="12" s="1"/>
  <c r="CN101" i="12"/>
  <c r="CO101" i="12" s="1"/>
  <c r="CE101" i="12"/>
  <c r="CF101" i="12" s="1"/>
  <c r="CE44" i="12"/>
  <c r="CF44" i="12" s="1"/>
  <c r="CN44" i="12"/>
  <c r="CO44" i="12" s="1"/>
  <c r="CD126" i="12"/>
  <c r="CE2" i="12"/>
  <c r="CF2" i="12" s="1"/>
  <c r="CN2" i="12"/>
  <c r="CO2" i="12" s="1"/>
  <c r="CE115" i="12"/>
  <c r="CF115" i="12" s="1"/>
  <c r="CN115" i="12"/>
  <c r="CO115" i="12" s="1"/>
  <c r="BT109" i="12"/>
  <c r="BU109" i="12" s="1"/>
  <c r="BT29" i="12"/>
  <c r="BU29" i="12" s="1"/>
  <c r="CN54" i="12"/>
  <c r="CO54" i="12" s="1"/>
  <c r="CE54" i="12"/>
  <c r="CF54" i="12" s="1"/>
  <c r="CN5" i="12"/>
  <c r="CO5" i="12" s="1"/>
  <c r="CE5" i="12"/>
  <c r="CF5" i="12" s="1"/>
  <c r="BT87" i="12"/>
  <c r="BU87" i="12" s="1"/>
  <c r="BT122" i="12"/>
  <c r="BU122" i="12" s="1"/>
  <c r="BT121" i="12"/>
  <c r="BU121" i="12" s="1"/>
  <c r="CN51" i="12"/>
  <c r="CO51" i="12" s="1"/>
  <c r="CE51" i="12"/>
  <c r="CF51" i="12" s="1"/>
  <c r="CE87" i="12"/>
  <c r="CF87" i="12" s="1"/>
  <c r="CN87" i="12"/>
  <c r="CO87" i="12" s="1"/>
  <c r="BT99" i="12"/>
  <c r="BU99" i="12" s="1"/>
  <c r="BT4" i="12"/>
  <c r="BU4" i="12" s="1"/>
  <c r="CE65" i="12"/>
  <c r="CF65" i="12" s="1"/>
  <c r="CN65" i="12"/>
  <c r="CO65" i="12" s="1"/>
  <c r="BT112" i="12"/>
  <c r="BU112" i="12" s="1"/>
  <c r="CN14" i="12"/>
  <c r="CO14" i="12" s="1"/>
  <c r="CE14" i="12"/>
  <c r="CF14" i="12" s="1"/>
  <c r="CN77" i="12"/>
  <c r="CO77" i="12" s="1"/>
  <c r="CE77" i="12"/>
  <c r="CF77" i="12" s="1"/>
  <c r="BT34" i="12"/>
  <c r="BU34" i="12" s="1"/>
  <c r="BT97" i="12"/>
  <c r="BU97" i="12" s="1"/>
  <c r="BT22" i="12"/>
  <c r="BU22" i="12" s="1"/>
  <c r="CO25" i="12"/>
  <c r="CN8" i="12"/>
  <c r="CO8" i="12" s="1"/>
  <c r="CE8" i="12"/>
  <c r="CF8" i="12" s="1"/>
  <c r="CN80" i="12"/>
  <c r="CO80" i="12" s="1"/>
  <c r="CE80" i="12"/>
  <c r="CF80" i="12" s="1"/>
  <c r="BT104" i="12"/>
  <c r="BU104" i="12" s="1"/>
  <c r="CN62" i="12"/>
  <c r="CO62" i="12" s="1"/>
  <c r="CE62" i="12"/>
  <c r="CF62" i="12" s="1"/>
  <c r="CM126" i="12"/>
  <c r="CE61" i="12"/>
  <c r="CF61" i="12" s="1"/>
  <c r="CN61" i="12"/>
  <c r="CO61" i="12" s="1"/>
  <c r="CE94" i="12"/>
  <c r="CF94" i="12" s="1"/>
  <c r="CN94" i="12"/>
  <c r="CO94" i="12" s="1"/>
  <c r="BT57" i="12"/>
  <c r="BU57" i="12" s="1"/>
  <c r="BT124" i="12"/>
  <c r="BU124" i="12" s="1"/>
  <c r="BT40" i="12"/>
  <c r="BU40" i="12" s="1"/>
  <c r="BT110" i="12"/>
  <c r="BU110" i="12" s="1"/>
  <c r="BT14" i="12"/>
  <c r="BU14" i="12" s="1"/>
  <c r="BT21" i="12"/>
  <c r="BU21" i="12" s="1"/>
  <c r="BT27" i="12"/>
  <c r="BU27" i="12" s="1"/>
  <c r="CO19" i="12"/>
  <c r="CO18" i="12"/>
  <c r="CN64" i="12"/>
  <c r="CO64" i="12" s="1"/>
  <c r="CE64" i="12"/>
  <c r="CF64" i="12" s="1"/>
  <c r="CN35" i="12"/>
  <c r="CO35" i="12" s="1"/>
  <c r="CE35" i="12"/>
  <c r="CF35" i="12" s="1"/>
  <c r="CN4" i="12"/>
  <c r="CO4" i="12" s="1"/>
  <c r="CE4" i="12"/>
  <c r="CF4" i="12" s="1"/>
  <c r="CN27" i="12"/>
  <c r="CO27" i="12" s="1"/>
  <c r="CE27" i="12"/>
  <c r="CF27" i="12" s="1"/>
  <c r="CN59" i="12"/>
  <c r="CO59" i="12" s="1"/>
  <c r="CE59" i="12"/>
  <c r="CF59" i="12" s="1"/>
  <c r="CE109" i="12"/>
  <c r="CF109" i="12" s="1"/>
  <c r="CN109" i="12"/>
  <c r="CO109" i="12" s="1"/>
  <c r="CN88" i="12"/>
  <c r="CO88" i="12" s="1"/>
  <c r="CE88" i="12"/>
  <c r="CF88" i="12" s="1"/>
  <c r="CN50" i="12"/>
  <c r="CO50" i="12" s="1"/>
  <c r="CE50" i="12"/>
  <c r="CF50" i="12" s="1"/>
  <c r="BT117" i="12"/>
  <c r="BU117" i="12" s="1"/>
  <c r="BT108" i="12"/>
  <c r="BU108" i="12" s="1"/>
  <c r="CE92" i="12"/>
  <c r="CF92" i="12" s="1"/>
  <c r="CN92" i="12"/>
  <c r="CO92" i="12" s="1"/>
  <c r="CE48" i="12"/>
  <c r="CF48" i="12" s="1"/>
  <c r="CN48" i="12"/>
  <c r="CO48" i="12" s="1"/>
  <c r="CN60" i="12"/>
  <c r="CO60" i="12" s="1"/>
  <c r="CE60" i="12"/>
  <c r="CF60" i="12" s="1"/>
  <c r="BT62" i="12"/>
  <c r="BU62" i="12" s="1"/>
  <c r="BT111" i="12"/>
  <c r="BU111" i="12" s="1"/>
  <c r="CN12" i="12"/>
  <c r="CO12" i="12" s="1"/>
  <c r="CE12" i="12"/>
  <c r="CF12" i="12" s="1"/>
  <c r="CN22" i="12"/>
  <c r="CO22" i="12" s="1"/>
  <c r="CE22" i="12"/>
  <c r="CF22" i="12" s="1"/>
  <c r="CE63" i="12"/>
  <c r="CF63" i="12" s="1"/>
  <c r="CN63" i="12"/>
  <c r="CO63" i="12" s="1"/>
  <c r="BT85" i="12"/>
  <c r="BU85" i="12" s="1"/>
  <c r="BT41" i="12"/>
  <c r="BU41" i="12" s="1"/>
  <c r="BT55" i="12"/>
  <c r="BU55" i="12" s="1"/>
  <c r="BT98" i="12"/>
  <c r="BU98" i="12" s="1"/>
  <c r="CO9" i="12"/>
  <c r="CO46" i="12"/>
  <c r="CO42" i="12"/>
  <c r="BT93" i="12"/>
  <c r="BU93" i="12" s="1"/>
  <c r="CE24" i="12"/>
  <c r="CF24" i="12" s="1"/>
  <c r="CN24" i="12"/>
  <c r="CO24" i="12" s="1"/>
  <c r="CC126" i="12"/>
  <c r="CN100" i="12"/>
  <c r="CO100" i="12" s="1"/>
  <c r="CE100" i="12"/>
  <c r="CF100" i="12" s="1"/>
  <c r="CL126" i="12"/>
  <c r="BT47" i="12"/>
  <c r="BU47" i="12" s="1"/>
  <c r="BT74" i="12"/>
  <c r="BU74" i="12" s="1"/>
  <c r="BT70" i="12"/>
  <c r="BU70" i="12" s="1"/>
  <c r="BT63" i="12"/>
  <c r="BU63" i="12" s="1"/>
  <c r="CO16" i="12"/>
  <c r="CO10" i="12"/>
  <c r="CE78" i="12"/>
  <c r="CF78" i="12" s="1"/>
  <c r="CN78" i="12"/>
  <c r="CO78" i="12" s="1"/>
  <c r="CE17" i="12"/>
  <c r="CF17" i="12" s="1"/>
  <c r="CN17" i="12"/>
  <c r="CO17" i="12" s="1"/>
  <c r="CE30" i="12"/>
  <c r="CF30" i="12" s="1"/>
  <c r="CN30" i="12"/>
  <c r="CO30" i="12" s="1"/>
  <c r="CE3" i="12"/>
  <c r="CF3" i="12" s="1"/>
  <c r="CN3" i="12"/>
  <c r="CO3" i="12" s="1"/>
  <c r="CE99" i="12"/>
  <c r="CF99" i="12" s="1"/>
  <c r="CN99" i="12"/>
  <c r="CO99" i="12" s="1"/>
  <c r="CN85" i="12"/>
  <c r="CO85" i="12" s="1"/>
  <c r="CE85" i="12"/>
  <c r="CF85" i="12" s="1"/>
  <c r="BT125" i="12"/>
  <c r="BU125" i="12" s="1"/>
  <c r="BT10" i="12"/>
  <c r="BU10" i="12" s="1"/>
  <c r="BT102" i="12"/>
  <c r="BU102" i="12" s="1"/>
  <c r="BT84" i="12"/>
  <c r="BU84" i="12" s="1"/>
  <c r="CE26" i="12"/>
  <c r="CF26" i="12" s="1"/>
  <c r="CN26" i="12"/>
  <c r="CO26" i="12" s="1"/>
  <c r="CE104" i="12"/>
  <c r="CF104" i="12" s="1"/>
  <c r="CN104" i="12"/>
  <c r="CO104" i="12" s="1"/>
  <c r="BH47" i="12"/>
  <c r="BI47" i="12" s="1"/>
  <c r="CN32" i="12"/>
  <c r="CO32" i="12" s="1"/>
  <c r="CE32" i="12"/>
  <c r="CF32" i="12" s="1"/>
  <c r="BT123" i="12"/>
  <c r="BU123" i="12" s="1"/>
  <c r="BT118" i="12"/>
  <c r="BU118" i="12" s="1"/>
  <c r="BT51" i="12"/>
  <c r="BU51" i="12" s="1"/>
  <c r="CN70" i="12"/>
  <c r="CO70" i="12" s="1"/>
  <c r="CE70" i="12"/>
  <c r="CF70" i="12" s="1"/>
  <c r="CE84" i="12"/>
  <c r="CF84" i="12" s="1"/>
  <c r="CN84" i="12"/>
  <c r="CO84" i="12" s="1"/>
  <c r="BT92" i="12"/>
  <c r="BU92" i="12" s="1"/>
  <c r="BT65" i="12"/>
  <c r="BU65" i="12" s="1"/>
  <c r="BT24" i="12"/>
  <c r="BU24" i="12" s="1"/>
  <c r="BT26" i="12"/>
  <c r="BU26" i="12" s="1"/>
  <c r="CE41" i="12"/>
  <c r="CF41" i="12" s="1"/>
  <c r="CN41" i="12"/>
  <c r="CO41" i="12" s="1"/>
  <c r="BT72" i="12"/>
  <c r="BU72" i="12" s="1"/>
  <c r="BT11" i="12"/>
  <c r="BU11" i="12" s="1"/>
  <c r="BT119" i="12"/>
  <c r="BU119" i="12" s="1"/>
  <c r="BT68" i="12"/>
  <c r="BU68" i="12" s="1"/>
  <c r="CO7" i="12"/>
  <c r="CE40" i="12"/>
  <c r="CF40" i="12" s="1"/>
  <c r="CN40" i="12"/>
  <c r="CO40" i="12" s="1"/>
  <c r="CE34" i="12"/>
  <c r="CF34" i="12" s="1"/>
  <c r="CN34" i="12"/>
  <c r="CO34" i="12" s="1"/>
  <c r="BT44" i="12"/>
  <c r="BU44" i="12" s="1"/>
  <c r="CE79" i="12"/>
  <c r="CF79" i="12" s="1"/>
  <c r="CN79" i="12"/>
  <c r="CO79" i="12" s="1"/>
  <c r="CN117" i="12"/>
  <c r="CO117" i="12" s="1"/>
  <c r="CE117" i="12"/>
  <c r="CF117" i="12" s="1"/>
  <c r="BT88" i="12"/>
  <c r="BU88" i="12" s="1"/>
  <c r="BT3" i="12"/>
  <c r="BU3" i="12" s="1"/>
  <c r="CE113" i="12"/>
  <c r="CF113" i="12" s="1"/>
  <c r="CN113" i="12"/>
  <c r="CO113" i="12" s="1"/>
  <c r="BT38" i="12"/>
  <c r="BU38" i="12" s="1"/>
  <c r="BT6" i="12"/>
  <c r="BU6" i="12" s="1"/>
  <c r="BT45" i="12"/>
  <c r="BU45" i="12" s="1"/>
  <c r="CE6" i="12"/>
  <c r="CF6" i="12" s="1"/>
  <c r="CN6" i="12"/>
  <c r="CO6" i="12" s="1"/>
  <c r="BT37" i="12"/>
  <c r="BU37" i="12" s="1"/>
  <c r="BT28" i="12"/>
  <c r="BU28" i="12" s="1"/>
  <c r="BT39" i="12"/>
  <c r="BU39" i="12" s="1"/>
  <c r="BT8" i="12"/>
  <c r="BU8" i="12" s="1"/>
  <c r="BT43" i="12"/>
  <c r="BU43" i="12" s="1"/>
  <c r="BT53" i="12"/>
  <c r="BU53" i="12" s="1"/>
  <c r="BT23" i="12"/>
  <c r="BU23" i="12" s="1"/>
  <c r="BT115" i="12"/>
  <c r="BU115" i="12" s="1"/>
  <c r="CO125" i="12"/>
  <c r="CO107" i="12"/>
  <c r="CO76" i="12"/>
  <c r="BT13" i="12"/>
  <c r="BU13" i="12" s="1"/>
  <c r="CN108" i="12"/>
  <c r="CO108" i="12" s="1"/>
  <c r="CE108" i="12"/>
  <c r="CF108" i="12" s="1"/>
  <c r="CE89" i="12"/>
  <c r="CF89" i="12" s="1"/>
  <c r="CN89" i="12"/>
  <c r="CO89" i="12" s="1"/>
  <c r="CN15" i="12"/>
  <c r="CO15" i="12" s="1"/>
  <c r="CE15" i="12"/>
  <c r="CF15" i="12" s="1"/>
  <c r="CE67" i="12"/>
  <c r="CF67" i="12" s="1"/>
  <c r="CN67" i="12"/>
  <c r="CO67" i="12" s="1"/>
  <c r="CE98" i="12"/>
  <c r="CF98" i="12" s="1"/>
  <c r="CN98" i="12"/>
  <c r="CO98" i="12" s="1"/>
  <c r="BQ103" i="11"/>
  <c r="BQ51" i="11"/>
  <c r="BQ95" i="11"/>
  <c r="BQ15" i="11"/>
  <c r="BQ91" i="11"/>
  <c r="BQ35" i="11"/>
  <c r="BQ107" i="11"/>
  <c r="BQ7" i="11"/>
  <c r="BQ18" i="11"/>
  <c r="BQ22" i="11"/>
  <c r="BQ59" i="11"/>
  <c r="BQ67" i="11"/>
  <c r="BQ102" i="11"/>
  <c r="BQ82" i="11"/>
  <c r="BQ4" i="11"/>
  <c r="BQ74" i="11"/>
  <c r="BQ23" i="11"/>
  <c r="BQ43" i="11"/>
  <c r="BQ31" i="11"/>
  <c r="BQ79" i="11"/>
  <c r="BQ111" i="11"/>
  <c r="BQ80" i="11"/>
  <c r="BQ64" i="11"/>
  <c r="BQ20" i="11"/>
  <c r="BQ112" i="11"/>
  <c r="BQ96" i="11"/>
  <c r="BQ30" i="11"/>
  <c r="BQ58" i="11"/>
  <c r="BQ71" i="11"/>
  <c r="BQ114" i="11"/>
  <c r="BQ27" i="11"/>
  <c r="BQ83" i="11"/>
  <c r="BQ75" i="11"/>
  <c r="BQ66" i="11"/>
  <c r="BQ78" i="11"/>
  <c r="BQ98" i="11"/>
  <c r="BQ122" i="11"/>
  <c r="BQ13" i="11"/>
  <c r="BQ24" i="11"/>
  <c r="BQ56" i="11"/>
  <c r="BQ10" i="11"/>
  <c r="BQ70" i="11"/>
  <c r="BQ87" i="11"/>
  <c r="BQ106" i="11"/>
  <c r="BQ119" i="11"/>
  <c r="BQ123" i="11"/>
  <c r="BQ57" i="11"/>
  <c r="BQ25" i="11"/>
  <c r="BQ38" i="11"/>
  <c r="BQ110" i="11"/>
  <c r="BQ90" i="11"/>
  <c r="BQ5" i="11"/>
  <c r="BQ55" i="11"/>
  <c r="BQ88" i="11"/>
  <c r="BQ125" i="11"/>
  <c r="BQ92" i="11"/>
  <c r="BQ124" i="11"/>
  <c r="BQ11" i="11"/>
  <c r="BQ86" i="11"/>
  <c r="BQ26" i="11"/>
  <c r="BQ81" i="11"/>
  <c r="BQ28" i="11"/>
  <c r="BQ17" i="11"/>
  <c r="BQ46" i="11"/>
  <c r="BQ42" i="11"/>
  <c r="BQ32" i="11"/>
  <c r="BQ62" i="11"/>
  <c r="BQ36" i="11"/>
  <c r="BQ12" i="11"/>
  <c r="BQ44" i="11"/>
  <c r="BQ19" i="11"/>
  <c r="BQ21" i="11"/>
  <c r="BQ14" i="11"/>
  <c r="BQ120" i="11"/>
  <c r="BQ39" i="11"/>
  <c r="BQ52" i="11"/>
  <c r="BQ48" i="11"/>
  <c r="BQ115" i="11"/>
  <c r="BQ16" i="11"/>
  <c r="BQ49" i="11"/>
  <c r="BQ97" i="11"/>
  <c r="BQ63" i="11"/>
  <c r="BQ108" i="11"/>
  <c r="BQ61" i="11"/>
  <c r="BQ41" i="11"/>
  <c r="BQ99" i="11"/>
  <c r="BQ47" i="11"/>
  <c r="BQ109" i="11"/>
  <c r="BQ72" i="11"/>
  <c r="BQ29" i="11"/>
  <c r="BQ37" i="11"/>
  <c r="BQ104" i="11"/>
  <c r="BQ116" i="11"/>
  <c r="BQ8" i="11"/>
  <c r="BQ117" i="11"/>
  <c r="BQ3" i="11"/>
  <c r="BQ77" i="11"/>
  <c r="BQ50" i="11"/>
  <c r="BQ40" i="11"/>
  <c r="BQ73" i="11"/>
  <c r="BQ101" i="11"/>
  <c r="BQ118" i="11"/>
  <c r="BQ93" i="11"/>
  <c r="BQ53" i="11"/>
  <c r="BQ105" i="11"/>
  <c r="BQ100" i="11"/>
  <c r="BQ84" i="11"/>
  <c r="BQ6" i="11"/>
  <c r="BQ89" i="11"/>
  <c r="BQ65" i="11"/>
  <c r="BQ68" i="11"/>
  <c r="BQ45" i="11"/>
  <c r="BQ69" i="11"/>
  <c r="BQ9" i="11"/>
  <c r="BQ76" i="11"/>
  <c r="BQ34" i="11"/>
  <c r="BQ85" i="11"/>
  <c r="BQ33" i="11"/>
  <c r="BQ113" i="11"/>
  <c r="BQ60" i="11"/>
  <c r="BQ94" i="11"/>
  <c r="BQ54" i="11"/>
  <c r="BQ121" i="11"/>
  <c r="BE99" i="11"/>
  <c r="BE103" i="11"/>
  <c r="BE119" i="11"/>
  <c r="BE107" i="11"/>
  <c r="BE111" i="11"/>
  <c r="BE106" i="11"/>
  <c r="BE86" i="11"/>
  <c r="BE59" i="11"/>
  <c r="BE49" i="11"/>
  <c r="BE39" i="11"/>
  <c r="BE35" i="11"/>
  <c r="BE27" i="11"/>
  <c r="BE19" i="11"/>
  <c r="BE43" i="11"/>
  <c r="BE116" i="11"/>
  <c r="BE22" i="11"/>
  <c r="BE4" i="11"/>
  <c r="BE67" i="11"/>
  <c r="BE23" i="11"/>
  <c r="BE72" i="11"/>
  <c r="BE5" i="11"/>
  <c r="BE53" i="11"/>
  <c r="BE97" i="11"/>
  <c r="BE15" i="11"/>
  <c r="BE16" i="11"/>
  <c r="BE57" i="11"/>
  <c r="BE34" i="11"/>
  <c r="BE6" i="11"/>
  <c r="BE20" i="11"/>
  <c r="BE7" i="11"/>
  <c r="BE40" i="11"/>
  <c r="BE8" i="11"/>
  <c r="BE36" i="11"/>
  <c r="BE81" i="11"/>
  <c r="BE69" i="11"/>
  <c r="BE113" i="11"/>
  <c r="BE13" i="11"/>
  <c r="BE115" i="11"/>
  <c r="BE31" i="11"/>
  <c r="BE3" i="11"/>
  <c r="BE26" i="11"/>
  <c r="BE61" i="11"/>
  <c r="BE11" i="11"/>
  <c r="BE102" i="11"/>
  <c r="BE12" i="11"/>
  <c r="BE9" i="11"/>
  <c r="BE51" i="11"/>
  <c r="BE24" i="11"/>
  <c r="BE124" i="11"/>
  <c r="BE21" i="11"/>
  <c r="BE42" i="11"/>
  <c r="BE32" i="11"/>
  <c r="BE18" i="11"/>
  <c r="BE29" i="11"/>
  <c r="BE30" i="11"/>
  <c r="BE14" i="11"/>
  <c r="BE123" i="11"/>
  <c r="BE118" i="11"/>
  <c r="BE37" i="11"/>
  <c r="BE28" i="11"/>
  <c r="BE45" i="11"/>
  <c r="BE10" i="11"/>
  <c r="BE79" i="11"/>
  <c r="BE117" i="11"/>
  <c r="BE58" i="11"/>
  <c r="BE89" i="11"/>
  <c r="BE54" i="11"/>
  <c r="BE60" i="11"/>
  <c r="BE88" i="11"/>
  <c r="BE47" i="11"/>
  <c r="BE48" i="11"/>
  <c r="BE80" i="11"/>
  <c r="BE105" i="11"/>
  <c r="BE25" i="11"/>
  <c r="BE41" i="11"/>
  <c r="BE94" i="11"/>
  <c r="BE91" i="11"/>
  <c r="BE71" i="11"/>
  <c r="BE104" i="11"/>
  <c r="BE83" i="11"/>
  <c r="BE120" i="11"/>
  <c r="BE108" i="11"/>
  <c r="BE122" i="11"/>
  <c r="BE92" i="11"/>
  <c r="BE78" i="11"/>
  <c r="BE63" i="11"/>
  <c r="BE56" i="11"/>
  <c r="BE101" i="11"/>
  <c r="BE100" i="11"/>
  <c r="BE66" i="11"/>
  <c r="BE64" i="11"/>
  <c r="BE112" i="11"/>
  <c r="BE82" i="11"/>
  <c r="BE77" i="11"/>
  <c r="BE62" i="11"/>
  <c r="BE109" i="11"/>
  <c r="BE50" i="11"/>
  <c r="BE70" i="11"/>
  <c r="BE75" i="11"/>
  <c r="BE74" i="11"/>
  <c r="BE125" i="11"/>
  <c r="BE17" i="11"/>
  <c r="BE121" i="11"/>
  <c r="BE65" i="11"/>
  <c r="BE85" i="11"/>
  <c r="BE44" i="11"/>
  <c r="BE38" i="11"/>
  <c r="BE73" i="11"/>
  <c r="BE84" i="11"/>
  <c r="BE96" i="11"/>
  <c r="BE46" i="11"/>
  <c r="BE68" i="11"/>
  <c r="BE93" i="11"/>
  <c r="BE87" i="11"/>
  <c r="BE95" i="11"/>
  <c r="BE110" i="11"/>
  <c r="BE55" i="11"/>
  <c r="BE33" i="11"/>
  <c r="BE52" i="11"/>
  <c r="BE90" i="11"/>
  <c r="BE98" i="11"/>
  <c r="BE76" i="11"/>
  <c r="BE114" i="11"/>
  <c r="CB126" i="11"/>
  <c r="BQ2" i="11"/>
  <c r="BE2" i="11"/>
  <c r="BT86" i="12" l="1"/>
  <c r="BU86" i="12" s="1"/>
  <c r="BT67" i="12"/>
  <c r="BU67" i="12" s="1"/>
  <c r="BT103" i="12"/>
  <c r="BU103" i="12" s="1"/>
  <c r="BT81" i="12"/>
  <c r="BU81" i="12" s="1"/>
  <c r="BT107" i="12"/>
  <c r="BU107" i="12" s="1"/>
  <c r="BT58" i="12"/>
  <c r="BU58" i="12" s="1"/>
  <c r="BT18" i="12"/>
  <c r="BU18" i="12" s="1"/>
  <c r="BT82" i="12"/>
  <c r="BU82" i="12" s="1"/>
  <c r="BU12" i="12"/>
  <c r="BT100" i="12"/>
  <c r="BU100" i="12" s="1"/>
  <c r="BR126" i="12"/>
  <c r="BG126" i="12"/>
  <c r="BT2" i="12"/>
  <c r="BU2" i="12" s="1"/>
  <c r="CC44" i="11"/>
  <c r="CD44" i="11" s="1"/>
  <c r="CN44" i="11" s="1"/>
  <c r="CC49" i="11"/>
  <c r="CD49" i="11" s="1"/>
  <c r="CN49" i="11" s="1"/>
  <c r="CC3" i="11"/>
  <c r="CD3" i="11" s="1"/>
  <c r="CN3" i="11" s="1"/>
  <c r="CC6" i="11"/>
  <c r="CD6" i="11" s="1"/>
  <c r="CN6" i="11" s="1"/>
  <c r="CC40" i="11"/>
  <c r="CD40" i="11" s="1"/>
  <c r="CN40" i="11" s="1"/>
  <c r="CC22" i="11"/>
  <c r="CD22" i="11" s="1"/>
  <c r="CN22" i="11" s="1"/>
  <c r="CC51" i="11"/>
  <c r="CD51" i="11" s="1"/>
  <c r="CN51" i="11" s="1"/>
  <c r="CC18" i="11"/>
  <c r="CD18" i="11" s="1"/>
  <c r="CN18" i="11" s="1"/>
  <c r="CC73" i="11"/>
  <c r="CD73" i="11" s="1"/>
  <c r="CN73" i="11" s="1"/>
  <c r="CC111" i="11"/>
  <c r="CD111" i="11" s="1"/>
  <c r="CN111" i="11" s="1"/>
  <c r="CC63" i="11"/>
  <c r="CD63" i="11" s="1"/>
  <c r="CN63" i="11" s="1"/>
  <c r="CC24" i="11"/>
  <c r="CD24" i="11" s="1"/>
  <c r="CN24" i="11" s="1"/>
  <c r="CC71" i="11"/>
  <c r="CD71" i="11" s="1"/>
  <c r="CN71" i="11" s="1"/>
  <c r="CC41" i="11"/>
  <c r="CD41" i="11" s="1"/>
  <c r="CN41" i="11" s="1"/>
  <c r="CC113" i="11"/>
  <c r="CD113" i="11" s="1"/>
  <c r="CN113" i="11" s="1"/>
  <c r="CC83" i="11"/>
  <c r="CD83" i="11" s="1"/>
  <c r="CN83" i="11" s="1"/>
  <c r="CC20" i="11"/>
  <c r="CD20" i="11" s="1"/>
  <c r="CN20" i="11" s="1"/>
  <c r="CC84" i="11"/>
  <c r="CD84" i="11" s="1"/>
  <c r="CN84" i="11" s="1"/>
  <c r="CC66" i="11"/>
  <c r="CD66" i="11" s="1"/>
  <c r="CN66" i="11" s="1"/>
  <c r="CC47" i="11"/>
  <c r="CD47" i="11" s="1"/>
  <c r="CN47" i="11" s="1"/>
  <c r="CC13" i="11"/>
  <c r="CD13" i="11" s="1"/>
  <c r="CN13" i="11" s="1"/>
  <c r="CC45" i="11"/>
  <c r="CD45" i="11" s="1"/>
  <c r="CN45" i="11" s="1"/>
  <c r="CC33" i="11"/>
  <c r="CD33" i="11" s="1"/>
  <c r="CN33" i="11" s="1"/>
  <c r="CC119" i="11"/>
  <c r="CD119" i="11" s="1"/>
  <c r="CN119" i="11" s="1"/>
  <c r="CC97" i="11"/>
  <c r="CD97" i="11" s="1"/>
  <c r="CN97" i="11" s="1"/>
  <c r="CC38" i="11"/>
  <c r="CD38" i="11" s="1"/>
  <c r="CN38" i="11" s="1"/>
  <c r="CC105" i="11"/>
  <c r="CD105" i="11" s="1"/>
  <c r="CN105" i="11" s="1"/>
  <c r="CC75" i="11"/>
  <c r="CD75" i="11" s="1"/>
  <c r="CN75" i="11" s="1"/>
  <c r="CC118" i="11"/>
  <c r="CD118" i="11" s="1"/>
  <c r="CN118" i="11" s="1"/>
  <c r="CC26" i="11"/>
  <c r="CD26" i="11" s="1"/>
  <c r="CN26" i="11" s="1"/>
  <c r="CC36" i="11"/>
  <c r="CD36" i="11" s="1"/>
  <c r="CN36" i="11" s="1"/>
  <c r="CC16" i="11"/>
  <c r="CD16" i="11" s="1"/>
  <c r="CN16" i="11" s="1"/>
  <c r="CC46" i="11"/>
  <c r="CD46" i="11" s="1"/>
  <c r="CN46" i="11" s="1"/>
  <c r="CC117" i="11"/>
  <c r="CD117" i="11" s="1"/>
  <c r="CN117" i="11" s="1"/>
  <c r="CC98" i="11"/>
  <c r="CD98" i="11" s="1"/>
  <c r="CN98" i="11" s="1"/>
  <c r="CC39" i="11"/>
  <c r="CD39" i="11" s="1"/>
  <c r="CN39" i="11" s="1"/>
  <c r="CC19" i="11"/>
  <c r="CD19" i="11" s="1"/>
  <c r="CN19" i="11" s="1"/>
  <c r="CC106" i="11"/>
  <c r="CD106" i="11" s="1"/>
  <c r="CN106" i="11" s="1"/>
  <c r="CC4" i="11"/>
  <c r="CD4" i="11" s="1"/>
  <c r="CN4" i="11" s="1"/>
  <c r="CC27" i="11"/>
  <c r="CD27" i="11" s="1"/>
  <c r="CN27" i="11" s="1"/>
  <c r="CC55" i="11"/>
  <c r="CD55" i="11" s="1"/>
  <c r="CN55" i="11" s="1"/>
  <c r="CC25" i="11"/>
  <c r="CD25" i="11" s="1"/>
  <c r="CN25" i="11" s="1"/>
  <c r="CC88" i="11"/>
  <c r="CD88" i="11" s="1"/>
  <c r="CN88" i="11" s="1"/>
  <c r="CC48" i="11"/>
  <c r="CD48" i="11" s="1"/>
  <c r="CN48" i="11" s="1"/>
  <c r="CC108" i="11"/>
  <c r="CD108" i="11" s="1"/>
  <c r="CN108" i="11" s="1"/>
  <c r="CC86" i="11"/>
  <c r="CD86" i="11" s="1"/>
  <c r="CN86" i="11" s="1"/>
  <c r="CC29" i="11"/>
  <c r="CD29" i="11" s="1"/>
  <c r="CN29" i="11" s="1"/>
  <c r="CC94" i="11"/>
  <c r="CD94" i="11" s="1"/>
  <c r="CN94" i="11" s="1"/>
  <c r="CC64" i="11"/>
  <c r="CD64" i="11" s="1"/>
  <c r="CN64" i="11" s="1"/>
  <c r="CC87" i="11"/>
  <c r="CD87" i="11" s="1"/>
  <c r="CN87" i="11" s="1"/>
  <c r="CC91" i="11"/>
  <c r="CD91" i="11" s="1"/>
  <c r="CN91" i="11" s="1"/>
  <c r="CC74" i="11"/>
  <c r="CD74" i="11" s="1"/>
  <c r="CN74" i="11" s="1"/>
  <c r="CC99" i="11"/>
  <c r="CD99" i="11" s="1"/>
  <c r="CN99" i="11" s="1"/>
  <c r="CC85" i="11"/>
  <c r="CD85" i="11" s="1"/>
  <c r="CN85" i="11" s="1"/>
  <c r="CC81" i="11"/>
  <c r="CD81" i="11" s="1"/>
  <c r="CN81" i="11" s="1"/>
  <c r="CC112" i="11"/>
  <c r="CD112" i="11" s="1"/>
  <c r="CN112" i="11" s="1"/>
  <c r="CC79" i="11"/>
  <c r="CD79" i="11" s="1"/>
  <c r="CN79" i="11" s="1"/>
  <c r="CC125" i="11"/>
  <c r="CD125" i="11" s="1"/>
  <c r="CN125" i="11" s="1"/>
  <c r="CC5" i="11"/>
  <c r="CD5" i="11" s="1"/>
  <c r="CN5" i="11" s="1"/>
  <c r="CC96" i="11"/>
  <c r="CD96" i="11" s="1"/>
  <c r="CN96" i="11" s="1"/>
  <c r="CC124" i="11"/>
  <c r="CD124" i="11" s="1"/>
  <c r="CN124" i="11" s="1"/>
  <c r="CC57" i="11"/>
  <c r="CD57" i="11" s="1"/>
  <c r="CN57" i="11" s="1"/>
  <c r="CC11" i="11"/>
  <c r="CD11" i="11" s="1"/>
  <c r="CN11" i="11" s="1"/>
  <c r="CC32" i="11"/>
  <c r="CD32" i="11" s="1"/>
  <c r="CN32" i="11" s="1"/>
  <c r="CC28" i="11"/>
  <c r="CD28" i="11" s="1"/>
  <c r="CN28" i="11" s="1"/>
  <c r="CC92" i="11"/>
  <c r="CD92" i="11" s="1"/>
  <c r="CN92" i="11" s="1"/>
  <c r="CC70" i="11"/>
  <c r="CD70" i="11" s="1"/>
  <c r="CN70" i="11" s="1"/>
  <c r="CC115" i="11"/>
  <c r="CD115" i="11" s="1"/>
  <c r="CN115" i="11" s="1"/>
  <c r="CC93" i="11"/>
  <c r="CD93" i="11" s="1"/>
  <c r="CN93" i="11" s="1"/>
  <c r="CC34" i="11"/>
  <c r="CD34" i="11" s="1"/>
  <c r="CN34" i="11" s="1"/>
  <c r="CC101" i="11"/>
  <c r="CD101" i="11" s="1"/>
  <c r="CN101" i="11" s="1"/>
  <c r="CC68" i="11"/>
  <c r="CD68" i="11" s="1"/>
  <c r="CN68" i="11" s="1"/>
  <c r="CC50" i="11"/>
  <c r="CD50" i="11" s="1"/>
  <c r="CN50" i="11" s="1"/>
  <c r="CC95" i="11"/>
  <c r="CD95" i="11" s="1"/>
  <c r="CN95" i="11" s="1"/>
  <c r="CC82" i="11"/>
  <c r="CD82" i="11" s="1"/>
  <c r="CN82" i="11" s="1"/>
  <c r="CC77" i="11"/>
  <c r="CD77" i="11" s="1"/>
  <c r="CN77" i="11" s="1"/>
  <c r="CC90" i="11"/>
  <c r="CD90" i="11" s="1"/>
  <c r="CN90" i="11" s="1"/>
  <c r="CC23" i="11"/>
  <c r="CD23" i="11" s="1"/>
  <c r="CN23" i="11" s="1"/>
  <c r="CC103" i="11"/>
  <c r="CD103" i="11" s="1"/>
  <c r="CN103" i="11" s="1"/>
  <c r="CC120" i="11"/>
  <c r="CD120" i="11" s="1"/>
  <c r="CN120" i="11" s="1"/>
  <c r="CC31" i="11"/>
  <c r="CD31" i="11" s="1"/>
  <c r="CN31" i="11" s="1"/>
  <c r="CC56" i="11"/>
  <c r="CD56" i="11" s="1"/>
  <c r="CN56" i="11" s="1"/>
  <c r="CC121" i="11"/>
  <c r="CD121" i="11" s="1"/>
  <c r="CN121" i="11" s="1"/>
  <c r="CC12" i="11"/>
  <c r="CD12" i="11" s="1"/>
  <c r="CN12" i="11" s="1"/>
  <c r="CC37" i="11"/>
  <c r="CD37" i="11" s="1"/>
  <c r="CN37" i="11" s="1"/>
  <c r="CC104" i="11"/>
  <c r="CD104" i="11" s="1"/>
  <c r="CN104" i="11" s="1"/>
  <c r="CC62" i="11"/>
  <c r="CD62" i="11" s="1"/>
  <c r="CN62" i="11" s="1"/>
  <c r="CC100" i="11"/>
  <c r="CD100" i="11" s="1"/>
  <c r="CN100" i="11" s="1"/>
  <c r="CC52" i="11"/>
  <c r="CD52" i="11" s="1"/>
  <c r="CN52" i="11" s="1"/>
  <c r="CC123" i="11"/>
  <c r="CD123" i="11" s="1"/>
  <c r="CN123" i="11" s="1"/>
  <c r="CC60" i="11"/>
  <c r="CD60" i="11" s="1"/>
  <c r="CN60" i="11" s="1"/>
  <c r="CC72" i="11"/>
  <c r="CD72" i="11" s="1"/>
  <c r="CN72" i="11" s="1"/>
  <c r="CC65" i="11"/>
  <c r="CD65" i="11" s="1"/>
  <c r="CN65" i="11" s="1"/>
  <c r="CC42" i="11"/>
  <c r="CD42" i="11" s="1"/>
  <c r="CN42" i="11" s="1"/>
  <c r="CC114" i="11"/>
  <c r="CD114" i="11" s="1"/>
  <c r="CN114" i="11" s="1"/>
  <c r="CC17" i="11"/>
  <c r="CD17" i="11" s="1"/>
  <c r="CN17" i="11" s="1"/>
  <c r="CC43" i="11"/>
  <c r="CD43" i="11" s="1"/>
  <c r="CN43" i="11" s="1"/>
  <c r="CC8" i="11"/>
  <c r="CD8" i="11" s="1"/>
  <c r="CN8" i="11" s="1"/>
  <c r="CC69" i="11"/>
  <c r="CD69" i="11" s="1"/>
  <c r="CN69" i="11" s="1"/>
  <c r="CC107" i="11"/>
  <c r="CD107" i="11" s="1"/>
  <c r="CN107" i="11" s="1"/>
  <c r="CC59" i="11"/>
  <c r="CD59" i="11" s="1"/>
  <c r="CN59" i="11" s="1"/>
  <c r="CC9" i="11"/>
  <c r="CD9" i="11" s="1"/>
  <c r="CN9" i="11" s="1"/>
  <c r="CC67" i="11"/>
  <c r="CD67" i="11" s="1"/>
  <c r="CN67" i="11" s="1"/>
  <c r="CC109" i="11"/>
  <c r="CD109" i="11" s="1"/>
  <c r="CN109" i="11" s="1"/>
  <c r="CC76" i="11"/>
  <c r="CD76" i="11" s="1"/>
  <c r="CN76" i="11" s="1"/>
  <c r="CC15" i="11"/>
  <c r="CD15" i="11" s="1"/>
  <c r="CN15" i="11" s="1"/>
  <c r="CC80" i="11"/>
  <c r="CD80" i="11" s="1"/>
  <c r="CN80" i="11" s="1"/>
  <c r="CC58" i="11"/>
  <c r="CD58" i="11" s="1"/>
  <c r="CN58" i="11" s="1"/>
  <c r="CC122" i="11"/>
  <c r="CD122" i="11" s="1"/>
  <c r="CN122" i="11" s="1"/>
  <c r="CC53" i="11"/>
  <c r="CD53" i="11" s="1"/>
  <c r="CN53" i="11" s="1"/>
  <c r="CC89" i="11"/>
  <c r="CD89" i="11" s="1"/>
  <c r="CN89" i="11" s="1"/>
  <c r="CC116" i="11"/>
  <c r="CD116" i="11" s="1"/>
  <c r="CN116" i="11" s="1"/>
  <c r="CC61" i="11"/>
  <c r="CD61" i="11" s="1"/>
  <c r="CN61" i="11" s="1"/>
  <c r="CC35" i="11"/>
  <c r="CD35" i="11" s="1"/>
  <c r="CN35" i="11" s="1"/>
  <c r="CC30" i="11"/>
  <c r="CD30" i="11" s="1"/>
  <c r="CN30" i="11" s="1"/>
  <c r="CC102" i="11"/>
  <c r="CD102" i="11" s="1"/>
  <c r="CN102" i="11" s="1"/>
  <c r="CC7" i="11"/>
  <c r="CD7" i="11" s="1"/>
  <c r="CN7" i="11" s="1"/>
  <c r="CC21" i="11"/>
  <c r="CD21" i="11" s="1"/>
  <c r="CN21" i="11" s="1"/>
  <c r="CC110" i="11"/>
  <c r="CD110" i="11" s="1"/>
  <c r="CN110" i="11" s="1"/>
  <c r="CC78" i="11"/>
  <c r="CD78" i="11" s="1"/>
  <c r="CN78" i="11" s="1"/>
  <c r="CC54" i="11"/>
  <c r="CD54" i="11" s="1"/>
  <c r="CN54" i="11" s="1"/>
  <c r="CC10" i="11"/>
  <c r="CD10" i="11" s="1"/>
  <c r="CN10" i="11" s="1"/>
  <c r="CC14" i="11"/>
  <c r="CD14" i="11" s="1"/>
  <c r="CN14" i="11" s="1"/>
  <c r="CC2" i="11"/>
  <c r="CD2" i="11" s="1"/>
  <c r="BQ126" i="11"/>
  <c r="BR45" i="11" s="1"/>
  <c r="BS45" i="11" s="1"/>
  <c r="BE126" i="11"/>
  <c r="BF46" i="11" s="1"/>
  <c r="BG46" i="11" s="1"/>
  <c r="BS126" i="12" l="1"/>
  <c r="BT19" i="12"/>
  <c r="BU19" i="12" s="1"/>
  <c r="BR11" i="11"/>
  <c r="BS11" i="11" s="1"/>
  <c r="BT11" i="11" s="1"/>
  <c r="BR87" i="11"/>
  <c r="BS87" i="11" s="1"/>
  <c r="BR112" i="11"/>
  <c r="BS112" i="11" s="1"/>
  <c r="BR84" i="11"/>
  <c r="BS84" i="11" s="1"/>
  <c r="BT84" i="11" s="1"/>
  <c r="BU84" i="11" s="1"/>
  <c r="BR77" i="11"/>
  <c r="BS77" i="11" s="1"/>
  <c r="BT77" i="11" s="1"/>
  <c r="BU77" i="11" s="1"/>
  <c r="BR116" i="11"/>
  <c r="BS116" i="11" s="1"/>
  <c r="BT116" i="11" s="1"/>
  <c r="BU116" i="11" s="1"/>
  <c r="BR105" i="11"/>
  <c r="BS105" i="11" s="1"/>
  <c r="BT105" i="11" s="1"/>
  <c r="BU105" i="11" s="1"/>
  <c r="BR114" i="11"/>
  <c r="BS114" i="11" s="1"/>
  <c r="BT114" i="11" s="1"/>
  <c r="BU114" i="11" s="1"/>
  <c r="BR76" i="11"/>
  <c r="BS76" i="11" s="1"/>
  <c r="BR33" i="11"/>
  <c r="BS33" i="11" s="1"/>
  <c r="BR51" i="11"/>
  <c r="BS51" i="11" s="1"/>
  <c r="BF12" i="11"/>
  <c r="BG12" i="11" s="1"/>
  <c r="BH12" i="11" s="1"/>
  <c r="BI12" i="11" s="1"/>
  <c r="BF25" i="11"/>
  <c r="BG25" i="11" s="1"/>
  <c r="BH25" i="11" s="1"/>
  <c r="BI25" i="11" s="1"/>
  <c r="BF53" i="11"/>
  <c r="BG53" i="11" s="1"/>
  <c r="BH53" i="11" s="1"/>
  <c r="BI53" i="11" s="1"/>
  <c r="BF124" i="11"/>
  <c r="BG124" i="11" s="1"/>
  <c r="BH124" i="11" s="1"/>
  <c r="BI124" i="11" s="1"/>
  <c r="BF108" i="11"/>
  <c r="BG108" i="11" s="1"/>
  <c r="BH108" i="11" s="1"/>
  <c r="BI108" i="11" s="1"/>
  <c r="BF91" i="11"/>
  <c r="BG91" i="11" s="1"/>
  <c r="BH91" i="11" s="1"/>
  <c r="BI91" i="11" s="1"/>
  <c r="BF103" i="11"/>
  <c r="BG103" i="11" s="1"/>
  <c r="BF27" i="11"/>
  <c r="BG27" i="11" s="1"/>
  <c r="BH27" i="11" s="1"/>
  <c r="BI27" i="11" s="1"/>
  <c r="BF96" i="11"/>
  <c r="BG96" i="11" s="1"/>
  <c r="BH96" i="11" s="1"/>
  <c r="BI96" i="11" s="1"/>
  <c r="BF64" i="11"/>
  <c r="BG64" i="11" s="1"/>
  <c r="BH64" i="11" s="1"/>
  <c r="BI64" i="11" s="1"/>
  <c r="BF10" i="11"/>
  <c r="BG10" i="11" s="1"/>
  <c r="BH10" i="11" s="1"/>
  <c r="BF101" i="11"/>
  <c r="BG101" i="11" s="1"/>
  <c r="BF116" i="11"/>
  <c r="BG116" i="11" s="1"/>
  <c r="BH116" i="11" s="1"/>
  <c r="BI116" i="11" s="1"/>
  <c r="BF98" i="11"/>
  <c r="BG98" i="11" s="1"/>
  <c r="BH98" i="11" s="1"/>
  <c r="BI98" i="11" s="1"/>
  <c r="BF71" i="11"/>
  <c r="BG71" i="11" s="1"/>
  <c r="BH71" i="11" s="1"/>
  <c r="BI71" i="11" s="1"/>
  <c r="BF83" i="11"/>
  <c r="BG83" i="11" s="1"/>
  <c r="BH83" i="11" s="1"/>
  <c r="BI83" i="11" s="1"/>
  <c r="BF123" i="11"/>
  <c r="BG123" i="11" s="1"/>
  <c r="BH123" i="11" s="1"/>
  <c r="BI123" i="11" s="1"/>
  <c r="BF84" i="11"/>
  <c r="BG84" i="11" s="1"/>
  <c r="BH84" i="11" s="1"/>
  <c r="BI84" i="11" s="1"/>
  <c r="BF32" i="11"/>
  <c r="BG32" i="11" s="1"/>
  <c r="BH32" i="11" s="1"/>
  <c r="BI32" i="11" s="1"/>
  <c r="BF72" i="11"/>
  <c r="BG72" i="11" s="1"/>
  <c r="BH72" i="11" s="1"/>
  <c r="BF106" i="11"/>
  <c r="BG106" i="11" s="1"/>
  <c r="BH106" i="11" s="1"/>
  <c r="BI106" i="11" s="1"/>
  <c r="BF92" i="11"/>
  <c r="BG92" i="11" s="1"/>
  <c r="BF95" i="11"/>
  <c r="BG95" i="11" s="1"/>
  <c r="BH95" i="11" s="1"/>
  <c r="BI95" i="11" s="1"/>
  <c r="BF102" i="11"/>
  <c r="BG102" i="11" s="1"/>
  <c r="BH102" i="11" s="1"/>
  <c r="BI102" i="11" s="1"/>
  <c r="BF114" i="11"/>
  <c r="BG114" i="11" s="1"/>
  <c r="BH114" i="11" s="1"/>
  <c r="BI114" i="11" s="1"/>
  <c r="BF61" i="11"/>
  <c r="BG61" i="11" s="1"/>
  <c r="BH61" i="11" s="1"/>
  <c r="BI61" i="11" s="1"/>
  <c r="BF23" i="11"/>
  <c r="BG23" i="11" s="1"/>
  <c r="BH23" i="11" s="1"/>
  <c r="BF22" i="11"/>
  <c r="BG22" i="11" s="1"/>
  <c r="BH22" i="11" s="1"/>
  <c r="BI22" i="11" s="1"/>
  <c r="BF99" i="11"/>
  <c r="BG99" i="11" s="1"/>
  <c r="BH99" i="11" s="1"/>
  <c r="BF15" i="11"/>
  <c r="BG15" i="11" s="1"/>
  <c r="BH15" i="11" s="1"/>
  <c r="BF75" i="11"/>
  <c r="BG75" i="11" s="1"/>
  <c r="BH75" i="11" s="1"/>
  <c r="BI75" i="11" s="1"/>
  <c r="BF117" i="11"/>
  <c r="BG117" i="11" s="1"/>
  <c r="BH117" i="11" s="1"/>
  <c r="BI117" i="11" s="1"/>
  <c r="BF26" i="11"/>
  <c r="BG26" i="11" s="1"/>
  <c r="BH26" i="11" s="1"/>
  <c r="BI26" i="11" s="1"/>
  <c r="BF121" i="11"/>
  <c r="BG121" i="11" s="1"/>
  <c r="BH121" i="11" s="1"/>
  <c r="BI121" i="11" s="1"/>
  <c r="BF41" i="11"/>
  <c r="BG41" i="11" s="1"/>
  <c r="BH41" i="11" s="1"/>
  <c r="BI41" i="11" s="1"/>
  <c r="BF33" i="11"/>
  <c r="BG33" i="11" s="1"/>
  <c r="BH33" i="11" s="1"/>
  <c r="BI33" i="11" s="1"/>
  <c r="BF122" i="11"/>
  <c r="BG122" i="11" s="1"/>
  <c r="BH122" i="11" s="1"/>
  <c r="BI122" i="11" s="1"/>
  <c r="BF39" i="11"/>
  <c r="BG39" i="11" s="1"/>
  <c r="BH39" i="11" s="1"/>
  <c r="BI39" i="11" s="1"/>
  <c r="BF86" i="11"/>
  <c r="BG86" i="11" s="1"/>
  <c r="BH86" i="11" s="1"/>
  <c r="BI86" i="11" s="1"/>
  <c r="BF52" i="11"/>
  <c r="BG52" i="11" s="1"/>
  <c r="BH52" i="11" s="1"/>
  <c r="BI52" i="11" s="1"/>
  <c r="BF58" i="11"/>
  <c r="BG58" i="11" s="1"/>
  <c r="BH58" i="11" s="1"/>
  <c r="BI58" i="11" s="1"/>
  <c r="BF38" i="11"/>
  <c r="BG38" i="11" s="1"/>
  <c r="BH38" i="11" s="1"/>
  <c r="BI38" i="11" s="1"/>
  <c r="BF67" i="11"/>
  <c r="BG67" i="11" s="1"/>
  <c r="BH67" i="11" s="1"/>
  <c r="BI67" i="11" s="1"/>
  <c r="BF35" i="11"/>
  <c r="BG35" i="11" s="1"/>
  <c r="BH35" i="11" s="1"/>
  <c r="BI35" i="11" s="1"/>
  <c r="BF59" i="11"/>
  <c r="BG59" i="11" s="1"/>
  <c r="BH59" i="11" s="1"/>
  <c r="BI59" i="11" s="1"/>
  <c r="BF100" i="11"/>
  <c r="BG100" i="11" s="1"/>
  <c r="BH100" i="11" s="1"/>
  <c r="BI100" i="11" s="1"/>
  <c r="BF115" i="11"/>
  <c r="BG115" i="11" s="1"/>
  <c r="BH115" i="11" s="1"/>
  <c r="BI115" i="11" s="1"/>
  <c r="BF73" i="11"/>
  <c r="BG73" i="11" s="1"/>
  <c r="BH73" i="11" s="1"/>
  <c r="BI73" i="11" s="1"/>
  <c r="BF113" i="11"/>
  <c r="BG113" i="11" s="1"/>
  <c r="BH113" i="11" s="1"/>
  <c r="BI113" i="11" s="1"/>
  <c r="BF60" i="11"/>
  <c r="BG60" i="11" s="1"/>
  <c r="BH60" i="11" s="1"/>
  <c r="BI60" i="11" s="1"/>
  <c r="BF50" i="11"/>
  <c r="BG50" i="11" s="1"/>
  <c r="BH50" i="11" s="1"/>
  <c r="BF107" i="11"/>
  <c r="BG107" i="11" s="1"/>
  <c r="BF47" i="11"/>
  <c r="BG47" i="11" s="1"/>
  <c r="BH47" i="11" s="1"/>
  <c r="BI47" i="11" s="1"/>
  <c r="BF21" i="11"/>
  <c r="BG21" i="11" s="1"/>
  <c r="BH21" i="11" s="1"/>
  <c r="BI21" i="11" s="1"/>
  <c r="BF20" i="11"/>
  <c r="BG20" i="11" s="1"/>
  <c r="BH20" i="11" s="1"/>
  <c r="BI20" i="11" s="1"/>
  <c r="BF34" i="11"/>
  <c r="BG34" i="11" s="1"/>
  <c r="BH34" i="11" s="1"/>
  <c r="BI34" i="11" s="1"/>
  <c r="BF18" i="11"/>
  <c r="BG18" i="11" s="1"/>
  <c r="BH18" i="11" s="1"/>
  <c r="BI18" i="11" s="1"/>
  <c r="BF74" i="11"/>
  <c r="BG74" i="11" s="1"/>
  <c r="BH74" i="11" s="1"/>
  <c r="BI74" i="11" s="1"/>
  <c r="BF16" i="11"/>
  <c r="BG16" i="11" s="1"/>
  <c r="BH16" i="11" s="1"/>
  <c r="BF85" i="11"/>
  <c r="BG85" i="11" s="1"/>
  <c r="BH85" i="11" s="1"/>
  <c r="BF6" i="11"/>
  <c r="BG6" i="11" s="1"/>
  <c r="BH6" i="11" s="1"/>
  <c r="BF31" i="11"/>
  <c r="BG31" i="11" s="1"/>
  <c r="BH31" i="11" s="1"/>
  <c r="BI31" i="11" s="1"/>
  <c r="BF118" i="11"/>
  <c r="BG118" i="11" s="1"/>
  <c r="BH118" i="11" s="1"/>
  <c r="BI118" i="11" s="1"/>
  <c r="BF7" i="11"/>
  <c r="BG7" i="11" s="1"/>
  <c r="BH7" i="11" s="1"/>
  <c r="BF69" i="11"/>
  <c r="BG69" i="11" s="1"/>
  <c r="BH69" i="11" s="1"/>
  <c r="BI69" i="11" s="1"/>
  <c r="BF78" i="11"/>
  <c r="BG78" i="11" s="1"/>
  <c r="BH78" i="11" s="1"/>
  <c r="BI78" i="11" s="1"/>
  <c r="BF9" i="11"/>
  <c r="BG9" i="11" s="1"/>
  <c r="BH9" i="11" s="1"/>
  <c r="BI9" i="11" s="1"/>
  <c r="BF36" i="11"/>
  <c r="BG36" i="11" s="1"/>
  <c r="BH36" i="11" s="1"/>
  <c r="BI36" i="11" s="1"/>
  <c r="BF93" i="11"/>
  <c r="BG93" i="11" s="1"/>
  <c r="BH93" i="11" s="1"/>
  <c r="BF28" i="11"/>
  <c r="BG28" i="11" s="1"/>
  <c r="BF48" i="11"/>
  <c r="BG48" i="11" s="1"/>
  <c r="BF89" i="11"/>
  <c r="BG89" i="11" s="1"/>
  <c r="BH89" i="11" s="1"/>
  <c r="BF29" i="11"/>
  <c r="BG29" i="11" s="1"/>
  <c r="BH29" i="11" s="1"/>
  <c r="BI29" i="11" s="1"/>
  <c r="BF11" i="11"/>
  <c r="BG11" i="11" s="1"/>
  <c r="BH11" i="11" s="1"/>
  <c r="BI11" i="11" s="1"/>
  <c r="BF55" i="11"/>
  <c r="BG55" i="11" s="1"/>
  <c r="BH55" i="11" s="1"/>
  <c r="BI55" i="11" s="1"/>
  <c r="BF80" i="11"/>
  <c r="BG80" i="11" s="1"/>
  <c r="BF63" i="11"/>
  <c r="BG63" i="11" s="1"/>
  <c r="BH63" i="11" s="1"/>
  <c r="BI63" i="11" s="1"/>
  <c r="BR32" i="11"/>
  <c r="BS32" i="11" s="1"/>
  <c r="BT32" i="11" s="1"/>
  <c r="BU32" i="11" s="1"/>
  <c r="BR121" i="11"/>
  <c r="BS121" i="11" s="1"/>
  <c r="BR13" i="11"/>
  <c r="BS13" i="11" s="1"/>
  <c r="BR15" i="11"/>
  <c r="BS15" i="11" s="1"/>
  <c r="BT15" i="11" s="1"/>
  <c r="BU15" i="11" s="1"/>
  <c r="BR58" i="11"/>
  <c r="BS58" i="11" s="1"/>
  <c r="BT58" i="11" s="1"/>
  <c r="BU58" i="11" s="1"/>
  <c r="BR57" i="11"/>
  <c r="BS57" i="11" s="1"/>
  <c r="BR64" i="11"/>
  <c r="BS64" i="11" s="1"/>
  <c r="BT64" i="11" s="1"/>
  <c r="BU64" i="11" s="1"/>
  <c r="BR75" i="11"/>
  <c r="BS75" i="11" s="1"/>
  <c r="BT75" i="11" s="1"/>
  <c r="BU75" i="11" s="1"/>
  <c r="BR4" i="11"/>
  <c r="BS4" i="11" s="1"/>
  <c r="BT4" i="11" s="1"/>
  <c r="BU4" i="11" s="1"/>
  <c r="BR83" i="11"/>
  <c r="BS83" i="11" s="1"/>
  <c r="BR111" i="11"/>
  <c r="BS111" i="11" s="1"/>
  <c r="BT111" i="11" s="1"/>
  <c r="BU111" i="11" s="1"/>
  <c r="BR5" i="11"/>
  <c r="BS5" i="11" s="1"/>
  <c r="BT5" i="11" s="1"/>
  <c r="BU5" i="11" s="1"/>
  <c r="BR47" i="11"/>
  <c r="BS47" i="11" s="1"/>
  <c r="BT47" i="11" s="1"/>
  <c r="BU47" i="11" s="1"/>
  <c r="BR24" i="11"/>
  <c r="BS24" i="11" s="1"/>
  <c r="BT24" i="11" s="1"/>
  <c r="BR10" i="11"/>
  <c r="BS10" i="11" s="1"/>
  <c r="BT10" i="11" s="1"/>
  <c r="BR125" i="11"/>
  <c r="BS125" i="11" s="1"/>
  <c r="BT125" i="11" s="1"/>
  <c r="BU125" i="11" s="1"/>
  <c r="BR46" i="11"/>
  <c r="BS46" i="11" s="1"/>
  <c r="BR71" i="11"/>
  <c r="BS71" i="11" s="1"/>
  <c r="BR72" i="11"/>
  <c r="BS72" i="11" s="1"/>
  <c r="BT72" i="11" s="1"/>
  <c r="BU72" i="11" s="1"/>
  <c r="BR53" i="11"/>
  <c r="BS53" i="11" s="1"/>
  <c r="BR78" i="11"/>
  <c r="BS78" i="11" s="1"/>
  <c r="BR41" i="11"/>
  <c r="BS41" i="11" s="1"/>
  <c r="BT41" i="11" s="1"/>
  <c r="BU41" i="11" s="1"/>
  <c r="CE103" i="11"/>
  <c r="CF103" i="11" s="1"/>
  <c r="CE29" i="11"/>
  <c r="CF29" i="11" s="1"/>
  <c r="CE33" i="11"/>
  <c r="CF33" i="11" s="1"/>
  <c r="CE42" i="11"/>
  <c r="CF42" i="11" s="1"/>
  <c r="CE57" i="11"/>
  <c r="CF57" i="11"/>
  <c r="CE45" i="11"/>
  <c r="CF45" i="11" s="1"/>
  <c r="CE59" i="11"/>
  <c r="CF59" i="11" s="1"/>
  <c r="CE124" i="11"/>
  <c r="CF124" i="11" s="1"/>
  <c r="CE40" i="11"/>
  <c r="CF40" i="11" s="1"/>
  <c r="CE107" i="11"/>
  <c r="CF107" i="11" s="1"/>
  <c r="CE78" i="11"/>
  <c r="CF78" i="11" s="1"/>
  <c r="CE116" i="11"/>
  <c r="CF116" i="11" s="1"/>
  <c r="CE109" i="11"/>
  <c r="CF109" i="11" s="1"/>
  <c r="CE17" i="11"/>
  <c r="CF17" i="11" s="1"/>
  <c r="CE100" i="11"/>
  <c r="CF100" i="11" s="1"/>
  <c r="CE120" i="11"/>
  <c r="CF120" i="11" s="1"/>
  <c r="CE68" i="11"/>
  <c r="CF68" i="11" s="1"/>
  <c r="CE32" i="11"/>
  <c r="CF32" i="11" s="1"/>
  <c r="CE112" i="11"/>
  <c r="CF112" i="11" s="1"/>
  <c r="CE94" i="11"/>
  <c r="CF94" i="11" s="1"/>
  <c r="CE27" i="11"/>
  <c r="CF27" i="11" s="1"/>
  <c r="CE16" i="11"/>
  <c r="CF16" i="11" s="1"/>
  <c r="CE119" i="11"/>
  <c r="CF119" i="11" s="1"/>
  <c r="CE83" i="11"/>
  <c r="CF83" i="11" s="1"/>
  <c r="CE18" i="11"/>
  <c r="CF18" i="11" s="1"/>
  <c r="CE110" i="11"/>
  <c r="CF110" i="11" s="1"/>
  <c r="CE114" i="11"/>
  <c r="CF114" i="11" s="1"/>
  <c r="CE11" i="11"/>
  <c r="CF11" i="11" s="1"/>
  <c r="CE36" i="11"/>
  <c r="CF36" i="11" s="1"/>
  <c r="CE21" i="11"/>
  <c r="CF21" i="11" s="1"/>
  <c r="CE104" i="11"/>
  <c r="CF104" i="11" s="1"/>
  <c r="CE85" i="11"/>
  <c r="CF85" i="11" s="1"/>
  <c r="CE41" i="11"/>
  <c r="CF41" i="11" s="1"/>
  <c r="CE7" i="11"/>
  <c r="CF7" i="11" s="1"/>
  <c r="CE37" i="11"/>
  <c r="CF37" i="11" s="1"/>
  <c r="CE93" i="11"/>
  <c r="CF93" i="11" s="1"/>
  <c r="CE19" i="11"/>
  <c r="CF19" i="11" s="1"/>
  <c r="CE118" i="11"/>
  <c r="CF118" i="11" s="1"/>
  <c r="CE58" i="11"/>
  <c r="CF58" i="11" s="1"/>
  <c r="CE77" i="11"/>
  <c r="CF77" i="11" s="1"/>
  <c r="CE74" i="11"/>
  <c r="CF74" i="11" s="1"/>
  <c r="CE47" i="11"/>
  <c r="CF47" i="11" s="1"/>
  <c r="CE30" i="11"/>
  <c r="CF30" i="11" s="1"/>
  <c r="CE80" i="11"/>
  <c r="CF80" i="11" s="1"/>
  <c r="CE60" i="11"/>
  <c r="CF60" i="11" s="1"/>
  <c r="CE121" i="11"/>
  <c r="CF121" i="11" s="1"/>
  <c r="CE82" i="11"/>
  <c r="CF82" i="11" s="1"/>
  <c r="CE70" i="11"/>
  <c r="CF70" i="11" s="1"/>
  <c r="CE5" i="11"/>
  <c r="CF5" i="11" s="1"/>
  <c r="CE91" i="11"/>
  <c r="CF91" i="11" s="1"/>
  <c r="CE88" i="11"/>
  <c r="CF88" i="11" s="1"/>
  <c r="CE98" i="11"/>
  <c r="CF98" i="11" s="1"/>
  <c r="CE105" i="11"/>
  <c r="CF105" i="11" s="1"/>
  <c r="CE66" i="11"/>
  <c r="CF66" i="11" s="1"/>
  <c r="CE63" i="11"/>
  <c r="CF63" i="11" s="1"/>
  <c r="CE3" i="11"/>
  <c r="CF3" i="11" s="1"/>
  <c r="CE89" i="11"/>
  <c r="CF89" i="11" s="1"/>
  <c r="CE62" i="11"/>
  <c r="CF62" i="11" s="1"/>
  <c r="CE81" i="11"/>
  <c r="CF81" i="11" s="1"/>
  <c r="CE113" i="11"/>
  <c r="CF113" i="11" s="1"/>
  <c r="CE53" i="11"/>
  <c r="CF53" i="11" s="1"/>
  <c r="CE23" i="11"/>
  <c r="CF23" i="11" s="1"/>
  <c r="CE106" i="11"/>
  <c r="CF106" i="11" s="1"/>
  <c r="CE22" i="11"/>
  <c r="CF22" i="11" s="1"/>
  <c r="CE65" i="11"/>
  <c r="CF65" i="11" s="1"/>
  <c r="CE99" i="11"/>
  <c r="CF99" i="11" s="1"/>
  <c r="CE13" i="11"/>
  <c r="CF13" i="11" s="1"/>
  <c r="CE72" i="11"/>
  <c r="CF72" i="11" s="1"/>
  <c r="CE115" i="11"/>
  <c r="CF115" i="11" s="1"/>
  <c r="CE39" i="11"/>
  <c r="CF39" i="11" s="1"/>
  <c r="CE24" i="11"/>
  <c r="CF24" i="11" s="1"/>
  <c r="CE15" i="11"/>
  <c r="CF15" i="11" s="1"/>
  <c r="CE95" i="11"/>
  <c r="CF95" i="11" s="1"/>
  <c r="CE87" i="11"/>
  <c r="CF87" i="11" s="1"/>
  <c r="CE117" i="11"/>
  <c r="CF117" i="11" s="1"/>
  <c r="CE84" i="11"/>
  <c r="CF84" i="11" s="1"/>
  <c r="CE111" i="11"/>
  <c r="CF111" i="11" s="1"/>
  <c r="CE49" i="11"/>
  <c r="CF49" i="11" s="1"/>
  <c r="CE67" i="11"/>
  <c r="CF67" i="11" s="1"/>
  <c r="CE101" i="11"/>
  <c r="CF101" i="11" s="1"/>
  <c r="CE4" i="11"/>
  <c r="CF4" i="11" s="1"/>
  <c r="CE51" i="11"/>
  <c r="CF51" i="11" s="1"/>
  <c r="CE9" i="11"/>
  <c r="CF9" i="11" s="1"/>
  <c r="CE34" i="11"/>
  <c r="CF34" i="11" s="1"/>
  <c r="CE86" i="11"/>
  <c r="CF86" i="11" s="1"/>
  <c r="CE26" i="11"/>
  <c r="CF26" i="11" s="1"/>
  <c r="CE122" i="11"/>
  <c r="CF122" i="11" s="1"/>
  <c r="CE90" i="11"/>
  <c r="CF90" i="11" s="1"/>
  <c r="CE108" i="11"/>
  <c r="CF108" i="11" s="1"/>
  <c r="CE71" i="11"/>
  <c r="CF71" i="11" s="1"/>
  <c r="CE102" i="11"/>
  <c r="CF102" i="11" s="1"/>
  <c r="CE12" i="11"/>
  <c r="CF12" i="11" s="1"/>
  <c r="CE96" i="11"/>
  <c r="CF96" i="11" s="1"/>
  <c r="CE48" i="11"/>
  <c r="CF48" i="11" s="1"/>
  <c r="CE75" i="11"/>
  <c r="CF75" i="11" s="1"/>
  <c r="CE6" i="11"/>
  <c r="CF6" i="11" s="1"/>
  <c r="CE14" i="11"/>
  <c r="CF14" i="11" s="1"/>
  <c r="CE69" i="11"/>
  <c r="CF69" i="11" s="1"/>
  <c r="CE10" i="11"/>
  <c r="CF10" i="11" s="1"/>
  <c r="CE35" i="11"/>
  <c r="CF35" i="11" s="1"/>
  <c r="CE8" i="11"/>
  <c r="CF8" i="11" s="1"/>
  <c r="CE123" i="11"/>
  <c r="CF123" i="11" s="1"/>
  <c r="CE56" i="11"/>
  <c r="CF56" i="11" s="1"/>
  <c r="CE92" i="11"/>
  <c r="CF92" i="11" s="1"/>
  <c r="CE125" i="11"/>
  <c r="CF125" i="11" s="1"/>
  <c r="CE25" i="11"/>
  <c r="CF25" i="11" s="1"/>
  <c r="CE38" i="11"/>
  <c r="CF38" i="11" s="1"/>
  <c r="CE54" i="11"/>
  <c r="CF54" i="11" s="1"/>
  <c r="CE61" i="11"/>
  <c r="CF61" i="11" s="1"/>
  <c r="CE76" i="11"/>
  <c r="CF76" i="11" s="1"/>
  <c r="CE43" i="11"/>
  <c r="CF43" i="11" s="1"/>
  <c r="CE52" i="11"/>
  <c r="CF52" i="11" s="1"/>
  <c r="CE31" i="11"/>
  <c r="CF31" i="11" s="1"/>
  <c r="CE50" i="11"/>
  <c r="CF50" i="11" s="1"/>
  <c r="CE28" i="11"/>
  <c r="CF28" i="11" s="1"/>
  <c r="CE79" i="11"/>
  <c r="CF79" i="11" s="1"/>
  <c r="CE64" i="11"/>
  <c r="CF64" i="11" s="1"/>
  <c r="CE55" i="11"/>
  <c r="CF55" i="11" s="1"/>
  <c r="CE46" i="11"/>
  <c r="CF46" i="11" s="1"/>
  <c r="CE97" i="11"/>
  <c r="CF97" i="11" s="1"/>
  <c r="CE20" i="11"/>
  <c r="CF20" i="11" s="1"/>
  <c r="CE73" i="11"/>
  <c r="CF73" i="11" s="1"/>
  <c r="CE44" i="11"/>
  <c r="CF44" i="11" s="1"/>
  <c r="BT45" i="11"/>
  <c r="BU45" i="11" s="1"/>
  <c r="BT76" i="11"/>
  <c r="BU76" i="11" s="1"/>
  <c r="BT46" i="11"/>
  <c r="BU46" i="11" s="1"/>
  <c r="BR38" i="11"/>
  <c r="BS38" i="11" s="1"/>
  <c r="BR69" i="11"/>
  <c r="BS69" i="11" s="1"/>
  <c r="BR106" i="11"/>
  <c r="BS106" i="11" s="1"/>
  <c r="BR16" i="11"/>
  <c r="BS16" i="11" s="1"/>
  <c r="BR43" i="11"/>
  <c r="BS43" i="11" s="1"/>
  <c r="BR63" i="11"/>
  <c r="BS63" i="11" s="1"/>
  <c r="BR73" i="11"/>
  <c r="BS73" i="11" s="1"/>
  <c r="BR60" i="11"/>
  <c r="BS60" i="11" s="1"/>
  <c r="BR86" i="11"/>
  <c r="BS86" i="11" s="1"/>
  <c r="BR26" i="11"/>
  <c r="BS26" i="11" s="1"/>
  <c r="BR20" i="11"/>
  <c r="BS20" i="11" s="1"/>
  <c r="BR119" i="11"/>
  <c r="BS119" i="11" s="1"/>
  <c r="BR89" i="11"/>
  <c r="BS89" i="11" s="1"/>
  <c r="BR88" i="11"/>
  <c r="BS88" i="11" s="1"/>
  <c r="BR117" i="11"/>
  <c r="BS117" i="11" s="1"/>
  <c r="BR28" i="11"/>
  <c r="BS28" i="11" s="1"/>
  <c r="BT51" i="11"/>
  <c r="BU51" i="11" s="1"/>
  <c r="BT87" i="11"/>
  <c r="BU87" i="11" s="1"/>
  <c r="BR123" i="11"/>
  <c r="BS123" i="11" s="1"/>
  <c r="BR103" i="11"/>
  <c r="BS103" i="11" s="1"/>
  <c r="BR42" i="11"/>
  <c r="BS42" i="11" s="1"/>
  <c r="BR50" i="11"/>
  <c r="BS50" i="11" s="1"/>
  <c r="BR61" i="11"/>
  <c r="BS61" i="11" s="1"/>
  <c r="BR7" i="11"/>
  <c r="BS7" i="11" s="1"/>
  <c r="BR66" i="11"/>
  <c r="BS66" i="11" s="1"/>
  <c r="BR100" i="11"/>
  <c r="BS100" i="11" s="1"/>
  <c r="BR107" i="11"/>
  <c r="BS107" i="11" s="1"/>
  <c r="BR59" i="11"/>
  <c r="BS59" i="11" s="1"/>
  <c r="BR39" i="11"/>
  <c r="BS39" i="11" s="1"/>
  <c r="BR34" i="11"/>
  <c r="BS34" i="11" s="1"/>
  <c r="BR3" i="11"/>
  <c r="BS3" i="11" s="1"/>
  <c r="BR81" i="11"/>
  <c r="BS81" i="11" s="1"/>
  <c r="BR35" i="11"/>
  <c r="BS35" i="11" s="1"/>
  <c r="BR44" i="11"/>
  <c r="BS44" i="11" s="1"/>
  <c r="BR25" i="11"/>
  <c r="BS25" i="11" s="1"/>
  <c r="BT112" i="11"/>
  <c r="BU112" i="11" s="1"/>
  <c r="BT121" i="11"/>
  <c r="BU121" i="11" s="1"/>
  <c r="BT71" i="11"/>
  <c r="BU71" i="11" s="1"/>
  <c r="BR22" i="11"/>
  <c r="BS22" i="11" s="1"/>
  <c r="BR101" i="11"/>
  <c r="BS101" i="11" s="1"/>
  <c r="BR9" i="11"/>
  <c r="BS9" i="11" s="1"/>
  <c r="BR70" i="11"/>
  <c r="BS70" i="11" s="1"/>
  <c r="BR17" i="11"/>
  <c r="BS17" i="11" s="1"/>
  <c r="BR108" i="11"/>
  <c r="BS108" i="11" s="1"/>
  <c r="BR118" i="11"/>
  <c r="BS118" i="11" s="1"/>
  <c r="BR91" i="11"/>
  <c r="BS91" i="11" s="1"/>
  <c r="BR12" i="11"/>
  <c r="BS12" i="11" s="1"/>
  <c r="BR82" i="11"/>
  <c r="BS82" i="11" s="1"/>
  <c r="BR8" i="11"/>
  <c r="BS8" i="11" s="1"/>
  <c r="BR49" i="11"/>
  <c r="BS49" i="11" s="1"/>
  <c r="BT33" i="11"/>
  <c r="BU33" i="11" s="1"/>
  <c r="BT83" i="11"/>
  <c r="BU83" i="11" s="1"/>
  <c r="BT13" i="11"/>
  <c r="BU13" i="11" s="1"/>
  <c r="BR98" i="11"/>
  <c r="BS98" i="11" s="1"/>
  <c r="BR120" i="11"/>
  <c r="BS120" i="11" s="1"/>
  <c r="BR52" i="11"/>
  <c r="BS52" i="11" s="1"/>
  <c r="BR109" i="11"/>
  <c r="BS109" i="11" s="1"/>
  <c r="BR90" i="11"/>
  <c r="BS90" i="11" s="1"/>
  <c r="BR79" i="11"/>
  <c r="BS79" i="11" s="1"/>
  <c r="BR113" i="11"/>
  <c r="BS113" i="11" s="1"/>
  <c r="BR122" i="11"/>
  <c r="BS122" i="11" s="1"/>
  <c r="BR19" i="11"/>
  <c r="BS19" i="11" s="1"/>
  <c r="BR124" i="11"/>
  <c r="BS124" i="11" s="1"/>
  <c r="BR94" i="11"/>
  <c r="BS94" i="11" s="1"/>
  <c r="BR36" i="11"/>
  <c r="BS36" i="11" s="1"/>
  <c r="BR68" i="11"/>
  <c r="BS68" i="11" s="1"/>
  <c r="BR96" i="11"/>
  <c r="BS96" i="11" s="1"/>
  <c r="BR29" i="11"/>
  <c r="BS29" i="11" s="1"/>
  <c r="BR99" i="11"/>
  <c r="BS99" i="11" s="1"/>
  <c r="BR95" i="11"/>
  <c r="BS95" i="11" s="1"/>
  <c r="BR62" i="11"/>
  <c r="BS62" i="11" s="1"/>
  <c r="BR104" i="11"/>
  <c r="BS104" i="11" s="1"/>
  <c r="BR92" i="11"/>
  <c r="BS92" i="11" s="1"/>
  <c r="BR55" i="11"/>
  <c r="BS55" i="11" s="1"/>
  <c r="BR85" i="11"/>
  <c r="BS85" i="11" s="1"/>
  <c r="BR74" i="11"/>
  <c r="BS74" i="11" s="1"/>
  <c r="BR18" i="11"/>
  <c r="BS18" i="11" s="1"/>
  <c r="BR14" i="11"/>
  <c r="BS14" i="11" s="1"/>
  <c r="BR6" i="11"/>
  <c r="BS6" i="11" s="1"/>
  <c r="BR56" i="11"/>
  <c r="BS56" i="11" s="1"/>
  <c r="BR54" i="11"/>
  <c r="BS54" i="11" s="1"/>
  <c r="BR31" i="11"/>
  <c r="BS31" i="11" s="1"/>
  <c r="BR23" i="11"/>
  <c r="BS23" i="11" s="1"/>
  <c r="BR97" i="11"/>
  <c r="BS97" i="11" s="1"/>
  <c r="BR40" i="11"/>
  <c r="BS40" i="11" s="1"/>
  <c r="BR115" i="11"/>
  <c r="BS115" i="11" s="1"/>
  <c r="BR21" i="11"/>
  <c r="BS21" i="11" s="1"/>
  <c r="BR110" i="11"/>
  <c r="BS110" i="11" s="1"/>
  <c r="BR67" i="11"/>
  <c r="BS67" i="11" s="1"/>
  <c r="BR93" i="11"/>
  <c r="BS93" i="11" s="1"/>
  <c r="BR30" i="11"/>
  <c r="BS30" i="11" s="1"/>
  <c r="BR37" i="11"/>
  <c r="BS37" i="11" s="1"/>
  <c r="BR27" i="11"/>
  <c r="BS27" i="11" s="1"/>
  <c r="BR102" i="11"/>
  <c r="BS102" i="11" s="1"/>
  <c r="BR48" i="11"/>
  <c r="BS48" i="11" s="1"/>
  <c r="BR80" i="11"/>
  <c r="BS80" i="11" s="1"/>
  <c r="BR65" i="11"/>
  <c r="BS65" i="11" s="1"/>
  <c r="BH46" i="11"/>
  <c r="BI46" i="11" s="1"/>
  <c r="BF104" i="11"/>
  <c r="BG104" i="11" s="1"/>
  <c r="BF14" i="11"/>
  <c r="BG14" i="11" s="1"/>
  <c r="BF90" i="11"/>
  <c r="BG90" i="11" s="1"/>
  <c r="BF43" i="11"/>
  <c r="BG43" i="11" s="1"/>
  <c r="BF66" i="11"/>
  <c r="BG66" i="11" s="1"/>
  <c r="BF13" i="11"/>
  <c r="BG13" i="11" s="1"/>
  <c r="BF30" i="11"/>
  <c r="BG30" i="11" s="1"/>
  <c r="BF42" i="11"/>
  <c r="BG42" i="11" s="1"/>
  <c r="BF94" i="11"/>
  <c r="BG94" i="11" s="1"/>
  <c r="BF77" i="11"/>
  <c r="BG77" i="11" s="1"/>
  <c r="BF8" i="11"/>
  <c r="BG8" i="11" s="1"/>
  <c r="BF109" i="11"/>
  <c r="BG109" i="11" s="1"/>
  <c r="BF111" i="11"/>
  <c r="BG111" i="11" s="1"/>
  <c r="BF79" i="11"/>
  <c r="BG79" i="11" s="1"/>
  <c r="BH48" i="11"/>
  <c r="BH103" i="11"/>
  <c r="BI103" i="11" s="1"/>
  <c r="BH28" i="11"/>
  <c r="BI28" i="11" s="1"/>
  <c r="BF49" i="11"/>
  <c r="BG49" i="11" s="1"/>
  <c r="BF105" i="11"/>
  <c r="BG105" i="11" s="1"/>
  <c r="BF70" i="11"/>
  <c r="BG70" i="11" s="1"/>
  <c r="BF112" i="11"/>
  <c r="BG112" i="11" s="1"/>
  <c r="BF17" i="11"/>
  <c r="BG17" i="11" s="1"/>
  <c r="BF57" i="11"/>
  <c r="BG57" i="11" s="1"/>
  <c r="BF44" i="11"/>
  <c r="BG44" i="11" s="1"/>
  <c r="BF88" i="11"/>
  <c r="BG88" i="11" s="1"/>
  <c r="BF62" i="11"/>
  <c r="BG62" i="11" s="1"/>
  <c r="BF37" i="11"/>
  <c r="BG37" i="11" s="1"/>
  <c r="BF110" i="11"/>
  <c r="BG110" i="11" s="1"/>
  <c r="BF40" i="11"/>
  <c r="BG40" i="11" s="1"/>
  <c r="BF3" i="11"/>
  <c r="BG3" i="11" s="1"/>
  <c r="BF65" i="11"/>
  <c r="BG65" i="11" s="1"/>
  <c r="BF45" i="11"/>
  <c r="BG45" i="11" s="1"/>
  <c r="BF56" i="11"/>
  <c r="BG56" i="11" s="1"/>
  <c r="BF4" i="11"/>
  <c r="BG4" i="11" s="1"/>
  <c r="BF120" i="11"/>
  <c r="BG120" i="11" s="1"/>
  <c r="BF87" i="11"/>
  <c r="BG87" i="11" s="1"/>
  <c r="BF5" i="11"/>
  <c r="BG5" i="11" s="1"/>
  <c r="BF97" i="11"/>
  <c r="BG97" i="11" s="1"/>
  <c r="BF81" i="11"/>
  <c r="BG81" i="11" s="1"/>
  <c r="BF76" i="11"/>
  <c r="BG76" i="11" s="1"/>
  <c r="BF125" i="11"/>
  <c r="BG125" i="11" s="1"/>
  <c r="BF119" i="11"/>
  <c r="BG119" i="11" s="1"/>
  <c r="BF54" i="11"/>
  <c r="BG54" i="11" s="1"/>
  <c r="BF19" i="11"/>
  <c r="BG19" i="11" s="1"/>
  <c r="BF51" i="11"/>
  <c r="BG51" i="11" s="1"/>
  <c r="BF24" i="11"/>
  <c r="BG24" i="11" s="1"/>
  <c r="BF68" i="11"/>
  <c r="BG68" i="11" s="1"/>
  <c r="BF82" i="11"/>
  <c r="BG82" i="11" s="1"/>
  <c r="CE2" i="11"/>
  <c r="CF2" i="11" s="1"/>
  <c r="CN2" i="11"/>
  <c r="CC126" i="11"/>
  <c r="CD126" i="11"/>
  <c r="BR2" i="11"/>
  <c r="BS2" i="11" s="1"/>
  <c r="BF2" i="11"/>
  <c r="BG2" i="11" s="1"/>
  <c r="BU11" i="11" l="1"/>
  <c r="BI48" i="11"/>
  <c r="BI23" i="11"/>
  <c r="BI99" i="11"/>
  <c r="BI85" i="11"/>
  <c r="BI16" i="11"/>
  <c r="BI50" i="11"/>
  <c r="BI10" i="11"/>
  <c r="BI89" i="11"/>
  <c r="BI7" i="11"/>
  <c r="BI15" i="11"/>
  <c r="BH101" i="11"/>
  <c r="BI101" i="11" s="1"/>
  <c r="BI93" i="11"/>
  <c r="BI72" i="11"/>
  <c r="BH107" i="11"/>
  <c r="BI107" i="11" s="1"/>
  <c r="BI6" i="11"/>
  <c r="BH92" i="11"/>
  <c r="BI92" i="11" s="1"/>
  <c r="BH80" i="11"/>
  <c r="BI80" i="11" s="1"/>
  <c r="BT53" i="11"/>
  <c r="BU53" i="11" s="1"/>
  <c r="BT78" i="11"/>
  <c r="BU78" i="11" s="1"/>
  <c r="BT57" i="11"/>
  <c r="BU57" i="11" s="1"/>
  <c r="BU10" i="11"/>
  <c r="BU24" i="11"/>
  <c r="BT37" i="11"/>
  <c r="BU37" i="11" s="1"/>
  <c r="BT113" i="11"/>
  <c r="BU113" i="11" s="1"/>
  <c r="BT8" i="11"/>
  <c r="BU8" i="11" s="1"/>
  <c r="BT23" i="11"/>
  <c r="BU23" i="11" s="1"/>
  <c r="BT73" i="11"/>
  <c r="BU73" i="11" s="1"/>
  <c r="BT31" i="11"/>
  <c r="BU31" i="11" s="1"/>
  <c r="BT12" i="11"/>
  <c r="BU12" i="11" s="1"/>
  <c r="BT65" i="11"/>
  <c r="BU65" i="11" s="1"/>
  <c r="BT110" i="11"/>
  <c r="BU110" i="11" s="1"/>
  <c r="BT104" i="11"/>
  <c r="BU104" i="11" s="1"/>
  <c r="BT52" i="11"/>
  <c r="BU52" i="11" s="1"/>
  <c r="BT118" i="11"/>
  <c r="BU118" i="11" s="1"/>
  <c r="BT59" i="11"/>
  <c r="BU59" i="11" s="1"/>
  <c r="BT103" i="11"/>
  <c r="BU103" i="11" s="1"/>
  <c r="BT119" i="11"/>
  <c r="BU119" i="11" s="1"/>
  <c r="BT16" i="11"/>
  <c r="BU16" i="11" s="1"/>
  <c r="BT97" i="11"/>
  <c r="BU97" i="11" s="1"/>
  <c r="BT81" i="11"/>
  <c r="BU81" i="11" s="1"/>
  <c r="BT96" i="11"/>
  <c r="BU96" i="11" s="1"/>
  <c r="BT82" i="11"/>
  <c r="BU82" i="11" s="1"/>
  <c r="BT3" i="11"/>
  <c r="BU3" i="11" s="1"/>
  <c r="BT117" i="11"/>
  <c r="BU117" i="11" s="1"/>
  <c r="BT68" i="11"/>
  <c r="BU68" i="11" s="1"/>
  <c r="BT34" i="11"/>
  <c r="BU34" i="11" s="1"/>
  <c r="BT88" i="11"/>
  <c r="BU88" i="11" s="1"/>
  <c r="BT92" i="11"/>
  <c r="BU92" i="11" s="1"/>
  <c r="BT43" i="11"/>
  <c r="BU43" i="11" s="1"/>
  <c r="BT48" i="11"/>
  <c r="BU48" i="11" s="1"/>
  <c r="BT21" i="11"/>
  <c r="BU21" i="11" s="1"/>
  <c r="BT6" i="11"/>
  <c r="BU6" i="11" s="1"/>
  <c r="BT62" i="11"/>
  <c r="BU62" i="11" s="1"/>
  <c r="BT124" i="11"/>
  <c r="BU124" i="11" s="1"/>
  <c r="BT120" i="11"/>
  <c r="BU120" i="11" s="1"/>
  <c r="BT108" i="11"/>
  <c r="BU108" i="11" s="1"/>
  <c r="BT25" i="11"/>
  <c r="BU25" i="11" s="1"/>
  <c r="BT107" i="11"/>
  <c r="BU107" i="11" s="1"/>
  <c r="BT123" i="11"/>
  <c r="BU123" i="11" s="1"/>
  <c r="BT20" i="11"/>
  <c r="BU20" i="11" s="1"/>
  <c r="BT106" i="11"/>
  <c r="BU106" i="11" s="1"/>
  <c r="BT74" i="11"/>
  <c r="BU74" i="11" s="1"/>
  <c r="BT60" i="11"/>
  <c r="BU60" i="11" s="1"/>
  <c r="BT85" i="11"/>
  <c r="BU85" i="11" s="1"/>
  <c r="BT55" i="11"/>
  <c r="BU55" i="11" s="1"/>
  <c r="BT67" i="11"/>
  <c r="BU67" i="11" s="1"/>
  <c r="BT36" i="11"/>
  <c r="BU36" i="11" s="1"/>
  <c r="BT91" i="11"/>
  <c r="BU91" i="11" s="1"/>
  <c r="BT89" i="11"/>
  <c r="BU89" i="11" s="1"/>
  <c r="BT102" i="11"/>
  <c r="BU102" i="11" s="1"/>
  <c r="BT115" i="11"/>
  <c r="BU115" i="11" s="1"/>
  <c r="BT95" i="11"/>
  <c r="BU95" i="11" s="1"/>
  <c r="BT19" i="11"/>
  <c r="BU19" i="11" s="1"/>
  <c r="BT98" i="11"/>
  <c r="BU98" i="11" s="1"/>
  <c r="BT17" i="11"/>
  <c r="BU17" i="11" s="1"/>
  <c r="BT44" i="11"/>
  <c r="BU44" i="11" s="1"/>
  <c r="BT100" i="11"/>
  <c r="BU100" i="11" s="1"/>
  <c r="BT26" i="11"/>
  <c r="BU26" i="11" s="1"/>
  <c r="BT69" i="11"/>
  <c r="BU69" i="11" s="1"/>
  <c r="BT29" i="11"/>
  <c r="BU29" i="11" s="1"/>
  <c r="BT9" i="11"/>
  <c r="BU9" i="11" s="1"/>
  <c r="BT7" i="11"/>
  <c r="BU7" i="11" s="1"/>
  <c r="BT28" i="11"/>
  <c r="BU28" i="11" s="1"/>
  <c r="BT30" i="11"/>
  <c r="BU30" i="11" s="1"/>
  <c r="BT79" i="11"/>
  <c r="BU79" i="11" s="1"/>
  <c r="BT101" i="11"/>
  <c r="BU101" i="11" s="1"/>
  <c r="BT61" i="11"/>
  <c r="BU61" i="11" s="1"/>
  <c r="BT93" i="11"/>
  <c r="BU93" i="11" s="1"/>
  <c r="BT90" i="11"/>
  <c r="BU90" i="11" s="1"/>
  <c r="BT22" i="11"/>
  <c r="BU22" i="11"/>
  <c r="BT50" i="11"/>
  <c r="BU50" i="11" s="1"/>
  <c r="BT63" i="11"/>
  <c r="BU63" i="11" s="1"/>
  <c r="BT54" i="11"/>
  <c r="BU54" i="11" s="1"/>
  <c r="BT109" i="11"/>
  <c r="BU109" i="11" s="1"/>
  <c r="BT39" i="11"/>
  <c r="BU39" i="11" s="1"/>
  <c r="BT42" i="11"/>
  <c r="BU42" i="11" s="1"/>
  <c r="BT80" i="11"/>
  <c r="BU80" i="11" s="1"/>
  <c r="BT56" i="11"/>
  <c r="BU56" i="11" s="1"/>
  <c r="BT94" i="11"/>
  <c r="BU94" i="11" s="1"/>
  <c r="BT14" i="11"/>
  <c r="BU14" i="11" s="1"/>
  <c r="BT27" i="11"/>
  <c r="BU27" i="11" s="1"/>
  <c r="BT40" i="11"/>
  <c r="BU40" i="11" s="1"/>
  <c r="BT18" i="11"/>
  <c r="BU18" i="11"/>
  <c r="BT99" i="11"/>
  <c r="BU99" i="11" s="1"/>
  <c r="BT122" i="11"/>
  <c r="BU122" i="11" s="1"/>
  <c r="BT49" i="11"/>
  <c r="BU49" i="11" s="1"/>
  <c r="BT70" i="11"/>
  <c r="BU70" i="11" s="1"/>
  <c r="BT35" i="11"/>
  <c r="BU35" i="11" s="1"/>
  <c r="BT66" i="11"/>
  <c r="BU66" i="11" s="1"/>
  <c r="BT86" i="11"/>
  <c r="BU86" i="11" s="1"/>
  <c r="BT38" i="11"/>
  <c r="BU38" i="11" s="1"/>
  <c r="BH24" i="11"/>
  <c r="BI24" i="11" s="1"/>
  <c r="BH3" i="11"/>
  <c r="BI3" i="11" s="1"/>
  <c r="BH66" i="11"/>
  <c r="BI66" i="11" s="1"/>
  <c r="BH51" i="11"/>
  <c r="BI51" i="11" s="1"/>
  <c r="BH40" i="11"/>
  <c r="BI40" i="11" s="1"/>
  <c r="BH87" i="11"/>
  <c r="BI87" i="11" s="1"/>
  <c r="BH110" i="11"/>
  <c r="BI110" i="11" s="1"/>
  <c r="BH8" i="11"/>
  <c r="BI8" i="11" s="1"/>
  <c r="BH120" i="11"/>
  <c r="BI120" i="11" s="1"/>
  <c r="BH68" i="11"/>
  <c r="BI68" i="11" s="1"/>
  <c r="BH81" i="11"/>
  <c r="BI81" i="11" s="1"/>
  <c r="BH65" i="11"/>
  <c r="BI65" i="11" s="1"/>
  <c r="BH57" i="11"/>
  <c r="BI57" i="11" s="1"/>
  <c r="BH79" i="11"/>
  <c r="BI79" i="11" s="1"/>
  <c r="BH13" i="11"/>
  <c r="BI13" i="11" s="1"/>
  <c r="BH43" i="11"/>
  <c r="BI43" i="11" s="1"/>
  <c r="BH97" i="11"/>
  <c r="BI97" i="11" s="1"/>
  <c r="BH111" i="11"/>
  <c r="BI111" i="11" s="1"/>
  <c r="BH119" i="11"/>
  <c r="BI119" i="11" s="1"/>
  <c r="BH4" i="11"/>
  <c r="BI4" i="11" s="1"/>
  <c r="BH62" i="11"/>
  <c r="BI62" i="11" s="1"/>
  <c r="BH49" i="11"/>
  <c r="BI49" i="11" s="1"/>
  <c r="BH94" i="11"/>
  <c r="BI94" i="11" s="1"/>
  <c r="BH112" i="11"/>
  <c r="BI112" i="11" s="1"/>
  <c r="BH70" i="11"/>
  <c r="BI70" i="11" s="1"/>
  <c r="BH54" i="11"/>
  <c r="BI54" i="11" s="1"/>
  <c r="BH125" i="11"/>
  <c r="BI125" i="11" s="1"/>
  <c r="BH56" i="11"/>
  <c r="BI56" i="11" s="1"/>
  <c r="BH88" i="11"/>
  <c r="BI88" i="11" s="1"/>
  <c r="BH42" i="11"/>
  <c r="BI42" i="11" s="1"/>
  <c r="BH17" i="11"/>
  <c r="BI17" i="11" s="1"/>
  <c r="BH90" i="11"/>
  <c r="BI90" i="11" s="1"/>
  <c r="BH5" i="11"/>
  <c r="BI5" i="11" s="1"/>
  <c r="BH109" i="11"/>
  <c r="BI109" i="11" s="1"/>
  <c r="BH14" i="11"/>
  <c r="BI14" i="11" s="1"/>
  <c r="BH19" i="11"/>
  <c r="BI19" i="11" s="1"/>
  <c r="BH104" i="11"/>
  <c r="BI104" i="11" s="1"/>
  <c r="BH37" i="11"/>
  <c r="BI37" i="11" s="1"/>
  <c r="BH105" i="11"/>
  <c r="BI105" i="11"/>
  <c r="BH77" i="11"/>
  <c r="BI77" i="11" s="1"/>
  <c r="BH82" i="11"/>
  <c r="BI82" i="11" s="1"/>
  <c r="BH76" i="11"/>
  <c r="BI76" i="11" s="1"/>
  <c r="BH45" i="11"/>
  <c r="BI45" i="11" s="1"/>
  <c r="BH44" i="11"/>
  <c r="BI44" i="11" s="1"/>
  <c r="BH30" i="11"/>
  <c r="BI30" i="11" s="1"/>
  <c r="BT2" i="11"/>
  <c r="BU2" i="11" s="1"/>
  <c r="BH2" i="11"/>
  <c r="BI2" i="11" s="1"/>
  <c r="CJ2" i="11" s="1"/>
  <c r="CK2" i="11" s="1"/>
  <c r="BS126" i="11"/>
  <c r="BR126" i="11"/>
  <c r="BG126" i="11"/>
  <c r="CJ126" i="11" l="1"/>
  <c r="CI126" i="11"/>
  <c r="CK126" i="11" l="1"/>
  <c r="CL36" i="11" l="1"/>
  <c r="CM36" i="11" s="1"/>
  <c r="CO36" i="11" s="1"/>
  <c r="CL30" i="11"/>
  <c r="CM30" i="11" s="1"/>
  <c r="CO30" i="11" s="1"/>
  <c r="CL6" i="11"/>
  <c r="CM6" i="11" s="1"/>
  <c r="CO6" i="11" s="1"/>
  <c r="CL4" i="11"/>
  <c r="CM4" i="11" s="1"/>
  <c r="CO4" i="11" s="1"/>
  <c r="CL29" i="11"/>
  <c r="CM29" i="11" s="1"/>
  <c r="CO29" i="11" s="1"/>
  <c r="CL28" i="11"/>
  <c r="CM28" i="11" s="1"/>
  <c r="CO28" i="11" s="1"/>
  <c r="CL7" i="11"/>
  <c r="CM7" i="11" s="1"/>
  <c r="CO7" i="11" s="1"/>
  <c r="CL38" i="11"/>
  <c r="CM38" i="11" s="1"/>
  <c r="CO38" i="11" s="1"/>
  <c r="CL8" i="11"/>
  <c r="CM8" i="11" s="1"/>
  <c r="CO8" i="11" s="1"/>
  <c r="CL48" i="11"/>
  <c r="CM48" i="11" s="1"/>
  <c r="CO48" i="11" s="1"/>
  <c r="CL93" i="11"/>
  <c r="CM93" i="11" s="1"/>
  <c r="CO93" i="11" s="1"/>
  <c r="CL23" i="11"/>
  <c r="CM23" i="11" s="1"/>
  <c r="CO23" i="11" s="1"/>
  <c r="CL72" i="11"/>
  <c r="CM72" i="11" s="1"/>
  <c r="CO72" i="11" s="1"/>
  <c r="CL107" i="11"/>
  <c r="CM107" i="11" s="1"/>
  <c r="CO107" i="11" s="1"/>
  <c r="CL76" i="11"/>
  <c r="CM76" i="11" s="1"/>
  <c r="CO76" i="11" s="1"/>
  <c r="CL104" i="11"/>
  <c r="CM104" i="11" s="1"/>
  <c r="CO104" i="11" s="1"/>
  <c r="CL111" i="11"/>
  <c r="CM111" i="11" s="1"/>
  <c r="CO111" i="11" s="1"/>
  <c r="CL62" i="11"/>
  <c r="CM62" i="11" s="1"/>
  <c r="CO62" i="11" s="1"/>
  <c r="CL94" i="11"/>
  <c r="CM94" i="11" s="1"/>
  <c r="CO94" i="11" s="1"/>
  <c r="CL11" i="11"/>
  <c r="CM11" i="11" s="1"/>
  <c r="CO11" i="11" s="1"/>
  <c r="CL82" i="11"/>
  <c r="CM82" i="11" s="1"/>
  <c r="CO82" i="11" s="1"/>
  <c r="CL15" i="11"/>
  <c r="CM15" i="11" s="1"/>
  <c r="CO15" i="11" s="1"/>
  <c r="CL79" i="11"/>
  <c r="CM79" i="11" s="1"/>
  <c r="CO79" i="11" s="1"/>
  <c r="CL83" i="11"/>
  <c r="CM83" i="11" s="1"/>
  <c r="CO83" i="11" s="1"/>
  <c r="CL109" i="11"/>
  <c r="CM109" i="11" s="1"/>
  <c r="CO109" i="11" s="1"/>
  <c r="CL64" i="11"/>
  <c r="CM64" i="11" s="1"/>
  <c r="CO64" i="11" s="1"/>
  <c r="CL96" i="11"/>
  <c r="CM96" i="11" s="1"/>
  <c r="CO96" i="11" s="1"/>
  <c r="CL84" i="11"/>
  <c r="CM84" i="11" s="1"/>
  <c r="CO84" i="11" s="1"/>
  <c r="CL31" i="11"/>
  <c r="CM31" i="11" s="1"/>
  <c r="CO31" i="11" s="1"/>
  <c r="CL27" i="11"/>
  <c r="CM27" i="11" s="1"/>
  <c r="CO27" i="11" s="1"/>
  <c r="CL112" i="11"/>
  <c r="CM112" i="11" s="1"/>
  <c r="CO112" i="11" s="1"/>
  <c r="CL54" i="11"/>
  <c r="CM54" i="11" s="1"/>
  <c r="CO54" i="11" s="1"/>
  <c r="CL86" i="11"/>
  <c r="CM86" i="11" s="1"/>
  <c r="CO86" i="11" s="1"/>
  <c r="CL123" i="11"/>
  <c r="CM123" i="11" s="1"/>
  <c r="CO123" i="11" s="1"/>
  <c r="CL92" i="11"/>
  <c r="CM92" i="11" s="1"/>
  <c r="CO92" i="11" s="1"/>
  <c r="CL50" i="11"/>
  <c r="CM50" i="11" s="1"/>
  <c r="CO50" i="11" s="1"/>
  <c r="CL73" i="11"/>
  <c r="CM73" i="11" s="1"/>
  <c r="CO73" i="11" s="1"/>
  <c r="CL49" i="11"/>
  <c r="CM49" i="11" s="1"/>
  <c r="CO49" i="11" s="1"/>
  <c r="CL14" i="11"/>
  <c r="CM14" i="11" s="1"/>
  <c r="CO14" i="11" s="1"/>
  <c r="CL63" i="11"/>
  <c r="CM63" i="11" s="1"/>
  <c r="CO63" i="11" s="1"/>
  <c r="CL19" i="11"/>
  <c r="CM19" i="11" s="1"/>
  <c r="CO19" i="11" s="1"/>
  <c r="CL80" i="11"/>
  <c r="CM80" i="11" s="1"/>
  <c r="CO80" i="11" s="1"/>
  <c r="CL122" i="11"/>
  <c r="CM122" i="11" s="1"/>
  <c r="CO122" i="11" s="1"/>
  <c r="CL24" i="11"/>
  <c r="CM24" i="11" s="1"/>
  <c r="CO24" i="11" s="1"/>
  <c r="CL45" i="11"/>
  <c r="CM45" i="11" s="1"/>
  <c r="CO45" i="11" s="1"/>
  <c r="CL117" i="11"/>
  <c r="CM117" i="11" s="1"/>
  <c r="CO117" i="11" s="1"/>
  <c r="CL105" i="11"/>
  <c r="CM105" i="11" s="1"/>
  <c r="CO105" i="11" s="1"/>
  <c r="CL34" i="11"/>
  <c r="CM34" i="11" s="1"/>
  <c r="CO34" i="11" s="1"/>
  <c r="CL114" i="11"/>
  <c r="CM114" i="11" s="1"/>
  <c r="CO114" i="11" s="1"/>
  <c r="CL113" i="11"/>
  <c r="CM113" i="11" s="1"/>
  <c r="CO113" i="11" s="1"/>
  <c r="CL18" i="11"/>
  <c r="CM18" i="11" s="1"/>
  <c r="CO18" i="11" s="1"/>
  <c r="CL106" i="11"/>
  <c r="CM106" i="11" s="1"/>
  <c r="CO106" i="11" s="1"/>
  <c r="CL20" i="11"/>
  <c r="CM20" i="11" s="1"/>
  <c r="CO20" i="11" s="1"/>
  <c r="CL60" i="11"/>
  <c r="CM60" i="11" s="1"/>
  <c r="CO60" i="11" s="1"/>
  <c r="CL69" i="11"/>
  <c r="CM69" i="11" s="1"/>
  <c r="CO69" i="11" s="1"/>
  <c r="CL115" i="11"/>
  <c r="CM115" i="11" s="1"/>
  <c r="CO115" i="11" s="1"/>
  <c r="CL32" i="11"/>
  <c r="CM32" i="11" s="1"/>
  <c r="CO32" i="11" s="1"/>
  <c r="CL13" i="11"/>
  <c r="CM13" i="11" s="1"/>
  <c r="CO13" i="11" s="1"/>
  <c r="CL37" i="11"/>
  <c r="CM37" i="11" s="1"/>
  <c r="CO37" i="11" s="1"/>
  <c r="CL17" i="11"/>
  <c r="CM17" i="11" s="1"/>
  <c r="CO17" i="11" s="1"/>
  <c r="CL110" i="11"/>
  <c r="CM110" i="11" s="1"/>
  <c r="CO110" i="11" s="1"/>
  <c r="CL40" i="11"/>
  <c r="CM40" i="11" s="1"/>
  <c r="CO40" i="11" s="1"/>
  <c r="CL81" i="11"/>
  <c r="CM81" i="11" s="1"/>
  <c r="CO81" i="11" s="1"/>
  <c r="CL116" i="11"/>
  <c r="CM116" i="11" s="1"/>
  <c r="CO116" i="11" s="1"/>
  <c r="CL90" i="11"/>
  <c r="CM90" i="11" s="1"/>
  <c r="CO90" i="11" s="1"/>
  <c r="CL125" i="11"/>
  <c r="CM125" i="11" s="1"/>
  <c r="CO125" i="11" s="1"/>
  <c r="CL118" i="11"/>
  <c r="CM118" i="11" s="1"/>
  <c r="CO118" i="11" s="1"/>
  <c r="CL71" i="11"/>
  <c r="CM71" i="11" s="1"/>
  <c r="CO71" i="11" s="1"/>
  <c r="CL103" i="11"/>
  <c r="CM103" i="11" s="1"/>
  <c r="CO103" i="11" s="1"/>
  <c r="CL35" i="11"/>
  <c r="CM35" i="11" s="1"/>
  <c r="CO35" i="11" s="1"/>
  <c r="CL91" i="11"/>
  <c r="CM91" i="11" s="1"/>
  <c r="CO91" i="11" s="1"/>
  <c r="CL120" i="11"/>
  <c r="CM120" i="11" s="1"/>
  <c r="CO120" i="11" s="1"/>
  <c r="CL39" i="11"/>
  <c r="CM39" i="11" s="1"/>
  <c r="CO39" i="11" s="1"/>
  <c r="CL95" i="11"/>
  <c r="CM95" i="11" s="1"/>
  <c r="CO95" i="11" s="1"/>
  <c r="CL41" i="11"/>
  <c r="CM41" i="11" s="1"/>
  <c r="CO41" i="11" s="1"/>
  <c r="CL66" i="11"/>
  <c r="CM66" i="11" s="1"/>
  <c r="CO66" i="11" s="1"/>
  <c r="CL68" i="11"/>
  <c r="CM68" i="11" s="1"/>
  <c r="CO68" i="11" s="1"/>
  <c r="CL52" i="11"/>
  <c r="CM52" i="11" s="1"/>
  <c r="CO52" i="11" s="1"/>
  <c r="CL5" i="11"/>
  <c r="CM5" i="11" s="1"/>
  <c r="CO5" i="11" s="1"/>
  <c r="CL98" i="11"/>
  <c r="CM98" i="11" s="1"/>
  <c r="CO98" i="11" s="1"/>
  <c r="CL9" i="11"/>
  <c r="CM9" i="11" s="1"/>
  <c r="CO9" i="11" s="1"/>
  <c r="CL47" i="11"/>
  <c r="CM47" i="11" s="1"/>
  <c r="CO47" i="11" s="1"/>
  <c r="CL22" i="11"/>
  <c r="CM22" i="11" s="1"/>
  <c r="CO22" i="11" s="1"/>
  <c r="CL43" i="11"/>
  <c r="CM43" i="11" s="1"/>
  <c r="CO43" i="11" s="1"/>
  <c r="CL119" i="11"/>
  <c r="CM119" i="11" s="1"/>
  <c r="CO119" i="11" s="1"/>
  <c r="CL56" i="11"/>
  <c r="CM56" i="11" s="1"/>
  <c r="CO56" i="11" s="1"/>
  <c r="CL88" i="11"/>
  <c r="CM88" i="11" s="1"/>
  <c r="CO88" i="11" s="1"/>
  <c r="CL58" i="11"/>
  <c r="CM58" i="11" s="1"/>
  <c r="CO58" i="11" s="1"/>
  <c r="CL99" i="11"/>
  <c r="CM99" i="11" s="1"/>
  <c r="CO99" i="11" s="1"/>
  <c r="CL53" i="11"/>
  <c r="CM53" i="11" s="1"/>
  <c r="CO53" i="11" s="1"/>
  <c r="CL25" i="11"/>
  <c r="CM25" i="11" s="1"/>
  <c r="CO25" i="11" s="1"/>
  <c r="CL78" i="11"/>
  <c r="CM78" i="11" s="1"/>
  <c r="CO78" i="11" s="1"/>
  <c r="CL108" i="11"/>
  <c r="CM108" i="11" s="1"/>
  <c r="CO108" i="11" s="1"/>
  <c r="CL59" i="11"/>
  <c r="CM59" i="11" s="1"/>
  <c r="CO59" i="11" s="1"/>
  <c r="CL100" i="11"/>
  <c r="CM100" i="11" s="1"/>
  <c r="CO100" i="11" s="1"/>
  <c r="CL121" i="11"/>
  <c r="CM121" i="11" s="1"/>
  <c r="CO121" i="11" s="1"/>
  <c r="CL51" i="11"/>
  <c r="CM51" i="11" s="1"/>
  <c r="CO51" i="11" s="1"/>
  <c r="CL16" i="11"/>
  <c r="CM16" i="11" s="1"/>
  <c r="CO16" i="11" s="1"/>
  <c r="CL33" i="11"/>
  <c r="CM33" i="11" s="1"/>
  <c r="CO33" i="11" s="1"/>
  <c r="CL12" i="11"/>
  <c r="CM12" i="11" s="1"/>
  <c r="CO12" i="11" s="1"/>
  <c r="CL61" i="11"/>
  <c r="CM61" i="11" s="1"/>
  <c r="CO61" i="11" s="1"/>
  <c r="CL3" i="11"/>
  <c r="CM3" i="11" s="1"/>
  <c r="CO3" i="11" s="1"/>
  <c r="CL65" i="11"/>
  <c r="CM65" i="11" s="1"/>
  <c r="CO65" i="11" s="1"/>
  <c r="CL97" i="11"/>
  <c r="CM97" i="11" s="1"/>
  <c r="CO97" i="11" s="1"/>
  <c r="CL67" i="11"/>
  <c r="CM67" i="11" s="1"/>
  <c r="CO67" i="11" s="1"/>
  <c r="CL26" i="11"/>
  <c r="CM26" i="11" s="1"/>
  <c r="CO26" i="11" s="1"/>
  <c r="CL85" i="11"/>
  <c r="CM85" i="11" s="1"/>
  <c r="CO85" i="11" s="1"/>
  <c r="CL55" i="11"/>
  <c r="CM55" i="11" s="1"/>
  <c r="CO55" i="11" s="1"/>
  <c r="CL87" i="11"/>
  <c r="CM87" i="11" s="1"/>
  <c r="CO87" i="11" s="1"/>
  <c r="CL21" i="11"/>
  <c r="CM21" i="11" s="1"/>
  <c r="CO21" i="11" s="1"/>
  <c r="CL44" i="11"/>
  <c r="CM44" i="11" s="1"/>
  <c r="CO44" i="11" s="1"/>
  <c r="CL46" i="11"/>
  <c r="CM46" i="11" s="1"/>
  <c r="CO46" i="11" s="1"/>
  <c r="CL77" i="11"/>
  <c r="CM77" i="11" s="1"/>
  <c r="CO77" i="11" s="1"/>
  <c r="CL10" i="11"/>
  <c r="CM10" i="11" s="1"/>
  <c r="CO10" i="11" s="1"/>
  <c r="CL70" i="11"/>
  <c r="CM70" i="11" s="1"/>
  <c r="CO70" i="11" s="1"/>
  <c r="CL102" i="11"/>
  <c r="CM102" i="11" s="1"/>
  <c r="CO102" i="11" s="1"/>
  <c r="CL74" i="11"/>
  <c r="CM74" i="11" s="1"/>
  <c r="CO74" i="11" s="1"/>
  <c r="CL42" i="11"/>
  <c r="CM42" i="11" s="1"/>
  <c r="CO42" i="11" s="1"/>
  <c r="CL101" i="11"/>
  <c r="CM101" i="11" s="1"/>
  <c r="CO101" i="11" s="1"/>
  <c r="CL57" i="11"/>
  <c r="CM57" i="11" s="1"/>
  <c r="CO57" i="11" s="1"/>
  <c r="CL89" i="11"/>
  <c r="CM89" i="11" s="1"/>
  <c r="CO89" i="11" s="1"/>
  <c r="CL124" i="11"/>
  <c r="CM124" i="11" s="1"/>
  <c r="CO124" i="11" s="1"/>
  <c r="CL75" i="11"/>
  <c r="CM75" i="11" s="1"/>
  <c r="CO75" i="11" s="1"/>
  <c r="CL2" i="11"/>
  <c r="CM2" i="11" l="1"/>
  <c r="CL126" i="11"/>
  <c r="CO2" i="11" l="1"/>
  <c r="CM126" i="11"/>
</calcChain>
</file>

<file path=xl/sharedStrings.xml><?xml version="1.0" encoding="utf-8"?>
<sst xmlns="http://schemas.openxmlformats.org/spreadsheetml/2006/main" count="798" uniqueCount="273">
  <si>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</si>
  <si>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</si>
  <si>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</si>
  <si>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</si>
  <si>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</si>
  <si>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</si>
  <si>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</si>
  <si>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</si>
  <si>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</si>
  <si>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</si>
  <si>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</si>
  <si>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</si>
  <si>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</si>
  <si>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</si>
  <si>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</si>
  <si>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</si>
  <si>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</si>
  <si>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</si>
  <si>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</si>
  <si>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</si>
  <si>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</si>
  <si>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</si>
  <si>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</si>
  <si>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</si>
  <si>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</si>
  <si>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</si>
  <si>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</si>
  <si>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</si>
  <si>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</si>
  <si>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</si>
  <si>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</si>
  <si>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</si>
  <si>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</si>
  <si>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</si>
  <si>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</si>
  <si>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</si>
  <si>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</si>
  <si>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</si>
  <si>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</si>
  <si>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</si>
  <si>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</si>
  <si>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</si>
  <si>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</si>
  <si>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</si>
  <si>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</si>
  <si>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</si>
  <si>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</si>
  <si>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</si>
  <si>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</si>
  <si>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</si>
  <si>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</si>
  <si>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</si>
  <si>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</si>
  <si>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</si>
  <si>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</si>
  <si>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</si>
  <si>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</si>
  <si>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</si>
  <si>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</si>
  <si>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</si>
  <si>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</si>
  <si>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</si>
  <si>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</si>
  <si>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</si>
  <si>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</si>
  <si>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</si>
  <si>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</si>
  <si>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</si>
  <si>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</si>
  <si>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</si>
  <si>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</si>
  <si>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</si>
  <si>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</si>
  <si>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</si>
  <si>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</si>
  <si>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</si>
  <si>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</si>
  <si>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</si>
  <si>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</si>
  <si>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</si>
  <si>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</si>
  <si>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</si>
  <si>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</si>
  <si>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</si>
  <si>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</si>
  <si>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</si>
  <si>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</si>
  <si>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</si>
  <si>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</si>
  <si>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</si>
  <si>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</si>
  <si>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</si>
  <si>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</si>
  <si>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</si>
  <si>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</si>
  <si>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</si>
  <si>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</si>
  <si>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</si>
  <si>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</si>
  <si>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</si>
  <si>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</si>
  <si>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</si>
  <si>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</si>
  <si>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</si>
  <si>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</si>
  <si>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</si>
  <si>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</si>
  <si>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</si>
  <si>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</si>
  <si>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</si>
  <si>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</si>
  <si>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</si>
  <si>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</si>
  <si>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</si>
  <si>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</si>
  <si>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</si>
  <si>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</si>
  <si>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</si>
  <si>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</si>
  <si>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</si>
  <si>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</si>
  <si>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</si>
  <si>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</si>
  <si>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</si>
  <si>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</si>
  <si>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</si>
  <si>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</si>
  <si>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</si>
  <si>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</si>
  <si>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</si>
  <si>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</si>
  <si>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</si>
  <si>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</si>
  <si>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</si>
  <si>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</si>
  <si>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</si>
  <si>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</si>
  <si>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</si>
  <si>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</si>
  <si>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</si>
  <si>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</si>
  <si>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</si>
  <si>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</si>
  <si>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</si>
  <si>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</si>
  <si>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</si>
  <si>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</si>
  <si>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</si>
  <si>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</si>
  <si>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</si>
  <si>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</si>
  <si>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</si>
  <si>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</si>
  <si>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</si>
  <si>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</si>
  <si>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</si>
  <si>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</si>
  <si>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</si>
  <si>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</si>
  <si>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</si>
  <si>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</si>
  <si>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</si>
  <si>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</si>
  <si>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</si>
  <si>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</si>
  <si>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</si>
  <si>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</si>
  <si>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</si>
  <si>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</si>
  <si>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</si>
  <si>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</si>
  <si>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</si>
  <si>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</si>
  <si>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</si>
  <si>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</si>
  <si>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</si>
  <si>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</si>
  <si>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</si>
  <si>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</si>
  <si>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</si>
  <si>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</si>
  <si>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</si>
  <si>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</si>
  <si>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</si>
  <si>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</si>
  <si>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</si>
  <si>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</si>
  <si>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</si>
  <si>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</si>
  <si>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</si>
  <si>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</si>
  <si>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</si>
  <si>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</si>
  <si>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</si>
  <si>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</si>
  <si>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</si>
  <si>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</si>
  <si>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wSharpe</t>
  </si>
  <si>
    <t>AMEH</t>
  </si>
  <si>
    <t>APT</t>
  </si>
  <si>
    <t>BYRN</t>
  </si>
  <si>
    <t>EP</t>
  </si>
  <si>
    <t>FCUV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</si>
  <si>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</si>
  <si>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</si>
  <si>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</si>
  <si>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</si>
  <si>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</si>
  <si>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</si>
  <si>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</si>
  <si>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</si>
  <si>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</si>
  <si>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</si>
  <si>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</si>
  <si>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</si>
  <si>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</si>
  <si>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</si>
  <si>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KREF</t>
  </si>
  <si>
    <t>CIZN</t>
  </si>
  <si>
    <t>LFMD</t>
  </si>
  <si>
    <t>PETV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</si>
  <si>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</si>
  <si>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</si>
  <si>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</si>
  <si>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</si>
  <si>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</si>
  <si>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</si>
  <si>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</si>
  <si>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</si>
  <si>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</si>
  <si>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</si>
  <si>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</si>
  <si>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</si>
  <si>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</si>
  <si>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</si>
  <si>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</si>
  <si>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</si>
  <si>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</si>
  <si>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</si>
  <si>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</si>
  <si>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</si>
  <si>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DMTotal</t>
  </si>
  <si>
    <t>DMInvested</t>
  </si>
  <si>
    <t>Link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</si>
  <si>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</si>
  <si>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</si>
  <si>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</si>
  <si>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</si>
  <si>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</si>
  <si>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</si>
  <si>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</si>
  <si>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</si>
  <si>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MOBQ</t>
  </si>
  <si>
    <t>CTGO</t>
  </si>
  <si>
    <t>NAN</t>
  </si>
  <si>
    <t>RMD</t>
  </si>
  <si>
    <t>Owned</t>
  </si>
  <si>
    <t>FKWL</t>
  </si>
  <si>
    <t>CEF</t>
  </si>
  <si>
    <t>CENN</t>
  </si>
  <si>
    <t>MIY</t>
  </si>
  <si>
    <t>RVYL</t>
  </si>
  <si>
    <t>ACN</t>
  </si>
  <si>
    <t>TSCO</t>
  </si>
  <si>
    <t>Cash</t>
  </si>
  <si>
    <t>CGAU</t>
  </si>
  <si>
    <t>HNRG</t>
  </si>
  <si>
    <t>MGF</t>
  </si>
  <si>
    <t>MIN</t>
  </si>
  <si>
    <t>MMU</t>
  </si>
  <si>
    <t>MUE</t>
  </si>
  <si>
    <t>NXN</t>
  </si>
  <si>
    <t>NXP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</si>
</sst>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1" fontId="6" fillId="0" borderId="0" xfId="0" applyNumberFormat="1" applyFont="1" applyBorder="1"/>
    <xf numFmtId="1" fontId="0" fillId="7" borderId="0" xfId="0" applyNumberFormat="1" applyFill="1"/>
    <xf numFmtId="164" fontId="6" fillId="0" borderId="0" xfId="0" applyNumberFormat="1" applyFont="1"/>
    <xf numFmtId="164" fontId="6" fillId="0" borderId="0" xfId="0" applyNumberFormat="1" applyFont="1" applyBorder="1"/>
    <xf numFmtId="164" fontId="6" fillId="15" borderId="0" xfId="0" applyNumberFormat="1" applyFont="1" applyFill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38F-136C-BB4C-ACCB-15CE282D195B}">
  <dimension ref="A1:CQ2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baseColWidth="10" defaultRowHeight="16" x14ac:dyDescent="0.2"/>
  <sheetData>
    <row r="1" spans="1:95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221</v>
      </c>
      <c r="CH1" s="40" t="s">
        <v>244</v>
      </c>
      <c r="CI1" s="41" t="s">
        <v>234</v>
      </c>
      <c r="CJ1" s="41" t="s">
        <v>235</v>
      </c>
      <c r="CK1" s="41" t="s">
        <v>236</v>
      </c>
      <c r="CL1" s="41" t="s">
        <v>237</v>
      </c>
      <c r="CM1" s="41" t="s">
        <v>238</v>
      </c>
      <c r="CN1" s="41" t="s">
        <v>239</v>
      </c>
      <c r="CO1" s="41" t="s">
        <v>240</v>
      </c>
      <c r="CP1" s="41" t="s">
        <v>250</v>
      </c>
      <c r="CQ1" s="41" t="s">
        <v>256</v>
      </c>
    </row>
    <row r="2" spans="1:95" x14ac:dyDescent="0.2">
      <c r="A2" s="33" t="s">
        <v>182</v>
      </c>
      <c r="B2">
        <v>0</v>
      </c>
      <c r="C2">
        <v>0</v>
      </c>
      <c r="D2">
        <v>0.13423891330403501</v>
      </c>
      <c r="E2">
        <v>0.86576108669596397</v>
      </c>
      <c r="F2">
        <v>0.35717123559793401</v>
      </c>
      <c r="G2">
        <v>0.35717123559793401</v>
      </c>
      <c r="H2">
        <v>7.9189302131215999E-2</v>
      </c>
      <c r="I2">
        <v>8.2950271625574598E-2</v>
      </c>
      <c r="J2">
        <v>8.1047974198150394E-2</v>
      </c>
      <c r="K2">
        <v>0.17014113284877</v>
      </c>
      <c r="L2">
        <v>0.86524058863457998</v>
      </c>
      <c r="M2">
        <v>-1.76367934507962</v>
      </c>
      <c r="N2" s="21">
        <v>0</v>
      </c>
      <c r="O2">
        <v>1.0026166013346001</v>
      </c>
      <c r="P2">
        <v>0.98427780387761998</v>
      </c>
      <c r="Q2">
        <v>1.01226414179611</v>
      </c>
      <c r="R2">
        <v>0.99032180724836905</v>
      </c>
      <c r="S2">
        <v>138.38000488281199</v>
      </c>
      <c r="T2" s="27">
        <f>IF(C2,P2,R2)</f>
        <v>0.99032180724836905</v>
      </c>
      <c r="U2" s="27">
        <f>IF(D2 = 0,O2,Q2)</f>
        <v>1.01226414179611</v>
      </c>
      <c r="V2" s="39">
        <f>S2*T2^(1-N2)</f>
        <v>137.0407365225845</v>
      </c>
      <c r="W2" s="38">
        <f>S2*U2^(N2+1)</f>
        <v>140.07711688444118</v>
      </c>
      <c r="X2" s="44">
        <f>0.5 * (D2-MAX($D$3:$D$125))/(MIN($D$3:$D$125)-MAX($D$3:$D$125)) + 0.75</f>
        <v>1.1814882246924918</v>
      </c>
      <c r="Y2" s="44">
        <f>AVERAGE(D2, F2, G2, H2, I2, J2, K2)</f>
        <v>0.18027286647194488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PERCENTILE($L$2:$L$125, 0.05)</f>
        <v>-9.907550352032625E-2</v>
      </c>
      <c r="AG2" s="22">
        <f>PERCENTILE($L$2:$L$125, 0.95)</f>
        <v>0.96668296941511545</v>
      </c>
      <c r="AH2" s="22">
        <f>MIN(MAX(L2,AF2), AG2)</f>
        <v>0.86524058863457998</v>
      </c>
      <c r="AI2" s="22">
        <f>AH2-$AH$126+1</f>
        <v>1.9643160921549061</v>
      </c>
      <c r="AJ2" s="22">
        <f>PERCENTILE($M$2:$M$125, 0.02)</f>
        <v>-2.5910440121824867</v>
      </c>
      <c r="AK2" s="22">
        <f>PERCENTILE($M$2:$M$125, 0.98)</f>
        <v>1.2685596617232511</v>
      </c>
      <c r="AL2" s="22">
        <f>MIN(MAX(M2,AJ2), AK2)</f>
        <v>-1.76367934507962</v>
      </c>
      <c r="AM2" s="22">
        <f>AL2-$AL$126 + 1</f>
        <v>1.8273646671028667</v>
      </c>
      <c r="AN2" s="46">
        <v>1</v>
      </c>
      <c r="AO2" s="17">
        <v>1</v>
      </c>
      <c r="AP2" s="51">
        <v>1</v>
      </c>
      <c r="AQ2" s="21">
        <v>1</v>
      </c>
      <c r="AR2" s="17">
        <f>(AI2^4)*AB2*AE2*AN2</f>
        <v>14.888313258710472</v>
      </c>
      <c r="AS2" s="17">
        <f>(AM2^4) *Z2*AC2*AO2</f>
        <v>11.150668210722797</v>
      </c>
      <c r="AT2" s="17">
        <f>(AM2^4)*AA2*AP2*AQ2</f>
        <v>11.150668210722797</v>
      </c>
      <c r="AU2" s="17">
        <f>MIN(AR2, 0.05*AR$126)</f>
        <v>14.888313258710472</v>
      </c>
      <c r="AV2" s="17">
        <f>MIN(AS2, 0.05*AS$126)</f>
        <v>11.150668210722797</v>
      </c>
      <c r="AW2" s="17">
        <f>MIN(AT2, 0.05*AT$126)</f>
        <v>11.150668210722797</v>
      </c>
      <c r="AX2" s="14">
        <f>AU2/$AU$126</f>
        <v>1.907911672826567E-2</v>
      </c>
      <c r="AY2" s="14">
        <f>AV2/$AV$126</f>
        <v>1.6598257047212119E-3</v>
      </c>
      <c r="AZ2" s="67">
        <f>AW2/$AW$126</f>
        <v>8.0133735855171312E-4</v>
      </c>
      <c r="BA2" s="21">
        <f>N2</f>
        <v>0</v>
      </c>
      <c r="BB2" s="66">
        <v>2214</v>
      </c>
      <c r="BC2" s="15">
        <f>$D$132*AX2</f>
        <v>2250.5153719160335</v>
      </c>
      <c r="BD2" s="19">
        <f>BC2-BB2</f>
        <v>36.515371916033473</v>
      </c>
      <c r="BE2" s="53">
        <f>BD2*IF($BD$126 &gt; 0, (BD2&gt;0), (BD2&lt;0))</f>
        <v>36.515371916033473</v>
      </c>
      <c r="BF2" s="61">
        <f>BE2/$BE$126</f>
        <v>9.1212495094008682E-4</v>
      </c>
      <c r="BG2" s="62">
        <f>BF2*$BD$126</f>
        <v>2.7710356009559995</v>
      </c>
      <c r="BH2" s="63">
        <f>(IF(BG2 &gt; 0, V2, W2))</f>
        <v>137.0407365225845</v>
      </c>
      <c r="BI2" s="46">
        <f>BG2/BH2</f>
        <v>2.0220524723313416E-2</v>
      </c>
      <c r="BJ2" s="64">
        <f>BB2/BC2</f>
        <v>0.98377466229659871</v>
      </c>
      <c r="BK2" s="66">
        <v>0</v>
      </c>
      <c r="BL2" s="66">
        <v>5535</v>
      </c>
      <c r="BM2" s="66">
        <v>0</v>
      </c>
      <c r="BN2" s="10">
        <f>SUM(BK2:BM2)</f>
        <v>5535</v>
      </c>
      <c r="BO2" s="15">
        <f>AY2*$D$131</f>
        <v>290.73009096185331</v>
      </c>
      <c r="BP2" s="9">
        <f>BO2-BN2</f>
        <v>-5244.2699090381466</v>
      </c>
      <c r="BQ2" s="53">
        <f>BP2*IF($BP$126 &gt; 0, (BP2&gt;0), (BP2&lt;0))</f>
        <v>0</v>
      </c>
      <c r="BR2" s="7">
        <f>BQ2/$BQ$126</f>
        <v>0</v>
      </c>
      <c r="BS2" s="62">
        <f>BR2*$BP$126*OR(M2&gt;0, BP2 &lt; 0)</f>
        <v>0</v>
      </c>
      <c r="BT2" s="48">
        <f>IF(BS2&gt;0,V2,W2)</f>
        <v>140.07711688444118</v>
      </c>
      <c r="BU2" s="46">
        <f>BS2/BT2</f>
        <v>0</v>
      </c>
      <c r="BV2" s="64">
        <f>BN2/BO2</f>
        <v>19.038276986355179</v>
      </c>
      <c r="BW2" s="16">
        <f>BB2+BN2+BY2</f>
        <v>7749</v>
      </c>
      <c r="BX2" s="69">
        <f>BC2+BO2+BZ2</f>
        <v>2549.2740618732164</v>
      </c>
      <c r="BY2" s="66">
        <v>0</v>
      </c>
      <c r="BZ2" s="15">
        <f>AZ2*$D$134</f>
        <v>8.0285989953296131</v>
      </c>
      <c r="CA2" s="37">
        <f>BZ2-BY2</f>
        <v>8.0285989953296131</v>
      </c>
      <c r="CB2" s="54">
        <f>CA2*(CA2&lt;&gt;0)</f>
        <v>8.0285989953296131</v>
      </c>
      <c r="CC2" s="26">
        <f>CB2/$CB$126</f>
        <v>3.6083590990245496E-3</v>
      </c>
      <c r="CD2" s="47">
        <f>CC2 * $CA$126</f>
        <v>8.0285989953296131</v>
      </c>
      <c r="CE2" s="48">
        <f>IF(CD2&gt;0, V2, W2)</f>
        <v>137.0407365225845</v>
      </c>
      <c r="CF2" s="65">
        <f>CD2/CE2</f>
        <v>5.858549216135079E-2</v>
      </c>
      <c r="CG2" t="s">
        <v>222</v>
      </c>
      <c r="CH2" s="66">
        <v>0</v>
      </c>
      <c r="CI2" s="15">
        <f>AZ2*$CH$129</f>
        <v>7.4548414466065873</v>
      </c>
      <c r="CJ2" s="37">
        <f>CI2-CH2</f>
        <v>7.4548414466065873</v>
      </c>
      <c r="CK2" s="54">
        <f>CJ2*(CJ2&lt;&gt;0)</f>
        <v>7.4548414466065873</v>
      </c>
      <c r="CL2" s="26">
        <f>CK2/$CK$126</f>
        <v>1.1599255401597303E-3</v>
      </c>
      <c r="CM2" s="47">
        <f>CL2 * $CJ$126</f>
        <v>7.4548414466065864</v>
      </c>
      <c r="CN2" s="48">
        <f>IF(CD2&gt;0,V2,W2)</f>
        <v>137.0407365225845</v>
      </c>
      <c r="CO2" s="65">
        <f>CM2/CN2</f>
        <v>5.4398725778725066E-2</v>
      </c>
      <c r="CP2" s="70">
        <f>N2</f>
        <v>0</v>
      </c>
      <c r="CQ2" s="1">
        <f>BW2+BY2</f>
        <v>7749</v>
      </c>
    </row>
    <row r="3" spans="1:95" x14ac:dyDescent="0.2">
      <c r="A3" s="25" t="s">
        <v>183</v>
      </c>
      <c r="B3">
        <v>1</v>
      </c>
      <c r="C3">
        <v>1</v>
      </c>
      <c r="D3">
        <v>0.964442668797443</v>
      </c>
      <c r="E3">
        <v>3.5557331202556802E-2</v>
      </c>
      <c r="F3">
        <v>0.73897497020262204</v>
      </c>
      <c r="G3">
        <v>0.73897497020262204</v>
      </c>
      <c r="H3">
        <v>0.83368157124947695</v>
      </c>
      <c r="I3">
        <v>0.81153363978269899</v>
      </c>
      <c r="J3">
        <v>0.82253306312624797</v>
      </c>
      <c r="K3">
        <v>0.77963539286924999</v>
      </c>
      <c r="L3">
        <v>0.95300818616640104</v>
      </c>
      <c r="M3">
        <v>-0.699798769743736</v>
      </c>
      <c r="N3" s="21">
        <v>0</v>
      </c>
      <c r="O3">
        <v>1.01890776220801</v>
      </c>
      <c r="P3">
        <v>0.99570753899416098</v>
      </c>
      <c r="Q3">
        <v>0.99975698382671296</v>
      </c>
      <c r="R3">
        <v>0.99066049254212496</v>
      </c>
      <c r="S3">
        <v>373.989990234375</v>
      </c>
      <c r="T3" s="27">
        <f>IF(C3,P3,R3)</f>
        <v>0.99570753899416098</v>
      </c>
      <c r="U3" s="27">
        <f>IF(D3 = 0,O3,Q3)</f>
        <v>0.99975698382671296</v>
      </c>
      <c r="V3" s="39">
        <f>S3*T3^(1-N3)</f>
        <v>372.38465278471983</v>
      </c>
      <c r="W3" s="38">
        <f>S3*U3^(N3+1)</f>
        <v>373.89910461810058</v>
      </c>
      <c r="X3" s="44">
        <f>0.5 * (D3-MAX($D$3:$D$125))/(MIN($D$3:$D$125)-MAX($D$3:$D$125)) + 0.75</f>
        <v>0.75593885074327583</v>
      </c>
      <c r="Y3" s="44">
        <f>AVERAGE(D3, F3, G3, H3, I3, J3, K3)</f>
        <v>0.81282518231862311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PERCENTILE($L$2:$L$125, 0.05)</f>
        <v>-9.907550352032625E-2</v>
      </c>
      <c r="AG3" s="22">
        <f>PERCENTILE($L$2:$L$125, 0.95)</f>
        <v>0.96668296941511545</v>
      </c>
      <c r="AH3" s="22">
        <f>MIN(MAX(L3,AF3), AG3)</f>
        <v>0.95300818616640104</v>
      </c>
      <c r="AI3" s="22">
        <f>AH3-$AH$126+1</f>
        <v>2.0520836896867274</v>
      </c>
      <c r="AJ3" s="22">
        <f>PERCENTILE($M$2:$M$125, 0.02)</f>
        <v>-2.5910440121824867</v>
      </c>
      <c r="AK3" s="22">
        <f>PERCENTILE($M$2:$M$125, 0.98)</f>
        <v>1.2685596617232511</v>
      </c>
      <c r="AL3" s="22">
        <f>MIN(MAX(M3,AJ3), AK3)</f>
        <v>-0.699798769743736</v>
      </c>
      <c r="AM3" s="22">
        <f>AL3-$AL$126 + 1</f>
        <v>2.8912452424387505</v>
      </c>
      <c r="AN3" s="46">
        <v>1</v>
      </c>
      <c r="AO3" s="17">
        <v>1</v>
      </c>
      <c r="AP3" s="51">
        <v>1</v>
      </c>
      <c r="AQ3" s="21">
        <v>1</v>
      </c>
      <c r="AR3" s="17">
        <f>(AI3^4)*AB3*AE3*AN3</f>
        <v>17.732920790199529</v>
      </c>
      <c r="AS3" s="17">
        <f>(AM3^4) *Z3*AC3*AO3</f>
        <v>69.877880639509328</v>
      </c>
      <c r="AT3" s="17">
        <f>(AM3^4)*AA3*AP3*AQ3</f>
        <v>69.877880639509328</v>
      </c>
      <c r="AU3" s="17">
        <f>MIN(AR3, 0.05*AR$126)</f>
        <v>17.732920790199529</v>
      </c>
      <c r="AV3" s="17">
        <f>MIN(AS3, 0.05*AS$126)</f>
        <v>69.877880639509328</v>
      </c>
      <c r="AW3" s="17">
        <f>MIN(AT3, 0.05*AT$126)</f>
        <v>69.877880639509328</v>
      </c>
      <c r="AX3" s="14">
        <f>AU3/$AU$126</f>
        <v>2.2724432231526658E-2</v>
      </c>
      <c r="AY3" s="14">
        <f>AV3/$AV$126</f>
        <v>1.0401627981842717E-2</v>
      </c>
      <c r="AZ3" s="67">
        <f>AW3/$AW$126</f>
        <v>5.021739974202551E-3</v>
      </c>
      <c r="BA3" s="21">
        <f>N3</f>
        <v>0</v>
      </c>
      <c r="BB3" s="66">
        <v>2244</v>
      </c>
      <c r="BC3" s="15">
        <f>$D$132*AX3</f>
        <v>2680.5058527341898</v>
      </c>
      <c r="BD3" s="19">
        <f>BC3-BB3</f>
        <v>436.50585273418983</v>
      </c>
      <c r="BE3" s="53">
        <f>BD3*IF($BD$126 &gt; 0, (BD3&gt;0), (BD3&lt;0))</f>
        <v>436.50585273418983</v>
      </c>
      <c r="BF3" s="61">
        <f>BE3/$BE$126</f>
        <v>1.0903569061976651E-2</v>
      </c>
      <c r="BG3" s="62">
        <f>BF3*$BD$126</f>
        <v>33.125042810285258</v>
      </c>
      <c r="BH3" s="63">
        <f>(IF(BG3 &gt; 0, V3, W3))</f>
        <v>372.38465278471983</v>
      </c>
      <c r="BI3" s="46">
        <f>BG3/BH3</f>
        <v>8.8953834597032266E-2</v>
      </c>
      <c r="BJ3" s="64">
        <f>BB3/BC3</f>
        <v>0.83715541889642142</v>
      </c>
      <c r="BK3" s="66">
        <v>1496</v>
      </c>
      <c r="BL3" s="66">
        <v>4862</v>
      </c>
      <c r="BM3" s="66">
        <v>0</v>
      </c>
      <c r="BN3" s="10">
        <f>SUM(BK3:BM3)</f>
        <v>6358</v>
      </c>
      <c r="BO3" s="15">
        <f>AY3*$D$131</f>
        <v>1821.9179524156248</v>
      </c>
      <c r="BP3" s="9">
        <f>BO3-BN3</f>
        <v>-4536.0820475843757</v>
      </c>
      <c r="BQ3" s="53">
        <f>BP3*IF($BP$126 &gt; 0, (BP3&gt;0), (BP3&lt;0))</f>
        <v>0</v>
      </c>
      <c r="BR3" s="7">
        <f>BQ3/$BQ$126</f>
        <v>0</v>
      </c>
      <c r="BS3" s="62">
        <f>BR3*$BP$126*OR(M3&gt;0, BP3 &lt; 0)</f>
        <v>0</v>
      </c>
      <c r="BT3" s="48">
        <f>IF(BS3&gt;0,V3,W3)</f>
        <v>373.89910461810058</v>
      </c>
      <c r="BU3" s="46">
        <f>BS3/BT3</f>
        <v>0</v>
      </c>
      <c r="BV3" s="64">
        <f>BN3/BO3</f>
        <v>3.4897290471122062</v>
      </c>
      <c r="BW3" s="16">
        <f>BB3+BN3+BY3</f>
        <v>8602</v>
      </c>
      <c r="BX3" s="69">
        <f>BC3+BO3+BZ3</f>
        <v>4552.7366179513492</v>
      </c>
      <c r="BY3" s="66">
        <v>0</v>
      </c>
      <c r="BZ3" s="15">
        <f>AZ3*$D$134</f>
        <v>50.312812801535358</v>
      </c>
      <c r="CA3" s="37">
        <f>BZ3-BY3</f>
        <v>50.312812801535358</v>
      </c>
      <c r="CB3" s="54">
        <f>CA3*(CA3&lt;&gt;0)</f>
        <v>50.312812801535358</v>
      </c>
      <c r="CC3" s="26">
        <f>CB3/$CB$126</f>
        <v>2.2612500135521536E-2</v>
      </c>
      <c r="CD3" s="47">
        <f>CC3 * $CA$126</f>
        <v>50.312812801535358</v>
      </c>
      <c r="CE3" s="48">
        <f>IF(CD3&gt;0, V3, W3)</f>
        <v>372.38465278471983</v>
      </c>
      <c r="CF3" s="65">
        <f>CD3/CE3</f>
        <v>0.13510979151609079</v>
      </c>
      <c r="CG3" t="s">
        <v>222</v>
      </c>
      <c r="CH3" s="66">
        <v>0</v>
      </c>
      <c r="CI3" s="15">
        <f>AZ3*$CH$129</f>
        <v>46.71724698000633</v>
      </c>
      <c r="CJ3" s="37">
        <f>CI3-CH3</f>
        <v>46.71724698000633</v>
      </c>
      <c r="CK3" s="54">
        <f>CJ3*(CJ3&lt;&gt;0)</f>
        <v>46.71724698000633</v>
      </c>
      <c r="CL3" s="26">
        <f>CK3/$CK$126</f>
        <v>7.2689041512379541E-3</v>
      </c>
      <c r="CM3" s="47">
        <f>CL3 * $CJ$126</f>
        <v>46.71724698000633</v>
      </c>
      <c r="CN3" s="48">
        <f>IF(CD3&gt;0,V3,W3)</f>
        <v>372.38465278471983</v>
      </c>
      <c r="CO3" s="65">
        <f>CM3/CN3</f>
        <v>0.12545427592316524</v>
      </c>
      <c r="CP3" s="70">
        <f>N3</f>
        <v>0</v>
      </c>
      <c r="CQ3" s="1">
        <f>BW3+BY3</f>
        <v>8602</v>
      </c>
    </row>
    <row r="4" spans="1:95" x14ac:dyDescent="0.2">
      <c r="A4" s="25" t="s">
        <v>184</v>
      </c>
      <c r="B4">
        <v>0</v>
      </c>
      <c r="C4">
        <v>0</v>
      </c>
      <c r="D4">
        <v>0.122317596566523</v>
      </c>
      <c r="E4">
        <v>0.87768240343347603</v>
      </c>
      <c r="F4">
        <v>9.7916666666666596E-2</v>
      </c>
      <c r="G4">
        <v>9.7916666666666596E-2</v>
      </c>
      <c r="H4">
        <v>0.62078651685393205</v>
      </c>
      <c r="I4">
        <v>0.15449438202247101</v>
      </c>
      <c r="J4">
        <v>0.30969021503630201</v>
      </c>
      <c r="K4">
        <v>0.174137398497961</v>
      </c>
      <c r="L4">
        <v>-7.9201273264945096E-2</v>
      </c>
      <c r="M4">
        <v>-2.0119525814501502</v>
      </c>
      <c r="N4" s="21">
        <v>0</v>
      </c>
      <c r="O4">
        <v>1.0089663015133701</v>
      </c>
      <c r="P4">
        <v>0.98317444280376698</v>
      </c>
      <c r="Q4">
        <v>1.00936731966959</v>
      </c>
      <c r="R4">
        <v>0.98665226150660901</v>
      </c>
      <c r="S4">
        <v>96.089996337890597</v>
      </c>
      <c r="T4" s="27">
        <f>IF(C4,P4,R4)</f>
        <v>0.98665226150660901</v>
      </c>
      <c r="U4" s="27">
        <f>IF(D4 = 0,O4,Q4)</f>
        <v>1.00936731966959</v>
      </c>
      <c r="V4" s="39">
        <f>S4*T4^(1-N4)</f>
        <v>94.807412194941534</v>
      </c>
      <c r="W4" s="38">
        <f>S4*U4^(N4+1)</f>
        <v>96.990102050637347</v>
      </c>
      <c r="X4" s="44">
        <f>0.5 * (D4-MAX($D$3:$D$125))/(MIN($D$3:$D$125)-MAX($D$3:$D$125)) + 0.75</f>
        <v>1.1875989039573471</v>
      </c>
      <c r="Y4" s="44">
        <f>AVERAGE(D4, F4, G4, H4, I4, J4, K4)</f>
        <v>0.22532277747293178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PERCENTILE($L$2:$L$125, 0.05)</f>
        <v>-9.907550352032625E-2</v>
      </c>
      <c r="AG4" s="22">
        <f>PERCENTILE($L$2:$L$125, 0.95)</f>
        <v>0.96668296941511545</v>
      </c>
      <c r="AH4" s="22">
        <f>MIN(MAX(L4,AF4), AG4)</f>
        <v>-7.9201273264945096E-2</v>
      </c>
      <c r="AI4" s="22">
        <f>AH4-$AH$126+1</f>
        <v>1.0198742302553812</v>
      </c>
      <c r="AJ4" s="22">
        <f>PERCENTILE($M$2:$M$125, 0.02)</f>
        <v>-2.5910440121824867</v>
      </c>
      <c r="AK4" s="22">
        <f>PERCENTILE($M$2:$M$125, 0.98)</f>
        <v>1.2685596617232511</v>
      </c>
      <c r="AL4" s="22">
        <f>MIN(MAX(M4,AJ4), AK4)</f>
        <v>-2.0119525814501502</v>
      </c>
      <c r="AM4" s="22">
        <f>AL4-$AL$126 + 1</f>
        <v>1.5790914307323365</v>
      </c>
      <c r="AN4" s="46">
        <v>1</v>
      </c>
      <c r="AO4" s="17">
        <v>1</v>
      </c>
      <c r="AP4" s="51">
        <v>1</v>
      </c>
      <c r="AQ4" s="21">
        <v>1</v>
      </c>
      <c r="AR4" s="17">
        <f>(AI4^4)*AB4*AE4*AN4</f>
        <v>1.0818983872977554</v>
      </c>
      <c r="AS4" s="17">
        <f>(AM4^4) *Z4*AC4*AO4</f>
        <v>6.217690597240388</v>
      </c>
      <c r="AT4" s="17">
        <f>(AM4^4)*AA4*AP4*AQ4</f>
        <v>6.217690597240388</v>
      </c>
      <c r="AU4" s="17">
        <f>MIN(AR4, 0.05*AR$126)</f>
        <v>1.0818983872977554</v>
      </c>
      <c r="AV4" s="17">
        <f>MIN(AS4, 0.05*AS$126)</f>
        <v>6.217690597240388</v>
      </c>
      <c r="AW4" s="17">
        <f>MIN(AT4, 0.05*AT$126)</f>
        <v>6.217690597240388</v>
      </c>
      <c r="AX4" s="14">
        <f>AU4/$AU$126</f>
        <v>1.3864341286142514E-3</v>
      </c>
      <c r="AY4" s="14">
        <f>AV4/$AV$126</f>
        <v>9.2553042403133341E-4</v>
      </c>
      <c r="AZ4" s="67">
        <f>AW4/$AW$126</f>
        <v>4.4683131677195406E-4</v>
      </c>
      <c r="BA4" s="21">
        <f>N4</f>
        <v>0</v>
      </c>
      <c r="BB4" s="66">
        <v>192</v>
      </c>
      <c r="BC4" s="15">
        <f>$D$132*AX4</f>
        <v>163.53961050895126</v>
      </c>
      <c r="BD4" s="19">
        <f>BC4-BB4</f>
        <v>-28.460389491048744</v>
      </c>
      <c r="BE4" s="53">
        <f>BD4*IF($BD$126 &gt; 0, (BD4&gt;0), (BD4&lt;0))</f>
        <v>0</v>
      </c>
      <c r="BF4" s="61">
        <f>BE4/$BE$126</f>
        <v>0</v>
      </c>
      <c r="BG4" s="62">
        <f>BF4*$BD$126</f>
        <v>0</v>
      </c>
      <c r="BH4" s="63">
        <f>(IF(BG4 &gt; 0, V4, W4))</f>
        <v>96.990102050637347</v>
      </c>
      <c r="BI4" s="46">
        <f>BG4/BH4</f>
        <v>0</v>
      </c>
      <c r="BJ4" s="64">
        <f>BB4/BC4</f>
        <v>1.1740274995304025</v>
      </c>
      <c r="BK4" s="66">
        <v>0</v>
      </c>
      <c r="BL4" s="66">
        <v>480</v>
      </c>
      <c r="BM4" s="66">
        <v>0</v>
      </c>
      <c r="BN4" s="10">
        <f>SUM(BK4:BM4)</f>
        <v>480</v>
      </c>
      <c r="BO4" s="15">
        <f>AY4*$D$131</f>
        <v>162.11313248205627</v>
      </c>
      <c r="BP4" s="9">
        <f>BO4-BN4</f>
        <v>-317.88686751794376</v>
      </c>
      <c r="BQ4" s="53">
        <f>BP4*IF($BP$126 &gt; 0, (BP4&gt;0), (BP4&lt;0))</f>
        <v>0</v>
      </c>
      <c r="BR4" s="7">
        <f>BQ4/$BQ$126</f>
        <v>0</v>
      </c>
      <c r="BS4" s="62">
        <f>BR4*$BP$126*OR(M4&gt;0, BP4 &lt; 0)</f>
        <v>0</v>
      </c>
      <c r="BT4" s="48">
        <f>IF(BS4&gt;0,V4,W4)</f>
        <v>96.990102050637347</v>
      </c>
      <c r="BU4" s="46">
        <f>BS4/BT4</f>
        <v>0</v>
      </c>
      <c r="BV4" s="64">
        <f>BN4/BO4</f>
        <v>2.960895225765436</v>
      </c>
      <c r="BW4" s="16">
        <f>BB4+BN4+BY4</f>
        <v>672</v>
      </c>
      <c r="BX4" s="69">
        <f>BC4+BO4+BZ4</f>
        <v>330.12954595374572</v>
      </c>
      <c r="BY4" s="66">
        <v>0</v>
      </c>
      <c r="BZ4" s="15">
        <f>AZ4*$D$134</f>
        <v>4.4768029627382075</v>
      </c>
      <c r="CA4" s="37">
        <f>BZ4-BY4</f>
        <v>4.4768029627382075</v>
      </c>
      <c r="CB4" s="54">
        <f>CA4*(CA4&lt;&gt;0)</f>
        <v>4.4768029627382075</v>
      </c>
      <c r="CC4" s="26">
        <f>CB4/$CB$126</f>
        <v>2.0120462753879611E-3</v>
      </c>
      <c r="CD4" s="47">
        <f>CC4 * $CA$126</f>
        <v>4.4768029627382075</v>
      </c>
      <c r="CE4" s="48">
        <f>IF(CD4&gt;0, V4, W4)</f>
        <v>94.807412194941534</v>
      </c>
      <c r="CF4" s="65">
        <f>CD4/CE4</f>
        <v>4.7219967923320956E-2</v>
      </c>
      <c r="CG4" t="s">
        <v>222</v>
      </c>
      <c r="CH4" s="66">
        <v>0</v>
      </c>
      <c r="CI4" s="15">
        <f>AZ4*$CH$129</f>
        <v>4.156871739929489</v>
      </c>
      <c r="CJ4" s="37">
        <f>CI4-CH4</f>
        <v>4.156871739929489</v>
      </c>
      <c r="CK4" s="54">
        <f>CJ4*(CJ4&lt;&gt;0)</f>
        <v>4.156871739929489</v>
      </c>
      <c r="CL4" s="26">
        <f>CK4/$CK$126</f>
        <v>6.4678259529010252E-4</v>
      </c>
      <c r="CM4" s="47">
        <f>CL4 * $CJ$126</f>
        <v>4.156871739929489</v>
      </c>
      <c r="CN4" s="48">
        <f>IF(CD4&gt;0,V4,W4)</f>
        <v>94.807412194941534</v>
      </c>
      <c r="CO4" s="65">
        <f>CM4/CN4</f>
        <v>4.3845429842365002E-2</v>
      </c>
      <c r="CP4" s="70">
        <f>N4</f>
        <v>0</v>
      </c>
      <c r="CQ4" s="1">
        <f>BW4+BY4</f>
        <v>672</v>
      </c>
    </row>
    <row r="5" spans="1:95" x14ac:dyDescent="0.2">
      <c r="A5" s="25" t="s">
        <v>262</v>
      </c>
      <c r="B5">
        <v>0</v>
      </c>
      <c r="C5">
        <v>0</v>
      </c>
      <c r="D5">
        <v>0.17818617658809399</v>
      </c>
      <c r="E5">
        <v>0.82181382341190501</v>
      </c>
      <c r="F5">
        <v>0.65991259435836302</v>
      </c>
      <c r="G5">
        <v>0.65991259435836302</v>
      </c>
      <c r="H5">
        <v>7.3965733389051394E-2</v>
      </c>
      <c r="I5">
        <v>0.104889260342666</v>
      </c>
      <c r="J5">
        <v>8.8080707682672704E-2</v>
      </c>
      <c r="K5">
        <v>0.24109244766228799</v>
      </c>
      <c r="L5">
        <v>0.77270453420548602</v>
      </c>
      <c r="M5">
        <v>-1.8084227685824501</v>
      </c>
      <c r="N5" s="21">
        <v>0</v>
      </c>
      <c r="O5">
        <v>1.0009766753763001</v>
      </c>
      <c r="P5">
        <v>0.98954285664150499</v>
      </c>
      <c r="Q5">
        <v>1.0072965951603301</v>
      </c>
      <c r="R5">
        <v>0.99226108542840596</v>
      </c>
      <c r="S5">
        <v>261.16000366210898</v>
      </c>
      <c r="T5" s="27">
        <f>IF(C5,P5,R5)</f>
        <v>0.99226108542840596</v>
      </c>
      <c r="U5" s="27">
        <f>IF(D5 = 0,O5,Q5)</f>
        <v>1.0072965951603301</v>
      </c>
      <c r="V5" s="39">
        <f>S5*T5^(1-N5)</f>
        <v>259.13890870425075</v>
      </c>
      <c r="W5" s="38">
        <f>S5*U5^(N5+1)</f>
        <v>263.0655824809017</v>
      </c>
      <c r="X5" s="44">
        <f>0.5 * (D5-MAX($D$3:$D$125))/(MIN($D$3:$D$125)-MAX($D$3:$D$125)) + 0.75</f>
        <v>1.1589615494593766</v>
      </c>
      <c r="Y5" s="44">
        <f>AVERAGE(D5, F5, G5, H5, I5, J5, K5)</f>
        <v>0.28657707348307115</v>
      </c>
      <c r="Z5" s="22">
        <f>AI5^N5</f>
        <v>1</v>
      </c>
      <c r="AA5" s="22">
        <f>(Z5+AB5)/2</f>
        <v>1</v>
      </c>
      <c r="AB5" s="22">
        <f>AM5^N5</f>
        <v>1</v>
      </c>
      <c r="AC5" s="22">
        <v>1</v>
      </c>
      <c r="AD5" s="22">
        <v>1</v>
      </c>
      <c r="AE5" s="22">
        <v>1</v>
      </c>
      <c r="AF5" s="22">
        <f>PERCENTILE($L$2:$L$125, 0.05)</f>
        <v>-9.907550352032625E-2</v>
      </c>
      <c r="AG5" s="22">
        <f>PERCENTILE($L$2:$L$125, 0.95)</f>
        <v>0.96668296941511545</v>
      </c>
      <c r="AH5" s="22">
        <f>MIN(MAX(L5,AF5), AG5)</f>
        <v>0.77270453420548602</v>
      </c>
      <c r="AI5" s="22">
        <f>AH5-$AH$126+1</f>
        <v>1.8717800377258123</v>
      </c>
      <c r="AJ5" s="22">
        <f>PERCENTILE($M$2:$M$125, 0.02)</f>
        <v>-2.5910440121824867</v>
      </c>
      <c r="AK5" s="22">
        <f>PERCENTILE($M$2:$M$125, 0.98)</f>
        <v>1.2685596617232511</v>
      </c>
      <c r="AL5" s="22">
        <f>MIN(MAX(M5,AJ5), AK5)</f>
        <v>-1.8084227685824501</v>
      </c>
      <c r="AM5" s="22">
        <f>AL5-$AL$126 + 1</f>
        <v>1.7826212436000366</v>
      </c>
      <c r="AN5" s="46">
        <v>0</v>
      </c>
      <c r="AO5" s="74">
        <v>1</v>
      </c>
      <c r="AP5" s="51">
        <v>1</v>
      </c>
      <c r="AQ5" s="21">
        <v>2</v>
      </c>
      <c r="AR5" s="17">
        <f>(AI5^4)*AB5*AE5*AN5</f>
        <v>0</v>
      </c>
      <c r="AS5" s="17">
        <f>(AM5^4) *Z5*AC5*AO5</f>
        <v>10.098021962523827</v>
      </c>
      <c r="AT5" s="17">
        <f>(AM5^4)*AA5*AP5*AQ5</f>
        <v>20.196043925047654</v>
      </c>
      <c r="AU5" s="17">
        <f>MIN(AR5, 0.05*AR$126)</f>
        <v>0</v>
      </c>
      <c r="AV5" s="17">
        <f>MIN(AS5, 0.05*AS$126)</f>
        <v>10.098021962523827</v>
      </c>
      <c r="AW5" s="17">
        <f>MIN(AT5, 0.05*AT$126)</f>
        <v>20.196043925047654</v>
      </c>
      <c r="AX5" s="14">
        <f>AU5/$AU$126</f>
        <v>0</v>
      </c>
      <c r="AY5" s="14">
        <f>AV5/$AV$126</f>
        <v>1.5031347093727152E-3</v>
      </c>
      <c r="AZ5" s="67">
        <f>AW5/$AW$126</f>
        <v>1.4513788937356436E-3</v>
      </c>
      <c r="BA5" s="21">
        <f>N5</f>
        <v>0</v>
      </c>
      <c r="BB5" s="66">
        <v>261</v>
      </c>
      <c r="BC5" s="15">
        <f>$D$132*AX5</f>
        <v>0</v>
      </c>
      <c r="BD5" s="19">
        <f>BC5-BB5</f>
        <v>-261</v>
      </c>
      <c r="BE5" s="53">
        <f>BD5*IF($BD$126 &gt; 0, (BD5&gt;0), (BD5&lt;0))</f>
        <v>0</v>
      </c>
      <c r="BF5" s="61">
        <f>BE5/$BE$126</f>
        <v>0</v>
      </c>
      <c r="BG5" s="62">
        <f>BF5*$BD$126</f>
        <v>0</v>
      </c>
      <c r="BH5" s="63">
        <f>(IF(BG5 &gt; 0, V5, W5))</f>
        <v>263.0655824809017</v>
      </c>
      <c r="BI5" s="46">
        <f>BG5/BH5</f>
        <v>0</v>
      </c>
      <c r="BJ5" s="64" t="e">
        <f>BB5/BC5</f>
        <v>#DIV/0!</v>
      </c>
      <c r="BK5" s="66">
        <v>0</v>
      </c>
      <c r="BL5" s="66">
        <v>0</v>
      </c>
      <c r="BM5" s="66">
        <v>0</v>
      </c>
      <c r="BN5" s="10">
        <f>SUM(BK5:BM5)</f>
        <v>0</v>
      </c>
      <c r="BO5" s="15">
        <f>AY5*$D$131</f>
        <v>263.28456628959668</v>
      </c>
      <c r="BP5" s="9">
        <f>BO5-BN5</f>
        <v>263.28456628959668</v>
      </c>
      <c r="BQ5" s="53">
        <f>BP5*IF($BP$126 &gt; 0, (BP5&gt;0), (BP5&lt;0))</f>
        <v>263.28456628959668</v>
      </c>
      <c r="BR5" s="7">
        <f>BQ5/$BQ$126</f>
        <v>2.0623092490426715E-3</v>
      </c>
      <c r="BS5" s="62">
        <f>BR5*$BP$126*OR(M5&gt;0, BP5 &lt; 0)</f>
        <v>0</v>
      </c>
      <c r="BT5" s="48">
        <f>IF(BS5&gt;0,V5,W5)</f>
        <v>263.0655824809017</v>
      </c>
      <c r="BU5" s="46">
        <f>BS5/BT5</f>
        <v>0</v>
      </c>
      <c r="BV5" s="64">
        <f>BN5/BO5</f>
        <v>0</v>
      </c>
      <c r="BW5" s="16">
        <f>BB5+BN5+BY5</f>
        <v>261</v>
      </c>
      <c r="BX5" s="69">
        <f>BC5+BO5+BZ5</f>
        <v>277.82593142593407</v>
      </c>
      <c r="BY5" s="66">
        <v>0</v>
      </c>
      <c r="BZ5" s="15">
        <f>AZ5*$D$134</f>
        <v>14.541365136337413</v>
      </c>
      <c r="CA5" s="37">
        <f>BZ5-BY5</f>
        <v>14.541365136337413</v>
      </c>
      <c r="CB5" s="54">
        <f>CA5*(CA5&lt;&gt;0)</f>
        <v>14.541365136337413</v>
      </c>
      <c r="CC5" s="26">
        <f>CB5/$CB$126</f>
        <v>6.5354450050954744E-3</v>
      </c>
      <c r="CD5" s="47">
        <f>CC5 * $CA$126</f>
        <v>14.541365136337413</v>
      </c>
      <c r="CE5" s="48">
        <f>IF(CD5&gt;0, V5, W5)</f>
        <v>259.13890870425075</v>
      </c>
      <c r="CF5" s="65">
        <f>CD5/CE5</f>
        <v>5.6114171388030105E-2</v>
      </c>
      <c r="CG5" t="s">
        <v>222</v>
      </c>
      <c r="CH5" s="66">
        <v>0</v>
      </c>
      <c r="CI5" s="15">
        <f>AZ5*$CH$129</f>
        <v>13.502177848422692</v>
      </c>
      <c r="CJ5" s="37">
        <f>CI5-CH5</f>
        <v>13.502177848422692</v>
      </c>
      <c r="CK5" s="54">
        <f>CJ5*(CJ5&lt;&gt;0)</f>
        <v>13.502177848422692</v>
      </c>
      <c r="CL5" s="26">
        <f>CK5/$CK$126</f>
        <v>2.1008523180990652E-3</v>
      </c>
      <c r="CM5" s="47">
        <f>CL5 * $CJ$126</f>
        <v>13.502177848422692</v>
      </c>
      <c r="CN5" s="48">
        <f>IF(CD5&gt;0,V5,W5)</f>
        <v>259.13890870425075</v>
      </c>
      <c r="CO5" s="65">
        <f>CM5/CN5</f>
        <v>5.2104016011861869E-2</v>
      </c>
      <c r="CP5" s="70">
        <f>N5</f>
        <v>0</v>
      </c>
      <c r="CQ5" s="1">
        <f>BW5+BY5</f>
        <v>261</v>
      </c>
    </row>
    <row r="6" spans="1:95" x14ac:dyDescent="0.2">
      <c r="A6" s="25" t="s">
        <v>185</v>
      </c>
      <c r="B6">
        <v>0</v>
      </c>
      <c r="C6">
        <v>0</v>
      </c>
      <c r="D6">
        <v>6.0327606871753897E-2</v>
      </c>
      <c r="E6">
        <v>0.93967239312824602</v>
      </c>
      <c r="F6">
        <v>3.8140643623361101E-2</v>
      </c>
      <c r="G6">
        <v>3.8140643623361101E-2</v>
      </c>
      <c r="H6">
        <v>2.6326786460509798E-2</v>
      </c>
      <c r="I6">
        <v>5.6414542415378098E-2</v>
      </c>
      <c r="J6">
        <v>3.8538469240967897E-2</v>
      </c>
      <c r="K6">
        <v>3.8339040430214501E-2</v>
      </c>
      <c r="L6">
        <v>0.84509598162043897</v>
      </c>
      <c r="M6">
        <v>-2.2441669409650902</v>
      </c>
      <c r="N6" s="21">
        <v>0</v>
      </c>
      <c r="O6">
        <v>1.00148623362508</v>
      </c>
      <c r="P6">
        <v>0.98480374139227</v>
      </c>
      <c r="Q6">
        <v>1.00884157953672</v>
      </c>
      <c r="R6">
        <v>0.98162285320245601</v>
      </c>
      <c r="S6">
        <v>285.75</v>
      </c>
      <c r="T6" s="27">
        <f>IF(C6,P6,R6)</f>
        <v>0.98162285320245601</v>
      </c>
      <c r="U6" s="27">
        <f>IF(D6 = 0,O6,Q6)</f>
        <v>1.00884157953672</v>
      </c>
      <c r="V6" s="39">
        <f>S6*T6^(1-N6)</f>
        <v>280.49873030260181</v>
      </c>
      <c r="W6" s="38">
        <f>S6*U6^(N6+1)</f>
        <v>288.27648135261774</v>
      </c>
      <c r="X6" s="44">
        <f>0.5 * (D6-MAX($D$3:$D$125))/(MIN($D$3:$D$125)-MAX($D$3:$D$125)) + 0.75</f>
        <v>1.2193739966754586</v>
      </c>
      <c r="Y6" s="44">
        <f>AVERAGE(D6, F6, G6, H6, I6, J6, K6)</f>
        <v>4.2318247523649488E-2</v>
      </c>
      <c r="Z6" s="22">
        <f>AI6^N6</f>
        <v>1</v>
      </c>
      <c r="AA6" s="22">
        <f>(Z6+AB6)/2</f>
        <v>1</v>
      </c>
      <c r="AB6" s="22">
        <f>AM6^N6</f>
        <v>1</v>
      </c>
      <c r="AC6" s="22">
        <v>1</v>
      </c>
      <c r="AD6" s="22">
        <v>1</v>
      </c>
      <c r="AE6" s="22">
        <v>1</v>
      </c>
      <c r="AF6" s="22">
        <f>PERCENTILE($L$2:$L$125, 0.05)</f>
        <v>-9.907550352032625E-2</v>
      </c>
      <c r="AG6" s="22">
        <f>PERCENTILE($L$2:$L$125, 0.95)</f>
        <v>0.96668296941511545</v>
      </c>
      <c r="AH6" s="22">
        <f>MIN(MAX(L6,AF6), AG6)</f>
        <v>0.84509598162043897</v>
      </c>
      <c r="AI6" s="22">
        <f>AH6-$AH$126+1</f>
        <v>1.9441714851407652</v>
      </c>
      <c r="AJ6" s="22">
        <f>PERCENTILE($M$2:$M$125, 0.02)</f>
        <v>-2.5910440121824867</v>
      </c>
      <c r="AK6" s="22">
        <f>PERCENTILE($M$2:$M$125, 0.98)</f>
        <v>1.2685596617232511</v>
      </c>
      <c r="AL6" s="22">
        <f>MIN(MAX(M6,AJ6), AK6)</f>
        <v>-2.2441669409650902</v>
      </c>
      <c r="AM6" s="22">
        <f>AL6-$AL$126 + 1</f>
        <v>1.3468770712173965</v>
      </c>
      <c r="AN6" s="46">
        <v>0</v>
      </c>
      <c r="AO6" s="17">
        <v>1</v>
      </c>
      <c r="AP6" s="51">
        <v>1</v>
      </c>
      <c r="AQ6" s="21">
        <v>1</v>
      </c>
      <c r="AR6" s="17">
        <f>(AI6^4)*AB6*AE6*AN6</f>
        <v>0</v>
      </c>
      <c r="AS6" s="17">
        <f>(AM6^4) *Z6*AC6*AO6</f>
        <v>3.2908784276151786</v>
      </c>
      <c r="AT6" s="17">
        <f>(AM6^4)*AA6*AP6*AQ6</f>
        <v>3.2908784276151786</v>
      </c>
      <c r="AU6" s="17">
        <f>MIN(AR6, 0.05*AR$126)</f>
        <v>0</v>
      </c>
      <c r="AV6" s="17">
        <f>MIN(AS6, 0.05*AS$126)</f>
        <v>3.2908784276151786</v>
      </c>
      <c r="AW6" s="17">
        <f>MIN(AT6, 0.05*AT$126)</f>
        <v>3.2908784276151786</v>
      </c>
      <c r="AX6" s="14">
        <f>AU6/$AU$126</f>
        <v>0</v>
      </c>
      <c r="AY6" s="14">
        <f>AV6/$AV$126</f>
        <v>4.8986163896577164E-4</v>
      </c>
      <c r="AZ6" s="67">
        <f>AW6/$AW$126</f>
        <v>2.3649738084432007E-4</v>
      </c>
      <c r="BA6" s="21">
        <f>N6</f>
        <v>0</v>
      </c>
      <c r="BB6" s="66">
        <v>2000</v>
      </c>
      <c r="BC6" s="15">
        <f>$D$132*AX6</f>
        <v>0</v>
      </c>
      <c r="BD6" s="19">
        <f>BC6-BB6</f>
        <v>-2000</v>
      </c>
      <c r="BE6" s="53">
        <f>BD6*IF($BD$126 &gt; 0, (BD6&gt;0), (BD6&lt;0))</f>
        <v>0</v>
      </c>
      <c r="BF6" s="61">
        <f>BE6/$BE$126</f>
        <v>0</v>
      </c>
      <c r="BG6" s="62">
        <f>BF6*$BD$126</f>
        <v>0</v>
      </c>
      <c r="BH6" s="63">
        <f>(IF(BG6 &gt; 0, V6, W6))</f>
        <v>288.27648135261774</v>
      </c>
      <c r="BI6" s="46">
        <f>BG6/BH6</f>
        <v>0</v>
      </c>
      <c r="BJ6" s="64" t="e">
        <f>BB6/BC6</f>
        <v>#DIV/0!</v>
      </c>
      <c r="BK6" s="66">
        <v>0</v>
      </c>
      <c r="BL6" s="66">
        <v>0</v>
      </c>
      <c r="BM6" s="66">
        <v>0</v>
      </c>
      <c r="BN6" s="10">
        <f>SUM(BK6:BM6)</f>
        <v>0</v>
      </c>
      <c r="BO6" s="15">
        <f>AY6*$D$131</f>
        <v>85.802695096327668</v>
      </c>
      <c r="BP6" s="9">
        <f>BO6-BN6</f>
        <v>85.802695096327668</v>
      </c>
      <c r="BQ6" s="53">
        <f>BP6*IF($BP$126 &gt; 0, (BP6&gt;0), (BP6&lt;0))</f>
        <v>85.802695096327668</v>
      </c>
      <c r="BR6" s="7">
        <f>BQ6/$BQ$126</f>
        <v>6.720929152197586E-4</v>
      </c>
      <c r="BS6" s="62">
        <f>BR6*$BP$126*OR(M6&gt;0, BP6 &lt; 0)</f>
        <v>0</v>
      </c>
      <c r="BT6" s="48">
        <f>IF(BS6&gt;0,V6,W6)</f>
        <v>288.27648135261774</v>
      </c>
      <c r="BU6" s="46">
        <f>BS6/BT6</f>
        <v>0</v>
      </c>
      <c r="BV6" s="64">
        <f>BN6/BO6</f>
        <v>0</v>
      </c>
      <c r="BW6" s="16">
        <f>BB6+BN6+BY6</f>
        <v>2000</v>
      </c>
      <c r="BX6" s="69">
        <f>BC6+BO6+BZ6</f>
        <v>88.172162355006904</v>
      </c>
      <c r="BY6" s="66">
        <v>0</v>
      </c>
      <c r="BZ6" s="15">
        <f>AZ6*$D$134</f>
        <v>2.3694672586792427</v>
      </c>
      <c r="CA6" s="37">
        <f>BZ6-BY6</f>
        <v>2.3694672586792427</v>
      </c>
      <c r="CB6" s="54">
        <f>CA6*(CA6&lt;&gt;0)</f>
        <v>2.3694672586792427</v>
      </c>
      <c r="CC6" s="26">
        <f>CB6/$CB$126</f>
        <v>1.0649291050243801E-3</v>
      </c>
      <c r="CD6" s="47">
        <f>CC6 * $CA$126</f>
        <v>2.3694672586792427</v>
      </c>
      <c r="CE6" s="48">
        <f>IF(CD6&gt;0, V6, W6)</f>
        <v>280.49873030260181</v>
      </c>
      <c r="CF6" s="65">
        <f>CD6/CE6</f>
        <v>8.4473368422133786E-3</v>
      </c>
      <c r="CG6" t="s">
        <v>222</v>
      </c>
      <c r="CH6" s="66">
        <v>0</v>
      </c>
      <c r="CI6" s="15">
        <f>AZ6*$CH$129</f>
        <v>2.2001351339947095</v>
      </c>
      <c r="CJ6" s="37">
        <f>CI6-CH6</f>
        <v>2.2001351339947095</v>
      </c>
      <c r="CK6" s="54">
        <f>CJ6*(CJ6&lt;&gt;0)</f>
        <v>2.2001351339947095</v>
      </c>
      <c r="CL6" s="26">
        <f>CK6/$CK$126</f>
        <v>3.4232692298035003E-4</v>
      </c>
      <c r="CM6" s="47">
        <f>CL6 * $CJ$126</f>
        <v>2.2001351339947095</v>
      </c>
      <c r="CN6" s="48">
        <f>IF(CD6&gt;0,V6,W6)</f>
        <v>280.49873030260181</v>
      </c>
      <c r="CO6" s="65">
        <f>CM6/CN6</f>
        <v>7.8436545207217351E-3</v>
      </c>
      <c r="CP6" s="70">
        <f>N6</f>
        <v>0</v>
      </c>
      <c r="CQ6" s="1">
        <f>BW6+BY6</f>
        <v>2000</v>
      </c>
    </row>
    <row r="7" spans="1:95" x14ac:dyDescent="0.2">
      <c r="A7" s="25" t="s">
        <v>186</v>
      </c>
      <c r="B7">
        <v>0</v>
      </c>
      <c r="C7">
        <v>0</v>
      </c>
      <c r="D7">
        <v>0.25848563968668398</v>
      </c>
      <c r="E7">
        <v>0.74151436031331497</v>
      </c>
      <c r="F7">
        <v>0.21666666666666601</v>
      </c>
      <c r="G7">
        <v>0.21666666666666601</v>
      </c>
      <c r="H7">
        <v>0.22713414634146301</v>
      </c>
      <c r="I7">
        <v>0.109756097560975</v>
      </c>
      <c r="J7">
        <v>0.15789033385639001</v>
      </c>
      <c r="K7">
        <v>0.18495829890964899</v>
      </c>
      <c r="L7">
        <v>0.71563029158324998</v>
      </c>
      <c r="M7">
        <v>-0.37081426911014898</v>
      </c>
      <c r="N7" s="21">
        <v>0</v>
      </c>
      <c r="O7">
        <v>1.0497819442274201</v>
      </c>
      <c r="P7">
        <v>0.96507257790141099</v>
      </c>
      <c r="Q7">
        <v>1.00896694148614</v>
      </c>
      <c r="R7">
        <v>0.96127133396557896</v>
      </c>
      <c r="S7">
        <v>12.9300003051757</v>
      </c>
      <c r="T7" s="27">
        <f>IF(C7,P7,R7)</f>
        <v>0.96127133396557896</v>
      </c>
      <c r="U7" s="27">
        <f>IF(D7 = 0,O7,Q7)</f>
        <v>1.00896694148614</v>
      </c>
      <c r="V7" s="39">
        <f>S7*T7^(1-N7)</f>
        <v>12.429238641531589</v>
      </c>
      <c r="W7" s="38">
        <f>S7*U7^(N7+1)</f>
        <v>13.045942861327982</v>
      </c>
      <c r="X7" s="44">
        <f>0.5 * (D7-MAX($D$3:$D$125))/(MIN($D$3:$D$125)-MAX($D$3:$D$125)) + 0.75</f>
        <v>1.1178013089473899</v>
      </c>
      <c r="Y7" s="44">
        <f>AVERAGE(D7, F7, G7, H7, I7, J7, K7)</f>
        <v>0.19593683566978468</v>
      </c>
      <c r="Z7" s="22">
        <f>AI7^N7</f>
        <v>1</v>
      </c>
      <c r="AA7" s="22">
        <f>(Z7+AB7)/2</f>
        <v>1</v>
      </c>
      <c r="AB7" s="22">
        <f>AM7^N7</f>
        <v>1</v>
      </c>
      <c r="AC7" s="22">
        <v>1</v>
      </c>
      <c r="AD7" s="22">
        <v>1</v>
      </c>
      <c r="AE7" s="22">
        <v>1</v>
      </c>
      <c r="AF7" s="22">
        <f>PERCENTILE($L$2:$L$125, 0.05)</f>
        <v>-9.907550352032625E-2</v>
      </c>
      <c r="AG7" s="22">
        <f>PERCENTILE($L$2:$L$125, 0.95)</f>
        <v>0.96668296941511545</v>
      </c>
      <c r="AH7" s="22">
        <f>MIN(MAX(L7,AF7), AG7)</f>
        <v>0.71563029158324998</v>
      </c>
      <c r="AI7" s="22">
        <f>AH7-$AH$126+1</f>
        <v>1.8147057951035763</v>
      </c>
      <c r="AJ7" s="22">
        <f>PERCENTILE($M$2:$M$125, 0.02)</f>
        <v>-2.5910440121824867</v>
      </c>
      <c r="AK7" s="22">
        <f>PERCENTILE($M$2:$M$125, 0.98)</f>
        <v>1.2685596617232511</v>
      </c>
      <c r="AL7" s="22">
        <f>MIN(MAX(M7,AJ7), AK7)</f>
        <v>-0.37081426911014898</v>
      </c>
      <c r="AM7" s="22">
        <f>AL7-$AL$126 + 1</f>
        <v>3.2202297430723377</v>
      </c>
      <c r="AN7" s="46">
        <v>1</v>
      </c>
      <c r="AO7" s="17">
        <v>1</v>
      </c>
      <c r="AP7" s="51">
        <v>1</v>
      </c>
      <c r="AQ7" s="21">
        <v>1</v>
      </c>
      <c r="AR7" s="17">
        <f>(AI7^4)*AB7*AE7*AN7</f>
        <v>10.844883835333135</v>
      </c>
      <c r="AS7" s="17">
        <f>(AM7^4) *Z7*AC7*AO7</f>
        <v>107.53440288049539</v>
      </c>
      <c r="AT7" s="17">
        <f>(AM7^4)*AA7*AP7*AQ7</f>
        <v>107.53440288049539</v>
      </c>
      <c r="AU7" s="17">
        <f>MIN(AR7, 0.05*AR$126)</f>
        <v>10.844883835333135</v>
      </c>
      <c r="AV7" s="17">
        <f>MIN(AS7, 0.05*AS$126)</f>
        <v>107.53440288049539</v>
      </c>
      <c r="AW7" s="17">
        <f>MIN(AT7, 0.05*AT$126)</f>
        <v>107.53440288049539</v>
      </c>
      <c r="AX7" s="14">
        <f>AU7/$AU$126</f>
        <v>1.3897531641319296E-2</v>
      </c>
      <c r="AY7" s="14">
        <f>AV7/$AV$126</f>
        <v>1.6006965920773567E-2</v>
      </c>
      <c r="AZ7" s="67">
        <f>AW7/$AW$126</f>
        <v>7.7279076669887039E-3</v>
      </c>
      <c r="BA7" s="21">
        <f>N7</f>
        <v>0</v>
      </c>
      <c r="BB7" s="66">
        <v>2547</v>
      </c>
      <c r="BC7" s="15">
        <f>$D$132*AX7</f>
        <v>1639.3111398151002</v>
      </c>
      <c r="BD7" s="19">
        <f>BC7-BB7</f>
        <v>-907.6888601848998</v>
      </c>
      <c r="BE7" s="53">
        <f>BD7*IF($BD$126 &gt; 0, (BD7&gt;0), (BD7&lt;0))</f>
        <v>0</v>
      </c>
      <c r="BF7" s="61">
        <f>BE7/$BE$126</f>
        <v>0</v>
      </c>
      <c r="BG7" s="62">
        <f>BF7*$BD$126</f>
        <v>0</v>
      </c>
      <c r="BH7" s="63">
        <f>(IF(BG7 &gt; 0, V7, W7))</f>
        <v>13.045942861327982</v>
      </c>
      <c r="BI7" s="46">
        <f>BG7/BH7</f>
        <v>0</v>
      </c>
      <c r="BJ7" s="64">
        <f>BB7/BC7</f>
        <v>1.5537013920903868</v>
      </c>
      <c r="BK7" s="66">
        <v>168</v>
      </c>
      <c r="BL7" s="66">
        <v>2625</v>
      </c>
      <c r="BM7" s="66">
        <v>91</v>
      </c>
      <c r="BN7" s="10">
        <f>SUM(BK7:BM7)</f>
        <v>2884</v>
      </c>
      <c r="BO7" s="15">
        <f>AY7*$D$131</f>
        <v>2803.7321297849358</v>
      </c>
      <c r="BP7" s="9">
        <f>BO7-BN7</f>
        <v>-80.267870215064249</v>
      </c>
      <c r="BQ7" s="53">
        <f>BP7*IF($BP$126 &gt; 0, (BP7&gt;0), (BP7&lt;0))</f>
        <v>0</v>
      </c>
      <c r="BR7" s="7">
        <f>BQ7/$BQ$126</f>
        <v>0</v>
      </c>
      <c r="BS7" s="62">
        <f>BR7*$BP$126*OR(M7&gt;0, BP7 &lt; 0)</f>
        <v>0</v>
      </c>
      <c r="BT7" s="48">
        <f>IF(BS7&gt;0,V7,W7)</f>
        <v>13.045942861327982</v>
      </c>
      <c r="BU7" s="46">
        <f>BS7/BT7</f>
        <v>0</v>
      </c>
      <c r="BV7" s="64">
        <f>BN7/BO7</f>
        <v>1.028628936895345</v>
      </c>
      <c r="BW7" s="16">
        <f>BB7+BN7+BY7</f>
        <v>5431</v>
      </c>
      <c r="BX7" s="69">
        <f>BC7+BO7+BZ7</f>
        <v>4520.4691765155958</v>
      </c>
      <c r="BY7" s="66">
        <v>0</v>
      </c>
      <c r="BZ7" s="15">
        <f>AZ7*$D$134</f>
        <v>77.425906915559821</v>
      </c>
      <c r="CA7" s="37">
        <f>BZ7-BY7</f>
        <v>77.425906915559821</v>
      </c>
      <c r="CB7" s="54">
        <f>CA7*(CA7&lt;&gt;0)</f>
        <v>77.425906915559821</v>
      </c>
      <c r="CC7" s="26">
        <f>CB7/$CB$126</f>
        <v>3.4798160411487603E-2</v>
      </c>
      <c r="CD7" s="47">
        <f>CC7 * $CA$126</f>
        <v>77.425906915559821</v>
      </c>
      <c r="CE7" s="48">
        <f>IF(CD7&gt;0, V7, W7)</f>
        <v>12.429238641531589</v>
      </c>
      <c r="CF7" s="65">
        <f>CD7/CE7</f>
        <v>6.2293362569164605</v>
      </c>
      <c r="CG7" t="s">
        <v>222</v>
      </c>
      <c r="CH7" s="66">
        <v>0</v>
      </c>
      <c r="CI7" s="15">
        <f>AZ7*$CH$129</f>
        <v>71.892725025995915</v>
      </c>
      <c r="CJ7" s="37">
        <f>CI7-CH7</f>
        <v>71.892725025995915</v>
      </c>
      <c r="CK7" s="54">
        <f>CJ7*(CJ7&lt;&gt;0)</f>
        <v>71.892725025995915</v>
      </c>
      <c r="CL7" s="26">
        <f>CK7/$CK$126</f>
        <v>1.118604714890243E-2</v>
      </c>
      <c r="CM7" s="47">
        <f>CL7 * $CJ$126</f>
        <v>71.892725025995915</v>
      </c>
      <c r="CN7" s="48">
        <f>IF(CD7&gt;0,V7,W7)</f>
        <v>12.429238641531589</v>
      </c>
      <c r="CO7" s="65">
        <f>CM7/CN7</f>
        <v>5.7841616127451685</v>
      </c>
      <c r="CP7" s="70">
        <f>N7</f>
        <v>0</v>
      </c>
      <c r="CQ7" s="1">
        <f>BW7+BY7</f>
        <v>5431</v>
      </c>
    </row>
    <row r="8" spans="1:95" x14ac:dyDescent="0.2">
      <c r="A8" s="25" t="s">
        <v>145</v>
      </c>
      <c r="B8">
        <v>1</v>
      </c>
      <c r="C8">
        <v>1</v>
      </c>
      <c r="D8">
        <v>0.39312824610467401</v>
      </c>
      <c r="E8">
        <v>0.60687175389532499</v>
      </c>
      <c r="F8">
        <v>0.57528804131903</v>
      </c>
      <c r="G8">
        <v>0.57528804131903</v>
      </c>
      <c r="H8">
        <v>5.2653572921019597E-2</v>
      </c>
      <c r="I8">
        <v>0.19013790221479299</v>
      </c>
      <c r="J8">
        <v>0.10005718314702</v>
      </c>
      <c r="K8">
        <v>0.23992019696671699</v>
      </c>
      <c r="L8">
        <v>0.87474466662346995</v>
      </c>
      <c r="M8">
        <v>-2.4325574150162801</v>
      </c>
      <c r="N8" s="21">
        <v>0</v>
      </c>
      <c r="O8">
        <v>1.0062225107549001</v>
      </c>
      <c r="P8">
        <v>1.0005945863212</v>
      </c>
      <c r="Q8">
        <v>1.0102899159377601</v>
      </c>
      <c r="R8">
        <v>0.97750619611526601</v>
      </c>
      <c r="S8">
        <v>62.189998626708899</v>
      </c>
      <c r="T8" s="27">
        <f>IF(C8,P8,R8)</f>
        <v>1.0005945863212</v>
      </c>
      <c r="U8" s="27">
        <f>IF(D8 = 0,O8,Q8)</f>
        <v>1.0102899159377601</v>
      </c>
      <c r="V8" s="39">
        <f>S8*T8^(1-N8)</f>
        <v>62.226975949207791</v>
      </c>
      <c r="W8" s="38">
        <f>S8*U8^(N8+1)</f>
        <v>62.82992848474715</v>
      </c>
      <c r="X8" s="44">
        <f>0.5 * (D8-MAX($D$3:$D$125))/(MIN($D$3:$D$125)-MAX($D$3:$D$125)) + 0.75</f>
        <v>1.0487856287737758</v>
      </c>
      <c r="Y8" s="44">
        <f>AVERAGE(D8, F8, G8, H8, I8, J8, K8)</f>
        <v>0.30378188342746909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PERCENTILE($L$2:$L$125, 0.05)</f>
        <v>-9.907550352032625E-2</v>
      </c>
      <c r="AG8" s="22">
        <f>PERCENTILE($L$2:$L$125, 0.95)</f>
        <v>0.96668296941511545</v>
      </c>
      <c r="AH8" s="22">
        <f>MIN(MAX(L8,AF8), AG8)</f>
        <v>0.87474466662346995</v>
      </c>
      <c r="AI8" s="22">
        <f>AH8-$AH$126+1</f>
        <v>1.9738201701437963</v>
      </c>
      <c r="AJ8" s="22">
        <f>PERCENTILE($M$2:$M$125, 0.02)</f>
        <v>-2.5910440121824867</v>
      </c>
      <c r="AK8" s="22">
        <f>PERCENTILE($M$2:$M$125, 0.98)</f>
        <v>1.2685596617232511</v>
      </c>
      <c r="AL8" s="22">
        <f>MIN(MAX(M8,AJ8), AK8)</f>
        <v>-2.4325574150162801</v>
      </c>
      <c r="AM8" s="22">
        <f>AL8-$AL$126 + 1</f>
        <v>1.1584865971662066</v>
      </c>
      <c r="AN8" s="46">
        <v>1</v>
      </c>
      <c r="AO8" s="17">
        <v>1</v>
      </c>
      <c r="AP8" s="51">
        <v>1</v>
      </c>
      <c r="AQ8" s="21">
        <v>1</v>
      </c>
      <c r="AR8" s="17">
        <f>(AI8^4)*AB8*AE8*AN8</f>
        <v>15.1785515723577</v>
      </c>
      <c r="AS8" s="17">
        <f>(AM8^4) *Z8*AC8*AO8</f>
        <v>1.8012087778807457</v>
      </c>
      <c r="AT8" s="17">
        <f>(AM8^4)*AA8*AP8*AQ8</f>
        <v>1.8012087778807457</v>
      </c>
      <c r="AU8" s="17">
        <f>MIN(AR8, 0.05*AR$126)</f>
        <v>15.1785515723577</v>
      </c>
      <c r="AV8" s="17">
        <f>MIN(AS8, 0.05*AS$126)</f>
        <v>1.8012087778807457</v>
      </c>
      <c r="AW8" s="17">
        <f>MIN(AT8, 0.05*AT$126)</f>
        <v>1.8012087778807457</v>
      </c>
      <c r="AX8" s="14">
        <f>AU8/$AU$126</f>
        <v>1.9451052122750383E-2</v>
      </c>
      <c r="AY8" s="14">
        <f>AV8/$AV$126</f>
        <v>2.6811779999166049E-4</v>
      </c>
      <c r="AZ8" s="67">
        <f>AW8/$AW$126</f>
        <v>1.2944299453544186E-4</v>
      </c>
      <c r="BA8" s="21">
        <f>N8</f>
        <v>0</v>
      </c>
      <c r="BB8" s="66">
        <v>2363</v>
      </c>
      <c r="BC8" s="15">
        <f>$D$132*AX8</f>
        <v>2294.3877552432668</v>
      </c>
      <c r="BD8" s="19">
        <f>BC8-BB8</f>
        <v>-68.612244756733162</v>
      </c>
      <c r="BE8" s="53">
        <f>BD8*IF($BD$126 &gt; 0, (BD8&gt;0), (BD8&lt;0))</f>
        <v>0</v>
      </c>
      <c r="BF8" s="61">
        <f>BE8/$BE$126</f>
        <v>0</v>
      </c>
      <c r="BG8" s="62">
        <f>BF8*$BD$126</f>
        <v>0</v>
      </c>
      <c r="BH8" s="63">
        <f>(IF(BG8 &gt; 0, V8, W8))</f>
        <v>62.82992848474715</v>
      </c>
      <c r="BI8" s="46">
        <f>BG8/BH8</f>
        <v>0</v>
      </c>
      <c r="BJ8" s="64">
        <f>BB8/BC8</f>
        <v>1.0299043806348498</v>
      </c>
      <c r="BK8" s="66">
        <v>1119</v>
      </c>
      <c r="BL8" s="66">
        <v>4540</v>
      </c>
      <c r="BM8" s="66">
        <v>249</v>
      </c>
      <c r="BN8" s="10">
        <f>SUM(BK8:BM8)</f>
        <v>5908</v>
      </c>
      <c r="BO8" s="15">
        <f>AY8*$D$131</f>
        <v>46.962709493139279</v>
      </c>
      <c r="BP8" s="9">
        <f>BO8-BN8</f>
        <v>-5861.0372905068607</v>
      </c>
      <c r="BQ8" s="53">
        <f>BP8*IF($BP$126 &gt; 0, (BP8&gt;0), (BP8&lt;0))</f>
        <v>0</v>
      </c>
      <c r="BR8" s="7">
        <f>BQ8/$BQ$126</f>
        <v>0</v>
      </c>
      <c r="BS8" s="62">
        <f>BR8*$BP$126*OR(M8&gt;0, BP8 &lt; 0)</f>
        <v>0</v>
      </c>
      <c r="BT8" s="48">
        <f>IF(BS8&gt;0,V8,W8)</f>
        <v>62.82992848474715</v>
      </c>
      <c r="BU8" s="46">
        <f>BS8/BT8</f>
        <v>0</v>
      </c>
      <c r="BV8" s="64">
        <f>BN8/BO8</f>
        <v>125.80194081142383</v>
      </c>
      <c r="BW8" s="16">
        <f>BB8+BN8+BY8</f>
        <v>8271</v>
      </c>
      <c r="BX8" s="69">
        <f>BC8+BO8+BZ8</f>
        <v>2342.6473540986567</v>
      </c>
      <c r="BY8" s="66">
        <v>0</v>
      </c>
      <c r="BZ8" s="15">
        <f>AZ8*$D$134</f>
        <v>1.2968893622505919</v>
      </c>
      <c r="CA8" s="37">
        <f>BZ8-BY8</f>
        <v>1.2968893622505919</v>
      </c>
      <c r="CB8" s="54">
        <f>CA8*(CA8&lt;&gt;0)</f>
        <v>1.2968893622505919</v>
      </c>
      <c r="CC8" s="26">
        <f>CB8/$CB$126</f>
        <v>5.8287162348341279E-4</v>
      </c>
      <c r="CD8" s="47">
        <f>CC8 * $CA$126</f>
        <v>1.2968893622505919</v>
      </c>
      <c r="CE8" s="48">
        <f>IF(CD8&gt;0, V8, W8)</f>
        <v>62.226975949207791</v>
      </c>
      <c r="CF8" s="65">
        <f>CD8/CE8</f>
        <v>2.0841272494250183E-2</v>
      </c>
      <c r="CG8" t="s">
        <v>222</v>
      </c>
      <c r="CH8" s="66">
        <v>0</v>
      </c>
      <c r="CI8" s="15">
        <f>AZ8*$CH$129</f>
        <v>1.2042081781632157</v>
      </c>
      <c r="CJ8" s="37">
        <f>CI8-CH8</f>
        <v>1.2042081781632157</v>
      </c>
      <c r="CK8" s="54">
        <f>CJ8*(CJ8&lt;&gt;0)</f>
        <v>1.2042081781632157</v>
      </c>
      <c r="CL8" s="26">
        <f>CK8/$CK$126</f>
        <v>1.8736707299878881E-4</v>
      </c>
      <c r="CM8" s="47">
        <f>CL8 * $CJ$126</f>
        <v>1.2042081781632157</v>
      </c>
      <c r="CN8" s="48">
        <f>IF(CD8&gt;0,V8,W8)</f>
        <v>62.226975949207791</v>
      </c>
      <c r="CO8" s="65">
        <f>CM8/CN8</f>
        <v>1.9351867253619068E-2</v>
      </c>
      <c r="CP8" s="70">
        <f>N8</f>
        <v>0</v>
      </c>
      <c r="CQ8" s="1">
        <f>BW8+BY8</f>
        <v>8271</v>
      </c>
    </row>
    <row r="9" spans="1:95" x14ac:dyDescent="0.2">
      <c r="A9" s="25" t="s">
        <v>198</v>
      </c>
      <c r="B9">
        <v>0</v>
      </c>
      <c r="C9">
        <v>1</v>
      </c>
      <c r="D9">
        <v>0.75829005193767396</v>
      </c>
      <c r="E9">
        <v>0.24170994806232499</v>
      </c>
      <c r="F9">
        <v>0.76809864757358703</v>
      </c>
      <c r="G9">
        <v>0.76809864757358703</v>
      </c>
      <c r="H9">
        <v>0.33389051399916397</v>
      </c>
      <c r="I9">
        <v>0.278311742582532</v>
      </c>
      <c r="J9">
        <v>0.30483708892272998</v>
      </c>
      <c r="K9">
        <v>0.48388527124910402</v>
      </c>
      <c r="L9">
        <v>0.54391221665098399</v>
      </c>
      <c r="M9">
        <v>0.65236822925134097</v>
      </c>
      <c r="N9" s="21">
        <v>0</v>
      </c>
      <c r="O9">
        <v>1.01240730898128</v>
      </c>
      <c r="P9">
        <v>0.98763257213109501</v>
      </c>
      <c r="Q9">
        <v>1.00921653824313</v>
      </c>
      <c r="R9">
        <v>0.99781480900219699</v>
      </c>
      <c r="S9">
        <v>37.950000762939403</v>
      </c>
      <c r="T9" s="27">
        <f>IF(C9,P9,R9)</f>
        <v>0.98763257213109501</v>
      </c>
      <c r="U9" s="27">
        <f>IF(D9 = 0,O9,Q9)</f>
        <v>1.00921653824313</v>
      </c>
      <c r="V9" s="39">
        <f>S9*T9^(1-N9)</f>
        <v>37.480656865878863</v>
      </c>
      <c r="W9" s="38">
        <f>S9*U9^(N9+1)</f>
        <v>38.299768396297843</v>
      </c>
      <c r="X9" s="44">
        <f>0.5 * (D9-MAX($D$3:$D$125))/(MIN($D$3:$D$125)-MAX($D$3:$D$125)) + 0.75</f>
        <v>0.86160943638225373</v>
      </c>
      <c r="Y9" s="44">
        <f>AVERAGE(D9, F9, G9, H9, I9, J9, K9)</f>
        <v>0.52791599483405405</v>
      </c>
      <c r="Z9" s="22">
        <f>AI9^N9</f>
        <v>1</v>
      </c>
      <c r="AA9" s="22">
        <f>(Z9+AB9)/2</f>
        <v>1</v>
      </c>
      <c r="AB9" s="22">
        <f>AM9^N9</f>
        <v>1</v>
      </c>
      <c r="AC9" s="22">
        <v>1</v>
      </c>
      <c r="AD9" s="22">
        <v>1</v>
      </c>
      <c r="AE9" s="22">
        <v>1</v>
      </c>
      <c r="AF9" s="22">
        <f>PERCENTILE($L$2:$L$125, 0.05)</f>
        <v>-9.907550352032625E-2</v>
      </c>
      <c r="AG9" s="22">
        <f>PERCENTILE($L$2:$L$125, 0.95)</f>
        <v>0.96668296941511545</v>
      </c>
      <c r="AH9" s="22">
        <f>MIN(MAX(L9,AF9), AG9)</f>
        <v>0.54391221665098399</v>
      </c>
      <c r="AI9" s="22">
        <f>AH9-$AH$126+1</f>
        <v>1.6429877201713103</v>
      </c>
      <c r="AJ9" s="22">
        <f>PERCENTILE($M$2:$M$125, 0.02)</f>
        <v>-2.5910440121824867</v>
      </c>
      <c r="AK9" s="22">
        <f>PERCENTILE($M$2:$M$125, 0.98)</f>
        <v>1.2685596617232511</v>
      </c>
      <c r="AL9" s="22">
        <f>MIN(MAX(M9,AJ9), AK9)</f>
        <v>0.65236822925134097</v>
      </c>
      <c r="AM9" s="22">
        <f>AL9-$AL$126 + 1</f>
        <v>4.2434122414338278</v>
      </c>
      <c r="AN9" s="46">
        <v>0</v>
      </c>
      <c r="AO9" s="75">
        <v>0.2</v>
      </c>
      <c r="AP9" s="51">
        <v>0.5</v>
      </c>
      <c r="AQ9" s="50">
        <v>1</v>
      </c>
      <c r="AR9" s="17">
        <f>(AI9^4)*AB9*AE9*AN9</f>
        <v>0</v>
      </c>
      <c r="AS9" s="17">
        <f>(AM9^4) *Z9*AC9*AO9</f>
        <v>64.847150219225611</v>
      </c>
      <c r="AT9" s="17">
        <f>(AM9^4)*AA9*AP9*AQ9</f>
        <v>162.11787554806401</v>
      </c>
      <c r="AU9" s="17">
        <f>MIN(AR9, 0.05*AR$126)</f>
        <v>0</v>
      </c>
      <c r="AV9" s="17">
        <f>MIN(AS9, 0.05*AS$126)</f>
        <v>64.847150219225611</v>
      </c>
      <c r="AW9" s="17">
        <f>MIN(AT9, 0.05*AT$126)</f>
        <v>162.11787554806401</v>
      </c>
      <c r="AX9" s="14">
        <f>AU9/$AU$126</f>
        <v>0</v>
      </c>
      <c r="AY9" s="14">
        <f>AV9/$AV$126</f>
        <v>9.6527817685655489E-3</v>
      </c>
      <c r="AZ9" s="67">
        <f>AW9/$AW$126</f>
        <v>1.1650522436025384E-2</v>
      </c>
      <c r="BA9" s="21">
        <f>N9</f>
        <v>0</v>
      </c>
      <c r="BB9" s="66">
        <v>0</v>
      </c>
      <c r="BC9" s="15">
        <f>$D$132*AX9</f>
        <v>0</v>
      </c>
      <c r="BD9" s="19">
        <f>BC9-BB9</f>
        <v>0</v>
      </c>
      <c r="BE9" s="53">
        <f>BD9*IF($BD$126 &gt; 0, (BD9&gt;0), (BD9&lt;0))</f>
        <v>0</v>
      </c>
      <c r="BF9" s="61">
        <f>BE9/$BE$126</f>
        <v>0</v>
      </c>
      <c r="BG9" s="62">
        <f>BF9*$BD$126</f>
        <v>0</v>
      </c>
      <c r="BH9" s="63">
        <f>(IF(BG9 &gt; 0, V9, W9))</f>
        <v>38.299768396297843</v>
      </c>
      <c r="BI9" s="46">
        <f>BG9/BH9</f>
        <v>0</v>
      </c>
      <c r="BJ9" s="64" t="e">
        <f>BB9/BC9</f>
        <v>#DIV/0!</v>
      </c>
      <c r="BK9" s="66">
        <v>0</v>
      </c>
      <c r="BL9" s="66">
        <v>0</v>
      </c>
      <c r="BM9" s="66">
        <v>0</v>
      </c>
      <c r="BN9" s="10">
        <f>SUM(BK9:BM9)</f>
        <v>0</v>
      </c>
      <c r="BO9" s="15">
        <f>AY9*$D$131</f>
        <v>1690.7522962366359</v>
      </c>
      <c r="BP9" s="9">
        <f>BO9-BN9</f>
        <v>1690.7522962366359</v>
      </c>
      <c r="BQ9" s="53">
        <f>BP9*IF($BP$126 &gt; 0, (BP9&gt;0), (BP9&lt;0))</f>
        <v>1690.7522962366359</v>
      </c>
      <c r="BR9" s="7">
        <f>BQ9/$BQ$126</f>
        <v>1.3243670707737671E-2</v>
      </c>
      <c r="BS9" s="62">
        <f>BR9*$BP$126*OR(M9&gt;0, BP9 &lt; 0)</f>
        <v>77.912514773620572</v>
      </c>
      <c r="BT9" s="48">
        <f>IF(BS9&gt;0,V9,W9)</f>
        <v>37.480656865878863</v>
      </c>
      <c r="BU9" s="46">
        <f>BS9/BT9</f>
        <v>2.0787393095169984</v>
      </c>
      <c r="BV9" s="64">
        <f>BN9/BO9</f>
        <v>0</v>
      </c>
      <c r="BW9" s="16">
        <f>BB9+BN9+BY9</f>
        <v>76</v>
      </c>
      <c r="BX9" s="69">
        <f>BC9+BO9+BZ9</f>
        <v>1807.4788805231742</v>
      </c>
      <c r="BY9" s="66">
        <v>76</v>
      </c>
      <c r="BZ9" s="15">
        <f>AZ9*$D$134</f>
        <v>116.72658428653833</v>
      </c>
      <c r="CA9" s="37">
        <f>BZ9-BY9</f>
        <v>40.726584286538326</v>
      </c>
      <c r="CB9" s="54">
        <f>CA9*(CA9&lt;&gt;0)</f>
        <v>40.726584286538326</v>
      </c>
      <c r="CC9" s="26">
        <f>CB9/$CB$126</f>
        <v>1.8304082825410507E-2</v>
      </c>
      <c r="CD9" s="47">
        <f>CC9 * $CA$126</f>
        <v>40.726584286538326</v>
      </c>
      <c r="CE9" s="48">
        <f>IF(CD9&gt;0, V9, W9)</f>
        <v>37.480656865878863</v>
      </c>
      <c r="CF9" s="65">
        <f>CD9/CE9</f>
        <v>1.0866027357064398</v>
      </c>
      <c r="CG9" t="s">
        <v>222</v>
      </c>
      <c r="CH9" s="66">
        <v>0</v>
      </c>
      <c r="CI9" s="15">
        <f>AZ9*$CH$129</f>
        <v>108.38481022234414</v>
      </c>
      <c r="CJ9" s="37">
        <f>CI9-CH9</f>
        <v>108.38481022234414</v>
      </c>
      <c r="CK9" s="54">
        <f>CJ9*(CJ9&lt;&gt;0)</f>
        <v>108.38481022234414</v>
      </c>
      <c r="CL9" s="26">
        <f>CK9/$CK$126</f>
        <v>1.6863981674551758E-2</v>
      </c>
      <c r="CM9" s="47">
        <f>CL9 * $CJ$126</f>
        <v>108.38481022234416</v>
      </c>
      <c r="CN9" s="48">
        <f>IF(CD9&gt;0,V9,W9)</f>
        <v>37.480656865878863</v>
      </c>
      <c r="CO9" s="65">
        <f>CM9/CN9</f>
        <v>2.8917532211398904</v>
      </c>
      <c r="CP9" s="70">
        <f>N9</f>
        <v>0</v>
      </c>
      <c r="CQ9" s="1">
        <f>BW9+BY9</f>
        <v>152</v>
      </c>
    </row>
    <row r="10" spans="1:95" x14ac:dyDescent="0.2">
      <c r="A10" s="25" t="s">
        <v>223</v>
      </c>
      <c r="B10">
        <v>1</v>
      </c>
      <c r="C10">
        <v>1</v>
      </c>
      <c r="D10">
        <v>0.84738314023172101</v>
      </c>
      <c r="E10">
        <v>0.15261685976827799</v>
      </c>
      <c r="F10">
        <v>0.99245133094954296</v>
      </c>
      <c r="G10">
        <v>0.99245133094954296</v>
      </c>
      <c r="H10">
        <v>0.82156289176765496</v>
      </c>
      <c r="I10">
        <v>0.66569160050146203</v>
      </c>
      <c r="J10">
        <v>0.73953195761469304</v>
      </c>
      <c r="K10">
        <v>0.85670851263100101</v>
      </c>
      <c r="L10">
        <v>0.68413655803029805</v>
      </c>
      <c r="M10">
        <v>-1.17605197151769</v>
      </c>
      <c r="N10" s="21">
        <v>-2</v>
      </c>
      <c r="O10">
        <v>1.0094106473</v>
      </c>
      <c r="P10">
        <v>0.99489370548513001</v>
      </c>
      <c r="Q10">
        <v>1.0042556890940799</v>
      </c>
      <c r="R10">
        <v>0.99826300725462402</v>
      </c>
      <c r="S10">
        <v>269.04000854492102</v>
      </c>
      <c r="T10" s="27">
        <f>IF(C10,P10,R10)</f>
        <v>0.99489370548513001</v>
      </c>
      <c r="U10" s="27">
        <f>IF(D10 = 0,O10,Q10)</f>
        <v>1.0042556890940799</v>
      </c>
      <c r="V10" s="39">
        <f>S10*T10^(1-N10)</f>
        <v>264.93962520867063</v>
      </c>
      <c r="W10" s="38">
        <f>S10*U10^(N10+1)</f>
        <v>267.89990982039336</v>
      </c>
      <c r="X10" s="44">
        <f>0.5 * (D10-MAX($D$3:$D$125))/(MIN($D$3:$D$125)-MAX($D$3:$D$125)) + 0.75</f>
        <v>0.81594172204602899</v>
      </c>
      <c r="Y10" s="44">
        <f>AVERAGE(D10, F10, G10, H10, I10, J10, K10)</f>
        <v>0.84511153780651682</v>
      </c>
      <c r="Z10" s="22">
        <f>AI10^N10</f>
        <v>0.31448071190526383</v>
      </c>
      <c r="AA10" s="22">
        <f>(Z10+AB10)/2</f>
        <v>0.24297149557897829</v>
      </c>
      <c r="AB10" s="22">
        <f>AM10^N10</f>
        <v>0.17146227925269272</v>
      </c>
      <c r="AC10" s="22">
        <v>1</v>
      </c>
      <c r="AD10" s="22">
        <v>1</v>
      </c>
      <c r="AE10" s="22">
        <v>1</v>
      </c>
      <c r="AF10" s="22">
        <f>PERCENTILE($L$2:$L$125, 0.05)</f>
        <v>-9.907550352032625E-2</v>
      </c>
      <c r="AG10" s="22">
        <f>PERCENTILE($L$2:$L$125, 0.95)</f>
        <v>0.96668296941511545</v>
      </c>
      <c r="AH10" s="22">
        <f>MIN(MAX(L10,AF10), AG10)</f>
        <v>0.68413655803029805</v>
      </c>
      <c r="AI10" s="22">
        <f>AH10-$AH$126+1</f>
        <v>1.7832120615506244</v>
      </c>
      <c r="AJ10" s="22">
        <f>PERCENTILE($M$2:$M$125, 0.02)</f>
        <v>-2.5910440121824867</v>
      </c>
      <c r="AK10" s="22">
        <f>PERCENTILE($M$2:$M$125, 0.98)</f>
        <v>1.2685596617232511</v>
      </c>
      <c r="AL10" s="22">
        <f>MIN(MAX(M10,AJ10), AK10)</f>
        <v>-1.17605197151769</v>
      </c>
      <c r="AM10" s="22">
        <f>AL10-$AL$126 + 1</f>
        <v>2.4149920406647967</v>
      </c>
      <c r="AN10" s="46">
        <v>0</v>
      </c>
      <c r="AO10" s="74">
        <v>1</v>
      </c>
      <c r="AP10" s="51">
        <v>1</v>
      </c>
      <c r="AQ10" s="21">
        <v>1</v>
      </c>
      <c r="AR10" s="17">
        <f>(AI10^4)*AB10*AE10*AN10</f>
        <v>0</v>
      </c>
      <c r="AS10" s="17">
        <f>(AM10^4) *Z10*AC10*AO10</f>
        <v>10.696872736313807</v>
      </c>
      <c r="AT10" s="17">
        <f>(AM10^4)*AA10*AP10*AQ10</f>
        <v>8.2645296463940632</v>
      </c>
      <c r="AU10" s="17">
        <f>MIN(AR10, 0.05*AR$126)</f>
        <v>0</v>
      </c>
      <c r="AV10" s="17">
        <f>MIN(AS10, 0.05*AS$126)</f>
        <v>10.696872736313807</v>
      </c>
      <c r="AW10" s="17">
        <f>MIN(AT10, 0.05*AT$126)</f>
        <v>8.2645296463940632</v>
      </c>
      <c r="AX10" s="14">
        <f>AU10/$AU$126</f>
        <v>0</v>
      </c>
      <c r="AY10" s="14">
        <f>AV10/$AV$126</f>
        <v>1.5922762647346575E-3</v>
      </c>
      <c r="AZ10" s="67">
        <f>AW10/$AW$126</f>
        <v>5.9392641152618904E-4</v>
      </c>
      <c r="BA10" s="21">
        <f>N10</f>
        <v>-2</v>
      </c>
      <c r="BB10" s="66">
        <v>807</v>
      </c>
      <c r="BC10" s="15">
        <f>$D$132*AX10</f>
        <v>0</v>
      </c>
      <c r="BD10" s="19">
        <f>BC10-BB10</f>
        <v>-807</v>
      </c>
      <c r="BE10" s="53">
        <f>BD10*IF($BD$126 &gt; 0, (BD10&gt;0), (BD10&lt;0))</f>
        <v>0</v>
      </c>
      <c r="BF10" s="61">
        <f>BE10/$BE$126</f>
        <v>0</v>
      </c>
      <c r="BG10" s="62">
        <f>BF10*$BD$126</f>
        <v>0</v>
      </c>
      <c r="BH10" s="63">
        <f>(IF(BG10 &gt; 0, V10, W10))</f>
        <v>267.89990982039336</v>
      </c>
      <c r="BI10" s="46">
        <f>BG10/BH10</f>
        <v>0</v>
      </c>
      <c r="BJ10" s="64" t="e">
        <f>BB10/BC10</f>
        <v>#DIV/0!</v>
      </c>
      <c r="BK10" s="66">
        <v>0</v>
      </c>
      <c r="BL10" s="66">
        <v>0</v>
      </c>
      <c r="BM10" s="66">
        <v>0</v>
      </c>
      <c r="BN10" s="10">
        <f>SUM(BK10:BM10)</f>
        <v>0</v>
      </c>
      <c r="BO10" s="15">
        <f>AY10*$D$131</f>
        <v>278.89833370212841</v>
      </c>
      <c r="BP10" s="9">
        <f>BO10-BN10</f>
        <v>278.89833370212841</v>
      </c>
      <c r="BQ10" s="53">
        <f>BP10*IF($BP$126 &gt; 0, (BP10&gt;0), (BP10&lt;0))</f>
        <v>278.89833370212841</v>
      </c>
      <c r="BR10" s="7">
        <f>BQ10/$BQ$126</f>
        <v>2.1846119627985808E-3</v>
      </c>
      <c r="BS10" s="62">
        <f>BR10*$BP$126*OR(M10&gt;0, BP10 &lt; 0)</f>
        <v>0</v>
      </c>
      <c r="BT10" s="48">
        <f>IF(BS10&gt;0,V10,W10)</f>
        <v>267.89990982039336</v>
      </c>
      <c r="BU10" s="46">
        <f>BS10/BT10</f>
        <v>0</v>
      </c>
      <c r="BV10" s="64">
        <f>BN10/BO10</f>
        <v>0</v>
      </c>
      <c r="BW10" s="16">
        <f>BB10+BN10+BY10</f>
        <v>807</v>
      </c>
      <c r="BX10" s="69">
        <f>BC10+BO10+BZ10</f>
        <v>284.8488824192093</v>
      </c>
      <c r="BY10" s="66">
        <v>0</v>
      </c>
      <c r="BZ10" s="15">
        <f>AZ10*$D$134</f>
        <v>5.9505487170808884</v>
      </c>
      <c r="CA10" s="37">
        <f>BZ10-BY10</f>
        <v>5.9505487170808884</v>
      </c>
      <c r="CB10" s="54">
        <f>CA10*(CA10&lt;&gt;0)</f>
        <v>5.9505487170808884</v>
      </c>
      <c r="CC10" s="26">
        <f>CB10/$CB$126</f>
        <v>2.6744039177891664E-3</v>
      </c>
      <c r="CD10" s="47">
        <f>CC10 * $CA$126</f>
        <v>5.9505487170808875</v>
      </c>
      <c r="CE10" s="48">
        <f>IF(CD10&gt;0, V10, W10)</f>
        <v>264.93962520867063</v>
      </c>
      <c r="CF10" s="65">
        <f>CD10/CE10</f>
        <v>2.2460017871596752E-2</v>
      </c>
      <c r="CG10" t="s">
        <v>222</v>
      </c>
      <c r="CH10" s="66">
        <v>0</v>
      </c>
      <c r="CI10" s="15">
        <f>AZ10*$CH$129</f>
        <v>5.5252974064281366</v>
      </c>
      <c r="CJ10" s="37">
        <f>CI10-CH10</f>
        <v>5.5252974064281366</v>
      </c>
      <c r="CK10" s="54">
        <f>CJ10*(CJ10&lt;&gt;0)</f>
        <v>5.5252974064281366</v>
      </c>
      <c r="CL10" s="26">
        <f>CK10/$CK$126</f>
        <v>8.5970085676491934E-4</v>
      </c>
      <c r="CM10" s="47">
        <f>CL10 * $CJ$126</f>
        <v>5.5252974064281366</v>
      </c>
      <c r="CN10" s="48">
        <f>IF(CD10&gt;0,V10,W10)</f>
        <v>264.93962520867063</v>
      </c>
      <c r="CO10" s="65">
        <f>CM10/CN10</f>
        <v>2.0854930258455393E-2</v>
      </c>
      <c r="CP10" s="70">
        <f>N10</f>
        <v>-2</v>
      </c>
      <c r="CQ10" s="1">
        <f>BW10+BY10</f>
        <v>807</v>
      </c>
    </row>
    <row r="11" spans="1:95" x14ac:dyDescent="0.2">
      <c r="A11" s="25" t="s">
        <v>146</v>
      </c>
      <c r="B11">
        <v>1</v>
      </c>
      <c r="C11">
        <v>1</v>
      </c>
      <c r="D11">
        <v>0.46025878003696802</v>
      </c>
      <c r="E11">
        <v>0.53974121996303104</v>
      </c>
      <c r="F11">
        <v>0.90266299357208402</v>
      </c>
      <c r="G11">
        <v>0.90266299357208402</v>
      </c>
      <c r="H11">
        <v>0.18062317429406</v>
      </c>
      <c r="I11">
        <v>0.52093476144108997</v>
      </c>
      <c r="J11">
        <v>0.30674564416077499</v>
      </c>
      <c r="K11">
        <v>0.52620142666412695</v>
      </c>
      <c r="L11">
        <v>0.65972536489273903</v>
      </c>
      <c r="M11">
        <v>1.1061402594565199</v>
      </c>
      <c r="N11" s="21">
        <v>0</v>
      </c>
      <c r="O11">
        <v>1.00209269372989</v>
      </c>
      <c r="P11">
        <v>0.99067752572089895</v>
      </c>
      <c r="Q11">
        <v>1.0128699362006199</v>
      </c>
      <c r="R11">
        <v>0.98780957085880505</v>
      </c>
      <c r="S11">
        <v>28.7000007629394</v>
      </c>
      <c r="T11" s="27">
        <f>IF(C11,P11,R11)</f>
        <v>0.99067752572089895</v>
      </c>
      <c r="U11" s="27">
        <f>IF(D11 = 0,O11,Q11)</f>
        <v>1.0128699362006199</v>
      </c>
      <c r="V11" s="39">
        <f>S11*T11^(1-N11)</f>
        <v>28.432445744016718</v>
      </c>
      <c r="W11" s="38">
        <f>S11*U11^(N11+1)</f>
        <v>29.069367941716173</v>
      </c>
      <c r="X11" s="44">
        <f>0.5 * (D11-MAX($D$3:$D$125))/(MIN($D$3:$D$125)-MAX($D$3:$D$125)) + 0.75</f>
        <v>1.014375574014645</v>
      </c>
      <c r="Y11" s="44">
        <f>AVERAGE(D11, F11, G11, H11, I11, J11, K11)</f>
        <v>0.54286996767731255</v>
      </c>
      <c r="Z11" s="22">
        <f>AI11^N11</f>
        <v>1</v>
      </c>
      <c r="AA11" s="22">
        <f>(Z11+AB11)/2</f>
        <v>1</v>
      </c>
      <c r="AB11" s="22">
        <f>AM11^N11</f>
        <v>1</v>
      </c>
      <c r="AC11" s="22">
        <v>1</v>
      </c>
      <c r="AD11" s="22">
        <v>1</v>
      </c>
      <c r="AE11" s="22">
        <v>1</v>
      </c>
      <c r="AF11" s="22">
        <f>PERCENTILE($L$2:$L$125, 0.05)</f>
        <v>-9.907550352032625E-2</v>
      </c>
      <c r="AG11" s="22">
        <f>PERCENTILE($L$2:$L$125, 0.95)</f>
        <v>0.96668296941511545</v>
      </c>
      <c r="AH11" s="22">
        <f>MIN(MAX(L11,AF11), AG11)</f>
        <v>0.65972536489273903</v>
      </c>
      <c r="AI11" s="22">
        <f>AH11-$AH$126+1</f>
        <v>1.7588008684130654</v>
      </c>
      <c r="AJ11" s="22">
        <f>PERCENTILE($M$2:$M$125, 0.02)</f>
        <v>-2.5910440121824867</v>
      </c>
      <c r="AK11" s="22">
        <f>PERCENTILE($M$2:$M$125, 0.98)</f>
        <v>1.2685596617232511</v>
      </c>
      <c r="AL11" s="22">
        <f>MIN(MAX(M11,AJ11), AK11)</f>
        <v>1.1061402594565199</v>
      </c>
      <c r="AM11" s="22">
        <f>AL11-$AL$126 + 1</f>
        <v>4.6971842716390064</v>
      </c>
      <c r="AN11" s="46">
        <v>0</v>
      </c>
      <c r="AO11" s="75">
        <v>0.2</v>
      </c>
      <c r="AP11" s="51">
        <v>0.5</v>
      </c>
      <c r="AQ11" s="50">
        <v>1</v>
      </c>
      <c r="AR11" s="17">
        <f>(AI11^4)*AB11*AE11*AN11</f>
        <v>0</v>
      </c>
      <c r="AS11" s="17">
        <f>(AM11^4) *Z11*AC11*AO11</f>
        <v>97.359960187646536</v>
      </c>
      <c r="AT11" s="17">
        <f>(AM11^4)*AA11*AP11*AQ11</f>
        <v>243.39990046911632</v>
      </c>
      <c r="AU11" s="17">
        <f>MIN(AR11, 0.05*AR$126)</f>
        <v>0</v>
      </c>
      <c r="AV11" s="17">
        <f>MIN(AS11, 0.05*AS$126)</f>
        <v>97.359960187646536</v>
      </c>
      <c r="AW11" s="17">
        <f>MIN(AT11, 0.05*AT$126)</f>
        <v>243.39990046911632</v>
      </c>
      <c r="AX11" s="14">
        <f>AU11/$AU$126</f>
        <v>0</v>
      </c>
      <c r="AY11" s="14">
        <f>AV11/$AV$126</f>
        <v>1.4492455651643359E-2</v>
      </c>
      <c r="AZ11" s="67">
        <f>AW11/$AW$126</f>
        <v>1.749181570357464E-2</v>
      </c>
      <c r="BA11" s="21">
        <f>N11</f>
        <v>0</v>
      </c>
      <c r="BB11" s="66">
        <v>0</v>
      </c>
      <c r="BC11" s="15">
        <f>$D$132*AX11</f>
        <v>0</v>
      </c>
      <c r="BD11" s="19">
        <f>BC11-BB11</f>
        <v>0</v>
      </c>
      <c r="BE11" s="53">
        <f>BD11*IF($BD$126 &gt; 0, (BD11&gt;0), (BD11&lt;0))</f>
        <v>0</v>
      </c>
      <c r="BF11" s="61">
        <f>BE11/$BE$126</f>
        <v>0</v>
      </c>
      <c r="BG11" s="62">
        <f>BF11*$BD$126</f>
        <v>0</v>
      </c>
      <c r="BH11" s="63">
        <f>(IF(BG11 &gt; 0, V11, W11))</f>
        <v>29.069367941716173</v>
      </c>
      <c r="BI11" s="46">
        <f>BG11/BH11</f>
        <v>0</v>
      </c>
      <c r="BJ11" s="64" t="e">
        <f>BB11/BC11</f>
        <v>#DIV/0!</v>
      </c>
      <c r="BK11" s="66">
        <v>0</v>
      </c>
      <c r="BL11" s="66">
        <v>0</v>
      </c>
      <c r="BM11" s="66">
        <v>0</v>
      </c>
      <c r="BN11" s="10">
        <f>SUM(BK11:BM11)</f>
        <v>0</v>
      </c>
      <c r="BO11" s="15">
        <f>AY11*$D$131</f>
        <v>2538.4550545748957</v>
      </c>
      <c r="BP11" s="9">
        <f>BO11-BN11</f>
        <v>2538.4550545748957</v>
      </c>
      <c r="BQ11" s="53">
        <f>BP11*IF($BP$126 &gt; 0, (BP11&gt;0), (BP11&lt;0))</f>
        <v>2538.4550545748957</v>
      </c>
      <c r="BR11" s="7">
        <f>BQ11/$BQ$126</f>
        <v>1.9883730410428482E-2</v>
      </c>
      <c r="BS11" s="62">
        <f>BR11*$BP$126*OR(M11&gt;0, BP11 &lt; 0)</f>
        <v>116.97598600455053</v>
      </c>
      <c r="BT11" s="48">
        <f>IF(BS11&gt;0,V11,W11)</f>
        <v>28.432445744016718</v>
      </c>
      <c r="BU11" s="46">
        <f>BS11/BT11</f>
        <v>4.1141724865215572</v>
      </c>
      <c r="BV11" s="64">
        <f>BN11/BO11</f>
        <v>0</v>
      </c>
      <c r="BW11" s="16">
        <f>BB11+BN11+BY11</f>
        <v>230</v>
      </c>
      <c r="BX11" s="69">
        <f>BC11+BO11+BZ11</f>
        <v>2713.7055561090101</v>
      </c>
      <c r="BY11" s="66">
        <v>230</v>
      </c>
      <c r="BZ11" s="15">
        <f>AZ11*$D$134</f>
        <v>175.25050153411433</v>
      </c>
      <c r="CA11" s="37">
        <f>BZ11-BY11</f>
        <v>-54.749498465885665</v>
      </c>
      <c r="CB11" s="54">
        <f>CA11*(CA11&lt;&gt;0)</f>
        <v>-54.749498465885665</v>
      </c>
      <c r="CC11" s="26">
        <f>CB11/$CB$126</f>
        <v>-2.4606516164443027E-2</v>
      </c>
      <c r="CD11" s="47">
        <f>CC11 * $CA$126</f>
        <v>-54.749498465885665</v>
      </c>
      <c r="CE11" s="48">
        <f>IF(CD11&gt;0, V11, W11)</f>
        <v>29.069367941716173</v>
      </c>
      <c r="CF11" s="65">
        <f>CD11/CE11</f>
        <v>-1.8834086305439433</v>
      </c>
      <c r="CG11" t="s">
        <v>222</v>
      </c>
      <c r="CH11" s="66">
        <v>0</v>
      </c>
      <c r="CI11" s="15">
        <f>AZ11*$CH$129</f>
        <v>162.72636149035489</v>
      </c>
      <c r="CJ11" s="37">
        <f>CI11-CH11</f>
        <v>162.72636149035489</v>
      </c>
      <c r="CK11" s="54">
        <f>CJ11*(CJ11&lt;&gt;0)</f>
        <v>162.72636149035489</v>
      </c>
      <c r="CL11" s="26">
        <f>CK11/$CK$126</f>
        <v>2.5319178697736873E-2</v>
      </c>
      <c r="CM11" s="47">
        <f>CL11 * $CJ$126</f>
        <v>162.72636149035489</v>
      </c>
      <c r="CN11" s="48">
        <f>IF(CD11&gt;0,V11,W11)</f>
        <v>29.069367941716173</v>
      </c>
      <c r="CO11" s="65">
        <f>CM11/CN11</f>
        <v>5.5978637656181522</v>
      </c>
      <c r="CP11" s="70">
        <f>N11</f>
        <v>0</v>
      </c>
      <c r="CQ11" s="1">
        <f>BW11+BY11</f>
        <v>460</v>
      </c>
    </row>
    <row r="12" spans="1:95" x14ac:dyDescent="0.2">
      <c r="A12" s="25" t="s">
        <v>147</v>
      </c>
      <c r="B12">
        <v>0</v>
      </c>
      <c r="C12">
        <v>0</v>
      </c>
      <c r="D12">
        <v>6.79184978026368E-3</v>
      </c>
      <c r="E12">
        <v>0.99320815021973596</v>
      </c>
      <c r="F12">
        <v>6.3567739372268504E-3</v>
      </c>
      <c r="G12">
        <v>6.3567739372268504E-3</v>
      </c>
      <c r="H12">
        <v>9.1934809862097792E-3</v>
      </c>
      <c r="I12">
        <v>3.1341412452987799E-2</v>
      </c>
      <c r="J12">
        <v>1.6974589228240598E-2</v>
      </c>
      <c r="K12">
        <v>1.0387667033612999E-2</v>
      </c>
      <c r="L12">
        <v>0.80091532001450605</v>
      </c>
      <c r="M12">
        <v>-2.6779990771522399</v>
      </c>
      <c r="N12" s="21">
        <v>5</v>
      </c>
      <c r="O12">
        <v>1.0066362616948801</v>
      </c>
      <c r="P12">
        <v>0.97553777480530401</v>
      </c>
      <c r="Q12">
        <v>1.0065100390316399</v>
      </c>
      <c r="R12">
        <v>0.98408506244399296</v>
      </c>
      <c r="S12">
        <v>90.980003356933594</v>
      </c>
      <c r="T12" s="27">
        <f>IF(C12,P12,R12)</f>
        <v>0.98408506244399296</v>
      </c>
      <c r="U12" s="27">
        <f>IF(D12 = 0,O12,Q12)</f>
        <v>1.0065100390316399</v>
      </c>
      <c r="V12" s="39">
        <f>S12*T12^(1-N12)</f>
        <v>97.009751018125129</v>
      </c>
      <c r="W12" s="38">
        <f>S12*U12^(N12+1)</f>
        <v>94.592044896924165</v>
      </c>
      <c r="X12" s="44">
        <f>0.5 * (D12-MAX($D$3:$D$125))/(MIN($D$3:$D$125)-MAX($D$3:$D$125)) + 0.75</f>
        <v>1.2468155828685263</v>
      </c>
      <c r="Y12" s="44">
        <f>AVERAGE(D12, F12, G12, H12, I12, J12, K12)</f>
        <v>1.2486078193681223E-2</v>
      </c>
      <c r="Z12" s="22">
        <f>AI12^N12</f>
        <v>24.760392062717198</v>
      </c>
      <c r="AA12" s="22">
        <f>(Z12+AB12)/2</f>
        <v>12.880196031358599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PERCENTILE($L$2:$L$125, 0.05)</f>
        <v>-9.907550352032625E-2</v>
      </c>
      <c r="AG12" s="22">
        <f>PERCENTILE($L$2:$L$125, 0.95)</f>
        <v>0.96668296941511545</v>
      </c>
      <c r="AH12" s="22">
        <f>MIN(MAX(L12,AF12), AG12)</f>
        <v>0.80091532001450605</v>
      </c>
      <c r="AI12" s="22">
        <f>AH12-$AH$126+1</f>
        <v>1.8999908235348322</v>
      </c>
      <c r="AJ12" s="22">
        <f>PERCENTILE($M$2:$M$125, 0.02)</f>
        <v>-2.5910440121824867</v>
      </c>
      <c r="AK12" s="22">
        <f>PERCENTILE($M$2:$M$125, 0.98)</f>
        <v>1.2685596617232511</v>
      </c>
      <c r="AL12" s="22">
        <f>MIN(MAX(M12,AJ12), AK12)</f>
        <v>-2.5910440121824867</v>
      </c>
      <c r="AM12" s="22">
        <f>AL12-$AL$126 + 1</f>
        <v>1</v>
      </c>
      <c r="AN12" s="46">
        <v>1</v>
      </c>
      <c r="AO12" s="17">
        <v>1</v>
      </c>
      <c r="AP12" s="51">
        <v>1</v>
      </c>
      <c r="AQ12" s="21">
        <v>1</v>
      </c>
      <c r="AR12" s="17">
        <f>(AI12^4)*AB12*AE12*AN12</f>
        <v>13.031848236325585</v>
      </c>
      <c r="AS12" s="17">
        <f>(AM12^4) *Z12*AC12*AO12</f>
        <v>24.760392062717198</v>
      </c>
      <c r="AT12" s="17">
        <f>(AM12^4)*AA12*AP12*AQ12</f>
        <v>12.880196031358599</v>
      </c>
      <c r="AU12" s="17">
        <f>MIN(AR12, 0.05*AR$126)</f>
        <v>13.031848236325585</v>
      </c>
      <c r="AV12" s="17">
        <f>MIN(AS12, 0.05*AS$126)</f>
        <v>24.760392062717198</v>
      </c>
      <c r="AW12" s="17">
        <f>MIN(AT12, 0.05*AT$126)</f>
        <v>12.880196031358599</v>
      </c>
      <c r="AX12" s="14">
        <f>AU12/$AU$126</f>
        <v>1.6700088812306075E-2</v>
      </c>
      <c r="AY12" s="14">
        <f>AV12/$AV$126</f>
        <v>3.6856925906155239E-3</v>
      </c>
      <c r="AZ12" s="67">
        <f>AW12/$AW$126</f>
        <v>9.2562903588789647E-4</v>
      </c>
      <c r="BA12" s="21">
        <f>N12</f>
        <v>5</v>
      </c>
      <c r="BB12" s="66">
        <v>2274</v>
      </c>
      <c r="BC12" s="15">
        <f>$D$132*AX12</f>
        <v>1969.8923760331877</v>
      </c>
      <c r="BD12" s="19">
        <f>BC12-BB12</f>
        <v>-304.1076239668123</v>
      </c>
      <c r="BE12" s="53">
        <f>BD12*IF($BD$126 &gt; 0, (BD12&gt;0), (BD12&lt;0))</f>
        <v>0</v>
      </c>
      <c r="BF12" s="61">
        <f>BE12/$BE$126</f>
        <v>0</v>
      </c>
      <c r="BG12" s="62">
        <f>BF12*$BD$126</f>
        <v>0</v>
      </c>
      <c r="BH12" s="63">
        <f>(IF(BG12 &gt; 0, V12, W12))</f>
        <v>94.592044896924165</v>
      </c>
      <c r="BI12" s="46">
        <f>BG12/BH12</f>
        <v>0</v>
      </c>
      <c r="BJ12" s="64">
        <f>BB12/BC12</f>
        <v>1.1543777861505307</v>
      </c>
      <c r="BK12" s="66">
        <v>182</v>
      </c>
      <c r="BL12" s="66">
        <v>4640</v>
      </c>
      <c r="BM12" s="66">
        <v>0</v>
      </c>
      <c r="BN12" s="10">
        <f>SUM(BK12:BM12)</f>
        <v>4822</v>
      </c>
      <c r="BO12" s="15">
        <f>AY12*$D$131</f>
        <v>645.57485709444336</v>
      </c>
      <c r="BP12" s="9">
        <f>BO12-BN12</f>
        <v>-4176.4251429055566</v>
      </c>
      <c r="BQ12" s="53">
        <f>BP12*IF($BP$126 &gt; 0, (BP12&gt;0), (BP12&lt;0))</f>
        <v>0</v>
      </c>
      <c r="BR12" s="7">
        <f>BQ12/$BQ$126</f>
        <v>0</v>
      </c>
      <c r="BS12" s="62">
        <f>BR12*$BP$126*OR(M12&gt;0, BP12 &lt; 0)</f>
        <v>0</v>
      </c>
      <c r="BT12" s="48">
        <f>IF(BS12&gt;0,V12,W12)</f>
        <v>94.592044896924165</v>
      </c>
      <c r="BU12" s="46">
        <f>BS12/BT12</f>
        <v>0</v>
      </c>
      <c r="BV12" s="64">
        <f>BN12/BO12</f>
        <v>7.4693119581863971</v>
      </c>
      <c r="BW12" s="16">
        <f>BB12+BN12+BY12</f>
        <v>7551</v>
      </c>
      <c r="BX12" s="69">
        <f>BC12+BO12+BZ12</f>
        <v>2624.7411104381918</v>
      </c>
      <c r="BY12" s="66">
        <v>455</v>
      </c>
      <c r="BZ12" s="15">
        <f>AZ12*$D$134</f>
        <v>9.2738773105608345</v>
      </c>
      <c r="CA12" s="37">
        <f>BZ12-BY12</f>
        <v>-445.72612268943919</v>
      </c>
      <c r="CB12" s="54">
        <f>CA12*(CA12&lt;&gt;0)</f>
        <v>-445.72612268943919</v>
      </c>
      <c r="CC12" s="26">
        <f>CB12/$CB$126</f>
        <v>-0.2003263472761527</v>
      </c>
      <c r="CD12" s="47">
        <f>CC12 * $CA$126</f>
        <v>-445.72612268943919</v>
      </c>
      <c r="CE12" s="48">
        <f>IF(CD12&gt;0, V12, W12)</f>
        <v>94.592044896924165</v>
      </c>
      <c r="CF12" s="65">
        <f>CD12/CE12</f>
        <v>-4.7120888778241516</v>
      </c>
      <c r="CG12" t="s">
        <v>222</v>
      </c>
      <c r="CH12" s="66">
        <v>0</v>
      </c>
      <c r="CI12" s="15">
        <f>AZ12*$CH$129</f>
        <v>8.6111269208651002</v>
      </c>
      <c r="CJ12" s="37">
        <f>CI12-CH12</f>
        <v>8.6111269208651002</v>
      </c>
      <c r="CK12" s="54">
        <f>CJ12*(CJ12&lt;&gt;0)</f>
        <v>8.6111269208651002</v>
      </c>
      <c r="CL12" s="26">
        <f>CK12/$CK$126</f>
        <v>1.3398361476373269E-3</v>
      </c>
      <c r="CM12" s="47">
        <f>CL12 * $CJ$126</f>
        <v>8.6111269208651002</v>
      </c>
      <c r="CN12" s="48">
        <f>IF(CD12&gt;0,V12,W12)</f>
        <v>94.592044896924165</v>
      </c>
      <c r="CO12" s="65">
        <f>CM12/CN12</f>
        <v>9.1034366898913574E-2</v>
      </c>
      <c r="CP12" s="70">
        <f>N12</f>
        <v>5</v>
      </c>
      <c r="CQ12" s="1">
        <f>BW12+BY12</f>
        <v>8006</v>
      </c>
    </row>
    <row r="13" spans="1:95" x14ac:dyDescent="0.2">
      <c r="A13" s="25" t="s">
        <v>187</v>
      </c>
      <c r="B13">
        <v>1</v>
      </c>
      <c r="C13">
        <v>1</v>
      </c>
      <c r="D13">
        <v>0.82392026578072997</v>
      </c>
      <c r="E13">
        <v>0.17607973421926901</v>
      </c>
      <c r="F13">
        <v>0.96699669966996704</v>
      </c>
      <c r="G13">
        <v>0.96699669966996704</v>
      </c>
      <c r="H13">
        <v>0.82323485227841697</v>
      </c>
      <c r="I13">
        <v>0.73460190285428095</v>
      </c>
      <c r="J13">
        <v>0.77765666523195698</v>
      </c>
      <c r="K13">
        <v>0.867174393507819</v>
      </c>
      <c r="L13">
        <v>0.83084601557365101</v>
      </c>
      <c r="M13">
        <v>-2.2327950275447002</v>
      </c>
      <c r="N13" s="21">
        <v>0</v>
      </c>
      <c r="O13">
        <v>1.0509861251489201</v>
      </c>
      <c r="P13">
        <v>0.98121466625621501</v>
      </c>
      <c r="Q13">
        <v>1.00553751502203</v>
      </c>
      <c r="R13">
        <v>0.99144001611157795</v>
      </c>
      <c r="S13">
        <v>131.07000732421801</v>
      </c>
      <c r="T13" s="27">
        <f>IF(C13,P13,R13)</f>
        <v>0.98121466625621501</v>
      </c>
      <c r="U13" s="27">
        <f>IF(D13 = 0,O13,Q13)</f>
        <v>1.00553751502203</v>
      </c>
      <c r="V13" s="39">
        <f>S13*T13^(1-N13)</f>
        <v>128.60781349283224</v>
      </c>
      <c r="W13" s="38">
        <f>S13*U13^(N13+1)</f>
        <v>131.79580945871345</v>
      </c>
      <c r="X13" s="44">
        <f>0.5 * (D13-MAX($D$3:$D$125))/(MIN($D$3:$D$125)-MAX($D$3:$D$125)) + 0.75</f>
        <v>0.82796842207912413</v>
      </c>
      <c r="Y13" s="44">
        <f>AVERAGE(D13, F13, G13, H13, I13, J13, K13)</f>
        <v>0.85151163985616241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v>1</v>
      </c>
      <c r="AD13" s="22">
        <v>1</v>
      </c>
      <c r="AE13" s="22">
        <v>1</v>
      </c>
      <c r="AF13" s="22">
        <f>PERCENTILE($L$2:$L$125, 0.05)</f>
        <v>-9.907550352032625E-2</v>
      </c>
      <c r="AG13" s="22">
        <f>PERCENTILE($L$2:$L$125, 0.95)</f>
        <v>0.96668296941511545</v>
      </c>
      <c r="AH13" s="22">
        <f>MIN(MAX(L13,AF13), AG13)</f>
        <v>0.83084601557365101</v>
      </c>
      <c r="AI13" s="22">
        <f>AH13-$AH$126+1</f>
        <v>1.9299215190939774</v>
      </c>
      <c r="AJ13" s="22">
        <f>PERCENTILE($M$2:$M$125, 0.02)</f>
        <v>-2.5910440121824867</v>
      </c>
      <c r="AK13" s="22">
        <f>PERCENTILE($M$2:$M$125, 0.98)</f>
        <v>1.2685596617232511</v>
      </c>
      <c r="AL13" s="22">
        <f>MIN(MAX(M13,AJ13), AK13)</f>
        <v>-2.2327950275447002</v>
      </c>
      <c r="AM13" s="22">
        <f>AL13-$AL$126 + 1</f>
        <v>1.3582489846377865</v>
      </c>
      <c r="AN13" s="46">
        <v>1</v>
      </c>
      <c r="AO13" s="17">
        <v>1</v>
      </c>
      <c r="AP13" s="51">
        <v>1</v>
      </c>
      <c r="AQ13" s="21">
        <v>2</v>
      </c>
      <c r="AR13" s="17">
        <f>(AI13^4)*AB13*AE13*AN13</f>
        <v>13.872623332824634</v>
      </c>
      <c r="AS13" s="17">
        <f>(AM13^4) *Z13*AC13*AO13</f>
        <v>3.4034357482574693</v>
      </c>
      <c r="AT13" s="17">
        <f>(AM13^4)*AA13*AP13*AQ13</f>
        <v>6.8068714965149386</v>
      </c>
      <c r="AU13" s="17">
        <f>MIN(AR13, 0.05*AR$126)</f>
        <v>13.872623332824634</v>
      </c>
      <c r="AV13" s="17">
        <f>MIN(AS13, 0.05*AS$126)</f>
        <v>3.4034357482574693</v>
      </c>
      <c r="AW13" s="17">
        <f>MIN(AT13, 0.05*AT$126)</f>
        <v>6.8068714965149386</v>
      </c>
      <c r="AX13" s="14">
        <f>AU13/$AU$126</f>
        <v>1.7777527601346814E-2</v>
      </c>
      <c r="AY13" s="14">
        <f>AV13/$AV$126</f>
        <v>5.0661628815145581E-4</v>
      </c>
      <c r="AZ13" s="67">
        <f>AW13/$AW$126</f>
        <v>4.8917251611638212E-4</v>
      </c>
      <c r="BA13" s="21">
        <f>N13</f>
        <v>0</v>
      </c>
      <c r="BB13" s="66">
        <v>2884</v>
      </c>
      <c r="BC13" s="15">
        <f>$D$132*AX13</f>
        <v>2096.9838232720663</v>
      </c>
      <c r="BD13" s="19">
        <f>BC13-BB13</f>
        <v>-787.01617672793373</v>
      </c>
      <c r="BE13" s="53">
        <f>BD13*IF($BD$126 &gt; 0, (BD13&gt;0), (BD13&lt;0))</f>
        <v>0</v>
      </c>
      <c r="BF13" s="61">
        <f>BE13/$BE$126</f>
        <v>0</v>
      </c>
      <c r="BG13" s="62">
        <f>BF13*$BD$126</f>
        <v>0</v>
      </c>
      <c r="BH13" s="63">
        <f>(IF(BG13 &gt; 0, V13, W13))</f>
        <v>131.79580945871345</v>
      </c>
      <c r="BI13" s="46">
        <f>BG13/BH13</f>
        <v>0</v>
      </c>
      <c r="BJ13" s="64">
        <f>BB13/BC13</f>
        <v>1.375308654265105</v>
      </c>
      <c r="BK13" s="66">
        <v>0</v>
      </c>
      <c r="BL13" s="66">
        <v>5112</v>
      </c>
      <c r="BM13" s="66">
        <v>0</v>
      </c>
      <c r="BN13" s="10">
        <f>SUM(BK13:BM13)</f>
        <v>5112</v>
      </c>
      <c r="BO13" s="15">
        <f>AY13*$D$131</f>
        <v>88.73738918374454</v>
      </c>
      <c r="BP13" s="9">
        <f>BO13-BN13</f>
        <v>-5023.2626108162558</v>
      </c>
      <c r="BQ13" s="53">
        <f>BP13*IF($BP$126 &gt; 0, (BP13&gt;0), (BP13&lt;0))</f>
        <v>0</v>
      </c>
      <c r="BR13" s="7">
        <f>BQ13/$BQ$126</f>
        <v>0</v>
      </c>
      <c r="BS13" s="62">
        <f>BR13*$BP$126*OR(M13&gt;0, BP13 &lt; 0)</f>
        <v>0</v>
      </c>
      <c r="BT13" s="48">
        <f>IF(BS13&gt;0,V13,W13)</f>
        <v>131.79580945871345</v>
      </c>
      <c r="BU13" s="46">
        <f>BS13/BT13</f>
        <v>0</v>
      </c>
      <c r="BV13" s="64">
        <f>BN13/BO13</f>
        <v>57.608185760511958</v>
      </c>
      <c r="BW13" s="16">
        <f>BB13+BN13+BY13</f>
        <v>7996</v>
      </c>
      <c r="BX13" s="69">
        <f>BC13+BO13+BZ13</f>
        <v>2190.6222318947812</v>
      </c>
      <c r="BY13" s="66">
        <v>0</v>
      </c>
      <c r="BZ13" s="15">
        <f>AZ13*$D$134</f>
        <v>4.9010194389700326</v>
      </c>
      <c r="CA13" s="37">
        <f>BZ13-BY13</f>
        <v>4.9010194389700326</v>
      </c>
      <c r="CB13" s="54">
        <f>CA13*(CA13&lt;&gt;0)</f>
        <v>4.9010194389700326</v>
      </c>
      <c r="CC13" s="26">
        <f>CB13/$CB$126</f>
        <v>2.2027053658292307E-3</v>
      </c>
      <c r="CD13" s="47">
        <f>CC13 * $CA$126</f>
        <v>4.9010194389700326</v>
      </c>
      <c r="CE13" s="48">
        <f>IF(CD13&gt;0, V13, W13)</f>
        <v>128.60781349283224</v>
      </c>
      <c r="CF13" s="65">
        <f>CD13/CE13</f>
        <v>3.8108255679529017E-2</v>
      </c>
      <c r="CG13" t="s">
        <v>222</v>
      </c>
      <c r="CH13" s="66">
        <v>0</v>
      </c>
      <c r="CI13" s="15">
        <f>AZ13*$CH$129</f>
        <v>4.5507719174307031</v>
      </c>
      <c r="CJ13" s="37">
        <f>CI13-CH13</f>
        <v>4.5507719174307031</v>
      </c>
      <c r="CK13" s="54">
        <f>CJ13*(CJ13&lt;&gt;0)</f>
        <v>4.5507719174307031</v>
      </c>
      <c r="CL13" s="26">
        <f>CK13/$CK$126</f>
        <v>7.0807093782957885E-4</v>
      </c>
      <c r="CM13" s="47">
        <f>CL13 * $CJ$126</f>
        <v>4.5507719174307031</v>
      </c>
      <c r="CN13" s="48">
        <f>IF(CD13&gt;0,V13,W13)</f>
        <v>128.60781349283224</v>
      </c>
      <c r="CO13" s="65">
        <f>CM13/CN13</f>
        <v>3.5384878988587526E-2</v>
      </c>
      <c r="CP13" s="70">
        <f>N13</f>
        <v>0</v>
      </c>
      <c r="CQ13" s="1">
        <f>BW13+BY13</f>
        <v>7996</v>
      </c>
    </row>
    <row r="14" spans="1:95" x14ac:dyDescent="0.2">
      <c r="A14" s="25" t="s">
        <v>199</v>
      </c>
      <c r="B14">
        <v>0</v>
      </c>
      <c r="C14">
        <v>0</v>
      </c>
      <c r="D14">
        <v>0.32321214542548898</v>
      </c>
      <c r="E14">
        <v>0.67678785457450996</v>
      </c>
      <c r="F14">
        <v>0.520858164481525</v>
      </c>
      <c r="G14">
        <v>0.520858164481525</v>
      </c>
      <c r="H14">
        <v>0.48809026326786398</v>
      </c>
      <c r="I14">
        <v>0.181362306727956</v>
      </c>
      <c r="J14">
        <v>0.29752508472012101</v>
      </c>
      <c r="K14">
        <v>0.39366022089427899</v>
      </c>
      <c r="L14">
        <v>0.46876750435661702</v>
      </c>
      <c r="M14">
        <v>0.85330354246267903</v>
      </c>
      <c r="N14" s="21">
        <v>0</v>
      </c>
      <c r="O14">
        <v>0.99275368745442505</v>
      </c>
      <c r="P14">
        <v>0.99417568897295605</v>
      </c>
      <c r="Q14">
        <v>1</v>
      </c>
      <c r="R14">
        <v>0.99760665332215703</v>
      </c>
      <c r="S14">
        <v>4.0599999427795401</v>
      </c>
      <c r="T14" s="27">
        <f>IF(C14,P14,R14)</f>
        <v>0.99760665332215703</v>
      </c>
      <c r="U14" s="27">
        <f>IF(D14 = 0,O14,Q14)</f>
        <v>1</v>
      </c>
      <c r="V14" s="39">
        <f>S14*T14^(1-N14)</f>
        <v>4.0502829554044464</v>
      </c>
      <c r="W14" s="38">
        <f>S14*U14^(N14+1)</f>
        <v>4.0599999427795401</v>
      </c>
      <c r="X14" s="44">
        <f>0.5 * (D14-MAX($D$3:$D$125))/(MIN($D$3:$D$125)-MAX($D$3:$D$125)) + 0.75</f>
        <v>1.0846235211900959</v>
      </c>
      <c r="Y14" s="44">
        <f>AVERAGE(D14, F14, G14, H14, I14, J14, K14)</f>
        <v>0.38936662142839412</v>
      </c>
      <c r="Z14" s="22">
        <f>AI14^N14</f>
        <v>1</v>
      </c>
      <c r="AA14" s="22">
        <f>(Z14+AB14)/2</f>
        <v>1</v>
      </c>
      <c r="AB14" s="22">
        <f>AM14^N14</f>
        <v>1</v>
      </c>
      <c r="AC14" s="22">
        <v>1</v>
      </c>
      <c r="AD14" s="22">
        <v>1</v>
      </c>
      <c r="AE14" s="22">
        <v>1</v>
      </c>
      <c r="AF14" s="22">
        <f>PERCENTILE($L$2:$L$125, 0.05)</f>
        <v>-9.907550352032625E-2</v>
      </c>
      <c r="AG14" s="22">
        <f>PERCENTILE($L$2:$L$125, 0.95)</f>
        <v>0.96668296941511545</v>
      </c>
      <c r="AH14" s="22">
        <f>MIN(MAX(L14,AF14), AG14)</f>
        <v>0.46876750435661702</v>
      </c>
      <c r="AI14" s="22">
        <f>AH14-$AH$126+1</f>
        <v>1.5678430078769434</v>
      </c>
      <c r="AJ14" s="22">
        <f>PERCENTILE($M$2:$M$125, 0.02)</f>
        <v>-2.5910440121824867</v>
      </c>
      <c r="AK14" s="22">
        <f>PERCENTILE($M$2:$M$125, 0.98)</f>
        <v>1.2685596617232511</v>
      </c>
      <c r="AL14" s="22">
        <f>MIN(MAX(M14,AJ14), AK14)</f>
        <v>0.85330354246267903</v>
      </c>
      <c r="AM14" s="22">
        <f>AL14-$AL$126 + 1</f>
        <v>4.4443475546451658</v>
      </c>
      <c r="AN14" s="46">
        <v>0</v>
      </c>
      <c r="AO14" s="75">
        <v>0.2</v>
      </c>
      <c r="AP14" s="51">
        <v>0.5</v>
      </c>
      <c r="AQ14" s="50">
        <v>1</v>
      </c>
      <c r="AR14" s="17">
        <f>(AI14^4)*AB14*AE14*AN14</f>
        <v>0</v>
      </c>
      <c r="AS14" s="17">
        <f>(AM14^4) *Z14*AC14*AO14</f>
        <v>78.030079963486656</v>
      </c>
      <c r="AT14" s="17">
        <f>(AM14^4)*AA14*AP14*AQ14</f>
        <v>195.07519990871663</v>
      </c>
      <c r="AU14" s="17">
        <f>MIN(AR14, 0.05*AR$126)</f>
        <v>0</v>
      </c>
      <c r="AV14" s="17">
        <f>MIN(AS14, 0.05*AS$126)</f>
        <v>78.030079963486656</v>
      </c>
      <c r="AW14" s="17">
        <f>MIN(AT14, 0.05*AT$126)</f>
        <v>195.07519990871663</v>
      </c>
      <c r="AX14" s="14">
        <f>AU14/$AU$126</f>
        <v>0</v>
      </c>
      <c r="AY14" s="14">
        <f>AV14/$AV$126</f>
        <v>1.1615118485930753E-2</v>
      </c>
      <c r="AZ14" s="67">
        <f>AW14/$AW$126</f>
        <v>1.4018984554080413E-2</v>
      </c>
      <c r="BA14" s="21">
        <f>N14</f>
        <v>0</v>
      </c>
      <c r="BB14" s="66">
        <v>0</v>
      </c>
      <c r="BC14" s="15">
        <f>$D$132*AX14</f>
        <v>0</v>
      </c>
      <c r="BD14" s="19">
        <f>BC14-BB14</f>
        <v>0</v>
      </c>
      <c r="BE14" s="53">
        <f>BD14*IF($BD$126 &gt; 0, (BD14&gt;0), (BD14&lt;0))</f>
        <v>0</v>
      </c>
      <c r="BF14" s="61">
        <f>BE14/$BE$126</f>
        <v>0</v>
      </c>
      <c r="BG14" s="62">
        <f>BF14*$BD$126</f>
        <v>0</v>
      </c>
      <c r="BH14" s="63">
        <f>(IF(BG14 &gt; 0, V14, W14))</f>
        <v>4.0599999427795401</v>
      </c>
      <c r="BI14" s="46">
        <f>BG14/BH14</f>
        <v>0</v>
      </c>
      <c r="BJ14" s="64" t="e">
        <f>BB14/BC14</f>
        <v>#DIV/0!</v>
      </c>
      <c r="BK14" s="66">
        <v>0</v>
      </c>
      <c r="BL14" s="66">
        <v>0</v>
      </c>
      <c r="BM14" s="66">
        <v>0</v>
      </c>
      <c r="BN14" s="10">
        <f>SUM(BK14:BM14)</f>
        <v>0</v>
      </c>
      <c r="BO14" s="15">
        <f>AY14*$D$131</f>
        <v>2034.4693086401728</v>
      </c>
      <c r="BP14" s="9">
        <f>BO14-BN14</f>
        <v>2034.4693086401728</v>
      </c>
      <c r="BQ14" s="53">
        <f>BP14*IF($BP$126 &gt; 0, (BP14&gt;0), (BP14&lt;0))</f>
        <v>2034.4693086401728</v>
      </c>
      <c r="BR14" s="7">
        <f>BQ14/$BQ$126</f>
        <v>1.5936007686402184E-2</v>
      </c>
      <c r="BS14" s="62">
        <f>BR14*$BP$126*OR(M14&gt;0, BP14 &lt; 0)</f>
        <v>93.751533219103877</v>
      </c>
      <c r="BT14" s="48">
        <f>IF(BS14&gt;0,V14,W14)</f>
        <v>4.0502829554044464</v>
      </c>
      <c r="BU14" s="46">
        <f>BS14/BT14</f>
        <v>23.146909549617426</v>
      </c>
      <c r="BV14" s="64">
        <f>BN14/BO14</f>
        <v>0</v>
      </c>
      <c r="BW14" s="16">
        <f>BB14+BN14+BY14</f>
        <v>89</v>
      </c>
      <c r="BX14" s="69">
        <f>BC14+BO14+BZ14</f>
        <v>2174.9255148875045</v>
      </c>
      <c r="BY14" s="66">
        <v>89</v>
      </c>
      <c r="BZ14" s="15">
        <f>AZ14*$D$134</f>
        <v>140.45620624733166</v>
      </c>
      <c r="CA14" s="37">
        <f>BZ14-BY14</f>
        <v>51.456206247331664</v>
      </c>
      <c r="CB14" s="54">
        <f>CA14*(CA14&lt;&gt;0)</f>
        <v>51.456206247331664</v>
      </c>
      <c r="CC14" s="26">
        <f>CB14/$CB$126</f>
        <v>2.312638483026145E-2</v>
      </c>
      <c r="CD14" s="47">
        <f>CC14 * $CA$126</f>
        <v>51.456206247331664</v>
      </c>
      <c r="CE14" s="48">
        <f>IF(CD14&gt;0, V14, W14)</f>
        <v>4.0502829554044464</v>
      </c>
      <c r="CF14" s="65">
        <f>CD14/CE14</f>
        <v>12.704348514385075</v>
      </c>
      <c r="CG14" t="s">
        <v>222</v>
      </c>
      <c r="CH14" s="66">
        <v>0</v>
      </c>
      <c r="CI14" s="15">
        <f>AZ14*$CH$129</f>
        <v>130.4186133066101</v>
      </c>
      <c r="CJ14" s="37">
        <f>CI14-CH14</f>
        <v>130.4186133066101</v>
      </c>
      <c r="CK14" s="54">
        <f>CJ14*(CJ14&lt;&gt;0)</f>
        <v>130.4186133066101</v>
      </c>
      <c r="CL14" s="26">
        <f>CK14/$CK$126</f>
        <v>2.0292300187740798E-2</v>
      </c>
      <c r="CM14" s="47">
        <f>CL14 * $CJ$126</f>
        <v>130.4186133066101</v>
      </c>
      <c r="CN14" s="48">
        <f>IF(CD14&gt;0,V14,W14)</f>
        <v>4.0502829554044464</v>
      </c>
      <c r="CO14" s="65">
        <f>CM14/CN14</f>
        <v>32.199877080831499</v>
      </c>
      <c r="CP14" s="70">
        <f>N14</f>
        <v>0</v>
      </c>
      <c r="CQ14" s="1">
        <f>BW14+BY14</f>
        <v>178</v>
      </c>
    </row>
    <row r="15" spans="1:95" x14ac:dyDescent="0.2">
      <c r="A15" s="25" t="s">
        <v>188</v>
      </c>
      <c r="B15">
        <v>1</v>
      </c>
      <c r="C15">
        <v>1</v>
      </c>
      <c r="D15">
        <v>0.50059928086296401</v>
      </c>
      <c r="E15">
        <v>0.49940071913703499</v>
      </c>
      <c r="F15">
        <v>0.92769169646404404</v>
      </c>
      <c r="G15">
        <v>0.92769169646404404</v>
      </c>
      <c r="H15">
        <v>0.12661930631007101</v>
      </c>
      <c r="I15">
        <v>0.49143334726284998</v>
      </c>
      <c r="J15">
        <v>0.249449292498612</v>
      </c>
      <c r="K15">
        <v>0.481053050442249</v>
      </c>
      <c r="L15">
        <v>0.87202015832341295</v>
      </c>
      <c r="M15">
        <v>-1.7463883046595401</v>
      </c>
      <c r="N15" s="21">
        <v>0</v>
      </c>
      <c r="O15">
        <v>1.0177892253304099</v>
      </c>
      <c r="P15">
        <v>0.97941134434354504</v>
      </c>
      <c r="Q15">
        <v>1.0259350638529301</v>
      </c>
      <c r="R15">
        <v>0.97419308115416003</v>
      </c>
      <c r="S15">
        <v>468.760009765625</v>
      </c>
      <c r="T15" s="27">
        <f>IF(C15,P15,R15)</f>
        <v>0.97941134434354504</v>
      </c>
      <c r="U15" s="27">
        <f>IF(D15 = 0,O15,Q15)</f>
        <v>1.0259350638529301</v>
      </c>
      <c r="V15" s="39">
        <f>S15*T15^(1-N15)</f>
        <v>459.10887133904407</v>
      </c>
      <c r="W15" s="38">
        <f>S15*U15^(N15+1)</f>
        <v>480.9173305505966</v>
      </c>
      <c r="X15" s="44">
        <f>0.5 * (D15-MAX($D$3:$D$125))/(MIN($D$3:$D$125)-MAX($D$3:$D$125)) + 0.75</f>
        <v>0.99369766843097551</v>
      </c>
      <c r="Y15" s="44">
        <f>AVERAGE(D15, F15, G15, H15, I15, J15, K15)</f>
        <v>0.5292196671864049</v>
      </c>
      <c r="Z15" s="22">
        <f>AI15^N15</f>
        <v>1</v>
      </c>
      <c r="AA15" s="22">
        <f>(Z15+AB15)/2</f>
        <v>1</v>
      </c>
      <c r="AB15" s="22">
        <f>AM15^N15</f>
        <v>1</v>
      </c>
      <c r="AC15" s="22">
        <v>1</v>
      </c>
      <c r="AD15" s="22">
        <v>1</v>
      </c>
      <c r="AE15" s="22">
        <v>1</v>
      </c>
      <c r="AF15" s="22">
        <f>PERCENTILE($L$2:$L$125, 0.05)</f>
        <v>-9.907550352032625E-2</v>
      </c>
      <c r="AG15" s="22">
        <f>PERCENTILE($L$2:$L$125, 0.95)</f>
        <v>0.96668296941511545</v>
      </c>
      <c r="AH15" s="22">
        <f>MIN(MAX(L15,AF15), AG15)</f>
        <v>0.87202015832341295</v>
      </c>
      <c r="AI15" s="22">
        <f>AH15-$AH$126+1</f>
        <v>1.9710956618437392</v>
      </c>
      <c r="AJ15" s="22">
        <f>PERCENTILE($M$2:$M$125, 0.02)</f>
        <v>-2.5910440121824867</v>
      </c>
      <c r="AK15" s="22">
        <f>PERCENTILE($M$2:$M$125, 0.98)</f>
        <v>1.2685596617232511</v>
      </c>
      <c r="AL15" s="22">
        <f>MIN(MAX(M15,AJ15), AK15)</f>
        <v>-1.7463883046595401</v>
      </c>
      <c r="AM15" s="22">
        <f>AL15-$AL$126 + 1</f>
        <v>1.8446557075229466</v>
      </c>
      <c r="AN15" s="46">
        <v>0</v>
      </c>
      <c r="AO15" s="17">
        <v>1</v>
      </c>
      <c r="AP15" s="51">
        <v>1</v>
      </c>
      <c r="AQ15" s="21">
        <v>1</v>
      </c>
      <c r="AR15" s="17">
        <f>(AI15^4)*AB15*AE15*AN15</f>
        <v>0</v>
      </c>
      <c r="AS15" s="17">
        <f>(AM15^4) *Z15*AC15*AO15</f>
        <v>11.578739407477514</v>
      </c>
      <c r="AT15" s="17">
        <f>(AM15^4)*AA15*AP15*AQ15</f>
        <v>11.578739407477514</v>
      </c>
      <c r="AU15" s="17">
        <f>MIN(AR15, 0.05*AR$126)</f>
        <v>0</v>
      </c>
      <c r="AV15" s="17">
        <f>MIN(AS15, 0.05*AS$126)</f>
        <v>11.578739407477514</v>
      </c>
      <c r="AW15" s="17">
        <f>MIN(AT15, 0.05*AT$126)</f>
        <v>11.578739407477514</v>
      </c>
      <c r="AX15" s="14">
        <f>AU15/$AU$126</f>
        <v>0</v>
      </c>
      <c r="AY15" s="14">
        <f>AV15/$AV$126</f>
        <v>1.7235459735335319E-3</v>
      </c>
      <c r="AZ15" s="67">
        <f>AW15/$AW$126</f>
        <v>8.3210048732543348E-4</v>
      </c>
      <c r="BA15" s="21">
        <f>N15</f>
        <v>0</v>
      </c>
      <c r="BB15" s="66">
        <v>1406</v>
      </c>
      <c r="BC15" s="15">
        <f>$D$132*AX15</f>
        <v>0</v>
      </c>
      <c r="BD15" s="19">
        <f>BC15-BB15</f>
        <v>-1406</v>
      </c>
      <c r="BE15" s="53">
        <f>BD15*IF($BD$126 &gt; 0, (BD15&gt;0), (BD15&lt;0))</f>
        <v>0</v>
      </c>
      <c r="BF15" s="61">
        <f>BE15/$BE$126</f>
        <v>0</v>
      </c>
      <c r="BG15" s="62">
        <f>BF15*$BD$126</f>
        <v>0</v>
      </c>
      <c r="BH15" s="63">
        <f>(IF(BG15 &gt; 0, V15, W15))</f>
        <v>480.9173305505966</v>
      </c>
      <c r="BI15" s="46">
        <f>BG15/BH15</f>
        <v>0</v>
      </c>
      <c r="BJ15" s="64" t="e">
        <f>BB15/BC15</f>
        <v>#DIV/0!</v>
      </c>
      <c r="BK15" s="66">
        <v>0</v>
      </c>
      <c r="BL15" s="66">
        <v>0</v>
      </c>
      <c r="BM15" s="66">
        <v>0</v>
      </c>
      <c r="BN15" s="10">
        <f>SUM(BK15:BM15)</f>
        <v>0</v>
      </c>
      <c r="BO15" s="15">
        <f>AY15*$D$131</f>
        <v>301.89114208621288</v>
      </c>
      <c r="BP15" s="9">
        <f>BO15-BN15</f>
        <v>301.89114208621288</v>
      </c>
      <c r="BQ15" s="53">
        <f>BP15*IF($BP$126 &gt; 0, (BP15&gt;0), (BP15&lt;0))</f>
        <v>301.89114208621288</v>
      </c>
      <c r="BR15" s="7">
        <f>BQ15/$BQ$126</f>
        <v>2.3647147392743049E-3</v>
      </c>
      <c r="BS15" s="62">
        <f>BR15*$BP$126*OR(M15&gt;0, BP15 &lt; 0)</f>
        <v>0</v>
      </c>
      <c r="BT15" s="48">
        <f>IF(BS15&gt;0,V15,W15)</f>
        <v>480.9173305505966</v>
      </c>
      <c r="BU15" s="46">
        <f>BS15/BT15</f>
        <v>0</v>
      </c>
      <c r="BV15" s="64">
        <f>BN15/BO15</f>
        <v>0</v>
      </c>
      <c r="BW15" s="16">
        <f>BB15+BN15+BY15</f>
        <v>1406</v>
      </c>
      <c r="BX15" s="69">
        <f>BC15+BO15+BZ15</f>
        <v>310.22795686872638</v>
      </c>
      <c r="BY15" s="66">
        <v>0</v>
      </c>
      <c r="BZ15" s="15">
        <f>AZ15*$D$134</f>
        <v>8.3368147825135175</v>
      </c>
      <c r="CA15" s="37">
        <f>BZ15-BY15</f>
        <v>8.3368147825135175</v>
      </c>
      <c r="CB15" s="54">
        <f>CA15*(CA15&lt;&gt;0)</f>
        <v>8.3368147825135175</v>
      </c>
      <c r="CC15" s="26">
        <f>CB15/$CB$126</f>
        <v>3.7468830483206868E-3</v>
      </c>
      <c r="CD15" s="47">
        <f>CC15 * $CA$126</f>
        <v>8.3368147825135175</v>
      </c>
      <c r="CE15" s="48">
        <f>IF(CD15&gt;0, V15, W15)</f>
        <v>459.10887133904407</v>
      </c>
      <c r="CF15" s="65">
        <f>CD15/CE15</f>
        <v>1.8158688064986054E-2</v>
      </c>
      <c r="CG15" t="s">
        <v>222</v>
      </c>
      <c r="CH15" s="66">
        <v>0</v>
      </c>
      <c r="CI15" s="15">
        <f>AZ15*$CH$129</f>
        <v>7.7410308335885079</v>
      </c>
      <c r="CJ15" s="37">
        <f>CI15-CH15</f>
        <v>7.7410308335885079</v>
      </c>
      <c r="CK15" s="54">
        <f>CJ15*(CJ15&lt;&gt;0)</f>
        <v>7.7410308335885079</v>
      </c>
      <c r="CL15" s="26">
        <f>CK15/$CK$126</f>
        <v>1.204454774169676E-3</v>
      </c>
      <c r="CM15" s="47">
        <f>CL15 * $CJ$126</f>
        <v>7.7410308335885079</v>
      </c>
      <c r="CN15" s="48">
        <f>IF(CD15&gt;0,V15,W15)</f>
        <v>459.10887133904407</v>
      </c>
      <c r="CO15" s="65">
        <f>CM15/CN15</f>
        <v>1.6860991622773259E-2</v>
      </c>
      <c r="CP15" s="70">
        <f>N15</f>
        <v>0</v>
      </c>
      <c r="CQ15" s="1">
        <f>BW15+BY15</f>
        <v>1406</v>
      </c>
    </row>
    <row r="16" spans="1:95" x14ac:dyDescent="0.2">
      <c r="A16" s="25" t="s">
        <v>189</v>
      </c>
      <c r="B16">
        <v>1</v>
      </c>
      <c r="C16">
        <v>1</v>
      </c>
      <c r="D16">
        <v>0.938873351977626</v>
      </c>
      <c r="E16">
        <v>6.1126648022373102E-2</v>
      </c>
      <c r="F16">
        <v>0.884783472387763</v>
      </c>
      <c r="G16">
        <v>0.884783472387763</v>
      </c>
      <c r="H16">
        <v>0.96030087755954796</v>
      </c>
      <c r="I16">
        <v>0.81111575428332605</v>
      </c>
      <c r="J16">
        <v>0.88256170925360999</v>
      </c>
      <c r="K16">
        <v>0.88367189256527101</v>
      </c>
      <c r="L16">
        <v>0.82919946611139606</v>
      </c>
      <c r="M16">
        <v>-1.16544622463377</v>
      </c>
      <c r="N16" s="21">
        <v>0</v>
      </c>
      <c r="O16">
        <v>1.01576232204814</v>
      </c>
      <c r="P16">
        <v>0.989149561614449</v>
      </c>
      <c r="Q16">
        <v>1.0020940913722101</v>
      </c>
      <c r="R16">
        <v>0.99185013773531305</v>
      </c>
      <c r="S16">
        <v>148.66000366210901</v>
      </c>
      <c r="T16" s="27">
        <f>IF(C16,P16,R16)</f>
        <v>0.989149561614449</v>
      </c>
      <c r="U16" s="27">
        <f>IF(D16 = 0,O16,Q16)</f>
        <v>1.0020940913722101</v>
      </c>
      <c r="V16" s="39">
        <f>S16*T16^(1-N16)</f>
        <v>147.04697745197751</v>
      </c>
      <c r="W16" s="38">
        <f>S16*U16^(N16+1)</f>
        <v>148.97131129317054</v>
      </c>
      <c r="X16" s="44">
        <f>0.5 * (D16-MAX($D$3:$D$125))/(MIN($D$3:$D$125)-MAX($D$3:$D$125)) + 0.75</f>
        <v>0.76904527996981598</v>
      </c>
      <c r="Y16" s="44">
        <f>AVERAGE(D16, F16, G16, H16, I16, J16, K16)</f>
        <v>0.89229864720212959</v>
      </c>
      <c r="Z16" s="22">
        <f>AI16^N16</f>
        <v>1</v>
      </c>
      <c r="AA16" s="22">
        <f>(Z16+AB16)/2</f>
        <v>1</v>
      </c>
      <c r="AB16" s="22">
        <f>AM16^N16</f>
        <v>1</v>
      </c>
      <c r="AC16" s="22">
        <v>1</v>
      </c>
      <c r="AD16" s="22">
        <v>1</v>
      </c>
      <c r="AE16" s="22">
        <v>1</v>
      </c>
      <c r="AF16" s="22">
        <f>PERCENTILE($L$2:$L$125, 0.05)</f>
        <v>-9.907550352032625E-2</v>
      </c>
      <c r="AG16" s="22">
        <f>PERCENTILE($L$2:$L$125, 0.95)</f>
        <v>0.96668296941511545</v>
      </c>
      <c r="AH16" s="22">
        <f>MIN(MAX(L16,AF16), AG16)</f>
        <v>0.82919946611139606</v>
      </c>
      <c r="AI16" s="22">
        <f>AH16-$AH$126+1</f>
        <v>1.9282749696317223</v>
      </c>
      <c r="AJ16" s="22">
        <f>PERCENTILE($M$2:$M$125, 0.02)</f>
        <v>-2.5910440121824867</v>
      </c>
      <c r="AK16" s="22">
        <f>PERCENTILE($M$2:$M$125, 0.98)</f>
        <v>1.2685596617232511</v>
      </c>
      <c r="AL16" s="22">
        <f>MIN(MAX(M16,AJ16), AK16)</f>
        <v>-1.16544622463377</v>
      </c>
      <c r="AM16" s="22">
        <f>AL16-$AL$126 + 1</f>
        <v>2.4255977875487167</v>
      </c>
      <c r="AN16" s="46">
        <v>1</v>
      </c>
      <c r="AO16" s="17">
        <v>1</v>
      </c>
      <c r="AP16" s="51">
        <v>1</v>
      </c>
      <c r="AQ16" s="21">
        <v>1</v>
      </c>
      <c r="AR16" s="17">
        <f>(AI16^4)*AB16*AE16*AN16</f>
        <v>13.825341109578201</v>
      </c>
      <c r="AS16" s="17">
        <f>(AM16^4) *Z16*AC16*AO16</f>
        <v>34.615862036059269</v>
      </c>
      <c r="AT16" s="17">
        <f>(AM16^4)*AA16*AP16*AQ16</f>
        <v>34.615862036059269</v>
      </c>
      <c r="AU16" s="17">
        <f>MIN(AR16, 0.05*AR$126)</f>
        <v>13.825341109578201</v>
      </c>
      <c r="AV16" s="17">
        <f>MIN(AS16, 0.05*AS$126)</f>
        <v>34.615862036059269</v>
      </c>
      <c r="AW16" s="17">
        <f>MIN(AT16, 0.05*AT$126)</f>
        <v>34.615862036059269</v>
      </c>
      <c r="AX16" s="14">
        <f>AU16/$AU$126</f>
        <v>1.7716936247523515E-2</v>
      </c>
      <c r="AY16" s="14">
        <f>AV16/$AV$126</f>
        <v>5.1527223761606254E-3</v>
      </c>
      <c r="AZ16" s="67">
        <f>AW16/$AW$126</f>
        <v>2.4876521230621563E-3</v>
      </c>
      <c r="BA16" s="21">
        <f>N16</f>
        <v>0</v>
      </c>
      <c r="BB16" s="66">
        <v>3568</v>
      </c>
      <c r="BC16" s="15">
        <f>$D$132*AX16</f>
        <v>2089.8366489491314</v>
      </c>
      <c r="BD16" s="19">
        <f>BC16-BB16</f>
        <v>-1478.1633510508686</v>
      </c>
      <c r="BE16" s="53">
        <f>BD16*IF($BD$126 &gt; 0, (BD16&gt;0), (BD16&lt;0))</f>
        <v>0</v>
      </c>
      <c r="BF16" s="61">
        <f>BE16/$BE$126</f>
        <v>0</v>
      </c>
      <c r="BG16" s="62">
        <f>BF16*$BD$126</f>
        <v>0</v>
      </c>
      <c r="BH16" s="63">
        <f>(IF(BG16 &gt; 0, V16, W16))</f>
        <v>148.97131129317054</v>
      </c>
      <c r="BI16" s="46">
        <f>BG16/BH16</f>
        <v>0</v>
      </c>
      <c r="BJ16" s="64">
        <f>BB16/BC16</f>
        <v>1.7073104741435934</v>
      </c>
      <c r="BK16" s="66">
        <v>0</v>
      </c>
      <c r="BL16" s="66">
        <v>3568</v>
      </c>
      <c r="BM16" s="66">
        <v>0</v>
      </c>
      <c r="BN16" s="10">
        <f>SUM(BK16:BM16)</f>
        <v>3568</v>
      </c>
      <c r="BO16" s="15">
        <f>AY16*$D$131</f>
        <v>902.53539324116662</v>
      </c>
      <c r="BP16" s="9">
        <f>BO16-BN16</f>
        <v>-2665.4646067588333</v>
      </c>
      <c r="BQ16" s="53">
        <f>BP16*IF($BP$126 &gt; 0, (BP16&gt;0), (BP16&lt;0))</f>
        <v>0</v>
      </c>
      <c r="BR16" s="7">
        <f>BQ16/$BQ$126</f>
        <v>0</v>
      </c>
      <c r="BS16" s="62">
        <f>BR16*$BP$126*OR(M16&gt;0, BP16 &lt; 0)</f>
        <v>0</v>
      </c>
      <c r="BT16" s="48">
        <f>IF(BS16&gt;0,V16,W16)</f>
        <v>148.97131129317054</v>
      </c>
      <c r="BU16" s="46">
        <f>BS16/BT16</f>
        <v>0</v>
      </c>
      <c r="BV16" s="64">
        <f>BN16/BO16</f>
        <v>3.9533075674591238</v>
      </c>
      <c r="BW16" s="16">
        <f>BB16+BN16+BY16</f>
        <v>7136</v>
      </c>
      <c r="BX16" s="69">
        <f>BC16+BO16+BZ16</f>
        <v>3017.2958288112577</v>
      </c>
      <c r="BY16" s="66">
        <v>0</v>
      </c>
      <c r="BZ16" s="15">
        <f>AZ16*$D$134</f>
        <v>24.923786620959746</v>
      </c>
      <c r="CA16" s="37">
        <f>BZ16-BY16</f>
        <v>24.923786620959746</v>
      </c>
      <c r="CB16" s="54">
        <f>CA16*(CA16&lt;&gt;0)</f>
        <v>24.923786620959746</v>
      </c>
      <c r="CC16" s="26">
        <f>CB16/$CB$126</f>
        <v>1.1201701852116754E-2</v>
      </c>
      <c r="CD16" s="47">
        <f>CC16 * $CA$126</f>
        <v>24.923786620959746</v>
      </c>
      <c r="CE16" s="48">
        <f>IF(CD16&gt;0, V16, W16)</f>
        <v>147.04697745197751</v>
      </c>
      <c r="CF16" s="65">
        <f>CD16/CE16</f>
        <v>0.16949540244102831</v>
      </c>
      <c r="CG16" t="s">
        <v>222</v>
      </c>
      <c r="CH16" s="66">
        <v>0</v>
      </c>
      <c r="CI16" s="15">
        <f>AZ16*$CH$129</f>
        <v>23.142627700847239</v>
      </c>
      <c r="CJ16" s="37">
        <f>CI16-CH16</f>
        <v>23.142627700847239</v>
      </c>
      <c r="CK16" s="54">
        <f>CJ16*(CJ16&lt;&gt;0)</f>
        <v>23.142627700847239</v>
      </c>
      <c r="CL16" s="26">
        <f>CK16/$CK$126</f>
        <v>3.6008445154577934E-3</v>
      </c>
      <c r="CM16" s="47">
        <f>CL16 * $CJ$126</f>
        <v>23.142627700847239</v>
      </c>
      <c r="CN16" s="48">
        <f>IF(CD16&gt;0,V16,W16)</f>
        <v>147.04697745197751</v>
      </c>
      <c r="CO16" s="65">
        <f>CM16/CN16</f>
        <v>0.1573825460533872</v>
      </c>
      <c r="CP16" s="70">
        <f>N16</f>
        <v>0</v>
      </c>
      <c r="CQ16" s="1">
        <f>BW16+BY16</f>
        <v>7136</v>
      </c>
    </row>
    <row r="17" spans="1:95" x14ac:dyDescent="0.2">
      <c r="A17" s="25" t="s">
        <v>148</v>
      </c>
      <c r="B17">
        <v>1</v>
      </c>
      <c r="C17">
        <v>0</v>
      </c>
      <c r="D17">
        <v>0.43272727272727202</v>
      </c>
      <c r="E17">
        <v>0.56727272727272704</v>
      </c>
      <c r="F17">
        <v>0.47058823529411697</v>
      </c>
      <c r="G17">
        <v>0.47058823529411697</v>
      </c>
      <c r="H17">
        <v>0.824242424242424</v>
      </c>
      <c r="I17">
        <v>0.36363636363636298</v>
      </c>
      <c r="J17">
        <v>0.54747102015205895</v>
      </c>
      <c r="K17">
        <v>0.50757602509183497</v>
      </c>
      <c r="L17">
        <v>0.34565913374201201</v>
      </c>
      <c r="M17">
        <v>-0.71234878200469498</v>
      </c>
      <c r="N17" s="21">
        <v>0</v>
      </c>
      <c r="O17">
        <v>1.0061623452847199</v>
      </c>
      <c r="P17">
        <v>1.00211878510166</v>
      </c>
      <c r="Q17">
        <v>0.99927564098632204</v>
      </c>
      <c r="R17">
        <v>0.98594480907042203</v>
      </c>
      <c r="S17">
        <v>33.380001068115199</v>
      </c>
      <c r="T17" s="27">
        <f>IF(C17,P17,R17)</f>
        <v>0.98594480907042203</v>
      </c>
      <c r="U17" s="27">
        <f>IF(D17 = 0,O17,Q17)</f>
        <v>0.99927564098632204</v>
      </c>
      <c r="V17" s="39">
        <f>S17*T17^(1-N17)</f>
        <v>32.910838779873323</v>
      </c>
      <c r="W17" s="38">
        <f>S17*U17^(N17+1)</f>
        <v>33.355821963464933</v>
      </c>
      <c r="X17" s="44">
        <f>0.5 * (D17-MAX($D$3:$D$125))/(MIN($D$3:$D$125)-MAX($D$3:$D$125)) + 0.75</f>
        <v>1.0284877911926511</v>
      </c>
      <c r="Y17" s="44">
        <f>AVERAGE(D17, F17, G17, H17, I17, J17, K17)</f>
        <v>0.51668993949116948</v>
      </c>
      <c r="Z17" s="22">
        <f>AI17^N17</f>
        <v>1</v>
      </c>
      <c r="AA17" s="22">
        <f>(Z17+AB17)/2</f>
        <v>1</v>
      </c>
      <c r="AB17" s="22">
        <f>AM17^N17</f>
        <v>1</v>
      </c>
      <c r="AC17" s="22">
        <v>1</v>
      </c>
      <c r="AD17" s="22">
        <v>1</v>
      </c>
      <c r="AE17" s="22">
        <v>1</v>
      </c>
      <c r="AF17" s="22">
        <f>PERCENTILE($L$2:$L$125, 0.05)</f>
        <v>-9.907550352032625E-2</v>
      </c>
      <c r="AG17" s="22">
        <f>PERCENTILE($L$2:$L$125, 0.95)</f>
        <v>0.96668296941511545</v>
      </c>
      <c r="AH17" s="22">
        <f>MIN(MAX(L17,AF17), AG17)</f>
        <v>0.34565913374201201</v>
      </c>
      <c r="AI17" s="22">
        <f>AH17-$AH$126+1</f>
        <v>1.4447346372623382</v>
      </c>
      <c r="AJ17" s="22">
        <f>PERCENTILE($M$2:$M$125, 0.02)</f>
        <v>-2.5910440121824867</v>
      </c>
      <c r="AK17" s="22">
        <f>PERCENTILE($M$2:$M$125, 0.98)</f>
        <v>1.2685596617232511</v>
      </c>
      <c r="AL17" s="22">
        <f>MIN(MAX(M17,AJ17), AK17)</f>
        <v>-0.71234878200469498</v>
      </c>
      <c r="AM17" s="22">
        <f>AL17-$AL$126 + 1</f>
        <v>2.8786952301777919</v>
      </c>
      <c r="AN17" s="46">
        <v>1</v>
      </c>
      <c r="AO17" s="17">
        <v>1</v>
      </c>
      <c r="AP17" s="51">
        <v>1</v>
      </c>
      <c r="AQ17" s="21">
        <v>1</v>
      </c>
      <c r="AR17" s="17">
        <f>(AI17^4)*AB17*AE17*AN17</f>
        <v>4.3566466770213594</v>
      </c>
      <c r="AS17" s="17">
        <f>(AM17^4) *Z17*AC17*AO17</f>
        <v>68.6724833599325</v>
      </c>
      <c r="AT17" s="17">
        <f>(AM17^4)*AA17*AP17*AQ17</f>
        <v>68.6724833599325</v>
      </c>
      <c r="AU17" s="17">
        <f>MIN(AR17, 0.05*AR$126)</f>
        <v>4.3566466770213594</v>
      </c>
      <c r="AV17" s="17">
        <f>MIN(AS17, 0.05*AS$126)</f>
        <v>68.6724833599325</v>
      </c>
      <c r="AW17" s="17">
        <f>MIN(AT17, 0.05*AT$126)</f>
        <v>68.6724833599325</v>
      </c>
      <c r="AX17" s="14">
        <f>AU17/$AU$126</f>
        <v>5.5829675968210157E-3</v>
      </c>
      <c r="AY17" s="14">
        <f>AV17/$AV$126</f>
        <v>1.0222199327771683E-2</v>
      </c>
      <c r="AZ17" s="67">
        <f>AW17/$AW$126</f>
        <v>4.9351146837923621E-3</v>
      </c>
      <c r="BA17" s="21">
        <f>N17</f>
        <v>0</v>
      </c>
      <c r="BB17" s="66">
        <v>701</v>
      </c>
      <c r="BC17" s="15">
        <f>$D$132*AX17</f>
        <v>658.55010881821659</v>
      </c>
      <c r="BD17" s="19">
        <f>BC17-BB17</f>
        <v>-42.449891181783414</v>
      </c>
      <c r="BE17" s="53">
        <f>BD17*IF($BD$126 &gt; 0, (BD17&gt;0), (BD17&lt;0))</f>
        <v>0</v>
      </c>
      <c r="BF17" s="61">
        <f>BE17/$BE$126</f>
        <v>0</v>
      </c>
      <c r="BG17" s="62">
        <f>BF17*$BD$126</f>
        <v>0</v>
      </c>
      <c r="BH17" s="63">
        <f>(IF(BG17 &gt; 0, V17, W17))</f>
        <v>33.355821963464933</v>
      </c>
      <c r="BI17" s="46">
        <f>BG17/BH17</f>
        <v>0</v>
      </c>
      <c r="BJ17" s="64">
        <f>BB17/BC17</f>
        <v>1.0644596221507894</v>
      </c>
      <c r="BK17" s="66">
        <v>734</v>
      </c>
      <c r="BL17" s="66">
        <v>601</v>
      </c>
      <c r="BM17" s="66">
        <v>67</v>
      </c>
      <c r="BN17" s="10">
        <f>SUM(BK17:BM17)</f>
        <v>1402</v>
      </c>
      <c r="BO17" s="15">
        <f>AY17*$D$131</f>
        <v>1790.4897676545047</v>
      </c>
      <c r="BP17" s="9">
        <f>BO17-BN17</f>
        <v>388.4897676545047</v>
      </c>
      <c r="BQ17" s="53">
        <f>BP17*IF($BP$126 &gt; 0, (BP17&gt;0), (BP17&lt;0))</f>
        <v>388.4897676545047</v>
      </c>
      <c r="BR17" s="7">
        <f>BQ17/$BQ$126</f>
        <v>3.0430421816334974E-3</v>
      </c>
      <c r="BS17" s="62">
        <f>BR17*$BP$126*OR(M17&gt;0, BP17 &lt; 0)</f>
        <v>0</v>
      </c>
      <c r="BT17" s="48">
        <f>IF(BS17&gt;0,V17,W17)</f>
        <v>33.355821963464933</v>
      </c>
      <c r="BU17" s="46">
        <f>BS17/BT17</f>
        <v>0</v>
      </c>
      <c r="BV17" s="64">
        <f>BN17/BO17</f>
        <v>0.78302597720878564</v>
      </c>
      <c r="BW17" s="16">
        <f>BB17+BN17+BY17</f>
        <v>2136</v>
      </c>
      <c r="BX17" s="69">
        <f>BC17+BO17+BZ17</f>
        <v>2498.4847904896374</v>
      </c>
      <c r="BY17" s="66">
        <v>33</v>
      </c>
      <c r="BZ17" s="15">
        <f>AZ17*$D$134</f>
        <v>49.444914016915675</v>
      </c>
      <c r="CA17" s="37">
        <f>BZ17-BY17</f>
        <v>16.444914016915675</v>
      </c>
      <c r="CB17" s="54">
        <f>CA17*(CA17&lt;&gt;0)</f>
        <v>16.444914016915675</v>
      </c>
      <c r="CC17" s="26">
        <f>CB17/$CB$126</f>
        <v>7.3909725918722222E-3</v>
      </c>
      <c r="CD17" s="47">
        <f>CC17 * $CA$126</f>
        <v>16.444914016915675</v>
      </c>
      <c r="CE17" s="48">
        <f>IF(CD17&gt;0, V17, W17)</f>
        <v>32.910838779873323</v>
      </c>
      <c r="CF17" s="65">
        <f>CD17/CE17</f>
        <v>0.49968079291168321</v>
      </c>
      <c r="CG17" t="s">
        <v>222</v>
      </c>
      <c r="CH17" s="66">
        <v>0</v>
      </c>
      <c r="CI17" s="15">
        <f>AZ17*$CH$129</f>
        <v>45.911371903320344</v>
      </c>
      <c r="CJ17" s="37">
        <f>CI17-CH17</f>
        <v>45.911371903320344</v>
      </c>
      <c r="CK17" s="54">
        <f>CJ17*(CJ17&lt;&gt;0)</f>
        <v>45.911371903320344</v>
      </c>
      <c r="CL17" s="26">
        <f>CK17/$CK$126</f>
        <v>7.1435151553322458E-3</v>
      </c>
      <c r="CM17" s="47">
        <f>CL17 * $CJ$126</f>
        <v>45.911371903320344</v>
      </c>
      <c r="CN17" s="48">
        <f>IF(CD17&gt;0,V17,W17)</f>
        <v>32.910838779873323</v>
      </c>
      <c r="CO17" s="65">
        <f>CM17/CN17</f>
        <v>1.3950228437021033</v>
      </c>
      <c r="CP17" s="70">
        <f>N17</f>
        <v>0</v>
      </c>
      <c r="CQ17" s="1">
        <f>BW17+BY17</f>
        <v>2169</v>
      </c>
    </row>
    <row r="18" spans="1:95" x14ac:dyDescent="0.2">
      <c r="A18" s="25" t="s">
        <v>251</v>
      </c>
      <c r="B18">
        <v>1</v>
      </c>
      <c r="C18">
        <v>1</v>
      </c>
      <c r="D18">
        <v>0.49700359568517699</v>
      </c>
      <c r="E18">
        <v>0.50299640431482195</v>
      </c>
      <c r="F18">
        <v>0.41954707985697198</v>
      </c>
      <c r="G18">
        <v>0.41954707985697198</v>
      </c>
      <c r="H18">
        <v>0.34600919348098602</v>
      </c>
      <c r="I18">
        <v>0.38696197241955699</v>
      </c>
      <c r="J18">
        <v>0.36591310441784197</v>
      </c>
      <c r="K18">
        <v>0.39181344341396002</v>
      </c>
      <c r="L18">
        <v>0.42027116280673099</v>
      </c>
      <c r="M18">
        <v>1.33499468898</v>
      </c>
      <c r="N18" s="21">
        <v>0</v>
      </c>
      <c r="O18">
        <v>1</v>
      </c>
      <c r="P18">
        <v>0.98421054117567297</v>
      </c>
      <c r="Q18">
        <v>1.03583445252781</v>
      </c>
      <c r="R18">
        <v>0.99752746513177504</v>
      </c>
      <c r="S18">
        <v>1.04999995231628</v>
      </c>
      <c r="T18" s="27">
        <f>IF(C18,P18,R18)</f>
        <v>0.98421054117567297</v>
      </c>
      <c r="U18" s="27">
        <f>IF(D18 = 0,O18,Q18)</f>
        <v>1.03583445252781</v>
      </c>
      <c r="V18" s="39">
        <f>S18*T18^(1-N18)</f>
        <v>1.0334210213036368</v>
      </c>
      <c r="W18" s="38">
        <f>S18*U18^(N18+1)</f>
        <v>1.0876261257617605</v>
      </c>
      <c r="X18" s="44">
        <f>0.5 * (D18-MAX($D$3:$D$125))/(MIN($D$3:$D$125)-MAX($D$3:$D$125)) + 0.75</f>
        <v>0.99554076004095793</v>
      </c>
      <c r="Y18" s="44">
        <f>AVERAGE(D18, F18, G18, H18, I18, J18, K18)</f>
        <v>0.40382792416163799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v>1</v>
      </c>
      <c r="AD18" s="22">
        <v>1</v>
      </c>
      <c r="AE18" s="22">
        <v>1</v>
      </c>
      <c r="AF18" s="22">
        <f>PERCENTILE($L$2:$L$125, 0.05)</f>
        <v>-9.907550352032625E-2</v>
      </c>
      <c r="AG18" s="22">
        <f>PERCENTILE($L$2:$L$125, 0.95)</f>
        <v>0.96668296941511545</v>
      </c>
      <c r="AH18" s="22">
        <f>MIN(MAX(L18,AF18), AG18)</f>
        <v>0.42027116280673099</v>
      </c>
      <c r="AI18" s="22">
        <f>AH18-$AH$126+1</f>
        <v>1.5193466663270572</v>
      </c>
      <c r="AJ18" s="22">
        <f>PERCENTILE($M$2:$M$125, 0.02)</f>
        <v>-2.5910440121824867</v>
      </c>
      <c r="AK18" s="22">
        <f>PERCENTILE($M$2:$M$125, 0.98)</f>
        <v>1.2685596617232511</v>
      </c>
      <c r="AL18" s="22">
        <f>MIN(MAX(M18,AJ18), AK18)</f>
        <v>1.2685596617232511</v>
      </c>
      <c r="AM18" s="22">
        <f>AL18-$AL$126 + 1</f>
        <v>4.8596036739057382</v>
      </c>
      <c r="AN18" s="46">
        <v>0</v>
      </c>
      <c r="AO18" s="75">
        <v>0.2</v>
      </c>
      <c r="AP18" s="51">
        <v>0.5</v>
      </c>
      <c r="AQ18" s="50">
        <v>1</v>
      </c>
      <c r="AR18" s="17">
        <f>(AI18^4)*AB18*AE18*AN18</f>
        <v>0</v>
      </c>
      <c r="AS18" s="17">
        <f>(AM18^4) *Z18*AC18*AO18</f>
        <v>111.54070946768191</v>
      </c>
      <c r="AT18" s="17">
        <f>(AM18^4)*AA18*AP18*AQ18</f>
        <v>278.85177366920476</v>
      </c>
      <c r="AU18" s="17">
        <f>MIN(AR18, 0.05*AR$126)</f>
        <v>0</v>
      </c>
      <c r="AV18" s="17">
        <f>MIN(AS18, 0.05*AS$126)</f>
        <v>111.54070946768191</v>
      </c>
      <c r="AW18" s="17">
        <f>MIN(AT18, 0.05*AT$126)</f>
        <v>278.85177366920476</v>
      </c>
      <c r="AX18" s="14">
        <f>AU18/$AU$126</f>
        <v>0</v>
      </c>
      <c r="AY18" s="14">
        <f>AV18/$AV$126</f>
        <v>1.6603322168555337E-2</v>
      </c>
      <c r="AZ18" s="67">
        <f>AW18/$AW$126</f>
        <v>2.0039547363149116E-2</v>
      </c>
      <c r="BA18" s="21">
        <f>N18</f>
        <v>0</v>
      </c>
      <c r="BB18" s="66">
        <v>0</v>
      </c>
      <c r="BC18" s="15">
        <f>$D$132*AX18</f>
        <v>0</v>
      </c>
      <c r="BD18" s="19">
        <f>BC18-BB18</f>
        <v>0</v>
      </c>
      <c r="BE18" s="53">
        <f>BD18*IF($BD$126 &gt; 0, (BD18&gt;0), (BD18&lt;0))</f>
        <v>0</v>
      </c>
      <c r="BF18" s="61">
        <f>BE18/$BE$126</f>
        <v>0</v>
      </c>
      <c r="BG18" s="62">
        <f>BF18*$BD$126</f>
        <v>0</v>
      </c>
      <c r="BH18" s="63">
        <f>(IF(BG18 &gt; 0, V18, W18))</f>
        <v>1.0876261257617605</v>
      </c>
      <c r="BI18" s="46">
        <f>BG18/BH18</f>
        <v>0</v>
      </c>
      <c r="BJ18" s="64" t="e">
        <f>BB18/BC18</f>
        <v>#DIV/0!</v>
      </c>
      <c r="BK18" s="66">
        <v>0</v>
      </c>
      <c r="BL18" s="66">
        <v>0</v>
      </c>
      <c r="BM18" s="66">
        <v>0</v>
      </c>
      <c r="BN18" s="10">
        <f>SUM(BK18:BM18)</f>
        <v>0</v>
      </c>
      <c r="BO18" s="15">
        <f>AY18*$D$131</f>
        <v>2908.1881010776469</v>
      </c>
      <c r="BP18" s="9">
        <f>BO18-BN18</f>
        <v>2908.1881010776469</v>
      </c>
      <c r="BQ18" s="53">
        <f>BP18*IF($BP$126 &gt; 0, (BP18&gt;0), (BP18&lt;0))</f>
        <v>2908.1881010776469</v>
      </c>
      <c r="BR18" s="7">
        <f>BQ18/$BQ$126</f>
        <v>2.2779851106848797E-2</v>
      </c>
      <c r="BS18" s="62">
        <f>BR18*$BP$126*OR(M18&gt;0, BP18 &lt; 0)</f>
        <v>134.01386406159122</v>
      </c>
      <c r="BT18" s="48">
        <f>IF(BS18&gt;0,V18,W18)</f>
        <v>1.0334210213036368</v>
      </c>
      <c r="BU18" s="46">
        <f>BS18/BT18</f>
        <v>129.67983164551444</v>
      </c>
      <c r="BV18" s="64">
        <f>BN18/BO18</f>
        <v>0</v>
      </c>
      <c r="BW18" s="16">
        <f>BB18+BN18+BY18</f>
        <v>255</v>
      </c>
      <c r="BX18" s="69">
        <f>BC18+BO18+BZ18</f>
        <v>3108.9643261090378</v>
      </c>
      <c r="BY18" s="66">
        <v>255</v>
      </c>
      <c r="BZ18" s="15">
        <f>AZ18*$D$134</f>
        <v>200.77622503139099</v>
      </c>
      <c r="CA18" s="37">
        <f>BZ18-BY18</f>
        <v>-54.223774968609007</v>
      </c>
      <c r="CB18" s="54">
        <f>CA18*(CA18&lt;&gt;0)</f>
        <v>-54.223774968609007</v>
      </c>
      <c r="CC18" s="26">
        <f>CB18/$CB$126</f>
        <v>-2.4370235940947896E-2</v>
      </c>
      <c r="CD18" s="47">
        <f>CC18 * $CA$126</f>
        <v>-54.223774968609</v>
      </c>
      <c r="CE18" s="48">
        <f>IF(CD18&gt;0, V18, W18)</f>
        <v>1.0876261257617605</v>
      </c>
      <c r="CF18" s="65">
        <f>CD18/CE18</f>
        <v>-49.855160412436128</v>
      </c>
      <c r="CG18" t="s">
        <v>222</v>
      </c>
      <c r="CH18" s="66">
        <v>0</v>
      </c>
      <c r="CI18" s="15">
        <f>AZ18*$CH$129</f>
        <v>186.42790911937624</v>
      </c>
      <c r="CJ18" s="37">
        <f>CI18-CH18</f>
        <v>186.42790911937624</v>
      </c>
      <c r="CK18" s="54">
        <f>CJ18*(CJ18&lt;&gt;0)</f>
        <v>186.42790911937624</v>
      </c>
      <c r="CL18" s="26">
        <f>CK18/$CK$126</f>
        <v>2.9006987571087012E-2</v>
      </c>
      <c r="CM18" s="47">
        <f>CL18 * $CJ$126</f>
        <v>186.42790911937624</v>
      </c>
      <c r="CN18" s="48">
        <f>IF(CD18&gt;0,V18,W18)</f>
        <v>1.0876261257617605</v>
      </c>
      <c r="CO18" s="65">
        <f>CM18/CN18</f>
        <v>171.408082891356</v>
      </c>
      <c r="CP18" s="70">
        <f>N18</f>
        <v>0</v>
      </c>
      <c r="CQ18" s="1">
        <f>BW18+BY18</f>
        <v>510</v>
      </c>
    </row>
    <row r="19" spans="1:95" x14ac:dyDescent="0.2">
      <c r="A19" s="32" t="s">
        <v>149</v>
      </c>
      <c r="B19">
        <v>1</v>
      </c>
      <c r="C19">
        <v>1</v>
      </c>
      <c r="D19">
        <v>0.394043528064146</v>
      </c>
      <c r="E19">
        <v>0.605956471935853</v>
      </c>
      <c r="F19">
        <v>0.37993235625704602</v>
      </c>
      <c r="G19">
        <v>0.37993235625704602</v>
      </c>
      <c r="H19">
        <v>0.14023591087811199</v>
      </c>
      <c r="I19">
        <v>0.38007863695937</v>
      </c>
      <c r="J19">
        <v>0.230869387012026</v>
      </c>
      <c r="K19">
        <v>0.296166760787059</v>
      </c>
      <c r="L19">
        <v>-0.12031943643422301</v>
      </c>
      <c r="M19">
        <v>-0.57013065022930398</v>
      </c>
      <c r="N19" s="21">
        <v>0</v>
      </c>
      <c r="O19">
        <v>0.99188786084457403</v>
      </c>
      <c r="P19">
        <v>1.0015504231282999</v>
      </c>
      <c r="Q19">
        <v>0.99987896954134303</v>
      </c>
      <c r="R19">
        <v>0.97855643536826697</v>
      </c>
      <c r="S19">
        <v>13.9099998474121</v>
      </c>
      <c r="T19" s="27">
        <f>IF(C19,P19,R19)</f>
        <v>1.0015504231282999</v>
      </c>
      <c r="U19" s="27">
        <f>IF(D19 = 0,O19,Q19)</f>
        <v>0.99987896954134303</v>
      </c>
      <c r="V19" s="39">
        <f>S19*T19^(1-N19)</f>
        <v>13.931566232890177</v>
      </c>
      <c r="W19" s="38">
        <f>S19*U19^(N19+1)</f>
        <v>13.90831631375065</v>
      </c>
      <c r="X19" s="44">
        <f>0.5 * (D19-MAX($D$3:$D$125))/(MIN($D$3:$D$125)-MAX($D$3:$D$125)) + 0.75</f>
        <v>1.0483164696519784</v>
      </c>
      <c r="Y19" s="44">
        <f>AVERAGE(D19, F19, G19, H19, I19, J19, K19)</f>
        <v>0.31446556231640072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PERCENTILE($L$2:$L$125, 0.05)</f>
        <v>-9.907550352032625E-2</v>
      </c>
      <c r="AG19" s="22">
        <f>PERCENTILE($L$2:$L$125, 0.95)</f>
        <v>0.96668296941511545</v>
      </c>
      <c r="AH19" s="22">
        <f>MIN(MAX(L19,AF19), AG19)</f>
        <v>-9.907550352032625E-2</v>
      </c>
      <c r="AI19" s="22">
        <f>AH19-$AH$126+1</f>
        <v>1</v>
      </c>
      <c r="AJ19" s="22">
        <f>PERCENTILE($M$2:$M$125, 0.02)</f>
        <v>-2.5910440121824867</v>
      </c>
      <c r="AK19" s="22">
        <f>PERCENTILE($M$2:$M$125, 0.98)</f>
        <v>1.2685596617232511</v>
      </c>
      <c r="AL19" s="22">
        <f>MIN(MAX(M19,AJ19), AK19)</f>
        <v>-0.57013065022930398</v>
      </c>
      <c r="AM19" s="22">
        <f>AL19-$AL$126 + 1</f>
        <v>3.0209133619531827</v>
      </c>
      <c r="AN19" s="46">
        <v>1</v>
      </c>
      <c r="AO19" s="17">
        <v>1</v>
      </c>
      <c r="AP19" s="51">
        <v>1</v>
      </c>
      <c r="AQ19" s="21">
        <v>1</v>
      </c>
      <c r="AR19" s="17">
        <f>(AI19^4)*AB19*AE19*AN19</f>
        <v>1</v>
      </c>
      <c r="AS19" s="17">
        <f>(AM19^4) *Z19*AC19*AO19</f>
        <v>83.282370954678314</v>
      </c>
      <c r="AT19" s="17">
        <f>(AM19^4)*AA19*AP19*AQ19</f>
        <v>83.282370954678314</v>
      </c>
      <c r="AU19" s="17">
        <f>MIN(AR19, 0.05*AR$126)</f>
        <v>1</v>
      </c>
      <c r="AV19" s="17">
        <f>MIN(AS19, 0.05*AS$126)</f>
        <v>83.282370954678314</v>
      </c>
      <c r="AW19" s="17">
        <f>MIN(AT19, 0.05*AT$126)</f>
        <v>83.282370954678314</v>
      </c>
      <c r="AX19" s="14">
        <f>AU19/$AU$126</f>
        <v>1.2814827574307889E-3</v>
      </c>
      <c r="AY19" s="14">
        <f>AV19/$AV$126</f>
        <v>1.2396944958668252E-2</v>
      </c>
      <c r="AZ19" s="67">
        <f>AW19/$AW$126</f>
        <v>5.9850471643097935E-3</v>
      </c>
      <c r="BA19" s="21">
        <f>N19</f>
        <v>0</v>
      </c>
      <c r="BB19" s="66">
        <v>264</v>
      </c>
      <c r="BC19" s="15">
        <f>$D$132*AX19</f>
        <v>151.15986161826356</v>
      </c>
      <c r="BD19" s="19">
        <f>BC19-BB19</f>
        <v>-112.84013838173644</v>
      </c>
      <c r="BE19" s="53">
        <f>BD19*IF($BD$126 &gt; 0, (BD19&gt;0), (BD19&lt;0))</f>
        <v>0</v>
      </c>
      <c r="BF19" s="61">
        <f>BE19/$BE$126</f>
        <v>0</v>
      </c>
      <c r="BG19" s="62">
        <f>BF19*$BD$126</f>
        <v>0</v>
      </c>
      <c r="BH19" s="63">
        <f>(IF(BG19 &gt; 0, V19, W19))</f>
        <v>13.90831631375065</v>
      </c>
      <c r="BI19" s="46">
        <f>BG19/BH19</f>
        <v>0</v>
      </c>
      <c r="BJ19" s="64">
        <f>BB19/BC19</f>
        <v>1.7464953802795937</v>
      </c>
      <c r="BK19" s="66">
        <v>56</v>
      </c>
      <c r="BL19" s="66">
        <v>306</v>
      </c>
      <c r="BM19" s="66">
        <v>0</v>
      </c>
      <c r="BN19" s="10">
        <f>SUM(BK19:BM19)</f>
        <v>362</v>
      </c>
      <c r="BO19" s="15">
        <f>AY19*$D$131</f>
        <v>2171.4116881254549</v>
      </c>
      <c r="BP19" s="9">
        <f>BO19-BN19</f>
        <v>1809.4116881254549</v>
      </c>
      <c r="BQ19" s="53">
        <f>BP19*IF($BP$126 &gt; 0, (BP19&gt;0), (BP19&lt;0))</f>
        <v>1809.4116881254549</v>
      </c>
      <c r="BR19" s="7">
        <f>BQ19/$BQ$126</f>
        <v>1.417313028384105E-2</v>
      </c>
      <c r="BS19" s="62">
        <f>BR19*$BP$126*OR(M19&gt;0, BP19 &lt; 0)</f>
        <v>0</v>
      </c>
      <c r="BT19" s="48">
        <f>IF(BS19&gt;0,V19,W19)</f>
        <v>13.90831631375065</v>
      </c>
      <c r="BU19" s="46">
        <f>BS19/BT19</f>
        <v>0</v>
      </c>
      <c r="BV19" s="64">
        <f>BN19/BO19</f>
        <v>0.16671182253444938</v>
      </c>
      <c r="BW19" s="16">
        <f>BB19+BN19+BY19</f>
        <v>640</v>
      </c>
      <c r="BX19" s="69">
        <f>BC19+BO19+BZ19</f>
        <v>2382.5357372829385</v>
      </c>
      <c r="BY19" s="66">
        <v>14</v>
      </c>
      <c r="BZ19" s="15">
        <f>AZ19*$D$134</f>
        <v>59.964187539219822</v>
      </c>
      <c r="CA19" s="37">
        <f>BZ19-BY19</f>
        <v>45.964187539219822</v>
      </c>
      <c r="CB19" s="54">
        <f>CA19*(CA19&lt;&gt;0)</f>
        <v>45.964187539219822</v>
      </c>
      <c r="CC19" s="26">
        <f>CB19/$CB$126</f>
        <v>2.065806181537972E-2</v>
      </c>
      <c r="CD19" s="47">
        <f>CC19 * $CA$126</f>
        <v>45.964187539219822</v>
      </c>
      <c r="CE19" s="48">
        <f>IF(CD19&gt;0, V19, W19)</f>
        <v>13.931566232890177</v>
      </c>
      <c r="CF19" s="65">
        <f>CD19/CE19</f>
        <v>3.2992835673210816</v>
      </c>
      <c r="CG19" t="s">
        <v>222</v>
      </c>
      <c r="CH19" s="66">
        <v>0</v>
      </c>
      <c r="CI19" s="15">
        <f>AZ19*$CH$129</f>
        <v>55.67889376957401</v>
      </c>
      <c r="CJ19" s="37">
        <f>CI19-CH19</f>
        <v>55.67889376957401</v>
      </c>
      <c r="CK19" s="54">
        <f>CJ19*(CJ19&lt;&gt;0)</f>
        <v>55.67889376957401</v>
      </c>
      <c r="CL19" s="26">
        <f>CK19/$CK$126</f>
        <v>8.663278943453246E-3</v>
      </c>
      <c r="CM19" s="47">
        <f>CL19 * $CJ$126</f>
        <v>55.67889376957401</v>
      </c>
      <c r="CN19" s="48">
        <f>IF(CD19&gt;0,V19,W19)</f>
        <v>13.931566232890177</v>
      </c>
      <c r="CO19" s="65">
        <f>CM19/CN19</f>
        <v>3.9965997245970191</v>
      </c>
      <c r="CP19" s="70">
        <f>N19</f>
        <v>0</v>
      </c>
      <c r="CQ19" s="1">
        <f>BW19+BY19</f>
        <v>654</v>
      </c>
    </row>
    <row r="20" spans="1:95" x14ac:dyDescent="0.2">
      <c r="A20" s="32" t="s">
        <v>200</v>
      </c>
      <c r="B20">
        <v>1</v>
      </c>
      <c r="C20">
        <v>1</v>
      </c>
      <c r="D20">
        <v>0.77307231322413095</v>
      </c>
      <c r="E20">
        <v>0.226927686775868</v>
      </c>
      <c r="F20">
        <v>0.59952324195470796</v>
      </c>
      <c r="G20">
        <v>0.59952324195470796</v>
      </c>
      <c r="H20">
        <v>0.32636857501044703</v>
      </c>
      <c r="I20">
        <v>0.65649811951525205</v>
      </c>
      <c r="J20">
        <v>0.46288265874110102</v>
      </c>
      <c r="K20">
        <v>0.52679114667302396</v>
      </c>
      <c r="L20">
        <v>0.54019281884989101</v>
      </c>
      <c r="M20">
        <v>0.77639281710200803</v>
      </c>
      <c r="N20" s="21">
        <v>0</v>
      </c>
      <c r="O20">
        <v>1.0013522566061599</v>
      </c>
      <c r="P20">
        <v>1.00988932040484</v>
      </c>
      <c r="Q20">
        <v>1.0021148131341699</v>
      </c>
      <c r="R20">
        <v>0.99836065733954904</v>
      </c>
      <c r="S20">
        <v>6.9699997901916504</v>
      </c>
      <c r="T20" s="27">
        <f>IF(C20,P20,R20)</f>
        <v>1.00988932040484</v>
      </c>
      <c r="U20" s="27">
        <f>IF(D20 = 0,O20,Q20)</f>
        <v>1.0021148131341699</v>
      </c>
      <c r="V20" s="39">
        <f>S20*T20^(1-N20)</f>
        <v>7.038928351338523</v>
      </c>
      <c r="W20" s="38">
        <f>S20*U20^(N20+1)</f>
        <v>6.9847400372931094</v>
      </c>
      <c r="X20" s="44">
        <f>0.5 * (D20-MAX($D$3:$D$125))/(MIN($D$3:$D$125)-MAX($D$3:$D$125)) + 0.75</f>
        <v>0.85403228198566006</v>
      </c>
      <c r="Y20" s="44">
        <f>AVERAGE(D20, F20, G20, H20, I20, J20, K20)</f>
        <v>0.56352275672476726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PERCENTILE($L$2:$L$125, 0.05)</f>
        <v>-9.907550352032625E-2</v>
      </c>
      <c r="AG20" s="22">
        <f>PERCENTILE($L$2:$L$125, 0.95)</f>
        <v>0.96668296941511545</v>
      </c>
      <c r="AH20" s="22">
        <f>MIN(MAX(L20,AF20), AG20)</f>
        <v>0.54019281884989101</v>
      </c>
      <c r="AI20" s="22">
        <f>AH20-$AH$126+1</f>
        <v>1.6392683223702171</v>
      </c>
      <c r="AJ20" s="22">
        <f>PERCENTILE($M$2:$M$125, 0.02)</f>
        <v>-2.5910440121824867</v>
      </c>
      <c r="AK20" s="22">
        <f>PERCENTILE($M$2:$M$125, 0.98)</f>
        <v>1.2685596617232511</v>
      </c>
      <c r="AL20" s="22">
        <f>MIN(MAX(M20,AJ20), AK20)</f>
        <v>0.77639281710200803</v>
      </c>
      <c r="AM20" s="22">
        <f>AL20-$AL$126 + 1</f>
        <v>4.3674368292844949</v>
      </c>
      <c r="AN20" s="46">
        <v>0</v>
      </c>
      <c r="AO20" s="75">
        <v>0.2</v>
      </c>
      <c r="AP20" s="51">
        <v>0.5</v>
      </c>
      <c r="AQ20" s="50">
        <v>1</v>
      </c>
      <c r="AR20" s="17">
        <f>(AI20^4)*AB20*AE20*AN20</f>
        <v>0</v>
      </c>
      <c r="AS20" s="17">
        <f>(AM20^4) *Z20*AC20*AO20</f>
        <v>72.767344062054718</v>
      </c>
      <c r="AT20" s="17">
        <f>(AM20^4)*AA20*AP20*AQ20</f>
        <v>181.91836015513678</v>
      </c>
      <c r="AU20" s="17">
        <f>MIN(AR20, 0.05*AR$126)</f>
        <v>0</v>
      </c>
      <c r="AV20" s="17">
        <f>MIN(AS20, 0.05*AS$126)</f>
        <v>72.767344062054718</v>
      </c>
      <c r="AW20" s="17">
        <f>MIN(AT20, 0.05*AT$126)</f>
        <v>181.91836015513678</v>
      </c>
      <c r="AX20" s="14">
        <f>AU20/$AU$126</f>
        <v>0</v>
      </c>
      <c r="AY20" s="14">
        <f>AV20/$AV$126</f>
        <v>1.0831737242647427E-2</v>
      </c>
      <c r="AZ20" s="67">
        <f>AW20/$AW$126</f>
        <v>1.3073474651374912E-2</v>
      </c>
      <c r="BA20" s="21">
        <f>N20</f>
        <v>0</v>
      </c>
      <c r="BB20" s="66">
        <v>0</v>
      </c>
      <c r="BC20" s="15">
        <f>$D$132*AX20</f>
        <v>0</v>
      </c>
      <c r="BD20" s="19">
        <f>BC20-BB20</f>
        <v>0</v>
      </c>
      <c r="BE20" s="53">
        <f>BD20*IF($BD$126 &gt; 0, (BD20&gt;0), (BD20&lt;0))</f>
        <v>0</v>
      </c>
      <c r="BF20" s="61">
        <f>BE20/$BE$126</f>
        <v>0</v>
      </c>
      <c r="BG20" s="62">
        <f>BF20*$BD$126</f>
        <v>0</v>
      </c>
      <c r="BH20" s="63">
        <f>(IF(BG20 &gt; 0, V20, W20))</f>
        <v>6.9847400372931094</v>
      </c>
      <c r="BI20" s="46">
        <f>BG20/BH20</f>
        <v>0</v>
      </c>
      <c r="BJ20" s="64" t="e">
        <f>BB20/BC20</f>
        <v>#DIV/0!</v>
      </c>
      <c r="BK20" s="66">
        <v>0</v>
      </c>
      <c r="BL20" s="66">
        <v>0</v>
      </c>
      <c r="BM20" s="66">
        <v>0</v>
      </c>
      <c r="BN20" s="10">
        <f>SUM(BK20:BM20)</f>
        <v>0</v>
      </c>
      <c r="BO20" s="15">
        <f>AY20*$D$131</f>
        <v>1897.2546002103954</v>
      </c>
      <c r="BP20" s="9">
        <f>BO20-BN20</f>
        <v>1897.2546002103954</v>
      </c>
      <c r="BQ20" s="53">
        <f>BP20*IF($BP$126 &gt; 0, (BP20&gt;0), (BP20&lt;0))</f>
        <v>1897.2546002103954</v>
      </c>
      <c r="BR20" s="7">
        <f>BQ20/$BQ$126</f>
        <v>1.4861204228351535E-2</v>
      </c>
      <c r="BS20" s="62">
        <f>BR20*$BP$126*OR(M20&gt;0, BP20 &lt; 0)</f>
        <v>87.42846447539192</v>
      </c>
      <c r="BT20" s="48">
        <f>IF(BS20&gt;0,V20,W20)</f>
        <v>7.038928351338523</v>
      </c>
      <c r="BU20" s="46">
        <f>BS20/BT20</f>
        <v>12.420706691632473</v>
      </c>
      <c r="BV20" s="64">
        <f>BN20/BO20</f>
        <v>0</v>
      </c>
      <c r="BW20" s="16">
        <f>BB20+BN20+BY20</f>
        <v>77</v>
      </c>
      <c r="BX20" s="69">
        <f>BC20+BO20+BZ20</f>
        <v>2028.2377427425206</v>
      </c>
      <c r="BY20" s="66">
        <v>77</v>
      </c>
      <c r="BZ20" s="15">
        <f>AZ20*$D$134</f>
        <v>130.98314253212524</v>
      </c>
      <c r="CA20" s="37">
        <f>BZ20-BY20</f>
        <v>53.983142532125242</v>
      </c>
      <c r="CB20" s="54">
        <f>CA20*(CA20&lt;&gt;0)</f>
        <v>53.983142532125242</v>
      </c>
      <c r="CC20" s="26">
        <f>CB20/$CB$126</f>
        <v>2.4262086531292273E-2</v>
      </c>
      <c r="CD20" s="47">
        <f>CC20 * $CA$126</f>
        <v>53.983142532125242</v>
      </c>
      <c r="CE20" s="48">
        <f>IF(CD20&gt;0, V20, W20)</f>
        <v>7.038928351338523</v>
      </c>
      <c r="CF20" s="65">
        <f>CD20/CE20</f>
        <v>7.6692274502069342</v>
      </c>
      <c r="CG20" t="s">
        <v>222</v>
      </c>
      <c r="CH20" s="66">
        <v>0</v>
      </c>
      <c r="CI20" s="15">
        <f>AZ20*$CH$129</f>
        <v>121.6225346817408</v>
      </c>
      <c r="CJ20" s="37">
        <f>CI20-CH20</f>
        <v>121.6225346817408</v>
      </c>
      <c r="CK20" s="54">
        <f>CJ20*(CJ20&lt;&gt;0)</f>
        <v>121.6225346817408</v>
      </c>
      <c r="CL20" s="26">
        <f>CK20/$CK$126</f>
        <v>1.8923686740585158E-2</v>
      </c>
      <c r="CM20" s="47">
        <f>CL20 * $CJ$126</f>
        <v>121.6225346817408</v>
      </c>
      <c r="CN20" s="48">
        <f>IF(CD20&gt;0,V20,W20)</f>
        <v>7.038928351338523</v>
      </c>
      <c r="CO20" s="65">
        <f>CM20/CN20</f>
        <v>17.278558412746602</v>
      </c>
      <c r="CP20" s="70">
        <f>N20</f>
        <v>0</v>
      </c>
      <c r="CQ20" s="1">
        <f>BW20+BY20</f>
        <v>154</v>
      </c>
    </row>
    <row r="21" spans="1:95" x14ac:dyDescent="0.2">
      <c r="A21" s="32" t="s">
        <v>258</v>
      </c>
      <c r="B21">
        <v>1</v>
      </c>
      <c r="C21">
        <v>1</v>
      </c>
      <c r="D21">
        <v>0.81022772672792598</v>
      </c>
      <c r="E21">
        <v>0.18977227327207299</v>
      </c>
      <c r="F21">
        <v>0.95232419547079805</v>
      </c>
      <c r="G21">
        <v>0.95232419547079805</v>
      </c>
      <c r="H21">
        <v>0.46928541579607103</v>
      </c>
      <c r="I21">
        <v>0.463435018804847</v>
      </c>
      <c r="J21">
        <v>0.466351043200605</v>
      </c>
      <c r="K21">
        <v>0.66642132470606297</v>
      </c>
      <c r="L21">
        <v>-4.4812625120179098E-2</v>
      </c>
      <c r="M21">
        <v>0.34874687516951702</v>
      </c>
      <c r="N21" s="21">
        <v>0</v>
      </c>
      <c r="O21">
        <v>1.0172832028457801</v>
      </c>
      <c r="P21">
        <v>0.98855761215444504</v>
      </c>
      <c r="Q21">
        <v>1.0073182445384701</v>
      </c>
      <c r="R21">
        <v>0.99378352156662497</v>
      </c>
      <c r="S21">
        <v>16.319999694824201</v>
      </c>
      <c r="T21" s="27">
        <f>IF(C21,P21,R21)</f>
        <v>0.98855761215444504</v>
      </c>
      <c r="U21" s="27">
        <f>IF(D21 = 0,O21,Q21)</f>
        <v>1.0073182445384701</v>
      </c>
      <c r="V21" s="39">
        <f>S21*T21^(1-N21)</f>
        <v>16.133259928676683</v>
      </c>
      <c r="W21" s="38">
        <f>S21*U21^(N21+1)</f>
        <v>16.439433443458682</v>
      </c>
      <c r="X21" s="44">
        <f>0.5 * (D21-MAX($D$3:$D$125))/(MIN($D$3:$D$125)-MAX($D$3:$D$125)) + 0.75</f>
        <v>0.83498700201584453</v>
      </c>
      <c r="Y21" s="44">
        <f>AVERAGE(D21, F21, G21, H21, I21, J21, K21)</f>
        <v>0.68290984573958691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PERCENTILE($L$2:$L$125, 0.05)</f>
        <v>-9.907550352032625E-2</v>
      </c>
      <c r="AG21" s="22">
        <f>PERCENTILE($L$2:$L$125, 0.95)</f>
        <v>0.96668296941511545</v>
      </c>
      <c r="AH21" s="22">
        <f>MIN(MAX(L21,AF21), AG21)</f>
        <v>-4.4812625120179098E-2</v>
      </c>
      <c r="AI21" s="22">
        <f>AH21-$AH$126+1</f>
        <v>1.0542628784001471</v>
      </c>
      <c r="AJ21" s="22">
        <f>PERCENTILE($M$2:$M$125, 0.02)</f>
        <v>-2.5910440121824867</v>
      </c>
      <c r="AK21" s="22">
        <f>PERCENTILE($M$2:$M$125, 0.98)</f>
        <v>1.2685596617232511</v>
      </c>
      <c r="AL21" s="22">
        <f>MIN(MAX(M21,AJ21), AK21)</f>
        <v>0.34874687516951702</v>
      </c>
      <c r="AM21" s="22">
        <f>AL21-$AL$126 + 1</f>
        <v>3.9397908873520038</v>
      </c>
      <c r="AN21" s="46">
        <v>0</v>
      </c>
      <c r="AO21" s="75">
        <v>0.2</v>
      </c>
      <c r="AP21" s="51">
        <v>0.5</v>
      </c>
      <c r="AQ21" s="50">
        <v>1</v>
      </c>
      <c r="AR21" s="17">
        <f>(AI21^4)*AB21*AE21*AN21</f>
        <v>0</v>
      </c>
      <c r="AS21" s="17">
        <f>(AM21^4) *Z21*AC21*AO21</f>
        <v>48.186200243717337</v>
      </c>
      <c r="AT21" s="17">
        <f>(AM21^4)*AA21*AP21*AQ21</f>
        <v>120.46550060929334</v>
      </c>
      <c r="AU21" s="17">
        <f>MIN(AR21, 0.05*AR$126)</f>
        <v>0</v>
      </c>
      <c r="AV21" s="17">
        <f>MIN(AS21, 0.05*AS$126)</f>
        <v>48.186200243717337</v>
      </c>
      <c r="AW21" s="17">
        <f>MIN(AT21, 0.05*AT$126)</f>
        <v>120.46550060929334</v>
      </c>
      <c r="AX21" s="14">
        <f>AU21/$AU$126</f>
        <v>0</v>
      </c>
      <c r="AY21" s="14">
        <f>AV21/$AV$126</f>
        <v>7.1727265367338136E-3</v>
      </c>
      <c r="AZ21" s="67">
        <f>AW21/$AW$126</f>
        <v>8.657194728655955E-3</v>
      </c>
      <c r="BA21" s="21">
        <f>N21</f>
        <v>0</v>
      </c>
      <c r="BB21" s="66">
        <v>0</v>
      </c>
      <c r="BC21" s="15">
        <f>$D$132*AX21</f>
        <v>0</v>
      </c>
      <c r="BD21" s="19">
        <f>BC21-BB21</f>
        <v>0</v>
      </c>
      <c r="BE21" s="53">
        <f>BD21*IF($BD$126 &gt; 0, (BD21&gt;0), (BD21&lt;0))</f>
        <v>0</v>
      </c>
      <c r="BF21" s="61">
        <f>BE21/$BE$126</f>
        <v>0</v>
      </c>
      <c r="BG21" s="62">
        <f>BF21*$BD$126</f>
        <v>0</v>
      </c>
      <c r="BH21" s="63">
        <f>(IF(BG21 &gt; 0, V21, W21))</f>
        <v>16.439433443458682</v>
      </c>
      <c r="BI21" s="46">
        <f>BG21/BH21</f>
        <v>0</v>
      </c>
      <c r="BJ21" s="64" t="e">
        <f>BB21/BC21</f>
        <v>#DIV/0!</v>
      </c>
      <c r="BK21" s="66">
        <v>0</v>
      </c>
      <c r="BL21" s="66">
        <v>0</v>
      </c>
      <c r="BM21" s="66">
        <v>0</v>
      </c>
      <c r="BN21" s="10">
        <f>SUM(BK21:BM21)</f>
        <v>0</v>
      </c>
      <c r="BO21" s="15">
        <f>AY21*$D$131</f>
        <v>1256.3532619946845</v>
      </c>
      <c r="BP21" s="9">
        <f>BO21-BN21</f>
        <v>1256.3532619946845</v>
      </c>
      <c r="BQ21" s="53">
        <f>BP21*IF($BP$126 &gt; 0, (BP21&gt;0), (BP21&lt;0))</f>
        <v>1256.3532619946845</v>
      </c>
      <c r="BR21" s="7">
        <f>BQ21/$BQ$126</f>
        <v>9.8410210244782876E-3</v>
      </c>
      <c r="BS21" s="62">
        <f>BR21*$BP$126*OR(M21&gt;0, BP21 &lt; 0)</f>
        <v>57.894726687005658</v>
      </c>
      <c r="BT21" s="48">
        <f>IF(BS21&gt;0,V21,W21)</f>
        <v>16.133259928676683</v>
      </c>
      <c r="BU21" s="46">
        <f>BS21/BT21</f>
        <v>3.588532444338695</v>
      </c>
      <c r="BV21" s="64">
        <f>BN21/BO21</f>
        <v>0</v>
      </c>
      <c r="BW21" s="16">
        <f>BB21+BN21+BY21</f>
        <v>65</v>
      </c>
      <c r="BX21" s="69">
        <f>BC21+BO21+BZ21</f>
        <v>1343.0896959810887</v>
      </c>
      <c r="BY21" s="66">
        <v>65</v>
      </c>
      <c r="BZ21" s="15">
        <f>AZ21*$D$134</f>
        <v>86.736433986404009</v>
      </c>
      <c r="CA21" s="37">
        <f>BZ21-BY21</f>
        <v>21.736433986404009</v>
      </c>
      <c r="CB21" s="54">
        <f>CA21*(CA21&lt;&gt;0)</f>
        <v>21.736433986404009</v>
      </c>
      <c r="CC21" s="26">
        <f>CB21/$CB$126</f>
        <v>9.7691838141141726E-3</v>
      </c>
      <c r="CD21" s="47">
        <f>CC21 * $CA$126</f>
        <v>21.736433986404009</v>
      </c>
      <c r="CE21" s="48">
        <f>IF(CD21&gt;0, V21, W21)</f>
        <v>16.133259928676683</v>
      </c>
      <c r="CF21" s="65">
        <f>CD21/CE21</f>
        <v>1.3473057573297849</v>
      </c>
      <c r="CG21" t="s">
        <v>222</v>
      </c>
      <c r="CH21" s="66">
        <v>0</v>
      </c>
      <c r="CI21" s="15">
        <f>AZ21*$CH$129</f>
        <v>80.537882560686356</v>
      </c>
      <c r="CJ21" s="37">
        <f>CI21-CH21</f>
        <v>80.537882560686356</v>
      </c>
      <c r="CK21" s="54">
        <f>CJ21*(CJ21&lt;&gt;0)</f>
        <v>80.537882560686356</v>
      </c>
      <c r="CL21" s="26">
        <f>CK21/$CK$126</f>
        <v>1.253117824189923E-2</v>
      </c>
      <c r="CM21" s="47">
        <f>CL21 * $CJ$126</f>
        <v>80.537882560686356</v>
      </c>
      <c r="CN21" s="48">
        <f>IF(CD21&gt;0,V21,W21)</f>
        <v>16.133259928676683</v>
      </c>
      <c r="CO21" s="65">
        <f>CM21/CN21</f>
        <v>4.9920402272532165</v>
      </c>
      <c r="CP21" s="70">
        <f>N21</f>
        <v>0</v>
      </c>
      <c r="CQ21" s="1">
        <f>BW21+BY21</f>
        <v>130</v>
      </c>
    </row>
    <row r="22" spans="1:95" x14ac:dyDescent="0.2">
      <c r="A22" s="32" t="s">
        <v>259</v>
      </c>
      <c r="B22">
        <v>1</v>
      </c>
      <c r="C22">
        <v>1</v>
      </c>
      <c r="D22">
        <v>0.70076829761423298</v>
      </c>
      <c r="E22">
        <v>0.29923170238576602</v>
      </c>
      <c r="F22">
        <v>0.77582686810943202</v>
      </c>
      <c r="G22">
        <v>0.77582686810943202</v>
      </c>
      <c r="H22">
        <v>0.53531132469703302</v>
      </c>
      <c r="I22">
        <v>0.32323443376514799</v>
      </c>
      <c r="J22">
        <v>0.41597001445599002</v>
      </c>
      <c r="K22">
        <v>0.56808512878161699</v>
      </c>
      <c r="L22">
        <v>0.130862075568278</v>
      </c>
      <c r="M22">
        <v>0.26739902122444198</v>
      </c>
      <c r="N22" s="21">
        <v>0</v>
      </c>
      <c r="O22">
        <v>1</v>
      </c>
      <c r="P22">
        <v>0.97964177547709896</v>
      </c>
      <c r="Q22">
        <v>1.0014304627791899</v>
      </c>
      <c r="R22">
        <v>0.98449613835818595</v>
      </c>
      <c r="S22">
        <v>1.0299999713897701</v>
      </c>
      <c r="T22" s="27">
        <f>IF(C22,P22,R22)</f>
        <v>0.97964177547709896</v>
      </c>
      <c r="U22" s="27">
        <f>IF(D22 = 0,O22,Q22)</f>
        <v>1.0014304627791899</v>
      </c>
      <c r="V22" s="39">
        <f>S22*T22^(1-N22)</f>
        <v>1.0090310007136354</v>
      </c>
      <c r="W22" s="38">
        <f>S22*U22^(N22+1)</f>
        <v>1.0314733480114098</v>
      </c>
      <c r="X22" s="44">
        <f>0.5 * (D22-MAX($D$3:$D$125))/(MIN($D$3:$D$125)-MAX($D$3:$D$125)) + 0.75</f>
        <v>0.89109418199901258</v>
      </c>
      <c r="Y22" s="44">
        <f>AVERAGE(D22, F22, G22, H22, I22, J22, K22)</f>
        <v>0.58500327650469786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PERCENTILE($L$2:$L$125, 0.05)</f>
        <v>-9.907550352032625E-2</v>
      </c>
      <c r="AG22" s="22">
        <f>PERCENTILE($L$2:$L$125, 0.95)</f>
        <v>0.96668296941511545</v>
      </c>
      <c r="AH22" s="22">
        <f>MIN(MAX(L22,AF22), AG22)</f>
        <v>0.130862075568278</v>
      </c>
      <c r="AI22" s="22">
        <f>AH22-$AH$126+1</f>
        <v>1.2299375790886042</v>
      </c>
      <c r="AJ22" s="22">
        <f>PERCENTILE($M$2:$M$125, 0.02)</f>
        <v>-2.5910440121824867</v>
      </c>
      <c r="AK22" s="22">
        <f>PERCENTILE($M$2:$M$125, 0.98)</f>
        <v>1.2685596617232511</v>
      </c>
      <c r="AL22" s="22">
        <f>MIN(MAX(M22,AJ22), AK22)</f>
        <v>0.26739902122444198</v>
      </c>
      <c r="AM22" s="22">
        <f>AL22-$AL$126 + 1</f>
        <v>3.8584430334069286</v>
      </c>
      <c r="AN22" s="46">
        <v>0</v>
      </c>
      <c r="AO22" s="75">
        <v>0.2</v>
      </c>
      <c r="AP22" s="51">
        <v>0.5</v>
      </c>
      <c r="AQ22" s="50">
        <v>1</v>
      </c>
      <c r="AR22" s="17">
        <f>(AI22^4)*AB22*AE22*AN22</f>
        <v>0</v>
      </c>
      <c r="AS22" s="17">
        <f>(AM22^4) *Z22*AC22*AO22</f>
        <v>44.328023384752612</v>
      </c>
      <c r="AT22" s="17">
        <f>(AM22^4)*AA22*AP22*AQ22</f>
        <v>110.82005846188153</v>
      </c>
      <c r="AU22" s="17">
        <f>MIN(AR22, 0.05*AR$126)</f>
        <v>0</v>
      </c>
      <c r="AV22" s="17">
        <f>MIN(AS22, 0.05*AS$126)</f>
        <v>44.328023384752612</v>
      </c>
      <c r="AW22" s="17">
        <f>MIN(AT22, 0.05*AT$126)</f>
        <v>110.82005846188153</v>
      </c>
      <c r="AX22" s="14">
        <f>AU22/$AU$126</f>
        <v>0</v>
      </c>
      <c r="AY22" s="14">
        <f>AV22/$AV$126</f>
        <v>6.5984200464992626E-3</v>
      </c>
      <c r="AZ22" s="67">
        <f>AW22/$AW$126</f>
        <v>7.9640297105238855E-3</v>
      </c>
      <c r="BA22" s="21">
        <f>N22</f>
        <v>0</v>
      </c>
      <c r="BB22" s="66">
        <v>0</v>
      </c>
      <c r="BC22" s="15">
        <f>$D$132*AX22</f>
        <v>0</v>
      </c>
      <c r="BD22" s="19">
        <f>BC22-BB22</f>
        <v>0</v>
      </c>
      <c r="BE22" s="53">
        <f>BD22*IF($BD$126 &gt; 0, (BD22&gt;0), (BD22&lt;0))</f>
        <v>0</v>
      </c>
      <c r="BF22" s="61">
        <f>BE22/$BE$126</f>
        <v>0</v>
      </c>
      <c r="BG22" s="62">
        <f>BF22*$BD$126</f>
        <v>0</v>
      </c>
      <c r="BH22" s="63">
        <f>(IF(BG22 &gt; 0, V22, W22))</f>
        <v>1.0314733480114098</v>
      </c>
      <c r="BI22" s="46">
        <f>BG22/BH22</f>
        <v>0</v>
      </c>
      <c r="BJ22" s="64" t="e">
        <f>BB22/BC22</f>
        <v>#DIV/0!</v>
      </c>
      <c r="BK22" s="66">
        <v>0</v>
      </c>
      <c r="BL22" s="66">
        <v>0</v>
      </c>
      <c r="BM22" s="66">
        <v>0</v>
      </c>
      <c r="BN22" s="10">
        <f>SUM(BK22:BM22)</f>
        <v>0</v>
      </c>
      <c r="BO22" s="15">
        <f>AY22*$D$131</f>
        <v>1155.7594600846714</v>
      </c>
      <c r="BP22" s="9">
        <f>BO22-BN22</f>
        <v>1155.7594600846714</v>
      </c>
      <c r="BQ22" s="53">
        <f>BP22*IF($BP$126 &gt; 0, (BP22&gt;0), (BP22&lt;0))</f>
        <v>1155.7594600846714</v>
      </c>
      <c r="BR22" s="7">
        <f>BQ22/$BQ$126</f>
        <v>9.0530692998519458E-3</v>
      </c>
      <c r="BS22" s="62">
        <f>BR22*$BP$126*OR(M22&gt;0, BP22 &lt; 0)</f>
        <v>53.259206691028901</v>
      </c>
      <c r="BT22" s="48">
        <f>IF(BS22&gt;0,V22,W22)</f>
        <v>1.0090310007136354</v>
      </c>
      <c r="BU22" s="46">
        <f>BS22/BT22</f>
        <v>52.78252764618869</v>
      </c>
      <c r="BV22" s="64">
        <f>BN22/BO22</f>
        <v>0</v>
      </c>
      <c r="BW22" s="16">
        <f>BB22+BN22+BY22</f>
        <v>52</v>
      </c>
      <c r="BX22" s="69">
        <f>BC22+BO22+BZ22</f>
        <v>1235.5510737544103</v>
      </c>
      <c r="BY22" s="66">
        <v>52</v>
      </c>
      <c r="BZ22" s="15">
        <f>AZ22*$D$134</f>
        <v>79.791613669738808</v>
      </c>
      <c r="CA22" s="37">
        <f>BZ22-BY22</f>
        <v>27.791613669738808</v>
      </c>
      <c r="CB22" s="54">
        <f>CA22*(CA22&lt;&gt;0)</f>
        <v>27.791613669738808</v>
      </c>
      <c r="CC22" s="26">
        <f>CB22/$CB$126</f>
        <v>1.2490612885275884E-2</v>
      </c>
      <c r="CD22" s="47">
        <f>CC22 * $CA$126</f>
        <v>27.791613669738808</v>
      </c>
      <c r="CE22" s="48">
        <f>IF(CD22&gt;0, V22, W22)</f>
        <v>1.0090310007136354</v>
      </c>
      <c r="CF22" s="65">
        <f>CD22/CE22</f>
        <v>27.542873955392093</v>
      </c>
      <c r="CG22" t="s">
        <v>222</v>
      </c>
      <c r="CH22" s="66">
        <v>0</v>
      </c>
      <c r="CI22" s="15">
        <f>AZ22*$CH$129</f>
        <v>74.08936839700371</v>
      </c>
      <c r="CJ22" s="37">
        <f>CI22-CH22</f>
        <v>74.08936839700371</v>
      </c>
      <c r="CK22" s="54">
        <f>CJ22*(CJ22&lt;&gt;0)</f>
        <v>74.08936839700371</v>
      </c>
      <c r="CL22" s="26">
        <f>CK22/$CK$126</f>
        <v>1.1527830775945809E-2</v>
      </c>
      <c r="CM22" s="47">
        <f>CL22 * $CJ$126</f>
        <v>74.08936839700371</v>
      </c>
      <c r="CN22" s="48">
        <f>IF(CD22&gt;0,V22,W22)</f>
        <v>1.0090310007136354</v>
      </c>
      <c r="CO22" s="65">
        <f>CM22/CN22</f>
        <v>73.426255828219482</v>
      </c>
      <c r="CP22" s="70">
        <f>N22</f>
        <v>0</v>
      </c>
      <c r="CQ22" s="1">
        <f>BW22+BY22</f>
        <v>104</v>
      </c>
    </row>
    <row r="23" spans="1:95" x14ac:dyDescent="0.2">
      <c r="A23" s="32" t="s">
        <v>265</v>
      </c>
      <c r="B23">
        <v>1</v>
      </c>
      <c r="C23">
        <v>1</v>
      </c>
      <c r="D23">
        <v>0.58090291650019898</v>
      </c>
      <c r="E23">
        <v>0.41909708349980002</v>
      </c>
      <c r="F23">
        <v>0.84532803180914495</v>
      </c>
      <c r="G23">
        <v>0.84532803180914495</v>
      </c>
      <c r="H23">
        <v>6.6861679899707399E-2</v>
      </c>
      <c r="I23">
        <v>0.461136648558295</v>
      </c>
      <c r="J23">
        <v>0.175591488933628</v>
      </c>
      <c r="K23">
        <v>0.38526926654315602</v>
      </c>
      <c r="L23">
        <v>0.164986162031101</v>
      </c>
      <c r="M23">
        <v>0.121332948725187</v>
      </c>
      <c r="N23" s="21">
        <v>0</v>
      </c>
      <c r="O23">
        <v>1.0058750256286599</v>
      </c>
      <c r="P23">
        <v>0.98665714950625405</v>
      </c>
      <c r="Q23">
        <v>1.01608576366366</v>
      </c>
      <c r="R23">
        <v>0.988309715724634</v>
      </c>
      <c r="S23">
        <v>4.6900000572204501</v>
      </c>
      <c r="T23" s="27">
        <f>IF(C23,P23,R23)</f>
        <v>0.98665714950625405</v>
      </c>
      <c r="U23" s="27">
        <f>IF(D23 = 0,O23,Q23)</f>
        <v>1.01608576366366</v>
      </c>
      <c r="V23" s="39">
        <f>S23*T23^(1-N23)</f>
        <v>4.6274220876412979</v>
      </c>
      <c r="W23" s="38">
        <f>S23*U23^(N23+1)</f>
        <v>4.7654422897234499</v>
      </c>
      <c r="X23" s="44">
        <f>0.5 * (D23-MAX($D$3:$D$125))/(MIN($D$3:$D$125)-MAX($D$3:$D$125)) + 0.75</f>
        <v>0.95253528914137398</v>
      </c>
      <c r="Y23" s="44">
        <f>AVERAGE(D23, F23, G23, H23, I23, J23, K23)</f>
        <v>0.4800597234361822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PERCENTILE($L$2:$L$125, 0.05)</f>
        <v>-9.907550352032625E-2</v>
      </c>
      <c r="AG23" s="22">
        <f>PERCENTILE($L$2:$L$125, 0.95)</f>
        <v>0.96668296941511545</v>
      </c>
      <c r="AH23" s="22">
        <f>MIN(MAX(L23,AF23), AG23)</f>
        <v>0.164986162031101</v>
      </c>
      <c r="AI23" s="22">
        <f>AH23-$AH$126+1</f>
        <v>1.2640616655514272</v>
      </c>
      <c r="AJ23" s="22">
        <f>PERCENTILE($M$2:$M$125, 0.02)</f>
        <v>-2.5910440121824867</v>
      </c>
      <c r="AK23" s="22">
        <f>PERCENTILE($M$2:$M$125, 0.98)</f>
        <v>1.2685596617232511</v>
      </c>
      <c r="AL23" s="22">
        <f>MIN(MAX(M23,AJ23), AK23)</f>
        <v>0.121332948725187</v>
      </c>
      <c r="AM23" s="22">
        <f>AL23-$AL$126 + 1</f>
        <v>3.7123769609076738</v>
      </c>
      <c r="AN23" s="46">
        <v>0</v>
      </c>
      <c r="AO23" s="75">
        <v>0.2</v>
      </c>
      <c r="AP23" s="51">
        <v>0.5</v>
      </c>
      <c r="AQ23" s="50">
        <v>1</v>
      </c>
      <c r="AR23" s="17">
        <f>(AI23^4)*AB23*AE23*AN23</f>
        <v>0</v>
      </c>
      <c r="AS23" s="17">
        <f>(AM23^4) *Z23*AC23*AO23</f>
        <v>37.98728636912864</v>
      </c>
      <c r="AT23" s="17">
        <f>(AM23^4)*AA23*AP23*AQ23</f>
        <v>94.968215922821599</v>
      </c>
      <c r="AU23" s="17">
        <f>MIN(AR23, 0.05*AR$126)</f>
        <v>0</v>
      </c>
      <c r="AV23" s="17">
        <f>MIN(AS23, 0.05*AS$126)</f>
        <v>37.98728636912864</v>
      </c>
      <c r="AW23" s="17">
        <f>MIN(AT23, 0.05*AT$126)</f>
        <v>94.968215922821599</v>
      </c>
      <c r="AX23" s="14">
        <f>AU23/$AU$126</f>
        <v>0</v>
      </c>
      <c r="AY23" s="14">
        <f>AV23/$AV$126</f>
        <v>5.6545736252337402E-3</v>
      </c>
      <c r="AZ23" s="67">
        <f>AW23/$AW$126</f>
        <v>6.8248447407646103E-3</v>
      </c>
      <c r="BA23" s="21">
        <f>N23</f>
        <v>0</v>
      </c>
      <c r="BB23" s="66">
        <v>0</v>
      </c>
      <c r="BC23" s="15">
        <f>$D$132*AX23</f>
        <v>0</v>
      </c>
      <c r="BD23" s="19">
        <f>BC23-BB23</f>
        <v>0</v>
      </c>
      <c r="BE23" s="53">
        <f>BD23*IF($BD$126 &gt; 0, (BD23&gt;0), (BD23&lt;0))</f>
        <v>0</v>
      </c>
      <c r="BF23" s="61">
        <f>BE23/$BE$126</f>
        <v>0</v>
      </c>
      <c r="BG23" s="62">
        <f>BF23*$BD$126</f>
        <v>0</v>
      </c>
      <c r="BH23" s="63">
        <f>(IF(BG23 &gt; 0, V23, W23))</f>
        <v>4.7654422897234499</v>
      </c>
      <c r="BI23" s="46">
        <f>BG23/BH23</f>
        <v>0</v>
      </c>
      <c r="BJ23" s="64" t="e">
        <f>BB23/BC23</f>
        <v>#DIV/0!</v>
      </c>
      <c r="BK23" s="66">
        <v>0</v>
      </c>
      <c r="BL23" s="66">
        <v>0</v>
      </c>
      <c r="BM23" s="66">
        <v>0</v>
      </c>
      <c r="BN23" s="10">
        <f>SUM(BK23:BM23)</f>
        <v>0</v>
      </c>
      <c r="BO23" s="15">
        <f>AY23*$D$131</f>
        <v>990.4381524750662</v>
      </c>
      <c r="BP23" s="9">
        <f>BO23-BN23</f>
        <v>990.4381524750662</v>
      </c>
      <c r="BQ23" s="53">
        <f>BP23*IF($BP$126 &gt; 0, (BP23&gt;0), (BP23&lt;0))</f>
        <v>990.4381524750662</v>
      </c>
      <c r="BR23" s="7">
        <f>BQ23/$BQ$126</f>
        <v>7.7581067179127499E-3</v>
      </c>
      <c r="BS23" s="62">
        <f>BR23*$BP$126*OR(M23&gt;0, BP23 &lt; 0)</f>
        <v>45.640941821480624</v>
      </c>
      <c r="BT23" s="48">
        <f>IF(BS23&gt;0,V23,W23)</f>
        <v>4.6274220876412979</v>
      </c>
      <c r="BU23" s="46">
        <f>BS23/BT23</f>
        <v>9.863146468392479</v>
      </c>
      <c r="BV23" s="64">
        <f>BN23/BO23</f>
        <v>0</v>
      </c>
      <c r="BW23" s="16">
        <f>BB23+BN23+BY23</f>
        <v>0</v>
      </c>
      <c r="BX23" s="69">
        <f>BC23+BO23+BZ23</f>
        <v>1058.8162719327868</v>
      </c>
      <c r="BY23" s="66">
        <v>0</v>
      </c>
      <c r="BZ23" s="15">
        <f>AZ23*$D$134</f>
        <v>68.378119457720629</v>
      </c>
      <c r="CA23" s="37">
        <f>BZ23-BY23</f>
        <v>68.378119457720629</v>
      </c>
      <c r="CB23" s="54">
        <f>CA23*(CA23&lt;&gt;0)</f>
        <v>68.378119457720629</v>
      </c>
      <c r="CC23" s="26">
        <f>CB23/$CB$126</f>
        <v>3.0731739082121668E-2</v>
      </c>
      <c r="CD23" s="47">
        <f>CC23 * $CA$126</f>
        <v>68.378119457720629</v>
      </c>
      <c r="CE23" s="48">
        <f>IF(CD23&gt;0, V23, W23)</f>
        <v>4.6274220876412979</v>
      </c>
      <c r="CF23" s="65">
        <f>CD23/CE23</f>
        <v>14.776719772406695</v>
      </c>
      <c r="CG23" t="s">
        <v>222</v>
      </c>
      <c r="CH23" s="66"/>
      <c r="CI23" s="15">
        <f>AZ23*$CH$129</f>
        <v>63.491530623333169</v>
      </c>
      <c r="CJ23" s="37">
        <f>CI23-CH23</f>
        <v>63.491530623333169</v>
      </c>
      <c r="CK23" s="54">
        <f>CJ23*(CJ23&lt;&gt;0)</f>
        <v>63.491530623333169</v>
      </c>
      <c r="CL23" s="26">
        <f>CK23/$CK$126</f>
        <v>9.8788751553342408E-3</v>
      </c>
      <c r="CM23" s="47">
        <f>CL23 * $CJ$126</f>
        <v>63.491530623333162</v>
      </c>
      <c r="CN23" s="48">
        <f>IF(CD23&gt;0,V23,W23)</f>
        <v>4.6274220876412979</v>
      </c>
      <c r="CO23" s="65">
        <f>CM23/CN23</f>
        <v>13.720713049475942</v>
      </c>
      <c r="CP23" s="70">
        <f>N23</f>
        <v>0</v>
      </c>
      <c r="CQ23" s="1">
        <f>BW23+BY23</f>
        <v>0</v>
      </c>
    </row>
    <row r="24" spans="1:95" x14ac:dyDescent="0.2">
      <c r="A24" s="32" t="s">
        <v>167</v>
      </c>
      <c r="B24">
        <v>0</v>
      </c>
      <c r="C24">
        <v>0</v>
      </c>
      <c r="D24">
        <v>0.25029655990510002</v>
      </c>
      <c r="E24">
        <v>0.74970344009489898</v>
      </c>
      <c r="F24">
        <v>0.20070011668611401</v>
      </c>
      <c r="G24">
        <v>0.20070011668611401</v>
      </c>
      <c r="H24">
        <v>0.30968622100954901</v>
      </c>
      <c r="I24">
        <v>0.54229195088676596</v>
      </c>
      <c r="J24">
        <v>0.40980525247246302</v>
      </c>
      <c r="K24">
        <v>0.286789054864033</v>
      </c>
      <c r="L24">
        <v>0.32278922544851602</v>
      </c>
      <c r="M24">
        <v>0.236133914303054</v>
      </c>
      <c r="N24" s="21">
        <v>0</v>
      </c>
      <c r="O24">
        <v>1.00332030743124</v>
      </c>
      <c r="P24">
        <v>1.00010876618841</v>
      </c>
      <c r="Q24">
        <v>1.00326755761005</v>
      </c>
      <c r="R24">
        <v>0.973002370230303</v>
      </c>
      <c r="S24">
        <v>33.869998931884702</v>
      </c>
      <c r="T24" s="27">
        <f>IF(C24,P24,R24)</f>
        <v>0.973002370230303</v>
      </c>
      <c r="U24" s="27">
        <f>IF(D24 = 0,O24,Q24)</f>
        <v>1.00326755761005</v>
      </c>
      <c r="V24" s="39">
        <f>S24*T24^(1-N24)</f>
        <v>32.955589240421645</v>
      </c>
      <c r="W24" s="38">
        <f>S24*U24^(N24+1)</f>
        <v>33.980671104646966</v>
      </c>
      <c r="X24" s="44">
        <f>0.5 * (D24-MAX($D$3:$D$125))/(MIN($D$3:$D$125)-MAX($D$3:$D$125)) + 0.75</f>
        <v>1.1219989023107231</v>
      </c>
      <c r="Y24" s="44">
        <f>AVERAGE(D24, F24, G24, H24, I24, J24, K24)</f>
        <v>0.3143241817871627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PERCENTILE($L$2:$L$125, 0.05)</f>
        <v>-9.907550352032625E-2</v>
      </c>
      <c r="AG24" s="22">
        <f>PERCENTILE($L$2:$L$125, 0.95)</f>
        <v>0.96668296941511545</v>
      </c>
      <c r="AH24" s="22">
        <f>MIN(MAX(L24,AF24), AG24)</f>
        <v>0.32278922544851602</v>
      </c>
      <c r="AI24" s="22">
        <f>AH24-$AH$126+1</f>
        <v>1.4218647289688422</v>
      </c>
      <c r="AJ24" s="22">
        <f>PERCENTILE($M$2:$M$125, 0.02)</f>
        <v>-2.5910440121824867</v>
      </c>
      <c r="AK24" s="22">
        <f>PERCENTILE($M$2:$M$125, 0.98)</f>
        <v>1.2685596617232511</v>
      </c>
      <c r="AL24" s="22">
        <f>MIN(MAX(M24,AJ24), AK24)</f>
        <v>0.236133914303054</v>
      </c>
      <c r="AM24" s="22">
        <f>AL24-$AL$126 + 1</f>
        <v>3.8271779264855406</v>
      </c>
      <c r="AN24" s="46">
        <v>1</v>
      </c>
      <c r="AO24" s="17">
        <v>1</v>
      </c>
      <c r="AP24" s="51">
        <v>1</v>
      </c>
      <c r="AQ24" s="21">
        <v>1</v>
      </c>
      <c r="AR24" s="17">
        <f>(AI24^4)*AB24*AE24*AN24</f>
        <v>4.087268089887913</v>
      </c>
      <c r="AS24" s="17">
        <f>(AM24^4) *Z24*AC24*AO24</f>
        <v>214.54313015198599</v>
      </c>
      <c r="AT24" s="17">
        <f>(AM24^4)*AA24*AP24*AQ24</f>
        <v>214.54313015198599</v>
      </c>
      <c r="AU24" s="17">
        <f>MIN(AR24, 0.05*AR$126)</f>
        <v>4.087268089887913</v>
      </c>
      <c r="AV24" s="17">
        <f>MIN(AS24, 0.05*AS$126)</f>
        <v>214.54313015198599</v>
      </c>
      <c r="AW24" s="17">
        <f>MIN(AT24, 0.05*AT$126)</f>
        <v>214.54313015198599</v>
      </c>
      <c r="AX24" s="14">
        <f>AU24/$AU$126</f>
        <v>5.2377635821884367E-3</v>
      </c>
      <c r="AY24" s="14">
        <f>AV24/$AV$126</f>
        <v>3.1935682729325135E-2</v>
      </c>
      <c r="AZ24" s="67">
        <f>AW24/$AW$126</f>
        <v>1.5418037911493444E-2</v>
      </c>
      <c r="BA24" s="21">
        <f>N24</f>
        <v>0</v>
      </c>
      <c r="BB24" s="66">
        <v>644</v>
      </c>
      <c r="BC24" s="15">
        <f>$D$132*AX24</f>
        <v>617.8308788642014</v>
      </c>
      <c r="BD24" s="19">
        <f>BC24-BB24</f>
        <v>-26.169121135798605</v>
      </c>
      <c r="BE24" s="53">
        <f>BD24*IF($BD$126 &gt; 0, (BD24&gt;0), (BD24&lt;0))</f>
        <v>0</v>
      </c>
      <c r="BF24" s="61">
        <f>BE24/$BE$126</f>
        <v>0</v>
      </c>
      <c r="BG24" s="62">
        <f>BF24*$BD$126</f>
        <v>0</v>
      </c>
      <c r="BH24" s="63">
        <f>(IF(BG24 &gt; 0, V24, W24))</f>
        <v>33.980671104646966</v>
      </c>
      <c r="BI24" s="46">
        <f>BG24/BH24</f>
        <v>0</v>
      </c>
      <c r="BJ24" s="64">
        <f>BB24/BC24</f>
        <v>1.042356447421189</v>
      </c>
      <c r="BK24" s="66">
        <v>373</v>
      </c>
      <c r="BL24" s="66">
        <v>1016</v>
      </c>
      <c r="BM24" s="66">
        <v>0</v>
      </c>
      <c r="BN24" s="10">
        <f>SUM(BK24:BM24)</f>
        <v>1389</v>
      </c>
      <c r="BO24" s="15">
        <f>AY24*$D$131</f>
        <v>5593.7583798204023</v>
      </c>
      <c r="BP24" s="9">
        <f>BO24-BN24</f>
        <v>4204.7583798204023</v>
      </c>
      <c r="BQ24" s="53">
        <f>BP24*IF($BP$126 &gt; 0, (BP24&gt;0), (BP24&lt;0))</f>
        <v>4204.7583798204023</v>
      </c>
      <c r="BR24" s="7">
        <f>BQ24/$BQ$126</f>
        <v>3.2935892213124138E-2</v>
      </c>
      <c r="BS24" s="62">
        <f>BR24*$BP$126*OR(M24&gt;0, BP24 &lt; 0)</f>
        <v>193.76185388980895</v>
      </c>
      <c r="BT24" s="48">
        <f>IF(BS24&gt;0,V24,W24)</f>
        <v>32.955589240421645</v>
      </c>
      <c r="BU24" s="46">
        <f>BS24/BT24</f>
        <v>5.8794838252247219</v>
      </c>
      <c r="BV24" s="64">
        <f>BN24/BO24</f>
        <v>0.24831247717292293</v>
      </c>
      <c r="BW24" s="16">
        <f>BB24+BN24+BY24</f>
        <v>2202</v>
      </c>
      <c r="BX24" s="69">
        <f>BC24+BO24+BZ24</f>
        <v>6366.062580519857</v>
      </c>
      <c r="BY24" s="66">
        <v>169</v>
      </c>
      <c r="BZ24" s="15">
        <f>AZ24*$D$134</f>
        <v>154.47332183525282</v>
      </c>
      <c r="CA24" s="37">
        <f>BZ24-BY24</f>
        <v>-14.526678164747182</v>
      </c>
      <c r="CB24" s="54">
        <f>CA24*(CA24&lt;&gt;0)</f>
        <v>-14.526678164747182</v>
      </c>
      <c r="CC24" s="26">
        <f>CB24/$CB$126</f>
        <v>-6.5288441189875054E-3</v>
      </c>
      <c r="CD24" s="47">
        <f>CC24 * $CA$126</f>
        <v>-14.526678164747182</v>
      </c>
      <c r="CE24" s="48">
        <f>IF(CD24&gt;0, V24, W24)</f>
        <v>33.980671104646966</v>
      </c>
      <c r="CF24" s="65">
        <f>CD24/CE24</f>
        <v>-0.4274982715912462</v>
      </c>
      <c r="CG24" t="s">
        <v>222</v>
      </c>
      <c r="CH24" s="66">
        <v>152</v>
      </c>
      <c r="CI24" s="15">
        <f>AZ24*$CH$129</f>
        <v>143.43400669062351</v>
      </c>
      <c r="CJ24" s="37">
        <f>CI24-CH24</f>
        <v>-8.5659933093764948</v>
      </c>
      <c r="CK24" s="54">
        <f>CJ24*(CJ24&lt;&gt;0)</f>
        <v>-8.5659933093764948</v>
      </c>
      <c r="CL24" s="26">
        <f>CK24/$CK$126</f>
        <v>-1.3328136470167255E-3</v>
      </c>
      <c r="CM24" s="47">
        <f>CL24 * $CJ$126</f>
        <v>-8.5659933093764948</v>
      </c>
      <c r="CN24" s="48">
        <f>IF(CD24&gt;0,V24,W24)</f>
        <v>33.980671104646966</v>
      </c>
      <c r="CO24" s="65">
        <f>CM24/CN24</f>
        <v>-0.25208428882986561</v>
      </c>
      <c r="CP24" s="70">
        <f>N24</f>
        <v>0</v>
      </c>
      <c r="CQ24" s="1">
        <f>BW24+BY24</f>
        <v>2371</v>
      </c>
    </row>
    <row r="25" spans="1:95" x14ac:dyDescent="0.2">
      <c r="A25" s="32" t="s">
        <v>218</v>
      </c>
      <c r="B25">
        <v>0</v>
      </c>
      <c r="C25">
        <v>0</v>
      </c>
      <c r="D25">
        <v>1.5181781861765799E-2</v>
      </c>
      <c r="E25">
        <v>0.984818218138234</v>
      </c>
      <c r="F25">
        <v>0.76599125943583601</v>
      </c>
      <c r="G25">
        <v>0.76599125943583601</v>
      </c>
      <c r="H25">
        <v>9.1934809862097792E-3</v>
      </c>
      <c r="I25">
        <v>9.8203092352695306E-3</v>
      </c>
      <c r="J25">
        <v>9.5017275394083302E-3</v>
      </c>
      <c r="K25">
        <v>8.5312603082590102E-2</v>
      </c>
      <c r="L25">
        <v>0.20045427330902399</v>
      </c>
      <c r="M25">
        <v>0.563797349645487</v>
      </c>
      <c r="N25" s="21">
        <v>2</v>
      </c>
      <c r="O25">
        <v>1.01568490144168</v>
      </c>
      <c r="P25">
        <v>0.97513505654271104</v>
      </c>
      <c r="Q25">
        <v>1.0154155889966501</v>
      </c>
      <c r="R25">
        <v>0.99019278203109595</v>
      </c>
      <c r="S25">
        <v>13.649999618530201</v>
      </c>
      <c r="T25" s="27">
        <f>IF(C25,P25,R25)</f>
        <v>0.99019278203109595</v>
      </c>
      <c r="U25" s="27">
        <f>IF(D25 = 0,O25,Q25)</f>
        <v>1.0154155889966501</v>
      </c>
      <c r="V25" s="39">
        <f>S25*T25^(1-N25)</f>
        <v>13.785194021038155</v>
      </c>
      <c r="W25" s="38">
        <f>S25*U25^(N25+1)</f>
        <v>14.291049348709969</v>
      </c>
      <c r="X25" s="44">
        <f>0.5 * (D25-MAX($D$3:$D$125))/(MIN($D$3:$D$125)-MAX($D$3:$D$125)) + 0.75</f>
        <v>1.2425150357785681</v>
      </c>
      <c r="Y25" s="44">
        <f>AVERAGE(D25, F25, G25, H25, I25, J25, K25)</f>
        <v>0.23728463165384506</v>
      </c>
      <c r="Z25" s="22">
        <f>AI25^N25</f>
        <v>1.688777640866141</v>
      </c>
      <c r="AA25" s="22">
        <f>(Z25+AB25)/2</f>
        <v>9.4757421914113351</v>
      </c>
      <c r="AB25" s="22">
        <f>AM25^N25</f>
        <v>17.262706741956528</v>
      </c>
      <c r="AC25" s="22">
        <v>1</v>
      </c>
      <c r="AD25" s="22">
        <v>1</v>
      </c>
      <c r="AE25" s="22">
        <v>1</v>
      </c>
      <c r="AF25" s="22">
        <f>PERCENTILE($L$2:$L$125, 0.05)</f>
        <v>-9.907550352032625E-2</v>
      </c>
      <c r="AG25" s="22">
        <f>PERCENTILE($L$2:$L$125, 0.95)</f>
        <v>0.96668296941511545</v>
      </c>
      <c r="AH25" s="22">
        <f>MIN(MAX(L25,AF25), AG25)</f>
        <v>0.20045427330902399</v>
      </c>
      <c r="AI25" s="22">
        <f>AH25-$AH$126+1</f>
        <v>1.2995297768293503</v>
      </c>
      <c r="AJ25" s="22">
        <f>PERCENTILE($M$2:$M$125, 0.02)</f>
        <v>-2.5910440121824867</v>
      </c>
      <c r="AK25" s="22">
        <f>PERCENTILE($M$2:$M$125, 0.98)</f>
        <v>1.2685596617232511</v>
      </c>
      <c r="AL25" s="22">
        <f>MIN(MAX(M25,AJ25), AK25)</f>
        <v>0.563797349645487</v>
      </c>
      <c r="AM25" s="22">
        <f>AL25-$AL$126 + 1</f>
        <v>4.1548413618279731</v>
      </c>
      <c r="AN25" s="46">
        <v>0</v>
      </c>
      <c r="AO25" s="75">
        <v>0.2</v>
      </c>
      <c r="AP25" s="51">
        <v>0.5</v>
      </c>
      <c r="AQ25" s="50">
        <v>1</v>
      </c>
      <c r="AR25" s="17">
        <f>(AI25^4)*AB25*AE25*AN25</f>
        <v>0</v>
      </c>
      <c r="AS25" s="17">
        <f>(AM25^4) *Z25*AC25*AO25</f>
        <v>100.65150003225052</v>
      </c>
      <c r="AT25" s="17">
        <f>(AM25^4)*AA25*AP25*AQ25</f>
        <v>1411.8905331362587</v>
      </c>
      <c r="AU25" s="17">
        <f>MIN(AR25, 0.05*AR$126)</f>
        <v>0</v>
      </c>
      <c r="AV25" s="17">
        <f>MIN(AS25, 0.05*AS$126)</f>
        <v>100.65150003225052</v>
      </c>
      <c r="AW25" s="17">
        <f>MIN(AT25, 0.05*AT$126)</f>
        <v>733.16787879671642</v>
      </c>
      <c r="AX25" s="14">
        <f>AU25/$AU$126</f>
        <v>0</v>
      </c>
      <c r="AY25" s="14">
        <f>AV25/$AV$126</f>
        <v>1.4982415745419086E-2</v>
      </c>
      <c r="AZ25" s="67">
        <f>AW25/$AW$126</f>
        <v>5.2688753738090108E-2</v>
      </c>
      <c r="BA25" s="21">
        <f>N25</f>
        <v>2</v>
      </c>
      <c r="BB25" s="66">
        <v>0</v>
      </c>
      <c r="BC25" s="15">
        <f>$D$132*AX25</f>
        <v>0</v>
      </c>
      <c r="BD25" s="19">
        <f>BC25-BB25</f>
        <v>0</v>
      </c>
      <c r="BE25" s="53">
        <f>BD25*IF($BD$126 &gt; 0, (BD25&gt;0), (BD25&lt;0))</f>
        <v>0</v>
      </c>
      <c r="BF25" s="61">
        <f>BE25/$BE$126</f>
        <v>0</v>
      </c>
      <c r="BG25" s="62">
        <f>BF25*$BD$126</f>
        <v>0</v>
      </c>
      <c r="BH25" s="63">
        <f>(IF(BG25 &gt; 0, V25, W25))</f>
        <v>14.291049348709969</v>
      </c>
      <c r="BI25" s="46">
        <f>BG25/BH25</f>
        <v>0</v>
      </c>
      <c r="BJ25" s="64" t="e">
        <f>BB25/BC25</f>
        <v>#DIV/0!</v>
      </c>
      <c r="BK25" s="66">
        <v>0</v>
      </c>
      <c r="BL25" s="66">
        <v>0</v>
      </c>
      <c r="BM25" s="66">
        <v>0</v>
      </c>
      <c r="BN25" s="10">
        <f>SUM(BK25:BM25)</f>
        <v>0</v>
      </c>
      <c r="BO25" s="15">
        <f>AY25*$D$131</f>
        <v>2624.2749947203711</v>
      </c>
      <c r="BP25" s="9">
        <f>BO25-BN25</f>
        <v>2624.2749947203711</v>
      </c>
      <c r="BQ25" s="53">
        <f>BP25*IF($BP$126 &gt; 0, (BP25&gt;0), (BP25&lt;0))</f>
        <v>2624.2749947203711</v>
      </c>
      <c r="BR25" s="7">
        <f>BQ25/$BQ$126</f>
        <v>2.0555958406199518E-2</v>
      </c>
      <c r="BS25" s="62">
        <f>BR25*$BP$126*OR(M25&gt;0, BP25 &lt; 0)</f>
        <v>120.93070330367154</v>
      </c>
      <c r="BT25" s="48">
        <f>IF(BS25&gt;0,V25,W25)</f>
        <v>13.785194021038155</v>
      </c>
      <c r="BU25" s="46">
        <f>BS25/BT25</f>
        <v>8.7725064383652622</v>
      </c>
      <c r="BV25" s="64">
        <f>BN25/BO25</f>
        <v>0</v>
      </c>
      <c r="BW25" s="16">
        <f>BB25+BN25+BY25</f>
        <v>396</v>
      </c>
      <c r="BX25" s="69">
        <f>BC25+BO25+BZ25</f>
        <v>3152.1636184222957</v>
      </c>
      <c r="BY25" s="66">
        <v>396</v>
      </c>
      <c r="BZ25" s="15">
        <f>AZ25*$D$134</f>
        <v>527.88862370192476</v>
      </c>
      <c r="CA25" s="37">
        <f>BZ25-BY25</f>
        <v>131.88862370192476</v>
      </c>
      <c r="CB25" s="54">
        <f>CA25*(CA25&lt;&gt;0)</f>
        <v>131.88862370192476</v>
      </c>
      <c r="CC25" s="26">
        <f>CB25/$CB$126</f>
        <v>5.9275785933449399E-2</v>
      </c>
      <c r="CD25" s="47">
        <f>CC25 * $CA$126</f>
        <v>131.88862370192476</v>
      </c>
      <c r="CE25" s="48">
        <f>IF(CD25&gt;0, V25, W25)</f>
        <v>13.785194021038155</v>
      </c>
      <c r="CF25" s="65">
        <f>CD25/CE25</f>
        <v>9.5674114924058422</v>
      </c>
      <c r="CG25" t="s">
        <v>222</v>
      </c>
      <c r="CH25" s="66">
        <v>0</v>
      </c>
      <c r="CI25" s="15">
        <f>AZ25*$CH$129</f>
        <v>490.16347602545227</v>
      </c>
      <c r="CJ25" s="37">
        <f>CI25-CH25</f>
        <v>490.16347602545227</v>
      </c>
      <c r="CK25" s="54">
        <f>CJ25*(CJ25&lt;&gt;0)</f>
        <v>490.16347602545227</v>
      </c>
      <c r="CL25" s="26">
        <f>CK25/$CK$126</f>
        <v>7.6266294698218801E-2</v>
      </c>
      <c r="CM25" s="47">
        <f>CL25 * $CJ$126</f>
        <v>490.16347602545221</v>
      </c>
      <c r="CN25" s="48">
        <f>IF(CD25&gt;0,V25,W25)</f>
        <v>13.785194021038155</v>
      </c>
      <c r="CO25" s="65">
        <f>CM25/CN25</f>
        <v>35.557241724519322</v>
      </c>
      <c r="CP25" s="70">
        <f>N25</f>
        <v>2</v>
      </c>
      <c r="CQ25" s="1">
        <f>BW25+BY25</f>
        <v>792</v>
      </c>
    </row>
    <row r="26" spans="1:95" x14ac:dyDescent="0.2">
      <c r="A26" s="32" t="s">
        <v>213</v>
      </c>
      <c r="B26">
        <v>0</v>
      </c>
      <c r="C26">
        <v>0</v>
      </c>
      <c r="D26">
        <v>9.4674556213017701E-3</v>
      </c>
      <c r="E26">
        <v>0.99053254437869798</v>
      </c>
      <c r="F26">
        <v>2.6775320139697301E-2</v>
      </c>
      <c r="G26">
        <v>2.6775320139697301E-2</v>
      </c>
      <c r="H26">
        <v>0.131972789115646</v>
      </c>
      <c r="I26">
        <v>1.1564625850340101E-2</v>
      </c>
      <c r="J26">
        <v>3.9066813647241398E-2</v>
      </c>
      <c r="K26">
        <v>3.2342332047067698E-2</v>
      </c>
      <c r="L26">
        <v>0.67991705345264197</v>
      </c>
      <c r="M26">
        <v>-0.51113297138149305</v>
      </c>
      <c r="N26" s="21">
        <v>1</v>
      </c>
      <c r="O26">
        <v>1.0034949411366001</v>
      </c>
      <c r="P26">
        <v>0.97988107414190895</v>
      </c>
      <c r="Q26">
        <v>1.02129046055793</v>
      </c>
      <c r="R26">
        <v>0.98759473101912298</v>
      </c>
      <c r="S26">
        <v>127.559997558593</v>
      </c>
      <c r="T26" s="27">
        <f>IF(C26,P26,R26)</f>
        <v>0.98759473101912298</v>
      </c>
      <c r="U26" s="27">
        <f>IF(D26 = 0,O26,Q26)</f>
        <v>1.02129046055793</v>
      </c>
      <c r="V26" s="39">
        <f>S26*T26^(1-N26)</f>
        <v>127.559997558593</v>
      </c>
      <c r="W26" s="38">
        <f>S26*U26^(N26+1)</f>
        <v>133.04944062121376</v>
      </c>
      <c r="X26" s="44">
        <f>0.5 * (D26-MAX($D$3:$D$125))/(MIN($D$3:$D$125)-MAX($D$3:$D$125)) + 0.75</f>
        <v>1.2454441094404016</v>
      </c>
      <c r="Y26" s="44">
        <f>AVERAGE(D26, F26, G26, H26, I26, J26, K26)</f>
        <v>3.9709236651570223E-2</v>
      </c>
      <c r="Z26" s="22">
        <f>AI26^N26</f>
        <v>1.7789925569729683</v>
      </c>
      <c r="AA26" s="22">
        <f>(Z26+AB26)/2</f>
        <v>2.4294517988869808</v>
      </c>
      <c r="AB26" s="22">
        <f>AM26^N26</f>
        <v>3.0799110408009938</v>
      </c>
      <c r="AC26" s="22">
        <v>1</v>
      </c>
      <c r="AD26" s="22">
        <v>1</v>
      </c>
      <c r="AE26" s="22">
        <v>1</v>
      </c>
      <c r="AF26" s="22">
        <f>PERCENTILE($L$2:$L$125, 0.05)</f>
        <v>-9.907550352032625E-2</v>
      </c>
      <c r="AG26" s="22">
        <f>PERCENTILE($L$2:$L$125, 0.95)</f>
        <v>0.96668296941511545</v>
      </c>
      <c r="AH26" s="22">
        <f>MIN(MAX(L26,AF26), AG26)</f>
        <v>0.67991705345264197</v>
      </c>
      <c r="AI26" s="22">
        <f>AH26-$AH$126+1</f>
        <v>1.7789925569729683</v>
      </c>
      <c r="AJ26" s="22">
        <f>PERCENTILE($M$2:$M$125, 0.02)</f>
        <v>-2.5910440121824867</v>
      </c>
      <c r="AK26" s="22">
        <f>PERCENTILE($M$2:$M$125, 0.98)</f>
        <v>1.2685596617232511</v>
      </c>
      <c r="AL26" s="22">
        <f>MIN(MAX(M26,AJ26), AK26)</f>
        <v>-0.51113297138149305</v>
      </c>
      <c r="AM26" s="22">
        <f>AL26-$AL$126 + 1</f>
        <v>3.0799110408009938</v>
      </c>
      <c r="AN26" s="46">
        <v>0</v>
      </c>
      <c r="AO26" s="73">
        <v>1</v>
      </c>
      <c r="AP26" s="51">
        <v>1</v>
      </c>
      <c r="AQ26" s="21">
        <v>2</v>
      </c>
      <c r="AR26" s="17">
        <f>(AI26^4)*AB26*AE26*AN26</f>
        <v>0</v>
      </c>
      <c r="AS26" s="17">
        <f>(AM26^4) *Z26*AC26*AO26</f>
        <v>160.07622046286409</v>
      </c>
      <c r="AT26" s="17">
        <f>(AM26^4)*AA26*AP26*AQ26</f>
        <v>437.21089246630657</v>
      </c>
      <c r="AU26" s="17">
        <f>MIN(AR26, 0.05*AR$126)</f>
        <v>0</v>
      </c>
      <c r="AV26" s="17">
        <f>MIN(AS26, 0.05*AS$126)</f>
        <v>160.07622046286409</v>
      </c>
      <c r="AW26" s="17">
        <f>MIN(AT26, 0.05*AT$126)</f>
        <v>437.21089246630657</v>
      </c>
      <c r="AX26" s="14">
        <f>AU26/$AU$126</f>
        <v>0</v>
      </c>
      <c r="AY26" s="14">
        <f>AV26/$AV$126</f>
        <v>2.3828045137544149E-2</v>
      </c>
      <c r="AZ26" s="67">
        <f>AW26/$AW$126</f>
        <v>3.1419948569725846E-2</v>
      </c>
      <c r="BA26" s="21">
        <f>N26</f>
        <v>1</v>
      </c>
      <c r="BB26" s="66">
        <v>1276</v>
      </c>
      <c r="BC26" s="15">
        <f>$D$132*AX26</f>
        <v>0</v>
      </c>
      <c r="BD26" s="19">
        <f>BC26-BB26</f>
        <v>-1276</v>
      </c>
      <c r="BE26" s="53">
        <f>BD26*IF($BD$126 &gt; 0, (BD26&gt;0), (BD26&lt;0))</f>
        <v>0</v>
      </c>
      <c r="BF26" s="61">
        <f>BE26/$BE$126</f>
        <v>0</v>
      </c>
      <c r="BG26" s="62">
        <f>BF26*$BD$126</f>
        <v>0</v>
      </c>
      <c r="BH26" s="63">
        <f>(IF(BG26 &gt; 0, V26, W26))</f>
        <v>133.04944062121376</v>
      </c>
      <c r="BI26" s="46">
        <f>BG26/BH26</f>
        <v>0</v>
      </c>
      <c r="BJ26" s="64" t="e">
        <f>BB26/BC26</f>
        <v>#DIV/0!</v>
      </c>
      <c r="BK26" s="66">
        <v>0</v>
      </c>
      <c r="BL26" s="66">
        <v>0</v>
      </c>
      <c r="BM26" s="66">
        <v>0</v>
      </c>
      <c r="BN26" s="10">
        <f>SUM(BK26:BM26)</f>
        <v>0</v>
      </c>
      <c r="BO26" s="15">
        <f>AY26*$D$131</f>
        <v>4173.6489021568204</v>
      </c>
      <c r="BP26" s="9">
        <f>BO26-BN26</f>
        <v>4173.6489021568204</v>
      </c>
      <c r="BQ26" s="53">
        <f>BP26*IF($BP$126 &gt; 0, (BP26&gt;0), (BP26&lt;0))</f>
        <v>4173.6489021568204</v>
      </c>
      <c r="BR26" s="7">
        <f>BQ26/$BQ$126</f>
        <v>3.2692211527914808E-2</v>
      </c>
      <c r="BS26" s="62">
        <f>BR26*$BP$126*OR(M26&gt;0, BP26 &lt; 0)</f>
        <v>0</v>
      </c>
      <c r="BT26" s="48">
        <f>IF(BS26&gt;0,V26,W26)</f>
        <v>133.04944062121376</v>
      </c>
      <c r="BU26" s="46">
        <f>BS26/BT26</f>
        <v>0</v>
      </c>
      <c r="BV26" s="64">
        <f>BN26/BO26</f>
        <v>0</v>
      </c>
      <c r="BW26" s="16">
        <f>BB26+BN26+BY26</f>
        <v>1404</v>
      </c>
      <c r="BX26" s="69">
        <f>BC26+BO26+BZ26</f>
        <v>4488.4453668769038</v>
      </c>
      <c r="BY26" s="66">
        <v>128</v>
      </c>
      <c r="BZ26" s="15">
        <f>AZ26*$D$134</f>
        <v>314.79646472008324</v>
      </c>
      <c r="CA26" s="37">
        <f>BZ26-BY26</f>
        <v>186.79646472008324</v>
      </c>
      <c r="CB26" s="54">
        <f>CA26*(CA26&lt;&gt;0)</f>
        <v>186.79646472008324</v>
      </c>
      <c r="CC26" s="26">
        <f>CB26/$CB$126</f>
        <v>8.3953467289925157E-2</v>
      </c>
      <c r="CD26" s="47">
        <f>CC26 * $CA$126</f>
        <v>186.79646472008324</v>
      </c>
      <c r="CE26" s="48">
        <f>IF(CD26&gt;0, V26, W26)</f>
        <v>127.559997558593</v>
      </c>
      <c r="CF26" s="65">
        <f>CD26/CE26</f>
        <v>1.4643812189968155</v>
      </c>
      <c r="CG26" t="s">
        <v>222</v>
      </c>
      <c r="CH26" s="66">
        <v>0</v>
      </c>
      <c r="CI26" s="15">
        <f>AZ26*$CH$129</f>
        <v>292.29978154415954</v>
      </c>
      <c r="CJ26" s="37">
        <f>CI26-CH26</f>
        <v>292.29978154415954</v>
      </c>
      <c r="CK26" s="54">
        <f>CJ26*(CJ26&lt;&gt;0)</f>
        <v>292.29978154415954</v>
      </c>
      <c r="CL26" s="26">
        <f>CK26/$CK$126</f>
        <v>4.5479972233415211E-2</v>
      </c>
      <c r="CM26" s="47">
        <f>CL26 * $CJ$126</f>
        <v>292.29978154415954</v>
      </c>
      <c r="CN26" s="48">
        <f>IF(CD26&gt;0,V26,W26)</f>
        <v>127.559997558593</v>
      </c>
      <c r="CO26" s="65">
        <f>CM26/CN26</f>
        <v>2.2914690117479464</v>
      </c>
      <c r="CP26" s="70">
        <f>N26</f>
        <v>1</v>
      </c>
      <c r="CQ26" s="1">
        <f>BW26+BY26</f>
        <v>1532</v>
      </c>
    </row>
    <row r="27" spans="1:95" x14ac:dyDescent="0.2">
      <c r="A27" s="32" t="s">
        <v>253</v>
      </c>
      <c r="B27">
        <v>0</v>
      </c>
      <c r="C27">
        <v>0</v>
      </c>
      <c r="D27">
        <v>0.15741110667199301</v>
      </c>
      <c r="E27">
        <v>0.84258889332800602</v>
      </c>
      <c r="F27">
        <v>4.9284578696343402E-2</v>
      </c>
      <c r="G27">
        <v>4.9284578696343402E-2</v>
      </c>
      <c r="H27">
        <v>0.53656498119515195</v>
      </c>
      <c r="I27">
        <v>0.26577517760133701</v>
      </c>
      <c r="J27">
        <v>0.37763163687884999</v>
      </c>
      <c r="K27">
        <v>0.13642366409822199</v>
      </c>
      <c r="L27">
        <v>0.58041177701924596</v>
      </c>
      <c r="M27">
        <v>0.52313088872958702</v>
      </c>
      <c r="N27" s="21">
        <v>0</v>
      </c>
      <c r="O27">
        <v>1.0341118514813701</v>
      </c>
      <c r="P27">
        <v>0.99347285329218105</v>
      </c>
      <c r="Q27">
        <v>1.01735364594875</v>
      </c>
      <c r="R27">
        <v>0.98924733032387202</v>
      </c>
      <c r="S27">
        <v>24.569999694824201</v>
      </c>
      <c r="T27" s="27">
        <f>IF(C27,P27,R27)</f>
        <v>0.98924733032387202</v>
      </c>
      <c r="U27" s="27">
        <f>IF(D27 = 0,O27,Q27)</f>
        <v>1.01735364594875</v>
      </c>
      <c r="V27" s="39">
        <f>S27*T27^(1-N27)</f>
        <v>24.305806604163191</v>
      </c>
      <c r="W27" s="38">
        <f>S27*U27^(N27+1)</f>
        <v>24.996378770489077</v>
      </c>
      <c r="X27" s="44">
        <f>0.5 * (D27-MAX($D$3:$D$125))/(MIN($D$3:$D$125)-MAX($D$3:$D$125)) + 0.75</f>
        <v>1.1696105232059404</v>
      </c>
      <c r="Y27" s="44">
        <f>AVERAGE(D27, F27, G27, H27, I27, J27, K27)</f>
        <v>0.22462510340546296</v>
      </c>
      <c r="Z27" s="22">
        <f>AI27^N27</f>
        <v>1</v>
      </c>
      <c r="AA27" s="22">
        <f>(Z27+AB27)/2</f>
        <v>1</v>
      </c>
      <c r="AB27" s="22">
        <f>AM27^N27</f>
        <v>1</v>
      </c>
      <c r="AC27" s="22">
        <v>1</v>
      </c>
      <c r="AD27" s="22">
        <v>1</v>
      </c>
      <c r="AE27" s="22">
        <v>1</v>
      </c>
      <c r="AF27" s="22">
        <f>PERCENTILE($L$2:$L$125, 0.05)</f>
        <v>-9.907550352032625E-2</v>
      </c>
      <c r="AG27" s="22">
        <f>PERCENTILE($L$2:$L$125, 0.95)</f>
        <v>0.96668296941511545</v>
      </c>
      <c r="AH27" s="22">
        <f>MIN(MAX(L27,AF27), AG27)</f>
        <v>0.58041177701924596</v>
      </c>
      <c r="AI27" s="22">
        <f>AH27-$AH$126+1</f>
        <v>1.6794872805395722</v>
      </c>
      <c r="AJ27" s="22">
        <f>PERCENTILE($M$2:$M$125, 0.02)</f>
        <v>-2.5910440121824867</v>
      </c>
      <c r="AK27" s="22">
        <f>PERCENTILE($M$2:$M$125, 0.98)</f>
        <v>1.2685596617232511</v>
      </c>
      <c r="AL27" s="22">
        <f>MIN(MAX(M27,AJ27), AK27)</f>
        <v>0.52313088872958702</v>
      </c>
      <c r="AM27" s="22">
        <f>AL27-$AL$126 + 1</f>
        <v>4.1141749009120741</v>
      </c>
      <c r="AN27" s="46">
        <v>0</v>
      </c>
      <c r="AO27" s="75">
        <v>0.2</v>
      </c>
      <c r="AP27" s="51">
        <v>0.5</v>
      </c>
      <c r="AQ27" s="50">
        <v>1</v>
      </c>
      <c r="AR27" s="17">
        <f>(AI27^4)*AB27*AE27*AN27</f>
        <v>0</v>
      </c>
      <c r="AS27" s="17">
        <f>(AM27^4) *Z27*AC27*AO27</f>
        <v>57.300841142457493</v>
      </c>
      <c r="AT27" s="17">
        <f>(AM27^4)*AA27*AP27*AQ27</f>
        <v>143.25210285614372</v>
      </c>
      <c r="AU27" s="17">
        <f>MIN(AR27, 0.05*AR$126)</f>
        <v>0</v>
      </c>
      <c r="AV27" s="17">
        <f>MIN(AS27, 0.05*AS$126)</f>
        <v>57.300841142457493</v>
      </c>
      <c r="AW27" s="17">
        <f>MIN(AT27, 0.05*AT$126)</f>
        <v>143.25210285614372</v>
      </c>
      <c r="AX27" s="14">
        <f>AU27/$AU$126</f>
        <v>0</v>
      </c>
      <c r="AY27" s="14">
        <f>AV27/$AV$126</f>
        <v>8.529480676228697E-3</v>
      </c>
      <c r="AZ27" s="67">
        <f>AW27/$AW$126</f>
        <v>1.0294742838759393E-2</v>
      </c>
      <c r="BA27" s="21">
        <f>N27</f>
        <v>0</v>
      </c>
      <c r="BB27" s="66">
        <v>0</v>
      </c>
      <c r="BC27" s="15">
        <f>$D$132*AX27</f>
        <v>0</v>
      </c>
      <c r="BD27" s="19">
        <f>BC27-BB27</f>
        <v>0</v>
      </c>
      <c r="BE27" s="53">
        <f>BD27*IF($BD$126 &gt; 0, (BD27&gt;0), (BD27&lt;0))</f>
        <v>0</v>
      </c>
      <c r="BF27" s="61">
        <f>BE27/$BE$126</f>
        <v>0</v>
      </c>
      <c r="BG27" s="62">
        <f>BF27*$BD$126</f>
        <v>0</v>
      </c>
      <c r="BH27" s="63">
        <f>(IF(BG27 &gt; 0, V27, W27))</f>
        <v>24.996378770489077</v>
      </c>
      <c r="BI27" s="46">
        <f>BG27/BH27</f>
        <v>0</v>
      </c>
      <c r="BJ27" s="64" t="e">
        <f>BB27/BC27</f>
        <v>#DIV/0!</v>
      </c>
      <c r="BK27" s="66">
        <v>0</v>
      </c>
      <c r="BL27" s="66">
        <v>0</v>
      </c>
      <c r="BM27" s="66">
        <v>0</v>
      </c>
      <c r="BN27" s="10">
        <f>SUM(BK27:BM27)</f>
        <v>0</v>
      </c>
      <c r="BO27" s="15">
        <f>AY27*$D$131</f>
        <v>1493.9982468061899</v>
      </c>
      <c r="BP27" s="9">
        <f>BO27-BN27</f>
        <v>1493.9982468061899</v>
      </c>
      <c r="BQ27" s="53">
        <f>BP27*IF($BP$126 &gt; 0, (BP27&gt;0), (BP27&lt;0))</f>
        <v>1493.9982468061899</v>
      </c>
      <c r="BR27" s="7">
        <f>BQ27/$BQ$126</f>
        <v>1.1702495310921254E-2</v>
      </c>
      <c r="BS27" s="62">
        <f>BR27*$BP$126*OR(M27&gt;0, BP27 &lt; 0)</f>
        <v>68.845779914149617</v>
      </c>
      <c r="BT27" s="48">
        <f>IF(BS27&gt;0,V27,W27)</f>
        <v>24.305806604163191</v>
      </c>
      <c r="BU27" s="46">
        <f>BS27/BT27</f>
        <v>2.8324828315863195</v>
      </c>
      <c r="BV27" s="64">
        <f>BN27/BO27</f>
        <v>0</v>
      </c>
      <c r="BW27" s="16">
        <f>BB27+BN27+BY27</f>
        <v>74</v>
      </c>
      <c r="BX27" s="69">
        <f>BC27+BO27+BZ27</f>
        <v>1597.1412753077202</v>
      </c>
      <c r="BY27" s="66">
        <v>74</v>
      </c>
      <c r="BZ27" s="15">
        <f>AZ27*$D$134</f>
        <v>103.14302850153035</v>
      </c>
      <c r="CA27" s="37">
        <f>BZ27-BY27</f>
        <v>29.143028501530353</v>
      </c>
      <c r="CB27" s="54">
        <f>CA27*(CA27&lt;&gt;0)</f>
        <v>29.143028501530353</v>
      </c>
      <c r="CC27" s="26">
        <f>CB27/$CB$126</f>
        <v>1.3097990337766466E-2</v>
      </c>
      <c r="CD27" s="47">
        <f>CC27 * $CA$126</f>
        <v>29.143028501530353</v>
      </c>
      <c r="CE27" s="48">
        <f>IF(CD27&gt;0, V27, W27)</f>
        <v>24.305806604163191</v>
      </c>
      <c r="CF27" s="65">
        <f>CD27/CE27</f>
        <v>1.1990150738934384</v>
      </c>
      <c r="CG27" t="s">
        <v>222</v>
      </c>
      <c r="CH27" s="66">
        <v>0</v>
      </c>
      <c r="CI27" s="15">
        <f>AZ27*$CH$129</f>
        <v>95.771992628978623</v>
      </c>
      <c r="CJ27" s="37">
        <f>CI27-CH27</f>
        <v>95.771992628978623</v>
      </c>
      <c r="CK27" s="54">
        <f>CJ27*(CJ27&lt;&gt;0)</f>
        <v>95.771992628978623</v>
      </c>
      <c r="CL27" s="26">
        <f>CK27/$CK$126</f>
        <v>1.4901508110934903E-2</v>
      </c>
      <c r="CM27" s="47">
        <f>CL27 * $CJ$126</f>
        <v>95.771992628978623</v>
      </c>
      <c r="CN27" s="48">
        <f>IF(CD27&gt;0,V27,W27)</f>
        <v>24.305806604163191</v>
      </c>
      <c r="CO27" s="65">
        <f>CM27/CN27</f>
        <v>3.940292712300872</v>
      </c>
      <c r="CP27" s="70">
        <f>N27</f>
        <v>0</v>
      </c>
      <c r="CQ27" s="1">
        <f>BW27+BY27</f>
        <v>148</v>
      </c>
    </row>
    <row r="28" spans="1:95" x14ac:dyDescent="0.2">
      <c r="A28" s="32" t="s">
        <v>150</v>
      </c>
      <c r="B28">
        <v>0</v>
      </c>
      <c r="C28">
        <v>0</v>
      </c>
      <c r="D28">
        <v>2.5773195876288599E-2</v>
      </c>
      <c r="E28">
        <v>0.97422680412371099</v>
      </c>
      <c r="F28">
        <v>5.44303797468354E-2</v>
      </c>
      <c r="G28">
        <v>5.44303797468354E-2</v>
      </c>
      <c r="H28">
        <v>0.105105105105105</v>
      </c>
      <c r="I28">
        <v>1.5015015015014999E-2</v>
      </c>
      <c r="J28">
        <v>3.9725995661630403E-2</v>
      </c>
      <c r="K28">
        <v>4.6500548703038803E-2</v>
      </c>
      <c r="L28">
        <v>0.63121088199226205</v>
      </c>
      <c r="M28">
        <v>-0.43557729651218802</v>
      </c>
      <c r="N28" s="21">
        <v>0</v>
      </c>
      <c r="O28">
        <v>1.01661257883562</v>
      </c>
      <c r="P28">
        <v>0.96427591320836703</v>
      </c>
      <c r="Q28">
        <v>1.0188393396111</v>
      </c>
      <c r="R28">
        <v>0.98115844388832696</v>
      </c>
      <c r="S28">
        <v>70.379997253417898</v>
      </c>
      <c r="T28" s="27">
        <f>IF(C28,P28,R28)</f>
        <v>0.98115844388832696</v>
      </c>
      <c r="U28" s="27">
        <f>IF(D28 = 0,O28,Q28)</f>
        <v>1.0188393396111</v>
      </c>
      <c r="V28" s="39">
        <f>S28*T28^(1-N28)</f>
        <v>69.053928586028235</v>
      </c>
      <c r="W28" s="38">
        <f>S28*U28^(N28+1)</f>
        <v>71.705909923503313</v>
      </c>
      <c r="X28" s="44">
        <f>0.5 * (D28-MAX($D$3:$D$125))/(MIN($D$3:$D$125)-MAX($D$3:$D$125)) + 0.75</f>
        <v>1.2370860437109057</v>
      </c>
      <c r="Y28" s="44">
        <f>AVERAGE(D28, F28, G28, H28, I28, J28, K28)</f>
        <v>4.8711517122106952E-2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PERCENTILE($L$2:$L$125, 0.05)</f>
        <v>-9.907550352032625E-2</v>
      </c>
      <c r="AG28" s="22">
        <f>PERCENTILE($L$2:$L$125, 0.95)</f>
        <v>0.96668296941511545</v>
      </c>
      <c r="AH28" s="22">
        <f>MIN(MAX(L28,AF28), AG28)</f>
        <v>0.63121088199226205</v>
      </c>
      <c r="AI28" s="22">
        <f>AH28-$AH$126+1</f>
        <v>1.7302863855125883</v>
      </c>
      <c r="AJ28" s="22">
        <f>PERCENTILE($M$2:$M$125, 0.02)</f>
        <v>-2.5910440121824867</v>
      </c>
      <c r="AK28" s="22">
        <f>PERCENTILE($M$2:$M$125, 0.98)</f>
        <v>1.2685596617232511</v>
      </c>
      <c r="AL28" s="22">
        <f>MIN(MAX(M28,AJ28), AK28)</f>
        <v>-0.43557729651218802</v>
      </c>
      <c r="AM28" s="22">
        <f>AL28-$AL$126 + 1</f>
        <v>3.1554667156702987</v>
      </c>
      <c r="AN28" s="46">
        <v>1</v>
      </c>
      <c r="AO28" s="17">
        <v>1</v>
      </c>
      <c r="AP28" s="51">
        <v>1</v>
      </c>
      <c r="AQ28" s="21">
        <v>1</v>
      </c>
      <c r="AR28" s="17">
        <f>(AI28^4)*AB28*AE28*AN28</f>
        <v>8.9633831755168796</v>
      </c>
      <c r="AS28" s="17">
        <f>(AM28^4) *Z28*AC28*AO28</f>
        <v>99.141255438291978</v>
      </c>
      <c r="AT28" s="17">
        <f>(AM28^4)*AA28*AP28*AQ28</f>
        <v>99.141255438291978</v>
      </c>
      <c r="AU28" s="17">
        <f>MIN(AR28, 0.05*AR$126)</f>
        <v>8.9633831755168796</v>
      </c>
      <c r="AV28" s="17">
        <f>MIN(AS28, 0.05*AS$126)</f>
        <v>99.141255438291978</v>
      </c>
      <c r="AW28" s="17">
        <f>MIN(AT28, 0.05*AT$126)</f>
        <v>99.141255438291978</v>
      </c>
      <c r="AX28" s="14">
        <f>AU28/$AU$126</f>
        <v>1.1486420987670111E-2</v>
      </c>
      <c r="AY28" s="14">
        <f>AV28/$AV$126</f>
        <v>1.4757609236060473E-2</v>
      </c>
      <c r="AZ28" s="67">
        <f>AW28/$AW$126</f>
        <v>7.1247381999963409E-3</v>
      </c>
      <c r="BA28" s="21">
        <f>N28</f>
        <v>0</v>
      </c>
      <c r="BB28" s="66">
        <v>1971</v>
      </c>
      <c r="BC28" s="15">
        <f>$D$132*AX28</f>
        <v>1354.9037604426032</v>
      </c>
      <c r="BD28" s="19">
        <f>BC28-BB28</f>
        <v>-616.09623955739676</v>
      </c>
      <c r="BE28" s="53">
        <f>BD28*IF($BD$126 &gt; 0, (BD28&gt;0), (BD28&lt;0))</f>
        <v>0</v>
      </c>
      <c r="BF28" s="61">
        <f>BE28/$BE$126</f>
        <v>0</v>
      </c>
      <c r="BG28" s="62">
        <f>BF28*$BD$126</f>
        <v>0</v>
      </c>
      <c r="BH28" s="63">
        <f>(IF(BG28 &gt; 0, V28, W28))</f>
        <v>71.705909923503313</v>
      </c>
      <c r="BI28" s="46">
        <f>BG28/BH28</f>
        <v>0</v>
      </c>
      <c r="BJ28" s="64">
        <f>BB28/BC28</f>
        <v>1.4547158680526047</v>
      </c>
      <c r="BK28" s="66">
        <v>2252</v>
      </c>
      <c r="BL28" s="66">
        <v>1971</v>
      </c>
      <c r="BM28" s="66">
        <v>0</v>
      </c>
      <c r="BN28" s="10">
        <f>SUM(BK28:BM28)</f>
        <v>4223</v>
      </c>
      <c r="BO28" s="15">
        <f>AY28*$D$131</f>
        <v>2584.8985609606443</v>
      </c>
      <c r="BP28" s="9">
        <f>BO28-BN28</f>
        <v>-1638.1014390393557</v>
      </c>
      <c r="BQ28" s="53">
        <f>BP28*IF($BP$126 &gt; 0, (BP28&gt;0), (BP28&lt;0))</f>
        <v>0</v>
      </c>
      <c r="BR28" s="7">
        <f>BQ28/$BQ$126</f>
        <v>0</v>
      </c>
      <c r="BS28" s="62">
        <f>BR28*$BP$126*OR(M28&gt;0, BP28 &lt; 0)</f>
        <v>0</v>
      </c>
      <c r="BT28" s="48">
        <f>IF(BS28&gt;0,V28,W28)</f>
        <v>71.705909923503313</v>
      </c>
      <c r="BU28" s="46">
        <f>BS28/BT28</f>
        <v>0</v>
      </c>
      <c r="BV28" s="64">
        <f>BN28/BO28</f>
        <v>1.6337198154617627</v>
      </c>
      <c r="BW28" s="16">
        <f>BB28+BN28+BY28</f>
        <v>6405</v>
      </c>
      <c r="BX28" s="69">
        <f>BC28+BO28+BZ28</f>
        <v>4011.1850734290106</v>
      </c>
      <c r="BY28" s="66">
        <v>211</v>
      </c>
      <c r="BZ28" s="15">
        <f>AZ28*$D$134</f>
        <v>71.382752025763338</v>
      </c>
      <c r="CA28" s="37">
        <f>BZ28-BY28</f>
        <v>-139.61724797423665</v>
      </c>
      <c r="CB28" s="54">
        <f>CA28*(CA28&lt;&gt;0)</f>
        <v>-139.61724797423665</v>
      </c>
      <c r="CC28" s="26">
        <f>CB28/$CB$126</f>
        <v>-6.2749324932241266E-2</v>
      </c>
      <c r="CD28" s="47">
        <f>CC28 * $CA$126</f>
        <v>-139.61724797423665</v>
      </c>
      <c r="CE28" s="48">
        <f>IF(CD28&gt;0, V28, W28)</f>
        <v>71.705909923503313</v>
      </c>
      <c r="CF28" s="65">
        <f>CD28/CE28</f>
        <v>-1.9470814626462718</v>
      </c>
      <c r="CG28" t="s">
        <v>222</v>
      </c>
      <c r="CH28" s="66">
        <v>485</v>
      </c>
      <c r="CI28" s="15">
        <f>AZ28*$CH$129</f>
        <v>66.281439474565957</v>
      </c>
      <c r="CJ28" s="37">
        <f>CI28-CH28</f>
        <v>-418.71856052543404</v>
      </c>
      <c r="CK28" s="54">
        <f>CJ28*(CJ28&lt;&gt;0)</f>
        <v>-418.71856052543404</v>
      </c>
      <c r="CL28" s="26">
        <f>CK28/$CK$126</f>
        <v>-6.5149923840895296E-2</v>
      </c>
      <c r="CM28" s="47">
        <f>CL28 * $CJ$126</f>
        <v>-418.71856052543404</v>
      </c>
      <c r="CN28" s="48">
        <f>IF(CD28&gt;0,V28,W28)</f>
        <v>71.705909923503313</v>
      </c>
      <c r="CO28" s="65">
        <f>CM28/CN28</f>
        <v>-5.839387032005142</v>
      </c>
      <c r="CP28" s="70">
        <f>N28</f>
        <v>0</v>
      </c>
      <c r="CQ28" s="1">
        <f>BW28+BY28</f>
        <v>6616</v>
      </c>
    </row>
    <row r="29" spans="1:95" x14ac:dyDescent="0.2">
      <c r="A29" s="32" t="s">
        <v>151</v>
      </c>
      <c r="B29">
        <v>1</v>
      </c>
      <c r="C29">
        <v>0</v>
      </c>
      <c r="D29">
        <v>0.12951807228915599</v>
      </c>
      <c r="E29">
        <v>0.87048192771084298</v>
      </c>
      <c r="F29">
        <v>0.309248554913294</v>
      </c>
      <c r="G29">
        <v>0.309248554913294</v>
      </c>
      <c r="H29">
        <v>0.32882882882882802</v>
      </c>
      <c r="I29">
        <v>8.5585585585585502E-2</v>
      </c>
      <c r="J29">
        <v>0.16775877882464901</v>
      </c>
      <c r="K29">
        <v>0.227769971518507</v>
      </c>
      <c r="L29">
        <v>-0.2498522798891</v>
      </c>
      <c r="M29">
        <v>-1.9174214866249799</v>
      </c>
      <c r="N29" s="21">
        <v>0</v>
      </c>
      <c r="O29">
        <v>0.996548666870267</v>
      </c>
      <c r="P29">
        <v>0.98361186651114996</v>
      </c>
      <c r="Q29">
        <v>1.0129232631067799</v>
      </c>
      <c r="R29">
        <v>0.98726166239690005</v>
      </c>
      <c r="S29">
        <v>24.610000610351499</v>
      </c>
      <c r="T29" s="27">
        <f>IF(C29,P29,R29)</f>
        <v>0.98726166239690005</v>
      </c>
      <c r="U29" s="27">
        <f>IF(D29 = 0,O29,Q29)</f>
        <v>1.0129232631067799</v>
      </c>
      <c r="V29" s="39">
        <f>S29*T29^(1-N29)</f>
        <v>24.296510114164345</v>
      </c>
      <c r="W29" s="38">
        <f>S29*U29^(N29+1)</f>
        <v>24.928042123297086</v>
      </c>
      <c r="X29" s="44">
        <f>0.5 * (D29-MAX($D$3:$D$125))/(MIN($D$3:$D$125)-MAX($D$3:$D$125)) + 0.75</f>
        <v>1.1839080534695872</v>
      </c>
      <c r="Y29" s="44">
        <f>AVERAGE(D29, F29, G29, H29, I29, J29, K29)</f>
        <v>0.22256547812475908</v>
      </c>
      <c r="Z29" s="22">
        <f>AI29^N29</f>
        <v>1</v>
      </c>
      <c r="AA29" s="22">
        <f>(Z29+AB29)/2</f>
        <v>1</v>
      </c>
      <c r="AB29" s="22">
        <f>AM29^N29</f>
        <v>1</v>
      </c>
      <c r="AC29" s="22">
        <v>1</v>
      </c>
      <c r="AD29" s="22">
        <v>1</v>
      </c>
      <c r="AE29" s="22">
        <v>1</v>
      </c>
      <c r="AF29" s="22">
        <f>PERCENTILE($L$2:$L$125, 0.05)</f>
        <v>-9.907550352032625E-2</v>
      </c>
      <c r="AG29" s="22">
        <f>PERCENTILE($L$2:$L$125, 0.95)</f>
        <v>0.96668296941511545</v>
      </c>
      <c r="AH29" s="22">
        <f>MIN(MAX(L29,AF29), AG29)</f>
        <v>-9.907550352032625E-2</v>
      </c>
      <c r="AI29" s="22">
        <f>AH29-$AH$126+1</f>
        <v>1</v>
      </c>
      <c r="AJ29" s="22">
        <f>PERCENTILE($M$2:$M$125, 0.02)</f>
        <v>-2.5910440121824867</v>
      </c>
      <c r="AK29" s="22">
        <f>PERCENTILE($M$2:$M$125, 0.98)</f>
        <v>1.2685596617232511</v>
      </c>
      <c r="AL29" s="22">
        <f>MIN(MAX(M29,AJ29), AK29)</f>
        <v>-1.9174214866249799</v>
      </c>
      <c r="AM29" s="22">
        <f>AL29-$AL$126 + 1</f>
        <v>1.6736225255575068</v>
      </c>
      <c r="AN29" s="46">
        <v>1</v>
      </c>
      <c r="AO29" s="17">
        <v>1</v>
      </c>
      <c r="AP29" s="51">
        <v>1</v>
      </c>
      <c r="AQ29" s="21">
        <v>1</v>
      </c>
      <c r="AR29" s="17">
        <f>(AI29^4)*AB29*AE29*AN29</f>
        <v>1</v>
      </c>
      <c r="AS29" s="17">
        <f>(AM29^4) *Z29*AC29*AO29</f>
        <v>7.8456702299683574</v>
      </c>
      <c r="AT29" s="17">
        <f>(AM29^4)*AA29*AP29*AQ29</f>
        <v>7.8456702299683574</v>
      </c>
      <c r="AU29" s="17">
        <f>MIN(AR29, 0.05*AR$126)</f>
        <v>1</v>
      </c>
      <c r="AV29" s="17">
        <f>MIN(AS29, 0.05*AS$126)</f>
        <v>7.8456702299683574</v>
      </c>
      <c r="AW29" s="17">
        <f>MIN(AT29, 0.05*AT$126)</f>
        <v>7.8456702299683574</v>
      </c>
      <c r="AX29" s="14">
        <f>AU29/$AU$126</f>
        <v>1.2814827574307889E-3</v>
      </c>
      <c r="AY29" s="14">
        <f>AV29/$AV$126</f>
        <v>1.1678623085515818E-3</v>
      </c>
      <c r="AZ29" s="67">
        <f>AW29/$AW$126</f>
        <v>5.6382528287451613E-4</v>
      </c>
      <c r="BA29" s="21">
        <f>N29</f>
        <v>0</v>
      </c>
      <c r="BB29" s="66">
        <v>123</v>
      </c>
      <c r="BC29" s="15">
        <f>$D$132*AX29</f>
        <v>151.15986161826356</v>
      </c>
      <c r="BD29" s="19">
        <f>BC29-BB29</f>
        <v>28.159861618263562</v>
      </c>
      <c r="BE29" s="53">
        <f>BD29*IF($BD$126 &gt; 0, (BD29&gt;0), (BD29&lt;0))</f>
        <v>28.159861618263562</v>
      </c>
      <c r="BF29" s="61">
        <f>BE29/$BE$126</f>
        <v>7.0341094857533592E-4</v>
      </c>
      <c r="BG29" s="62">
        <f>BF29*$BD$126</f>
        <v>2.1369624617718825</v>
      </c>
      <c r="BH29" s="63">
        <f>(IF(BG29 &gt; 0, V29, W29))</f>
        <v>24.296510114164345</v>
      </c>
      <c r="BI29" s="46">
        <f>BG29/BH29</f>
        <v>8.7953473635955612E-2</v>
      </c>
      <c r="BJ29" s="64">
        <f>BB29/BC29</f>
        <v>0.81370807490299257</v>
      </c>
      <c r="BK29" s="66">
        <v>25</v>
      </c>
      <c r="BL29" s="66">
        <v>271</v>
      </c>
      <c r="BM29" s="66">
        <v>25</v>
      </c>
      <c r="BN29" s="10">
        <f>SUM(BK29:BM29)</f>
        <v>321</v>
      </c>
      <c r="BO29" s="15">
        <f>AY29*$D$131</f>
        <v>204.55925837896942</v>
      </c>
      <c r="BP29" s="9">
        <f>BO29-BN29</f>
        <v>-116.44074162103058</v>
      </c>
      <c r="BQ29" s="53">
        <f>BP29*IF($BP$126 &gt; 0, (BP29&gt;0), (BP29&lt;0))</f>
        <v>0</v>
      </c>
      <c r="BR29" s="7">
        <f>BQ29/$BQ$126</f>
        <v>0</v>
      </c>
      <c r="BS29" s="62">
        <f>BR29*$BP$126*OR(M29&gt;0, BP29 &lt; 0)</f>
        <v>0</v>
      </c>
      <c r="BT29" s="48">
        <f>IF(BS29&gt;0,V29,W29)</f>
        <v>24.928042123297086</v>
      </c>
      <c r="BU29" s="46">
        <f>BS29/BT29</f>
        <v>0</v>
      </c>
      <c r="BV29" s="64">
        <f>BN29/BO29</f>
        <v>1.5692274333792842</v>
      </c>
      <c r="BW29" s="16">
        <f>BB29+BN29+BY29</f>
        <v>444</v>
      </c>
      <c r="BX29" s="69">
        <f>BC29+BO29+BZ29</f>
        <v>361.36808550635271</v>
      </c>
      <c r="BY29" s="66">
        <v>0</v>
      </c>
      <c r="BZ29" s="15">
        <f>AZ29*$D$134</f>
        <v>5.648965509119777</v>
      </c>
      <c r="CA29" s="37">
        <f>BZ29-BY29</f>
        <v>5.648965509119777</v>
      </c>
      <c r="CB29" s="54">
        <f>CA29*(CA29&lt;&gt;0)</f>
        <v>5.648965509119777</v>
      </c>
      <c r="CC29" s="26">
        <f>CB29/$CB$126</f>
        <v>2.5388609029751838E-3</v>
      </c>
      <c r="CD29" s="47">
        <f>CC29 * $CA$126</f>
        <v>5.648965509119777</v>
      </c>
      <c r="CE29" s="48">
        <f>IF(CD29&gt;0, V29, W29)</f>
        <v>24.296510114164345</v>
      </c>
      <c r="CF29" s="65">
        <f>CD29/CE29</f>
        <v>0.23250110746672836</v>
      </c>
      <c r="CG29" t="s">
        <v>222</v>
      </c>
      <c r="CH29" s="66">
        <v>0</v>
      </c>
      <c r="CI29" s="15">
        <f>AZ29*$CH$129</f>
        <v>5.2452666065816231</v>
      </c>
      <c r="CJ29" s="37">
        <f>CI29-CH29</f>
        <v>5.2452666065816231</v>
      </c>
      <c r="CK29" s="54">
        <f>CJ29*(CJ29&lt;&gt;0)</f>
        <v>5.2452666065816231</v>
      </c>
      <c r="CL29" s="26">
        <f>CK29/$CK$126</f>
        <v>8.1612985943389186E-4</v>
      </c>
      <c r="CM29" s="47">
        <f>CL29 * $CJ$126</f>
        <v>5.2452666065816231</v>
      </c>
      <c r="CN29" s="48">
        <f>IF(CD29&gt;0,V29,W29)</f>
        <v>24.296510114164345</v>
      </c>
      <c r="CO29" s="65">
        <f>CM29/CN29</f>
        <v>0.21588559764077991</v>
      </c>
      <c r="CP29" s="70">
        <f>N29</f>
        <v>0</v>
      </c>
      <c r="CQ29" s="1">
        <f>BW29+BY29</f>
        <v>444</v>
      </c>
    </row>
    <row r="30" spans="1:95" x14ac:dyDescent="0.2">
      <c r="A30" s="32" t="s">
        <v>164</v>
      </c>
      <c r="B30">
        <v>0</v>
      </c>
      <c r="C30">
        <v>0</v>
      </c>
      <c r="D30">
        <v>3.9041703637976898E-2</v>
      </c>
      <c r="E30">
        <v>0.96095829636202301</v>
      </c>
      <c r="F30">
        <v>2.2787028921998201E-2</v>
      </c>
      <c r="G30">
        <v>2.2787028921998201E-2</v>
      </c>
      <c r="H30">
        <v>0.125860373647984</v>
      </c>
      <c r="I30">
        <v>2.3107177974434599E-2</v>
      </c>
      <c r="J30">
        <v>5.3928453100499797E-2</v>
      </c>
      <c r="K30">
        <v>3.5055231000803801E-2</v>
      </c>
      <c r="L30">
        <v>0.33064077467540698</v>
      </c>
      <c r="M30">
        <v>-1.6764586756037201</v>
      </c>
      <c r="N30" s="21">
        <v>0</v>
      </c>
      <c r="O30">
        <v>1.00518279366608</v>
      </c>
      <c r="P30">
        <v>0.97402649185609502</v>
      </c>
      <c r="Q30">
        <v>1.03144462216304</v>
      </c>
      <c r="R30">
        <v>0.97780460246579604</v>
      </c>
      <c r="S30">
        <v>40.860000610351499</v>
      </c>
      <c r="T30" s="27">
        <f>IF(C30,P30,R30)</f>
        <v>0.97780460246579604</v>
      </c>
      <c r="U30" s="27">
        <f>IF(D30 = 0,O30,Q30)</f>
        <v>1.03144462216304</v>
      </c>
      <c r="V30" s="39">
        <f>S30*T30^(1-N30)</f>
        <v>39.953096653556933</v>
      </c>
      <c r="W30" s="38">
        <f>S30*U30^(N30+1)</f>
        <v>42.144827891125587</v>
      </c>
      <c r="X30" s="44">
        <f>0.5 * (D30-MAX($D$3:$D$125))/(MIN($D$3:$D$125)-MAX($D$3:$D$125)) + 0.75</f>
        <v>1.2302848155378641</v>
      </c>
      <c r="Y30" s="44">
        <f>AVERAGE(D30, F30, G30, H30, I30, J30, K30)</f>
        <v>4.6080999600813646E-2</v>
      </c>
      <c r="Z30" s="22">
        <f>AI30^N30</f>
        <v>1</v>
      </c>
      <c r="AA30" s="22">
        <f>(Z30+AB30)/2</f>
        <v>1</v>
      </c>
      <c r="AB30" s="22">
        <f>AM30^N30</f>
        <v>1</v>
      </c>
      <c r="AC30" s="22">
        <v>1</v>
      </c>
      <c r="AD30" s="22">
        <v>1</v>
      </c>
      <c r="AE30" s="22">
        <v>1</v>
      </c>
      <c r="AF30" s="22">
        <f>PERCENTILE($L$2:$L$125, 0.05)</f>
        <v>-9.907550352032625E-2</v>
      </c>
      <c r="AG30" s="22">
        <f>PERCENTILE($L$2:$L$125, 0.95)</f>
        <v>0.96668296941511545</v>
      </c>
      <c r="AH30" s="22">
        <f>MIN(MAX(L30,AF30), AG30)</f>
        <v>0.33064077467540698</v>
      </c>
      <c r="AI30" s="22">
        <f>AH30-$AH$126+1</f>
        <v>1.4297162781957331</v>
      </c>
      <c r="AJ30" s="22">
        <f>PERCENTILE($M$2:$M$125, 0.02)</f>
        <v>-2.5910440121824867</v>
      </c>
      <c r="AK30" s="22">
        <f>PERCENTILE($M$2:$M$125, 0.98)</f>
        <v>1.2685596617232511</v>
      </c>
      <c r="AL30" s="22">
        <f>MIN(MAX(M30,AJ30), AK30)</f>
        <v>-1.6764586756037201</v>
      </c>
      <c r="AM30" s="22">
        <f>AL30-$AL$126 + 1</f>
        <v>1.9145853365787666</v>
      </c>
      <c r="AN30" s="46">
        <v>1</v>
      </c>
      <c r="AO30" s="17">
        <v>1</v>
      </c>
      <c r="AP30" s="51">
        <v>1</v>
      </c>
      <c r="AQ30" s="21">
        <v>1</v>
      </c>
      <c r="AR30" s="17">
        <f>(AI30^4)*AB30*AE30*AN30</f>
        <v>4.1782983523879311</v>
      </c>
      <c r="AS30" s="17">
        <f>(AM30^4) *Z30*AC30*AO30</f>
        <v>13.436894696724073</v>
      </c>
      <c r="AT30" s="17">
        <f>(AM30^4)*AA30*AP30*AQ30</f>
        <v>13.436894696724073</v>
      </c>
      <c r="AU30" s="17">
        <f>MIN(AR30, 0.05*AR$126)</f>
        <v>4.1782983523879311</v>
      </c>
      <c r="AV30" s="17">
        <f>MIN(AS30, 0.05*AS$126)</f>
        <v>13.436894696724073</v>
      </c>
      <c r="AW30" s="17">
        <f>MIN(AT30, 0.05*AT$126)</f>
        <v>13.436894696724073</v>
      </c>
      <c r="AX30" s="14">
        <f>AU30/$AU$126</f>
        <v>5.3544172939866078E-3</v>
      </c>
      <c r="AY30" s="14">
        <f>AV30/$AV$126</f>
        <v>2.0001405106653291E-3</v>
      </c>
      <c r="AZ30" s="67">
        <f>AW30/$AW$126</f>
        <v>9.6563591525896839E-4</v>
      </c>
      <c r="BA30" s="21">
        <f>N30</f>
        <v>0</v>
      </c>
      <c r="BB30" s="66">
        <v>899</v>
      </c>
      <c r="BC30" s="15">
        <f>$D$132*AX30</f>
        <v>631.59100074677826</v>
      </c>
      <c r="BD30" s="19">
        <f>BC30-BB30</f>
        <v>-267.40899925322174</v>
      </c>
      <c r="BE30" s="53">
        <f>BD30*IF($BD$126 &gt; 0, (BD30&gt;0), (BD30&lt;0))</f>
        <v>0</v>
      </c>
      <c r="BF30" s="61">
        <f>BE30/$BE$126</f>
        <v>0</v>
      </c>
      <c r="BG30" s="62">
        <f>BF30*$BD$126</f>
        <v>0</v>
      </c>
      <c r="BH30" s="63">
        <f>(IF(BG30 &gt; 0, V30, W30))</f>
        <v>42.144827891125587</v>
      </c>
      <c r="BI30" s="46">
        <f>BG30/BH30</f>
        <v>0</v>
      </c>
      <c r="BJ30" s="64">
        <f>BB30/BC30</f>
        <v>1.4233895019673233</v>
      </c>
      <c r="BK30" s="66">
        <v>204</v>
      </c>
      <c r="BL30" s="66">
        <v>1389</v>
      </c>
      <c r="BM30" s="66">
        <v>0</v>
      </c>
      <c r="BN30" s="10">
        <f>SUM(BK30:BM30)</f>
        <v>1593</v>
      </c>
      <c r="BO30" s="15">
        <f>AY30*$D$131</f>
        <v>350.33861142660703</v>
      </c>
      <c r="BP30" s="9">
        <f>BO30-BN30</f>
        <v>-1242.661388573393</v>
      </c>
      <c r="BQ30" s="53">
        <f>BP30*IF($BP$126 &gt; 0, (BP30&gt;0), (BP30&lt;0))</f>
        <v>0</v>
      </c>
      <c r="BR30" s="7">
        <f>BQ30/$BQ$126</f>
        <v>0</v>
      </c>
      <c r="BS30" s="62">
        <f>BR30*$BP$126*OR(M30&gt;0, BP30 &lt; 0)</f>
        <v>0</v>
      </c>
      <c r="BT30" s="48">
        <f>IF(BS30&gt;0,V30,W30)</f>
        <v>42.144827891125587</v>
      </c>
      <c r="BU30" s="46">
        <f>BS30/BT30</f>
        <v>0</v>
      </c>
      <c r="BV30" s="64">
        <f>BN30/BO30</f>
        <v>4.5470294967293947</v>
      </c>
      <c r="BW30" s="16">
        <f>BB30+BN30+BY30</f>
        <v>2492</v>
      </c>
      <c r="BX30" s="69">
        <f>BC30+BO30+BZ30</f>
        <v>991.60431840836486</v>
      </c>
      <c r="BY30" s="66">
        <v>0</v>
      </c>
      <c r="BZ30" s="15">
        <f>AZ30*$D$134</f>
        <v>9.6747062349796042</v>
      </c>
      <c r="CA30" s="37">
        <f>BZ30-BY30</f>
        <v>9.6747062349796042</v>
      </c>
      <c r="CB30" s="54">
        <f>CA30*(CA30&lt;&gt;0)</f>
        <v>9.6747062349796042</v>
      </c>
      <c r="CC30" s="26">
        <f>CB30/$CB$126</f>
        <v>4.3481825775189284E-3</v>
      </c>
      <c r="CD30" s="47">
        <f>CC30 * $CA$126</f>
        <v>9.6747062349796042</v>
      </c>
      <c r="CE30" s="48">
        <f>IF(CD30&gt;0, V30, W30)</f>
        <v>39.953096653556933</v>
      </c>
      <c r="CF30" s="65">
        <f>CD30/CE30</f>
        <v>0.24215159888284371</v>
      </c>
      <c r="CG30" t="s">
        <v>222</v>
      </c>
      <c r="CH30" s="66">
        <v>0</v>
      </c>
      <c r="CI30" s="15">
        <f>AZ30*$CH$129</f>
        <v>8.9833109196541834</v>
      </c>
      <c r="CJ30" s="37">
        <f>CI30-CH30</f>
        <v>8.9833109196541834</v>
      </c>
      <c r="CK30" s="54">
        <f>CJ30*(CJ30&lt;&gt;0)</f>
        <v>8.9833109196541834</v>
      </c>
      <c r="CL30" s="26">
        <f>CK30/$CK$126</f>
        <v>1.3977455919798013E-3</v>
      </c>
      <c r="CM30" s="47">
        <f>CL30 * $CJ$126</f>
        <v>8.9833109196541834</v>
      </c>
      <c r="CN30" s="48">
        <f>IF(CD30&gt;0,V30,W30)</f>
        <v>39.953096653556933</v>
      </c>
      <c r="CO30" s="65">
        <f>CM30/CN30</f>
        <v>0.22484642423466367</v>
      </c>
      <c r="CP30" s="70">
        <f>N30</f>
        <v>0</v>
      </c>
      <c r="CQ30" s="1">
        <f>BW30+BY30</f>
        <v>2492</v>
      </c>
    </row>
    <row r="31" spans="1:95" x14ac:dyDescent="0.2">
      <c r="A31" s="32" t="s">
        <v>231</v>
      </c>
      <c r="B31">
        <v>1</v>
      </c>
      <c r="C31">
        <v>1</v>
      </c>
      <c r="D31">
        <v>0.28365960846983601</v>
      </c>
      <c r="E31">
        <v>0.71634039153016305</v>
      </c>
      <c r="F31">
        <v>0.55343663090981299</v>
      </c>
      <c r="G31">
        <v>0.55343663090981299</v>
      </c>
      <c r="H31">
        <v>0.434391976598412</v>
      </c>
      <c r="I31">
        <v>8.5875470121186695E-2</v>
      </c>
      <c r="J31">
        <v>0.19314143834832501</v>
      </c>
      <c r="K31">
        <v>0.32694272729114598</v>
      </c>
      <c r="L31">
        <v>0.55782159257942998</v>
      </c>
      <c r="M31">
        <v>0.61474114010604897</v>
      </c>
      <c r="N31" s="21">
        <v>0</v>
      </c>
      <c r="O31">
        <v>1.00028217791833</v>
      </c>
      <c r="P31">
        <v>0.99235808576322404</v>
      </c>
      <c r="Q31">
        <v>1.0068965453455101</v>
      </c>
      <c r="R31">
        <v>1</v>
      </c>
      <c r="S31">
        <v>1.96000003814697</v>
      </c>
      <c r="T31" s="27">
        <f>IF(C31,P31,R31)</f>
        <v>0.99235808576322404</v>
      </c>
      <c r="U31" s="27">
        <f>IF(D31 = 0,O31,Q31)</f>
        <v>1.0068965453455101</v>
      </c>
      <c r="V31" s="39">
        <f>S31*T31^(1-N31)</f>
        <v>1.9450218859513733</v>
      </c>
      <c r="W31" s="38">
        <f>S31*U31^(N31+1)</f>
        <v>1.9735172672872521</v>
      </c>
      <c r="X31" s="44">
        <f>0.5 * (D31-MAX($D$3:$D$125))/(MIN($D$3:$D$125)-MAX($D$3:$D$125)) + 0.75</f>
        <v>1.1048975288998995</v>
      </c>
      <c r="Y31" s="44">
        <f>AVERAGE(D31, F31, G31, H31, I31, J31, K31)</f>
        <v>0.34726921180693315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PERCENTILE($L$2:$L$125, 0.05)</f>
        <v>-9.907550352032625E-2</v>
      </c>
      <c r="AG31" s="22">
        <f>PERCENTILE($L$2:$L$125, 0.95)</f>
        <v>0.96668296941511545</v>
      </c>
      <c r="AH31" s="22">
        <f>MIN(MAX(L31,AF31), AG31)</f>
        <v>0.55782159257942998</v>
      </c>
      <c r="AI31" s="22">
        <f>AH31-$AH$126+1</f>
        <v>1.6568970960997562</v>
      </c>
      <c r="AJ31" s="22">
        <f>PERCENTILE($M$2:$M$125, 0.02)</f>
        <v>-2.5910440121824867</v>
      </c>
      <c r="AK31" s="22">
        <f>PERCENTILE($M$2:$M$125, 0.98)</f>
        <v>1.2685596617232511</v>
      </c>
      <c r="AL31" s="22">
        <f>MIN(MAX(M31,AJ31), AK31)</f>
        <v>0.61474114010604897</v>
      </c>
      <c r="AM31" s="22">
        <f>AL31-$AL$126 + 1</f>
        <v>4.2057851522885361</v>
      </c>
      <c r="AN31" s="46">
        <v>0</v>
      </c>
      <c r="AO31" s="75">
        <v>0.2</v>
      </c>
      <c r="AP31" s="51">
        <v>0.5</v>
      </c>
      <c r="AQ31" s="50">
        <v>1</v>
      </c>
      <c r="AR31" s="17">
        <f>(AI31^4)*AB31*AE31*AN31</f>
        <v>0</v>
      </c>
      <c r="AS31" s="17">
        <f>(AM31^4) *Z31*AC31*AO31</f>
        <v>62.577517391329792</v>
      </c>
      <c r="AT31" s="17">
        <f>(AM31^4)*AA31*AP31*AQ31</f>
        <v>156.44379347832447</v>
      </c>
      <c r="AU31" s="17">
        <f>MIN(AR31, 0.05*AR$126)</f>
        <v>0</v>
      </c>
      <c r="AV31" s="17">
        <f>MIN(AS31, 0.05*AS$126)</f>
        <v>62.577517391329792</v>
      </c>
      <c r="AW31" s="17">
        <f>MIN(AT31, 0.05*AT$126)</f>
        <v>156.44379347832447</v>
      </c>
      <c r="AX31" s="14">
        <f>AU31/$AU$126</f>
        <v>0</v>
      </c>
      <c r="AY31" s="14">
        <f>AV31/$AV$126</f>
        <v>9.3149370011642602E-3</v>
      </c>
      <c r="AZ31" s="67">
        <f>AW31/$AW$126</f>
        <v>1.124275728222067E-2</v>
      </c>
      <c r="BA31" s="21">
        <f>N31</f>
        <v>0</v>
      </c>
      <c r="BB31" s="66">
        <v>0</v>
      </c>
      <c r="BC31" s="15">
        <f>$D$132*AX31</f>
        <v>0</v>
      </c>
      <c r="BD31" s="19">
        <f>BC31-BB31</f>
        <v>0</v>
      </c>
      <c r="BE31" s="53">
        <f>BD31*IF($BD$126 &gt; 0, (BD31&gt;0), (BD31&lt;0))</f>
        <v>0</v>
      </c>
      <c r="BF31" s="61">
        <f>BE31/$BE$126</f>
        <v>0</v>
      </c>
      <c r="BG31" s="62">
        <f>BF31*$BD$126</f>
        <v>0</v>
      </c>
      <c r="BH31" s="63">
        <f>(IF(BG31 &gt; 0, V31, W31))</f>
        <v>1.9735172672872521</v>
      </c>
      <c r="BI31" s="46">
        <f>BG31/BH31</f>
        <v>0</v>
      </c>
      <c r="BJ31" s="64" t="e">
        <f>BB31/BC31</f>
        <v>#DIV/0!</v>
      </c>
      <c r="BK31" s="66">
        <v>0</v>
      </c>
      <c r="BL31" s="66">
        <v>0</v>
      </c>
      <c r="BM31" s="66">
        <v>0</v>
      </c>
      <c r="BN31" s="10">
        <f>SUM(BK31:BM31)</f>
        <v>0</v>
      </c>
      <c r="BO31" s="15">
        <f>AY31*$D$131</f>
        <v>1631.5764203129283</v>
      </c>
      <c r="BP31" s="9">
        <f>BO31-BN31</f>
        <v>1631.5764203129283</v>
      </c>
      <c r="BQ31" s="53">
        <f>BP31*IF($BP$126 &gt; 0, (BP31&gt;0), (BP31&lt;0))</f>
        <v>1631.5764203129283</v>
      </c>
      <c r="BR31" s="7">
        <f>BQ31/$BQ$126</f>
        <v>1.2780145792633349E-2</v>
      </c>
      <c r="BS31" s="62">
        <f>BR31*$BP$126*OR(M31&gt;0, BP31 &lt; 0)</f>
        <v>75.185597698061855</v>
      </c>
      <c r="BT31" s="48">
        <f>IF(BS31&gt;0,V31,W31)</f>
        <v>1.9450218859513733</v>
      </c>
      <c r="BU31" s="46">
        <f>BS31/BT31</f>
        <v>38.65539932538401</v>
      </c>
      <c r="BV31" s="64">
        <f>BN31/BO31</f>
        <v>0</v>
      </c>
      <c r="BW31" s="16">
        <f>BB31+BN31+BY31</f>
        <v>59</v>
      </c>
      <c r="BX31" s="69">
        <f>BC31+BO31+BZ31</f>
        <v>1744.2176055234972</v>
      </c>
      <c r="BY31" s="66">
        <v>59</v>
      </c>
      <c r="BZ31" s="15">
        <f>AZ31*$D$134</f>
        <v>112.64118521056889</v>
      </c>
      <c r="CA31" s="37">
        <f>BZ31-BY31</f>
        <v>53.641185210568892</v>
      </c>
      <c r="CB31" s="54">
        <f>CA31*(CA31&lt;&gt;0)</f>
        <v>53.641185210568892</v>
      </c>
      <c r="CC31" s="26">
        <f>CB31/$CB$126</f>
        <v>2.4108397847446724E-2</v>
      </c>
      <c r="CD31" s="47">
        <f>CC31 * $CA$126</f>
        <v>53.641185210568892</v>
      </c>
      <c r="CE31" s="48">
        <f>IF(CD31&gt;0, V31, W31)</f>
        <v>1.9450218859513733</v>
      </c>
      <c r="CF31" s="65">
        <f>CD31/CE31</f>
        <v>27.578705205330504</v>
      </c>
      <c r="CG31" t="s">
        <v>222</v>
      </c>
      <c r="CH31" s="66">
        <v>0</v>
      </c>
      <c r="CI31" s="15">
        <f>AZ31*$CH$129</f>
        <v>104.5913709964989</v>
      </c>
      <c r="CJ31" s="37">
        <f>CI31-CH31</f>
        <v>104.5913709964989</v>
      </c>
      <c r="CK31" s="54">
        <f>CJ31*(CJ31&lt;&gt;0)</f>
        <v>104.5913709964989</v>
      </c>
      <c r="CL31" s="26">
        <f>CK31/$CK$126</f>
        <v>1.6273746848685062E-2</v>
      </c>
      <c r="CM31" s="47">
        <f>CL31 * $CJ$126</f>
        <v>104.5913709964989</v>
      </c>
      <c r="CN31" s="48">
        <f>IF(CD31&gt;0,V31,W31)</f>
        <v>1.9450218859513733</v>
      </c>
      <c r="CO31" s="65">
        <f>CM31/CN31</f>
        <v>53.773878716711643</v>
      </c>
      <c r="CP31" s="70">
        <f>N31</f>
        <v>0</v>
      </c>
      <c r="CQ31" s="1">
        <f>BW31+BY31</f>
        <v>118</v>
      </c>
    </row>
    <row r="32" spans="1:95" x14ac:dyDescent="0.2">
      <c r="A32" s="32" t="s">
        <v>155</v>
      </c>
      <c r="B32">
        <v>0</v>
      </c>
      <c r="C32">
        <v>0</v>
      </c>
      <c r="D32">
        <v>0.20388349514563101</v>
      </c>
      <c r="E32">
        <v>0.79611650485436802</v>
      </c>
      <c r="F32">
        <v>0.222910216718266</v>
      </c>
      <c r="G32">
        <v>0.222910216718266</v>
      </c>
      <c r="H32">
        <v>0.452261306532663</v>
      </c>
      <c r="I32">
        <v>0.25628140703517499</v>
      </c>
      <c r="J32">
        <v>0.340449943436267</v>
      </c>
      <c r="K32">
        <v>0.27548098060138299</v>
      </c>
      <c r="L32">
        <v>-0.109154123151565</v>
      </c>
      <c r="M32">
        <v>-0.196551085844864</v>
      </c>
      <c r="N32" s="21">
        <v>0</v>
      </c>
      <c r="O32">
        <v>1.00490404193242</v>
      </c>
      <c r="P32">
        <v>0.98537548867276703</v>
      </c>
      <c r="Q32">
        <v>1.00593371919274</v>
      </c>
      <c r="R32">
        <v>0.99398272438157598</v>
      </c>
      <c r="S32">
        <v>79.839996337890597</v>
      </c>
      <c r="T32" s="27">
        <f>IF(C32,P32,R32)</f>
        <v>0.99398272438157598</v>
      </c>
      <c r="U32" s="27">
        <f>IF(D32 = 0,O32,Q32)</f>
        <v>1.00593371919274</v>
      </c>
      <c r="V32" s="39">
        <f>S32*T32^(1-N32)</f>
        <v>79.359577074551538</v>
      </c>
      <c r="W32" s="38">
        <f>S32*U32^(N32+1)</f>
        <v>80.313744456509028</v>
      </c>
      <c r="X32" s="44">
        <f>0.5 * (D32-MAX($D$3:$D$125))/(MIN($D$3:$D$125)-MAX($D$3:$D$125)) + 0.75</f>
        <v>1.1457895085574004</v>
      </c>
      <c r="Y32" s="44">
        <f>AVERAGE(D32, F32, G32, H32, I32, J32, K32)</f>
        <v>0.28202536659823585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PERCENTILE($L$2:$L$125, 0.05)</f>
        <v>-9.907550352032625E-2</v>
      </c>
      <c r="AG32" s="22">
        <f>PERCENTILE($L$2:$L$125, 0.95)</f>
        <v>0.96668296941511545</v>
      </c>
      <c r="AH32" s="22">
        <f>MIN(MAX(L32,AF32), AG32)</f>
        <v>-9.907550352032625E-2</v>
      </c>
      <c r="AI32" s="22">
        <f>AH32-$AH$126+1</f>
        <v>1</v>
      </c>
      <c r="AJ32" s="22">
        <f>PERCENTILE($M$2:$M$125, 0.02)</f>
        <v>-2.5910440121824867</v>
      </c>
      <c r="AK32" s="22">
        <f>PERCENTILE($M$2:$M$125, 0.98)</f>
        <v>1.2685596617232511</v>
      </c>
      <c r="AL32" s="22">
        <f>MIN(MAX(M32,AJ32), AK32)</f>
        <v>-0.196551085844864</v>
      </c>
      <c r="AM32" s="22">
        <f>AL32-$AL$126 + 1</f>
        <v>3.3944929263376227</v>
      </c>
      <c r="AN32" s="46">
        <v>1</v>
      </c>
      <c r="AO32" s="17">
        <v>1</v>
      </c>
      <c r="AP32" s="51">
        <v>1</v>
      </c>
      <c r="AQ32" s="21">
        <v>1</v>
      </c>
      <c r="AR32" s="17">
        <f>(AI32^4)*AB32*AE32*AN32</f>
        <v>1</v>
      </c>
      <c r="AS32" s="17">
        <f>(AM32^4) *Z32*AC32*AO32</f>
        <v>132.7699011769659</v>
      </c>
      <c r="AT32" s="17">
        <f>(AM32^4)*AA32*AP32*AQ32</f>
        <v>132.7699011769659</v>
      </c>
      <c r="AU32" s="17">
        <f>MIN(AR32, 0.05*AR$126)</f>
        <v>1</v>
      </c>
      <c r="AV32" s="17">
        <f>MIN(AS32, 0.05*AS$126)</f>
        <v>132.7699011769659</v>
      </c>
      <c r="AW32" s="17">
        <f>MIN(AT32, 0.05*AT$126)</f>
        <v>132.7699011769659</v>
      </c>
      <c r="AX32" s="14">
        <f>AU32/$AU$126</f>
        <v>1.2814827574307889E-3</v>
      </c>
      <c r="AY32" s="14">
        <f>AV32/$AV$126</f>
        <v>1.9763380151057167E-2</v>
      </c>
      <c r="AZ32" s="67">
        <f>AW32/$AW$126</f>
        <v>9.5414445030308475E-3</v>
      </c>
      <c r="BA32" s="21">
        <f>N32</f>
        <v>0</v>
      </c>
      <c r="BB32" s="66">
        <v>240</v>
      </c>
      <c r="BC32" s="15">
        <f>$D$132*AX32</f>
        <v>151.15986161826356</v>
      </c>
      <c r="BD32" s="19">
        <f>BC32-BB32</f>
        <v>-88.840138381736438</v>
      </c>
      <c r="BE32" s="53">
        <f>BD32*IF($BD$126 &gt; 0, (BD32&gt;0), (BD32&lt;0))</f>
        <v>0</v>
      </c>
      <c r="BF32" s="61">
        <f>BE32/$BE$126</f>
        <v>0</v>
      </c>
      <c r="BG32" s="62">
        <f>BF32*$BD$126</f>
        <v>0</v>
      </c>
      <c r="BH32" s="63">
        <f>(IF(BG32 &gt; 0, V32, W32))</f>
        <v>80.313744456509028</v>
      </c>
      <c r="BI32" s="46">
        <f>BG32/BH32</f>
        <v>0</v>
      </c>
      <c r="BJ32" s="64">
        <f>BB32/BC32</f>
        <v>1.5877230729814489</v>
      </c>
      <c r="BK32" s="66">
        <v>240</v>
      </c>
      <c r="BL32" s="66">
        <v>160</v>
      </c>
      <c r="BM32" s="66">
        <v>0</v>
      </c>
      <c r="BN32" s="10">
        <f>SUM(BK32:BM32)</f>
        <v>400</v>
      </c>
      <c r="BO32" s="15">
        <f>AY32*$D$131</f>
        <v>3461.6943771187202</v>
      </c>
      <c r="BP32" s="9">
        <f>BO32-BN32</f>
        <v>3061.6943771187202</v>
      </c>
      <c r="BQ32" s="53">
        <f>BP32*IF($BP$126 &gt; 0, (BP32&gt;0), (BP32&lt;0))</f>
        <v>3061.6943771187202</v>
      </c>
      <c r="BR32" s="7">
        <f>BQ32/$BQ$126</f>
        <v>2.3982266490807869E-2</v>
      </c>
      <c r="BS32" s="62">
        <f>BR32*$BP$126*OR(M32&gt;0, BP32 &lt; 0)</f>
        <v>0</v>
      </c>
      <c r="BT32" s="48">
        <f>IF(BS32&gt;0,V32,W32)</f>
        <v>80.313744456509028</v>
      </c>
      <c r="BU32" s="46">
        <f>BS32/BT32</f>
        <v>0</v>
      </c>
      <c r="BV32" s="64">
        <f>BN32/BO32</f>
        <v>0.11555035090444145</v>
      </c>
      <c r="BW32" s="16">
        <f>BB32+BN32+BY32</f>
        <v>720</v>
      </c>
      <c r="BX32" s="69">
        <f>BC32+BO32+BZ32</f>
        <v>3708.44997121285</v>
      </c>
      <c r="BY32" s="66">
        <v>80</v>
      </c>
      <c r="BZ32" s="15">
        <f>AZ32*$D$134</f>
        <v>95.595732475866058</v>
      </c>
      <c r="CA32" s="37">
        <f>BZ32-BY32</f>
        <v>15.595732475866058</v>
      </c>
      <c r="CB32" s="54">
        <f>CA32*(CA32&lt;&gt;0)</f>
        <v>15.595732475866058</v>
      </c>
      <c r="CC32" s="26">
        <f>CB32/$CB$126</f>
        <v>7.0093179666813827E-3</v>
      </c>
      <c r="CD32" s="47">
        <f>CC32 * $CA$126</f>
        <v>15.595732475866058</v>
      </c>
      <c r="CE32" s="48">
        <f>IF(CD32&gt;0, V32, W32)</f>
        <v>79.359577074551538</v>
      </c>
      <c r="CF32" s="65">
        <f>CD32/CE32</f>
        <v>0.19651985369346411</v>
      </c>
      <c r="CG32" t="s">
        <v>222</v>
      </c>
      <c r="CH32" s="66">
        <v>0</v>
      </c>
      <c r="CI32" s="15">
        <f>AZ32*$CH$129</f>
        <v>88.764058211695968</v>
      </c>
      <c r="CJ32" s="37">
        <f>CI32-CH32</f>
        <v>88.764058211695968</v>
      </c>
      <c r="CK32" s="54">
        <f>CJ32*(CJ32&lt;&gt;0)</f>
        <v>88.764058211695968</v>
      </c>
      <c r="CL32" s="26">
        <f>CK32/$CK$126</f>
        <v>1.3811118439660179E-2</v>
      </c>
      <c r="CM32" s="47">
        <f>CL32 * $CJ$126</f>
        <v>88.764058211695968</v>
      </c>
      <c r="CN32" s="48">
        <f>IF(CD32&gt;0,V32,W32)</f>
        <v>79.359577074551538</v>
      </c>
      <c r="CO32" s="65">
        <f>CM32/CN32</f>
        <v>1.1185046781223358</v>
      </c>
      <c r="CP32" s="70">
        <f>N32</f>
        <v>0</v>
      </c>
      <c r="CQ32" s="1">
        <f>BW32+BY32</f>
        <v>800</v>
      </c>
    </row>
    <row r="33" spans="1:95" x14ac:dyDescent="0.2">
      <c r="A33" s="32" t="s">
        <v>247</v>
      </c>
      <c r="B33">
        <v>1</v>
      </c>
      <c r="C33">
        <v>1</v>
      </c>
      <c r="D33">
        <v>0.71194566520175695</v>
      </c>
      <c r="E33">
        <v>0.288054334798242</v>
      </c>
      <c r="F33">
        <v>0.87882399682161305</v>
      </c>
      <c r="G33">
        <v>0.87882399682161305</v>
      </c>
      <c r="H33">
        <v>0.16297534475553699</v>
      </c>
      <c r="I33">
        <v>0.72879231090681096</v>
      </c>
      <c r="J33">
        <v>0.34463774912975198</v>
      </c>
      <c r="K33">
        <v>0.55034164311435896</v>
      </c>
      <c r="L33">
        <v>0.31466857809128201</v>
      </c>
      <c r="M33">
        <v>0.24927725242455401</v>
      </c>
      <c r="N33" s="21">
        <v>0</v>
      </c>
      <c r="O33">
        <v>0.99575000405311498</v>
      </c>
      <c r="P33">
        <v>0.99870689774771504</v>
      </c>
      <c r="Q33">
        <v>1.01098900019237</v>
      </c>
      <c r="R33">
        <v>0.99285714954745996</v>
      </c>
      <c r="S33">
        <v>2.1800000667571999</v>
      </c>
      <c r="T33" s="27">
        <f>IF(C33,P33,R33)</f>
        <v>0.99870689774771504</v>
      </c>
      <c r="U33" s="27">
        <f>IF(D33 = 0,O33,Q33)</f>
        <v>1.01098900019237</v>
      </c>
      <c r="V33" s="39">
        <f>S33*T33^(1-N33)</f>
        <v>2.177181103760895</v>
      </c>
      <c r="W33" s="38">
        <f>S33*U33^(N33+1)</f>
        <v>2.2039560879101616</v>
      </c>
      <c r="X33" s="44">
        <f>0.5 * (D33-MAX($D$3:$D$125))/(MIN($D$3:$D$125)-MAX($D$3:$D$125)) + 0.75</f>
        <v>0.88536483935535726</v>
      </c>
      <c r="Y33" s="44">
        <f>AVERAGE(D33, F33, G33, H33, I33, J33, K33)</f>
        <v>0.60804867239306315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PERCENTILE($L$2:$L$125, 0.05)</f>
        <v>-9.907550352032625E-2</v>
      </c>
      <c r="AG33" s="22">
        <f>PERCENTILE($L$2:$L$125, 0.95)</f>
        <v>0.96668296941511545</v>
      </c>
      <c r="AH33" s="22">
        <f>MIN(MAX(L33,AF33), AG33)</f>
        <v>0.31466857809128201</v>
      </c>
      <c r="AI33" s="22">
        <f>AH33-$AH$126+1</f>
        <v>1.4137440816116082</v>
      </c>
      <c r="AJ33" s="22">
        <f>PERCENTILE($M$2:$M$125, 0.02)</f>
        <v>-2.5910440121824867</v>
      </c>
      <c r="AK33" s="22">
        <f>PERCENTILE($M$2:$M$125, 0.98)</f>
        <v>1.2685596617232511</v>
      </c>
      <c r="AL33" s="22">
        <f>MIN(MAX(M33,AJ33), AK33)</f>
        <v>0.24927725242455401</v>
      </c>
      <c r="AM33" s="22">
        <f>AL33-$AL$126 + 1</f>
        <v>3.8403212646070406</v>
      </c>
      <c r="AN33" s="46">
        <v>0</v>
      </c>
      <c r="AO33" s="75">
        <v>0.2</v>
      </c>
      <c r="AP33" s="51">
        <v>0.5</v>
      </c>
      <c r="AQ33" s="50">
        <v>1</v>
      </c>
      <c r="AR33" s="17">
        <f>(AI33^4)*AB33*AE33*AN33</f>
        <v>0</v>
      </c>
      <c r="AS33" s="17">
        <f>(AM33^4) *Z33*AC33*AO33</f>
        <v>43.501098497795475</v>
      </c>
      <c r="AT33" s="17">
        <f>(AM33^4)*AA33*AP33*AQ33</f>
        <v>108.75274624448868</v>
      </c>
      <c r="AU33" s="17">
        <f>MIN(AR33, 0.05*AR$126)</f>
        <v>0</v>
      </c>
      <c r="AV33" s="17">
        <f>MIN(AS33, 0.05*AS$126)</f>
        <v>43.501098497795475</v>
      </c>
      <c r="AW33" s="17">
        <f>MIN(AT33, 0.05*AT$126)</f>
        <v>108.75274624448868</v>
      </c>
      <c r="AX33" s="14">
        <f>AU33/$AU$126</f>
        <v>0</v>
      </c>
      <c r="AY33" s="14">
        <f>AV33/$AV$126</f>
        <v>6.4753286624398519E-3</v>
      </c>
      <c r="AZ33" s="67">
        <f>AW33/$AW$126</f>
        <v>7.8154633214715941E-3</v>
      </c>
      <c r="BA33" s="21">
        <f>N33</f>
        <v>0</v>
      </c>
      <c r="BB33" s="66">
        <v>0</v>
      </c>
      <c r="BC33" s="15">
        <f>$D$132*AX33</f>
        <v>0</v>
      </c>
      <c r="BD33" s="19">
        <f>BC33-BB33</f>
        <v>0</v>
      </c>
      <c r="BE33" s="53">
        <f>BD33*IF($BD$126 &gt; 0, (BD33&gt;0), (BD33&lt;0))</f>
        <v>0</v>
      </c>
      <c r="BF33" s="61">
        <f>BE33/$BE$126</f>
        <v>0</v>
      </c>
      <c r="BG33" s="62">
        <f>BF33*$BD$126</f>
        <v>0</v>
      </c>
      <c r="BH33" s="63">
        <f>(IF(BG33 &gt; 0, V33, W33))</f>
        <v>2.2039560879101616</v>
      </c>
      <c r="BI33" s="46">
        <f>BG33/BH33</f>
        <v>0</v>
      </c>
      <c r="BJ33" s="64" t="e">
        <f>BB33/BC33</f>
        <v>#DIV/0!</v>
      </c>
      <c r="BK33" s="66">
        <v>0</v>
      </c>
      <c r="BL33" s="66">
        <v>0</v>
      </c>
      <c r="BM33" s="66">
        <v>0</v>
      </c>
      <c r="BN33" s="10">
        <f>SUM(BK33:BM33)</f>
        <v>0</v>
      </c>
      <c r="BO33" s="15">
        <f>AY33*$D$131</f>
        <v>1134.1991425269771</v>
      </c>
      <c r="BP33" s="9">
        <f>BO33-BN33</f>
        <v>1134.1991425269771</v>
      </c>
      <c r="BQ33" s="53">
        <f>BP33*IF($BP$126 &gt; 0, (BP33&gt;0), (BP33&lt;0))</f>
        <v>1134.1991425269771</v>
      </c>
      <c r="BR33" s="7">
        <f>BQ33/$BQ$126</f>
        <v>8.8841872307730361E-3</v>
      </c>
      <c r="BS33" s="62">
        <f>BR33*$BP$126*OR(M33&gt;0, BP33 &lt; 0)</f>
        <v>52.265673478637673</v>
      </c>
      <c r="BT33" s="48">
        <f>IF(BS33&gt;0,V33,W33)</f>
        <v>2.177181103760895</v>
      </c>
      <c r="BU33" s="46">
        <f>BS33/BT33</f>
        <v>24.006121212586851</v>
      </c>
      <c r="BV33" s="64">
        <f>BN33/BO33</f>
        <v>0</v>
      </c>
      <c r="BW33" s="16">
        <f>BB33+BN33+BY33</f>
        <v>11</v>
      </c>
      <c r="BX33" s="69">
        <f>BC33+BO33+BZ33</f>
        <v>1212.502269544801</v>
      </c>
      <c r="BY33" s="66">
        <v>11</v>
      </c>
      <c r="BZ33" s="15">
        <f>AZ33*$D$134</f>
        <v>78.303127017823897</v>
      </c>
      <c r="CA33" s="37">
        <f>BZ33-BY33</f>
        <v>67.303127017823897</v>
      </c>
      <c r="CB33" s="54">
        <f>CA33*(CA33&lt;&gt;0)</f>
        <v>67.303127017823897</v>
      </c>
      <c r="CC33" s="26">
        <f>CB33/$CB$126</f>
        <v>3.0248596412505158E-2</v>
      </c>
      <c r="CD33" s="47">
        <f>CC33 * $CA$126</f>
        <v>67.303127017823897</v>
      </c>
      <c r="CE33" s="48">
        <f>IF(CD33&gt;0, V33, W33)</f>
        <v>2.177181103760895</v>
      </c>
      <c r="CF33" s="65">
        <f>CD33/CE33</f>
        <v>30.91296672636166</v>
      </c>
      <c r="CG33" t="s">
        <v>222</v>
      </c>
      <c r="CH33" s="66">
        <v>0</v>
      </c>
      <c r="CI33" s="15">
        <f>AZ33*$CH$129</f>
        <v>72.707255279650241</v>
      </c>
      <c r="CJ33" s="37">
        <f>CI33-CH33</f>
        <v>72.707255279650241</v>
      </c>
      <c r="CK33" s="54">
        <f>CJ33*(CJ33&lt;&gt;0)</f>
        <v>72.707255279650241</v>
      </c>
      <c r="CL33" s="26">
        <f>CK33/$CK$126</f>
        <v>1.1312782834860782E-2</v>
      </c>
      <c r="CM33" s="47">
        <f>CL33 * $CJ$126</f>
        <v>72.707255279650241</v>
      </c>
      <c r="CN33" s="48">
        <f>IF(CD33&gt;0,V33,W33)</f>
        <v>2.177181103760895</v>
      </c>
      <c r="CO33" s="65">
        <f>CM33/CN33</f>
        <v>33.39513426515353</v>
      </c>
      <c r="CP33" s="70">
        <f>N33</f>
        <v>0</v>
      </c>
      <c r="CQ33" s="1">
        <f>BW33+BY33</f>
        <v>22</v>
      </c>
    </row>
    <row r="34" spans="1:95" x14ac:dyDescent="0.2">
      <c r="A34" s="32" t="s">
        <v>152</v>
      </c>
      <c r="B34">
        <v>0</v>
      </c>
      <c r="C34">
        <v>0</v>
      </c>
      <c r="D34">
        <v>0.29307282415630498</v>
      </c>
      <c r="E34">
        <v>0.70692717584369402</v>
      </c>
      <c r="F34">
        <v>0.25308279506752701</v>
      </c>
      <c r="G34">
        <v>0.25308279506752701</v>
      </c>
      <c r="H34">
        <v>0.27422419252691499</v>
      </c>
      <c r="I34">
        <v>0.227359088030398</v>
      </c>
      <c r="J34">
        <v>0.24969453804357</v>
      </c>
      <c r="K34">
        <v>0.25138295805635202</v>
      </c>
      <c r="L34">
        <v>0.29751875161634</v>
      </c>
      <c r="M34">
        <v>-1.98010092020047</v>
      </c>
      <c r="N34" s="21">
        <v>0</v>
      </c>
      <c r="O34">
        <v>1.0076701125529599</v>
      </c>
      <c r="P34">
        <v>0.97163494055387201</v>
      </c>
      <c r="Q34">
        <v>1.0091791278037601</v>
      </c>
      <c r="R34">
        <v>0.98237462407157805</v>
      </c>
      <c r="S34">
        <v>11.5</v>
      </c>
      <c r="T34" s="27">
        <f>IF(C34,P34,R34)</f>
        <v>0.98237462407157805</v>
      </c>
      <c r="U34" s="27">
        <f>IF(D34 = 0,O34,Q34)</f>
        <v>1.0091791278037601</v>
      </c>
      <c r="V34" s="39">
        <f>S34*T34^(1-N34)</f>
        <v>11.297308176823147</v>
      </c>
      <c r="W34" s="38">
        <f>S34*U34^(N34+1)</f>
        <v>11.60555996974324</v>
      </c>
      <c r="X34" s="44">
        <f>0.5 * (D34-MAX($D$3:$D$125))/(MIN($D$3:$D$125)-MAX($D$3:$D$125)) + 0.75</f>
        <v>1.1000724627450915</v>
      </c>
      <c r="Y34" s="44">
        <f>AVERAGE(D34, F34, G34, H34, I34, J34, K34)</f>
        <v>0.25741417013551343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PERCENTILE($L$2:$L$125, 0.05)</f>
        <v>-9.907550352032625E-2</v>
      </c>
      <c r="AG34" s="22">
        <f>PERCENTILE($L$2:$L$125, 0.95)</f>
        <v>0.96668296941511545</v>
      </c>
      <c r="AH34" s="22">
        <f>MIN(MAX(L34,AF34), AG34)</f>
        <v>0.29751875161634</v>
      </c>
      <c r="AI34" s="22">
        <f>AH34-$AH$126+1</f>
        <v>1.3965942551366664</v>
      </c>
      <c r="AJ34" s="22">
        <f>PERCENTILE($M$2:$M$125, 0.02)</f>
        <v>-2.5910440121824867</v>
      </c>
      <c r="AK34" s="22">
        <f>PERCENTILE($M$2:$M$125, 0.98)</f>
        <v>1.2685596617232511</v>
      </c>
      <c r="AL34" s="22">
        <f>MIN(MAX(M34,AJ34), AK34)</f>
        <v>-1.98010092020047</v>
      </c>
      <c r="AM34" s="22">
        <f>AL34-$AL$126 + 1</f>
        <v>1.6109430919820167</v>
      </c>
      <c r="AN34" s="46">
        <v>1</v>
      </c>
      <c r="AO34" s="17">
        <v>1</v>
      </c>
      <c r="AP34" s="51">
        <v>1</v>
      </c>
      <c r="AQ34" s="21">
        <v>1</v>
      </c>
      <c r="AR34" s="17">
        <f>(AI34^4)*AB34*AE34*AN34</f>
        <v>3.8043547286879558</v>
      </c>
      <c r="AS34" s="17">
        <f>(AM34^4) *Z34*AC34*AO34</f>
        <v>6.7347393996340843</v>
      </c>
      <c r="AT34" s="17">
        <f>(AM34^4)*AA34*AP34*AQ34</f>
        <v>6.7347393996340843</v>
      </c>
      <c r="AU34" s="17">
        <f>MIN(AR34, 0.05*AR$126)</f>
        <v>3.8043547286879558</v>
      </c>
      <c r="AV34" s="17">
        <f>MIN(AS34, 0.05*AS$126)</f>
        <v>6.7347393996340843</v>
      </c>
      <c r="AW34" s="17">
        <f>MIN(AT34, 0.05*AT$126)</f>
        <v>6.7347393996340843</v>
      </c>
      <c r="AX34" s="14">
        <f>AU34/$AU$126</f>
        <v>4.8752149879639026E-3</v>
      </c>
      <c r="AY34" s="14">
        <f>AV34/$AV$126</f>
        <v>1.0024953983799644E-3</v>
      </c>
      <c r="AZ34" s="67">
        <f>AW34/$AW$126</f>
        <v>4.8398877798616716E-4</v>
      </c>
      <c r="BA34" s="21">
        <f>N34</f>
        <v>0</v>
      </c>
      <c r="BB34" s="66">
        <v>518</v>
      </c>
      <c r="BC34" s="15">
        <f>$D$132*AX34</f>
        <v>575.06573433525807</v>
      </c>
      <c r="BD34" s="19">
        <f>BC34-BB34</f>
        <v>57.065734335258071</v>
      </c>
      <c r="BE34" s="53">
        <f>BD34*IF($BD$126 &gt; 0, (BD34&gt;0), (BD34&lt;0))</f>
        <v>57.065734335258071</v>
      </c>
      <c r="BF34" s="61">
        <f>BE34/$BE$126</f>
        <v>1.4254566611178968E-3</v>
      </c>
      <c r="BG34" s="62">
        <f>BF34*$BD$126</f>
        <v>4.330537336476195</v>
      </c>
      <c r="BH34" s="63">
        <f>(IF(BG34 &gt; 0, V34, W34))</f>
        <v>11.297308176823147</v>
      </c>
      <c r="BI34" s="46">
        <f>BG34/BH34</f>
        <v>0.38332470608887659</v>
      </c>
      <c r="BJ34" s="64">
        <f>BB34/BC34</f>
        <v>0.9007665890557317</v>
      </c>
      <c r="BK34" s="66">
        <v>598</v>
      </c>
      <c r="BL34" s="66">
        <v>334</v>
      </c>
      <c r="BM34" s="66">
        <v>115</v>
      </c>
      <c r="BN34" s="10">
        <f>SUM(BK34:BM34)</f>
        <v>1047</v>
      </c>
      <c r="BO34" s="15">
        <f>AY34*$D$131</f>
        <v>175.59408649403943</v>
      </c>
      <c r="BP34" s="9">
        <f>BO34-BN34</f>
        <v>-871.4059135059606</v>
      </c>
      <c r="BQ34" s="53">
        <f>BP34*IF($BP$126 &gt; 0, (BP34&gt;0), (BP34&lt;0))</f>
        <v>0</v>
      </c>
      <c r="BR34" s="7">
        <f>BQ34/$BQ$126</f>
        <v>0</v>
      </c>
      <c r="BS34" s="62">
        <f>BR34*$BP$126*OR(M34&gt;0, BP34 &lt; 0)</f>
        <v>0</v>
      </c>
      <c r="BT34" s="48">
        <f>IF(BS34&gt;0,V34,W34)</f>
        <v>11.60555996974324</v>
      </c>
      <c r="BU34" s="46">
        <f>BS34/BT34</f>
        <v>0</v>
      </c>
      <c r="BV34" s="64">
        <f>BN34/BO34</f>
        <v>5.9626153756353322</v>
      </c>
      <c r="BW34" s="16">
        <f>BB34+BN34+BY34</f>
        <v>1565</v>
      </c>
      <c r="BX34" s="69">
        <f>BC34+BO34+BZ34</f>
        <v>755.50890439594093</v>
      </c>
      <c r="BY34" s="66">
        <v>0</v>
      </c>
      <c r="BZ34" s="15">
        <f>AZ34*$D$134</f>
        <v>4.8490835666434089</v>
      </c>
      <c r="CA34" s="37">
        <f>BZ34-BY34</f>
        <v>4.8490835666434089</v>
      </c>
      <c r="CB34" s="54">
        <f>CA34*(CA34&lt;&gt;0)</f>
        <v>4.8490835666434089</v>
      </c>
      <c r="CC34" s="26">
        <f>CB34/$CB$126</f>
        <v>2.1793634007386134E-3</v>
      </c>
      <c r="CD34" s="47">
        <f>CC34 * $CA$126</f>
        <v>4.8490835666434089</v>
      </c>
      <c r="CE34" s="48">
        <f>IF(CD34&gt;0, V34, W34)</f>
        <v>11.297308176823147</v>
      </c>
      <c r="CF34" s="65">
        <f>CD34/CE34</f>
        <v>0.4292246870446082</v>
      </c>
      <c r="CG34" t="s">
        <v>222</v>
      </c>
      <c r="CH34" s="66">
        <v>0</v>
      </c>
      <c r="CI34" s="15">
        <f>AZ34*$CH$129</f>
        <v>4.502547601605313</v>
      </c>
      <c r="CJ34" s="37">
        <f>CI34-CH34</f>
        <v>4.502547601605313</v>
      </c>
      <c r="CK34" s="54">
        <f>CJ34*(CJ34&lt;&gt;0)</f>
        <v>4.502547601605313</v>
      </c>
      <c r="CL34" s="26">
        <f>CK34/$CK$126</f>
        <v>7.0056754342699755E-4</v>
      </c>
      <c r="CM34" s="47">
        <f>CL34 * $CJ$126</f>
        <v>4.502547601605313</v>
      </c>
      <c r="CN34" s="48">
        <f>IF(CD34&gt;0,V34,W34)</f>
        <v>11.297308176823147</v>
      </c>
      <c r="CO34" s="65">
        <f>CM34/CN34</f>
        <v>0.398550480444754</v>
      </c>
      <c r="CP34" s="70">
        <f>N34</f>
        <v>0</v>
      </c>
      <c r="CQ34" s="1">
        <f>BW34+BY34</f>
        <v>1565</v>
      </c>
    </row>
    <row r="35" spans="1:95" x14ac:dyDescent="0.2">
      <c r="A35" s="32" t="s">
        <v>201</v>
      </c>
      <c r="B35">
        <v>1</v>
      </c>
      <c r="C35">
        <v>1</v>
      </c>
      <c r="D35">
        <v>0.97602876548142203</v>
      </c>
      <c r="E35">
        <v>2.3971234518577699E-2</v>
      </c>
      <c r="F35">
        <v>0.71383147853735995</v>
      </c>
      <c r="G35">
        <v>0.71383147853735995</v>
      </c>
      <c r="H35">
        <v>0.63267864605098201</v>
      </c>
      <c r="I35">
        <v>0.52611784371082304</v>
      </c>
      <c r="J35">
        <v>0.57694325979443195</v>
      </c>
      <c r="K35">
        <v>0.64174781664702496</v>
      </c>
      <c r="L35">
        <v>0.96649985080631096</v>
      </c>
      <c r="M35">
        <v>0.57689300743153304</v>
      </c>
      <c r="N35" s="21">
        <v>0</v>
      </c>
      <c r="O35">
        <v>1.0000970342151301</v>
      </c>
      <c r="P35">
        <v>1.0023243280412499</v>
      </c>
      <c r="Q35">
        <v>0.99904328846456403</v>
      </c>
      <c r="R35">
        <v>0.98943766648373799</v>
      </c>
      <c r="S35">
        <v>16.850000381469702</v>
      </c>
      <c r="T35" s="27">
        <f>IF(C35,P35,R35)</f>
        <v>1.0023243280412499</v>
      </c>
      <c r="U35" s="27">
        <f>IF(D35 = 0,O35,Q35)</f>
        <v>0.99904328846456403</v>
      </c>
      <c r="V35" s="39">
        <f>S35*T35^(1-N35)</f>
        <v>16.889165309851425</v>
      </c>
      <c r="W35" s="38">
        <f>S35*U35^(N35+1)</f>
        <v>16.833879791732649</v>
      </c>
      <c r="X35" s="44">
        <f>0.5 * (D35-MAX($D$3:$D$125))/(MIN($D$3:$D$125)-MAX($D$3:$D$125)) + 0.75</f>
        <v>0.75</v>
      </c>
      <c r="Y35" s="44">
        <f>AVERAGE(D35, F35, G35, H35, I35, J35, K35)</f>
        <v>0.6830256126799148</v>
      </c>
      <c r="Z35" s="22">
        <f>AI35^N35</f>
        <v>1</v>
      </c>
      <c r="AA35" s="22">
        <f>(Z35+AB35)/2</f>
        <v>1</v>
      </c>
      <c r="AB35" s="22">
        <f>AM35^N35</f>
        <v>1</v>
      </c>
      <c r="AC35" s="22">
        <v>1</v>
      </c>
      <c r="AD35" s="22">
        <v>1</v>
      </c>
      <c r="AE35" s="22">
        <v>1</v>
      </c>
      <c r="AF35" s="22">
        <f>PERCENTILE($L$2:$L$125, 0.05)</f>
        <v>-9.907550352032625E-2</v>
      </c>
      <c r="AG35" s="22">
        <f>PERCENTILE($L$2:$L$125, 0.95)</f>
        <v>0.96668296941511545</v>
      </c>
      <c r="AH35" s="22">
        <f>MIN(MAX(L35,AF35), AG35)</f>
        <v>0.96649985080631096</v>
      </c>
      <c r="AI35" s="22">
        <f>AH35-$AH$126+1</f>
        <v>2.0655753543266373</v>
      </c>
      <c r="AJ35" s="22">
        <f>PERCENTILE($M$2:$M$125, 0.02)</f>
        <v>-2.5910440121824867</v>
      </c>
      <c r="AK35" s="22">
        <f>PERCENTILE($M$2:$M$125, 0.98)</f>
        <v>1.2685596617232511</v>
      </c>
      <c r="AL35" s="22">
        <f>MIN(MAX(M35,AJ35), AK35)</f>
        <v>0.57689300743153304</v>
      </c>
      <c r="AM35" s="22">
        <f>AL35-$AL$126 + 1</f>
        <v>4.16793701961402</v>
      </c>
      <c r="AN35" s="46">
        <v>0</v>
      </c>
      <c r="AO35" s="75">
        <v>0.2</v>
      </c>
      <c r="AP35" s="51">
        <v>0.5</v>
      </c>
      <c r="AQ35" s="50">
        <v>1</v>
      </c>
      <c r="AR35" s="17">
        <f>(AI35^4)*AB35*AE35*AN35</f>
        <v>0</v>
      </c>
      <c r="AS35" s="17">
        <f>(AM35^4) *Z35*AC35*AO35</f>
        <v>60.355185225630457</v>
      </c>
      <c r="AT35" s="17">
        <f>(AM35^4)*AA35*AP35*AQ35</f>
        <v>150.88796306407613</v>
      </c>
      <c r="AU35" s="17">
        <f>MIN(AR35, 0.05*AR$126)</f>
        <v>0</v>
      </c>
      <c r="AV35" s="17">
        <f>MIN(AS35, 0.05*AS$126)</f>
        <v>60.355185225630457</v>
      </c>
      <c r="AW35" s="17">
        <f>MIN(AT35, 0.05*AT$126)</f>
        <v>150.88796306407613</v>
      </c>
      <c r="AX35" s="14">
        <f>AU35/$AU$126</f>
        <v>0</v>
      </c>
      <c r="AY35" s="14">
        <f>AV35/$AV$126</f>
        <v>8.9841331440905312E-3</v>
      </c>
      <c r="AZ35" s="67">
        <f>AW35/$AW$126</f>
        <v>1.0843490226239776E-2</v>
      </c>
      <c r="BA35" s="21">
        <f>N35</f>
        <v>0</v>
      </c>
      <c r="BB35" s="66">
        <v>0</v>
      </c>
      <c r="BC35" s="15">
        <f>$D$132*AX35</f>
        <v>0</v>
      </c>
      <c r="BD35" s="19">
        <f>BC35-BB35</f>
        <v>0</v>
      </c>
      <c r="BE35" s="53">
        <f>BD35*IF($BD$126 &gt; 0, (BD35&gt;0), (BD35&lt;0))</f>
        <v>0</v>
      </c>
      <c r="BF35" s="61">
        <f>BE35/$BE$126</f>
        <v>0</v>
      </c>
      <c r="BG35" s="62">
        <f>BF35*$BD$126</f>
        <v>0</v>
      </c>
      <c r="BH35" s="63">
        <f>(IF(BG35 &gt; 0, V35, W35))</f>
        <v>16.833879791732649</v>
      </c>
      <c r="BI35" s="46">
        <f>BG35/BH35</f>
        <v>0</v>
      </c>
      <c r="BJ35" s="64" t="e">
        <f>BB35/BC35</f>
        <v>#DIV/0!</v>
      </c>
      <c r="BK35" s="66">
        <v>0</v>
      </c>
      <c r="BL35" s="66">
        <v>0</v>
      </c>
      <c r="BM35" s="66">
        <v>0</v>
      </c>
      <c r="BN35" s="10">
        <f>SUM(BK35:BM35)</f>
        <v>0</v>
      </c>
      <c r="BO35" s="15">
        <f>AY35*$D$131</f>
        <v>1573.6338091194652</v>
      </c>
      <c r="BP35" s="9">
        <f>BO35-BN35</f>
        <v>1573.6338091194652</v>
      </c>
      <c r="BQ35" s="53">
        <f>BP35*IF($BP$126 &gt; 0, (BP35&gt;0), (BP35&lt;0))</f>
        <v>1573.6338091194652</v>
      </c>
      <c r="BR35" s="7">
        <f>BQ35/$BQ$126</f>
        <v>1.2326281045975452E-2</v>
      </c>
      <c r="BS35" s="62">
        <f>BR35*$BP$126*OR(M35&gt;0, BP35 &lt; 0)</f>
        <v>72.515511393473446</v>
      </c>
      <c r="BT35" s="48">
        <f>IF(BS35&gt;0,V35,W35)</f>
        <v>16.889165309851425</v>
      </c>
      <c r="BU35" s="46">
        <f>BS35/BT35</f>
        <v>4.2936113219979708</v>
      </c>
      <c r="BV35" s="64">
        <f>BN35/BO35</f>
        <v>0</v>
      </c>
      <c r="BW35" s="16">
        <f>BB35+BN35+BY35</f>
        <v>152</v>
      </c>
      <c r="BX35" s="69">
        <f>BC35+BO35+BZ35</f>
        <v>1682.2747376961615</v>
      </c>
      <c r="BY35" s="66">
        <v>152</v>
      </c>
      <c r="BZ35" s="15">
        <f>AZ35*$D$134</f>
        <v>108.64092857669631</v>
      </c>
      <c r="CA35" s="37">
        <f>BZ35-BY35</f>
        <v>-43.359071423303689</v>
      </c>
      <c r="CB35" s="54">
        <f>CA35*(CA35&lt;&gt;0)</f>
        <v>-43.359071423303689</v>
      </c>
      <c r="CC35" s="26">
        <f>CB35/$CB$126</f>
        <v>-1.9487223111597188E-2</v>
      </c>
      <c r="CD35" s="47">
        <f>CC35 * $CA$126</f>
        <v>-43.359071423303689</v>
      </c>
      <c r="CE35" s="48">
        <f>IF(CD35&gt;0, V35, W35)</f>
        <v>16.833879791732649</v>
      </c>
      <c r="CF35" s="65">
        <f>CD35/CE35</f>
        <v>-2.5757028064675813</v>
      </c>
      <c r="CG35" t="s">
        <v>222</v>
      </c>
      <c r="CH35" s="66">
        <v>0</v>
      </c>
      <c r="CI35" s="15">
        <f>AZ35*$CH$129</f>
        <v>100.87698957470863</v>
      </c>
      <c r="CJ35" s="37">
        <f>CI35-CH35</f>
        <v>100.87698957470863</v>
      </c>
      <c r="CK35" s="54">
        <f>CJ35*(CJ35&lt;&gt;0)</f>
        <v>100.87698957470863</v>
      </c>
      <c r="CL35" s="26">
        <f>CK35/$CK$126</f>
        <v>1.5695812910332757E-2</v>
      </c>
      <c r="CM35" s="47">
        <f>CL35 * $CJ$126</f>
        <v>100.87698957470863</v>
      </c>
      <c r="CN35" s="48">
        <f>IF(CD35&gt;0,V35,W35)</f>
        <v>16.833879791732649</v>
      </c>
      <c r="CO35" s="65">
        <f>CM35/CN35</f>
        <v>5.9924979162706578</v>
      </c>
      <c r="CP35" s="70">
        <f>N35</f>
        <v>0</v>
      </c>
      <c r="CQ35" s="1">
        <f>BW35+BY35</f>
        <v>304</v>
      </c>
    </row>
    <row r="36" spans="1:95" x14ac:dyDescent="0.2">
      <c r="A36" s="32" t="s">
        <v>114</v>
      </c>
      <c r="B36">
        <v>0</v>
      </c>
      <c r="C36">
        <v>0</v>
      </c>
      <c r="D36">
        <v>0.38498149127445702</v>
      </c>
      <c r="E36">
        <v>0.61501850872554198</v>
      </c>
      <c r="F36">
        <v>0.47506561679789999</v>
      </c>
      <c r="G36">
        <v>0.47506561679789999</v>
      </c>
      <c r="H36">
        <v>0.39359910162829798</v>
      </c>
      <c r="I36">
        <v>0.48455923638405302</v>
      </c>
      <c r="J36">
        <v>0.43671739160063</v>
      </c>
      <c r="K36">
        <v>0.45548810852438598</v>
      </c>
      <c r="L36">
        <v>0.56181040015069705</v>
      </c>
      <c r="M36">
        <v>-1.1045271018226901</v>
      </c>
      <c r="N36" s="21">
        <v>0</v>
      </c>
      <c r="O36">
        <v>1.00474690375456</v>
      </c>
      <c r="P36">
        <v>0.94995890105782299</v>
      </c>
      <c r="Q36">
        <v>1.0196770568159499</v>
      </c>
      <c r="R36">
        <v>0.99343301304757003</v>
      </c>
      <c r="S36">
        <v>98.349998474121094</v>
      </c>
      <c r="T36" s="27">
        <f>IF(C36,P36,R36)</f>
        <v>0.99343301304757003</v>
      </c>
      <c r="U36" s="27">
        <f>IF(D36 = 0,O36,Q36)</f>
        <v>1.0196770568159499</v>
      </c>
      <c r="V36" s="39">
        <f>S36*T36^(1-N36)</f>
        <v>97.704135317370032</v>
      </c>
      <c r="W36" s="38">
        <f>S36*U36^(N36+1)</f>
        <v>100.28523698194496</v>
      </c>
      <c r="X36" s="44">
        <f>0.5 * (D36-MAX($D$3:$D$125))/(MIN($D$3:$D$125)-MAX($D$3:$D$125)) + 0.75</f>
        <v>1.0529615270334221</v>
      </c>
      <c r="Y36" s="44">
        <f>AVERAGE(D36, F36, G36, H36, I36, J36, K36)</f>
        <v>0.44363950900108912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PERCENTILE($L$2:$L$125, 0.05)</f>
        <v>-9.907550352032625E-2</v>
      </c>
      <c r="AG36" s="22">
        <f>PERCENTILE($L$2:$L$125, 0.95)</f>
        <v>0.96668296941511545</v>
      </c>
      <c r="AH36" s="22">
        <f>MIN(MAX(L36,AF36), AG36)</f>
        <v>0.56181040015069705</v>
      </c>
      <c r="AI36" s="22">
        <f>AH36-$AH$126+1</f>
        <v>1.6608859036710233</v>
      </c>
      <c r="AJ36" s="22">
        <f>PERCENTILE($M$2:$M$125, 0.02)</f>
        <v>-2.5910440121824867</v>
      </c>
      <c r="AK36" s="22">
        <f>PERCENTILE($M$2:$M$125, 0.98)</f>
        <v>1.2685596617232511</v>
      </c>
      <c r="AL36" s="22">
        <f>MIN(MAX(M36,AJ36), AK36)</f>
        <v>-1.1045271018226901</v>
      </c>
      <c r="AM36" s="22">
        <f>AL36-$AL$126 + 1</f>
        <v>2.4865169103597964</v>
      </c>
      <c r="AN36" s="46">
        <v>1</v>
      </c>
      <c r="AO36" s="17">
        <v>1</v>
      </c>
      <c r="AP36" s="51">
        <v>1</v>
      </c>
      <c r="AQ36" s="21">
        <v>1</v>
      </c>
      <c r="AR36" s="17">
        <f>(AI36^4)*AB36*AE36*AN36</f>
        <v>7.6095538830800784</v>
      </c>
      <c r="AS36" s="17">
        <f>(AM36^4) *Z36*AC36*AO36</f>
        <v>38.22659968311207</v>
      </c>
      <c r="AT36" s="17">
        <f>(AM36^4)*AA36*AP36*AQ36</f>
        <v>38.22659968311207</v>
      </c>
      <c r="AU36" s="17">
        <f>MIN(AR36, 0.05*AR$126)</f>
        <v>7.6095538830800784</v>
      </c>
      <c r="AV36" s="17">
        <f>MIN(AS36, 0.05*AS$126)</f>
        <v>38.22659968311207</v>
      </c>
      <c r="AW36" s="17">
        <f>MIN(AT36, 0.05*AT$126)</f>
        <v>38.22659968311207</v>
      </c>
      <c r="AX36" s="14">
        <f>AU36/$AU$126</f>
        <v>9.7515120929076264E-3</v>
      </c>
      <c r="AY36" s="14">
        <f>AV36/$AV$126</f>
        <v>5.6901964581012572E-3</v>
      </c>
      <c r="AZ36" s="67">
        <f>AW36/$AW$126</f>
        <v>2.7471360314552089E-3</v>
      </c>
      <c r="BA36" s="21">
        <f>N36</f>
        <v>0</v>
      </c>
      <c r="BB36" s="66">
        <v>1377</v>
      </c>
      <c r="BC36" s="15">
        <f>$D$132*AX36</f>
        <v>1150.2591119431049</v>
      </c>
      <c r="BD36" s="19">
        <f>BC36-BB36</f>
        <v>-226.74088805689507</v>
      </c>
      <c r="BE36" s="53">
        <f>BD36*IF($BD$126 &gt; 0, (BD36&gt;0), (BD36&lt;0))</f>
        <v>0</v>
      </c>
      <c r="BF36" s="61">
        <f>BE36/$BE$126</f>
        <v>0</v>
      </c>
      <c r="BG36" s="62">
        <f>BF36*$BD$126</f>
        <v>0</v>
      </c>
      <c r="BH36" s="63">
        <f>(IF(BG36 &gt; 0, V36, W36))</f>
        <v>100.28523698194496</v>
      </c>
      <c r="BI36" s="46">
        <f>BG36/BH36</f>
        <v>0</v>
      </c>
      <c r="BJ36" s="64">
        <f>BB36/BC36</f>
        <v>1.1971215752195756</v>
      </c>
      <c r="BK36" s="66">
        <v>0</v>
      </c>
      <c r="BL36" s="66">
        <v>3049</v>
      </c>
      <c r="BM36" s="66">
        <v>0</v>
      </c>
      <c r="BN36" s="10">
        <f>SUM(BK36:BM36)</f>
        <v>3049</v>
      </c>
      <c r="BO36" s="15">
        <f>AY36*$D$131</f>
        <v>996.67774101164196</v>
      </c>
      <c r="BP36" s="9">
        <f>BO36-BN36</f>
        <v>-2052.322258988358</v>
      </c>
      <c r="BQ36" s="53">
        <f>BP36*IF($BP$126 &gt; 0, (BP36&gt;0), (BP36&lt;0))</f>
        <v>0</v>
      </c>
      <c r="BR36" s="7">
        <f>BQ36/$BQ$126</f>
        <v>0</v>
      </c>
      <c r="BS36" s="62">
        <f>BR36*$BP$126*OR(M36&gt;0, BP36 &lt; 0)</f>
        <v>0</v>
      </c>
      <c r="BT36" s="48">
        <f>IF(BS36&gt;0,V36,W36)</f>
        <v>100.28523698194496</v>
      </c>
      <c r="BU36" s="46">
        <f>BS36/BT36</f>
        <v>0</v>
      </c>
      <c r="BV36" s="64">
        <f>BN36/BO36</f>
        <v>3.0591633328795145</v>
      </c>
      <c r="BW36" s="16">
        <f>BB36+BN36+BY36</f>
        <v>4426</v>
      </c>
      <c r="BX36" s="69">
        <f>BC36+BO36+BZ36</f>
        <v>2174.4604088538968</v>
      </c>
      <c r="BY36" s="66">
        <v>0</v>
      </c>
      <c r="BZ36" s="15">
        <f>AZ36*$D$134</f>
        <v>27.523555899149738</v>
      </c>
      <c r="CA36" s="37">
        <f>BZ36-BY36</f>
        <v>27.523555899149738</v>
      </c>
      <c r="CB36" s="54">
        <f>CA36*(CA36&lt;&gt;0)</f>
        <v>27.523555899149738</v>
      </c>
      <c r="CC36" s="26">
        <f>CB36/$CB$126</f>
        <v>1.2370137482763941E-2</v>
      </c>
      <c r="CD36" s="47">
        <f>CC36 * $CA$126</f>
        <v>27.523555899149738</v>
      </c>
      <c r="CE36" s="48">
        <f>IF(CD36&gt;0, V36, W36)</f>
        <v>97.704135317370032</v>
      </c>
      <c r="CF36" s="65">
        <f>CD36/CE36</f>
        <v>0.28170308052720205</v>
      </c>
      <c r="CG36" t="s">
        <v>222</v>
      </c>
      <c r="CH36" s="66">
        <v>274</v>
      </c>
      <c r="CI36" s="15">
        <f>AZ36*$CH$129</f>
        <v>25.556606500627808</v>
      </c>
      <c r="CJ36" s="37">
        <f>CI36-CH36</f>
        <v>-248.44339349937218</v>
      </c>
      <c r="CK36" s="54">
        <f>CJ36*(CJ36&lt;&gt;0)</f>
        <v>-248.44339349937218</v>
      </c>
      <c r="CL36" s="26">
        <f>CK36/$CK$126</f>
        <v>-3.8656199393087315E-2</v>
      </c>
      <c r="CM36" s="47">
        <f>CL36 * $CJ$126</f>
        <v>-248.44339349937218</v>
      </c>
      <c r="CN36" s="48">
        <f>IF(CD36&gt;0,V36,W36)</f>
        <v>97.704135317370032</v>
      </c>
      <c r="CO36" s="65">
        <f>CM36/CN36</f>
        <v>-2.5428134918993899</v>
      </c>
      <c r="CP36" s="70">
        <f>N36</f>
        <v>0</v>
      </c>
      <c r="CQ36" s="1">
        <f>BW36+BY36</f>
        <v>4426</v>
      </c>
    </row>
    <row r="37" spans="1:95" x14ac:dyDescent="0.2">
      <c r="A37" s="32" t="s">
        <v>202</v>
      </c>
      <c r="B37">
        <v>1</v>
      </c>
      <c r="C37">
        <v>1</v>
      </c>
      <c r="D37">
        <v>0.76522644456012401</v>
      </c>
      <c r="E37">
        <v>0.23477355543987499</v>
      </c>
      <c r="F37">
        <v>0.85700049825610303</v>
      </c>
      <c r="G37">
        <v>0.85700049825610303</v>
      </c>
      <c r="H37">
        <v>0.30801911842803997</v>
      </c>
      <c r="I37">
        <v>0.39298990971853398</v>
      </c>
      <c r="J37">
        <v>0.347920113736786</v>
      </c>
      <c r="K37">
        <v>0.54604735218270695</v>
      </c>
      <c r="L37">
        <v>0.72653623618501495</v>
      </c>
      <c r="M37">
        <v>0.95912527301093597</v>
      </c>
      <c r="N37" s="21">
        <v>0</v>
      </c>
      <c r="O37">
        <v>1.0033082219424501</v>
      </c>
      <c r="P37">
        <v>1.0029746284771499</v>
      </c>
      <c r="Q37">
        <v>0.99736163934418498</v>
      </c>
      <c r="R37">
        <v>0.98628151423250998</v>
      </c>
      <c r="S37">
        <v>11.2200002670288</v>
      </c>
      <c r="T37" s="27">
        <f>IF(C37,P37,R37)</f>
        <v>1.0029746284771499</v>
      </c>
      <c r="U37" s="27">
        <f>IF(D37 = 0,O37,Q37)</f>
        <v>0.99736163934418498</v>
      </c>
      <c r="V37" s="39">
        <f>S37*T37^(1-N37)</f>
        <v>11.253375599336733</v>
      </c>
      <c r="W37" s="38">
        <f>S37*U37^(N37+1)</f>
        <v>11.190397859766037</v>
      </c>
      <c r="X37" s="44">
        <f>0.5 * (D37-MAX($D$3:$D$125))/(MIN($D$3:$D$125)-MAX($D$3:$D$125)) + 0.75</f>
        <v>0.85805395073379964</v>
      </c>
      <c r="Y37" s="44">
        <f>AVERAGE(D37, F37, G37, H37, I37, J37, K37)</f>
        <v>0.58202913359119957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v>1</v>
      </c>
      <c r="AD37" s="22">
        <v>1</v>
      </c>
      <c r="AE37" s="22">
        <v>1</v>
      </c>
      <c r="AF37" s="22">
        <f>PERCENTILE($L$2:$L$125, 0.05)</f>
        <v>-9.907550352032625E-2</v>
      </c>
      <c r="AG37" s="22">
        <f>PERCENTILE($L$2:$L$125, 0.95)</f>
        <v>0.96668296941511545</v>
      </c>
      <c r="AH37" s="22">
        <f>MIN(MAX(L37,AF37), AG37)</f>
        <v>0.72653623618501495</v>
      </c>
      <c r="AI37" s="22">
        <f>AH37-$AH$126+1</f>
        <v>1.8256117397053413</v>
      </c>
      <c r="AJ37" s="22">
        <f>PERCENTILE($M$2:$M$125, 0.02)</f>
        <v>-2.5910440121824867</v>
      </c>
      <c r="AK37" s="22">
        <f>PERCENTILE($M$2:$M$125, 0.98)</f>
        <v>1.2685596617232511</v>
      </c>
      <c r="AL37" s="22">
        <f>MIN(MAX(M37,AJ37), AK37)</f>
        <v>0.95912527301093597</v>
      </c>
      <c r="AM37" s="22">
        <f>AL37-$AL$126 + 1</f>
        <v>4.550169285193423</v>
      </c>
      <c r="AN37" s="46">
        <v>0</v>
      </c>
      <c r="AO37" s="75">
        <v>0.2</v>
      </c>
      <c r="AP37" s="51">
        <v>0.5</v>
      </c>
      <c r="AQ37" s="50">
        <v>1</v>
      </c>
      <c r="AR37" s="17">
        <f>(AI37^4)*AB37*AE37*AN37</f>
        <v>0</v>
      </c>
      <c r="AS37" s="17">
        <f>(AM37^4) *Z37*AC37*AO37</f>
        <v>85.73145880320466</v>
      </c>
      <c r="AT37" s="17">
        <f>(AM37^4)*AA37*AP37*AQ37</f>
        <v>214.32864700801164</v>
      </c>
      <c r="AU37" s="17">
        <f>MIN(AR37, 0.05*AR$126)</f>
        <v>0</v>
      </c>
      <c r="AV37" s="17">
        <f>MIN(AS37, 0.05*AS$126)</f>
        <v>85.73145880320466</v>
      </c>
      <c r="AW37" s="17">
        <f>MIN(AT37, 0.05*AT$126)</f>
        <v>214.32864700801164</v>
      </c>
      <c r="AX37" s="14">
        <f>AU37/$AU$126</f>
        <v>0</v>
      </c>
      <c r="AY37" s="14">
        <f>AV37/$AV$126</f>
        <v>1.2761502390320225E-2</v>
      </c>
      <c r="AZ37" s="67">
        <f>AW37/$AW$126</f>
        <v>1.5402624184459491E-2</v>
      </c>
      <c r="BA37" s="21">
        <f>N37</f>
        <v>0</v>
      </c>
      <c r="BB37" s="66">
        <v>0</v>
      </c>
      <c r="BC37" s="15">
        <f>$D$132*AX37</f>
        <v>0</v>
      </c>
      <c r="BD37" s="19">
        <f>BC37-BB37</f>
        <v>0</v>
      </c>
      <c r="BE37" s="53">
        <f>BD37*IF($BD$126 &gt; 0, (BD37&gt;0), (BD37&lt;0))</f>
        <v>0</v>
      </c>
      <c r="BF37" s="61">
        <f>BE37/$BE$126</f>
        <v>0</v>
      </c>
      <c r="BG37" s="62">
        <f>BF37*$BD$126</f>
        <v>0</v>
      </c>
      <c r="BH37" s="63">
        <f>(IF(BG37 &gt; 0, V37, W37))</f>
        <v>11.190397859766037</v>
      </c>
      <c r="BI37" s="46">
        <f>BG37/BH37</f>
        <v>0</v>
      </c>
      <c r="BJ37" s="64" t="e">
        <f>BB37/BC37</f>
        <v>#DIV/0!</v>
      </c>
      <c r="BK37" s="66">
        <v>0</v>
      </c>
      <c r="BL37" s="66">
        <v>0</v>
      </c>
      <c r="BM37" s="66">
        <v>0</v>
      </c>
      <c r="BN37" s="10">
        <f>SUM(BK37:BM37)</f>
        <v>0</v>
      </c>
      <c r="BO37" s="15">
        <f>AY37*$D$131</f>
        <v>2235.2664741813196</v>
      </c>
      <c r="BP37" s="9">
        <f>BO37-BN37</f>
        <v>2235.2664741813196</v>
      </c>
      <c r="BQ37" s="53">
        <f>BP37*IF($BP$126 &gt; 0, (BP37&gt;0), (BP37&lt;0))</f>
        <v>2235.2664741813196</v>
      </c>
      <c r="BR37" s="7">
        <f>BQ37/$BQ$126</f>
        <v>1.7508852830775624E-2</v>
      </c>
      <c r="BS37" s="62">
        <f>BR37*$BP$126*OR(M37&gt;0, BP37 &lt; 0)</f>
        <v>103.0045812034528</v>
      </c>
      <c r="BT37" s="48">
        <f>IF(BS37&gt;0,V37,W37)</f>
        <v>11.253375599336733</v>
      </c>
      <c r="BU37" s="46">
        <f>BS37/BT37</f>
        <v>9.1532163211120245</v>
      </c>
      <c r="BV37" s="64">
        <f>BN37/BO37</f>
        <v>0</v>
      </c>
      <c r="BW37" s="16">
        <f>BB37+BN37+BY37</f>
        <v>135</v>
      </c>
      <c r="BX37" s="69">
        <f>BC37+BO37+BZ37</f>
        <v>2389.5853658854194</v>
      </c>
      <c r="BY37" s="66">
        <v>135</v>
      </c>
      <c r="BZ37" s="15">
        <f>AZ37*$D$134</f>
        <v>154.31889170409966</v>
      </c>
      <c r="CA37" s="37">
        <f>BZ37-BY37</f>
        <v>19.318891704099656</v>
      </c>
      <c r="CB37" s="54">
        <f>CA37*(CA37&lt;&gt;0)</f>
        <v>19.318891704099656</v>
      </c>
      <c r="CC37" s="26">
        <f>CB37/$CB$126</f>
        <v>8.6826479568987321E-3</v>
      </c>
      <c r="CD37" s="47">
        <f>CC37 * $CA$126</f>
        <v>19.318891704099656</v>
      </c>
      <c r="CE37" s="48">
        <f>IF(CD37&gt;0, V37, W37)</f>
        <v>11.253375599336733</v>
      </c>
      <c r="CF37" s="65">
        <f>CD37/CE37</f>
        <v>1.7167197107717882</v>
      </c>
      <c r="CG37" t="s">
        <v>222</v>
      </c>
      <c r="CH37" s="66">
        <v>0</v>
      </c>
      <c r="CI37" s="15">
        <f>AZ37*$CH$129</f>
        <v>143.29061278802664</v>
      </c>
      <c r="CJ37" s="37">
        <f>CI37-CH37</f>
        <v>143.29061278802664</v>
      </c>
      <c r="CK37" s="54">
        <f>CJ37*(CJ37&lt;&gt;0)</f>
        <v>143.29061278802664</v>
      </c>
      <c r="CL37" s="26">
        <f>CK37/$CK$126</f>
        <v>2.229510079166433E-2</v>
      </c>
      <c r="CM37" s="47">
        <f>CL37 * $CJ$126</f>
        <v>143.29061278802664</v>
      </c>
      <c r="CN37" s="48">
        <f>IF(CD37&gt;0,V37,W37)</f>
        <v>11.253375599336733</v>
      </c>
      <c r="CO37" s="65">
        <f>CM37/CN37</f>
        <v>12.733122743763399</v>
      </c>
      <c r="CP37" s="70">
        <f>N37</f>
        <v>0</v>
      </c>
      <c r="CQ37" s="1">
        <f>BW37+BY37</f>
        <v>270</v>
      </c>
    </row>
    <row r="38" spans="1:95" x14ac:dyDescent="0.2">
      <c r="A38" s="32" t="s">
        <v>257</v>
      </c>
      <c r="B38">
        <v>1</v>
      </c>
      <c r="C38">
        <v>1</v>
      </c>
      <c r="D38">
        <v>0.90171793847383097</v>
      </c>
      <c r="E38">
        <v>9.8282061526168502E-2</v>
      </c>
      <c r="F38">
        <v>0.87802940007945895</v>
      </c>
      <c r="G38">
        <v>0.87802940007945895</v>
      </c>
      <c r="H38">
        <v>0.64187212703719099</v>
      </c>
      <c r="I38">
        <v>0.64897618052653505</v>
      </c>
      <c r="J38">
        <v>0.64541437959735604</v>
      </c>
      <c r="K38">
        <v>0.75279001090644304</v>
      </c>
      <c r="L38">
        <v>0.376840911215994</v>
      </c>
      <c r="M38">
        <v>0.915932258958844</v>
      </c>
      <c r="N38" s="21">
        <v>0</v>
      </c>
      <c r="O38">
        <v>1.0069930003304799</v>
      </c>
      <c r="P38">
        <v>0.97891471140503805</v>
      </c>
      <c r="Q38">
        <v>1.0015410943804399</v>
      </c>
      <c r="R38">
        <v>0.99167123686870196</v>
      </c>
      <c r="S38">
        <v>3.4949998855590798</v>
      </c>
      <c r="T38" s="27">
        <f>IF(C38,P38,R38)</f>
        <v>0.97891471140503805</v>
      </c>
      <c r="U38" s="27">
        <f>IF(D38 = 0,O38,Q38)</f>
        <v>1.0015410943804399</v>
      </c>
      <c r="V38" s="39">
        <f>S38*T38^(1-N38)</f>
        <v>3.4213068043327075</v>
      </c>
      <c r="W38" s="38">
        <f>S38*U38^(N38+1)</f>
        <v>3.500386010242353</v>
      </c>
      <c r="X38" s="44">
        <f>0.5 * (D38-MAX($D$3:$D$125))/(MIN($D$3:$D$125)-MAX($D$3:$D$125)) + 0.75</f>
        <v>0.78809055993963151</v>
      </c>
      <c r="Y38" s="44">
        <f>AVERAGE(D38, F38, G38, H38, I38, J38, K38)</f>
        <v>0.76383277667146765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PERCENTILE($L$2:$L$125, 0.05)</f>
        <v>-9.907550352032625E-2</v>
      </c>
      <c r="AG38" s="22">
        <f>PERCENTILE($L$2:$L$125, 0.95)</f>
        <v>0.96668296941511545</v>
      </c>
      <c r="AH38" s="22">
        <f>MIN(MAX(L38,AF38), AG38)</f>
        <v>0.376840911215994</v>
      </c>
      <c r="AI38" s="22">
        <f>AH38-$AH$126+1</f>
        <v>1.4759164147363202</v>
      </c>
      <c r="AJ38" s="22">
        <f>PERCENTILE($M$2:$M$125, 0.02)</f>
        <v>-2.5910440121824867</v>
      </c>
      <c r="AK38" s="22">
        <f>PERCENTILE($M$2:$M$125, 0.98)</f>
        <v>1.2685596617232511</v>
      </c>
      <c r="AL38" s="22">
        <f>MIN(MAX(M38,AJ38), AK38)</f>
        <v>0.915932258958844</v>
      </c>
      <c r="AM38" s="22">
        <f>AL38-$AL$126 + 1</f>
        <v>4.5069762711413306</v>
      </c>
      <c r="AN38" s="46">
        <v>0</v>
      </c>
      <c r="AO38" s="75">
        <v>0.2</v>
      </c>
      <c r="AP38" s="51">
        <v>0.5</v>
      </c>
      <c r="AQ38" s="50">
        <v>1</v>
      </c>
      <c r="AR38" s="17">
        <f>(AI38^4)*AB38*AE38*AN38</f>
        <v>0</v>
      </c>
      <c r="AS38" s="17">
        <f>(AM38^4) *Z38*AC38*AO38</f>
        <v>82.522254030086543</v>
      </c>
      <c r="AT38" s="17">
        <f>(AM38^4)*AA38*AP38*AQ38</f>
        <v>206.30563507521634</v>
      </c>
      <c r="AU38" s="17">
        <f>MIN(AR38, 0.05*AR$126)</f>
        <v>0</v>
      </c>
      <c r="AV38" s="17">
        <f>MIN(AS38, 0.05*AS$126)</f>
        <v>82.522254030086543</v>
      </c>
      <c r="AW38" s="17">
        <f>MIN(AT38, 0.05*AT$126)</f>
        <v>206.30563507521634</v>
      </c>
      <c r="AX38" s="14">
        <f>AU38/$AU$126</f>
        <v>0</v>
      </c>
      <c r="AY38" s="14">
        <f>AV38/$AV$126</f>
        <v>1.2283798231836418E-2</v>
      </c>
      <c r="AZ38" s="67">
        <f>AW38/$AW$126</f>
        <v>1.4826054326191031E-2</v>
      </c>
      <c r="BA38" s="21">
        <f>N38</f>
        <v>0</v>
      </c>
      <c r="BB38" s="66">
        <v>0</v>
      </c>
      <c r="BC38" s="15">
        <f>$D$132*AX38</f>
        <v>0</v>
      </c>
      <c r="BD38" s="19">
        <f>BC38-BB38</f>
        <v>0</v>
      </c>
      <c r="BE38" s="53">
        <f>BD38*IF($BD$126 &gt; 0, (BD38&gt;0), (BD38&lt;0))</f>
        <v>0</v>
      </c>
      <c r="BF38" s="61">
        <f>BE38/$BE$126</f>
        <v>0</v>
      </c>
      <c r="BG38" s="62">
        <f>BF38*$BD$126</f>
        <v>0</v>
      </c>
      <c r="BH38" s="63">
        <f>(IF(BG38 &gt; 0, V38, W38))</f>
        <v>3.500386010242353</v>
      </c>
      <c r="BI38" s="46">
        <f>BG38/BH38</f>
        <v>0</v>
      </c>
      <c r="BJ38" s="64" t="e">
        <f>BB38/BC38</f>
        <v>#DIV/0!</v>
      </c>
      <c r="BK38" s="66">
        <v>0</v>
      </c>
      <c r="BL38" s="66">
        <v>0</v>
      </c>
      <c r="BM38" s="66">
        <v>0</v>
      </c>
      <c r="BN38" s="10">
        <f>SUM(BK38:BM38)</f>
        <v>0</v>
      </c>
      <c r="BO38" s="15">
        <f>AY38*$D$131</f>
        <v>2151.5932468937717</v>
      </c>
      <c r="BP38" s="9">
        <f>BO38-BN38</f>
        <v>2151.5932468937717</v>
      </c>
      <c r="BQ38" s="53">
        <f>BP38*IF($BP$126 &gt; 0, (BP38&gt;0), (BP38&lt;0))</f>
        <v>2151.5932468937717</v>
      </c>
      <c r="BR38" s="7">
        <f>BQ38/$BQ$126</f>
        <v>1.6853440046941746E-2</v>
      </c>
      <c r="BS38" s="62">
        <f>BR38*$BP$126*OR(M38&gt;0, BP38 &lt; 0)</f>
        <v>99.148787796158103</v>
      </c>
      <c r="BT38" s="48">
        <f>IF(BS38&gt;0,V38,W38)</f>
        <v>3.4213068043327075</v>
      </c>
      <c r="BU38" s="46">
        <f>BS38/BT38</f>
        <v>28.979800253691689</v>
      </c>
      <c r="BV38" s="64">
        <f>BN38/BO38</f>
        <v>0</v>
      </c>
      <c r="BW38" s="16">
        <f>BB38+BN38+BY38</f>
        <v>84</v>
      </c>
      <c r="BX38" s="69">
        <f>BC38+BO38+BZ38</f>
        <v>2300.1354851878796</v>
      </c>
      <c r="BY38" s="66">
        <v>84</v>
      </c>
      <c r="BZ38" s="15">
        <f>AZ38*$D$134</f>
        <v>148.54223829410793</v>
      </c>
      <c r="CA38" s="37">
        <f>BZ38-BY38</f>
        <v>64.542238294107932</v>
      </c>
      <c r="CB38" s="54">
        <f>CA38*(CA38&lt;&gt;0)</f>
        <v>64.542238294107932</v>
      </c>
      <c r="CC38" s="26">
        <f>CB38/$CB$126</f>
        <v>2.9007747547913711E-2</v>
      </c>
      <c r="CD38" s="47">
        <f>CC38 * $CA$126</f>
        <v>64.542238294107932</v>
      </c>
      <c r="CE38" s="48">
        <f>IF(CD38&gt;0, V38, W38)</f>
        <v>3.4213068043327075</v>
      </c>
      <c r="CF38" s="65">
        <f>CD38/CE38</f>
        <v>18.864791141318374</v>
      </c>
      <c r="CG38" t="s">
        <v>222</v>
      </c>
      <c r="CH38" s="66">
        <v>0</v>
      </c>
      <c r="CI38" s="15">
        <f>AZ38*$CH$129</f>
        <v>137.92678339655515</v>
      </c>
      <c r="CJ38" s="37">
        <f>CI38-CH38</f>
        <v>137.92678339655515</v>
      </c>
      <c r="CK38" s="54">
        <f>CJ38*(CJ38&lt;&gt;0)</f>
        <v>137.92678339655515</v>
      </c>
      <c r="CL38" s="26">
        <f>CK38/$CK$126</f>
        <v>2.1460523322943077E-2</v>
      </c>
      <c r="CM38" s="47">
        <f>CL38 * $CJ$126</f>
        <v>137.92678339655515</v>
      </c>
      <c r="CN38" s="48">
        <f>IF(CD38&gt;0,V38,W38)</f>
        <v>3.4213068043327075</v>
      </c>
      <c r="CO38" s="65">
        <f>CM38/CN38</f>
        <v>40.314064562080809</v>
      </c>
      <c r="CP38" s="70">
        <f>N38</f>
        <v>0</v>
      </c>
      <c r="CQ38" s="1">
        <f>BW38+BY38</f>
        <v>168</v>
      </c>
    </row>
    <row r="39" spans="1:95" x14ac:dyDescent="0.2">
      <c r="A39" s="28" t="s">
        <v>115</v>
      </c>
      <c r="B39">
        <v>1</v>
      </c>
      <c r="C39">
        <v>1</v>
      </c>
      <c r="D39">
        <v>0.33749179251477301</v>
      </c>
      <c r="E39">
        <v>0.66250820748522599</v>
      </c>
      <c r="F39">
        <v>0.42550422901756602</v>
      </c>
      <c r="G39">
        <v>0.42550422901756602</v>
      </c>
      <c r="H39">
        <v>0.29157820240622701</v>
      </c>
      <c r="I39">
        <v>0.12243453644727501</v>
      </c>
      <c r="J39">
        <v>0.188942430517171</v>
      </c>
      <c r="K39">
        <v>0.283541537038075</v>
      </c>
      <c r="L39">
        <v>0.69981147912828001</v>
      </c>
      <c r="M39">
        <v>0.18304997379676199</v>
      </c>
      <c r="N39" s="21">
        <v>0</v>
      </c>
      <c r="O39">
        <v>1.0024851325578199</v>
      </c>
      <c r="P39">
        <v>0.99439663556526503</v>
      </c>
      <c r="Q39">
        <v>1.0118369101766</v>
      </c>
      <c r="R39">
        <v>0.99437016214415896</v>
      </c>
      <c r="S39">
        <v>37.9799995422363</v>
      </c>
      <c r="T39" s="27">
        <f>IF(C39,P39,R39)</f>
        <v>0.99439663556526503</v>
      </c>
      <c r="U39" s="27">
        <f>IF(D39 = 0,O39,Q39)</f>
        <v>1.0118369101766</v>
      </c>
      <c r="V39" s="39">
        <f>S39*T39^(1-N39)</f>
        <v>37.767183763570081</v>
      </c>
      <c r="W39" s="38">
        <f>S39*U39^(N39+1)</f>
        <v>38.429565385325063</v>
      </c>
      <c r="X39" s="44">
        <f>0.5 * (D39-MAX($D$3:$D$125))/(MIN($D$3:$D$125)-MAX($D$3:$D$125)) + 0.75</f>
        <v>1.0773039989175797</v>
      </c>
      <c r="Y39" s="44">
        <f>AVERAGE(D39, F39, G39, H39, I39, J39, K39)</f>
        <v>0.29642813670837903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PERCENTILE($L$2:$L$125, 0.05)</f>
        <v>-9.907550352032625E-2</v>
      </c>
      <c r="AG39" s="22">
        <f>PERCENTILE($L$2:$L$125, 0.95)</f>
        <v>0.96668296941511545</v>
      </c>
      <c r="AH39" s="22">
        <f>MIN(MAX(L39,AF39), AG39)</f>
        <v>0.69981147912828001</v>
      </c>
      <c r="AI39" s="22">
        <f>AH39-$AH$126+1</f>
        <v>1.7988869826486062</v>
      </c>
      <c r="AJ39" s="22">
        <f>PERCENTILE($M$2:$M$125, 0.02)</f>
        <v>-2.5910440121824867</v>
      </c>
      <c r="AK39" s="22">
        <f>PERCENTILE($M$2:$M$125, 0.98)</f>
        <v>1.2685596617232511</v>
      </c>
      <c r="AL39" s="22">
        <f>MIN(MAX(M39,AJ39), AK39)</f>
        <v>0.18304997379676199</v>
      </c>
      <c r="AM39" s="22">
        <f>AL39-$AL$126 + 1</f>
        <v>3.7740939859792486</v>
      </c>
      <c r="AN39" s="46">
        <v>1</v>
      </c>
      <c r="AO39" s="17">
        <v>1</v>
      </c>
      <c r="AP39" s="51">
        <v>1</v>
      </c>
      <c r="AQ39" s="21">
        <v>1</v>
      </c>
      <c r="AR39" s="17">
        <f>(AI39^4)*AB39*AE39*AN39</f>
        <v>10.471659603720978</v>
      </c>
      <c r="AS39" s="17">
        <f>(AM39^4) *Z39*AC39*AO39</f>
        <v>202.88542294870157</v>
      </c>
      <c r="AT39" s="17">
        <f>(AM39^4)*AA39*AP39*AQ39</f>
        <v>202.88542294870157</v>
      </c>
      <c r="AU39" s="17">
        <f>MIN(AR39, 0.05*AR$126)</f>
        <v>10.471659603720978</v>
      </c>
      <c r="AV39" s="17">
        <f>MIN(AS39, 0.05*AS$126)</f>
        <v>202.88542294870157</v>
      </c>
      <c r="AW39" s="17">
        <f>MIN(AT39, 0.05*AT$126)</f>
        <v>202.88542294870157</v>
      </c>
      <c r="AX39" s="14">
        <f>AU39/$AU$126</f>
        <v>1.3419251223852962E-2</v>
      </c>
      <c r="AY39" s="14">
        <f>AV39/$AV$126</f>
        <v>3.0200382054203456E-2</v>
      </c>
      <c r="AZ39" s="67">
        <f>AW39/$AW$126</f>
        <v>1.4580262441852449E-2</v>
      </c>
      <c r="BA39" s="21">
        <f>N39</f>
        <v>0</v>
      </c>
      <c r="BB39" s="66">
        <v>1899</v>
      </c>
      <c r="BC39" s="15">
        <f>$D$132*AX39</f>
        <v>1582.8946166120238</v>
      </c>
      <c r="BD39" s="19">
        <f>BC39-BB39</f>
        <v>-316.10538338797619</v>
      </c>
      <c r="BE39" s="53">
        <f>BD39*IF($BD$126 &gt; 0, (BD39&gt;0), (BD39&lt;0))</f>
        <v>0</v>
      </c>
      <c r="BF39" s="61">
        <f>BE39/$BE$126</f>
        <v>0</v>
      </c>
      <c r="BG39" s="62">
        <f>BF39*$BD$126</f>
        <v>0</v>
      </c>
      <c r="BH39" s="63">
        <f>(IF(BG39 &gt; 0, V39, W39))</f>
        <v>38.429565385325063</v>
      </c>
      <c r="BI39" s="46">
        <f>BG39/BH39</f>
        <v>0</v>
      </c>
      <c r="BJ39" s="64">
        <f>BB39/BC39</f>
        <v>1.1997008392539472</v>
      </c>
      <c r="BK39" s="66">
        <v>1215</v>
      </c>
      <c r="BL39" s="66">
        <v>3000</v>
      </c>
      <c r="BM39" s="66">
        <v>76</v>
      </c>
      <c r="BN39" s="10">
        <f>SUM(BK39:BM39)</f>
        <v>4291</v>
      </c>
      <c r="BO39" s="15">
        <f>AY39*$D$131</f>
        <v>5289.8083194681149</v>
      </c>
      <c r="BP39" s="9">
        <f>BO39-BN39</f>
        <v>998.80831946811486</v>
      </c>
      <c r="BQ39" s="53">
        <f>BP39*IF($BP$126 &gt; 0, (BP39&gt;0), (BP39&lt;0))</f>
        <v>998.80831946811486</v>
      </c>
      <c r="BR39" s="7">
        <f>BQ39/$BQ$126</f>
        <v>7.8236702754317603E-3</v>
      </c>
      <c r="BS39" s="62">
        <f>BR39*$BP$126*OR(M39&gt;0, BP39 &lt; 0)</f>
        <v>46.026652230364959</v>
      </c>
      <c r="BT39" s="48">
        <f>IF(BS39&gt;0,V39,W39)</f>
        <v>37.767183763570081</v>
      </c>
      <c r="BU39" s="46">
        <f>BS39/BT39</f>
        <v>1.2186943172279077</v>
      </c>
      <c r="BV39" s="64">
        <f>BN39/BO39</f>
        <v>0.81118251188947732</v>
      </c>
      <c r="BW39" s="16">
        <f>BB39+BN39+BY39</f>
        <v>6378</v>
      </c>
      <c r="BX39" s="69">
        <f>BC39+BO39+BZ39</f>
        <v>7018.7825854850589</v>
      </c>
      <c r="BY39" s="66">
        <v>188</v>
      </c>
      <c r="BZ39" s="15">
        <f>AZ39*$D$134</f>
        <v>146.07964940491968</v>
      </c>
      <c r="CA39" s="37">
        <f>BZ39-BY39</f>
        <v>-41.920350595080322</v>
      </c>
      <c r="CB39" s="54">
        <f>CA39*(CA39&lt;&gt;0)</f>
        <v>-41.920350595080322</v>
      </c>
      <c r="CC39" s="26">
        <f>CB39/$CB$126</f>
        <v>-1.8840607009024887E-2</v>
      </c>
      <c r="CD39" s="47">
        <f>CC39 * $CA$126</f>
        <v>-41.920350595080322</v>
      </c>
      <c r="CE39" s="48">
        <f>IF(CD39&gt;0, V39, W39)</f>
        <v>38.429565385325063</v>
      </c>
      <c r="CF39" s="65">
        <f>CD39/CE39</f>
        <v>-1.0908359273583736</v>
      </c>
      <c r="CG39" t="s">
        <v>222</v>
      </c>
      <c r="CH39" s="66">
        <v>0</v>
      </c>
      <c r="CI39" s="15">
        <f>AZ39*$CH$129</f>
        <v>135.64018149655334</v>
      </c>
      <c r="CJ39" s="37">
        <f>CI39-CH39</f>
        <v>135.64018149655334</v>
      </c>
      <c r="CK39" s="54">
        <f>CJ39*(CJ39&lt;&gt;0)</f>
        <v>135.64018149655334</v>
      </c>
      <c r="CL39" s="26">
        <f>CK39/$CK$126</f>
        <v>2.1104742725463411E-2</v>
      </c>
      <c r="CM39" s="47">
        <f>CL39 * $CJ$126</f>
        <v>135.64018149655334</v>
      </c>
      <c r="CN39" s="48">
        <f>IF(CD39&gt;0,V39,W39)</f>
        <v>38.429565385325063</v>
      </c>
      <c r="CO39" s="65">
        <f>CM39/CN39</f>
        <v>3.5295788577497076</v>
      </c>
      <c r="CP39" s="70">
        <f>N39</f>
        <v>0</v>
      </c>
      <c r="CQ39" s="1">
        <f>BW39+BY39</f>
        <v>6566</v>
      </c>
    </row>
    <row r="40" spans="1:95" x14ac:dyDescent="0.2">
      <c r="A40" s="28" t="s">
        <v>232</v>
      </c>
      <c r="B40">
        <v>1</v>
      </c>
      <c r="C40">
        <v>1</v>
      </c>
      <c r="D40">
        <v>0.77067518977227301</v>
      </c>
      <c r="E40">
        <v>0.22932481022772599</v>
      </c>
      <c r="F40">
        <v>0.97497020262216905</v>
      </c>
      <c r="G40">
        <v>0.97497020262216905</v>
      </c>
      <c r="H40">
        <v>0.66360217300459601</v>
      </c>
      <c r="I40">
        <v>0.97868783953196803</v>
      </c>
      <c r="J40">
        <v>0.80589042493789897</v>
      </c>
      <c r="K40">
        <v>0.88640800475456505</v>
      </c>
      <c r="L40">
        <v>0.46592695381982102</v>
      </c>
      <c r="M40">
        <v>4.7896753894694097E-2</v>
      </c>
      <c r="N40" s="21">
        <v>0</v>
      </c>
      <c r="O40">
        <v>1.01226992698467</v>
      </c>
      <c r="P40">
        <v>1.02198240323829</v>
      </c>
      <c r="Q40">
        <v>1.0113320525337499</v>
      </c>
      <c r="R40">
        <v>0.96933531707319998</v>
      </c>
      <c r="S40">
        <v>2.2650001049041699</v>
      </c>
      <c r="T40" s="27">
        <f>IF(C40,P40,R40)</f>
        <v>1.02198240323829</v>
      </c>
      <c r="U40" s="27">
        <f>IF(D40 = 0,O40,Q40)</f>
        <v>1.0113320525337499</v>
      </c>
      <c r="V40" s="39">
        <f>S40*T40^(1-N40)</f>
        <v>2.3147902505449425</v>
      </c>
      <c r="W40" s="38">
        <f>S40*U40^(N40+1)</f>
        <v>2.2906672050818933</v>
      </c>
      <c r="X40" s="44">
        <f>0.5 * (D40-MAX($D$3:$D$125))/(MIN($D$3:$D$125)-MAX($D$3:$D$125)) + 0.75</f>
        <v>0.85526100972564822</v>
      </c>
      <c r="Y40" s="44">
        <f>AVERAGE(D40, F40, G40, H40, I40, J40, K40)</f>
        <v>0.86502914817794851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PERCENTILE($L$2:$L$125, 0.05)</f>
        <v>-9.907550352032625E-2</v>
      </c>
      <c r="AG40" s="22">
        <f>PERCENTILE($L$2:$L$125, 0.95)</f>
        <v>0.96668296941511545</v>
      </c>
      <c r="AH40" s="22">
        <f>MIN(MAX(L40,AF40), AG40)</f>
        <v>0.46592695381982102</v>
      </c>
      <c r="AI40" s="22">
        <f>AH40-$AH$126+1</f>
        <v>1.5650024573401473</v>
      </c>
      <c r="AJ40" s="22">
        <f>PERCENTILE($M$2:$M$125, 0.02)</f>
        <v>-2.5910440121824867</v>
      </c>
      <c r="AK40" s="22">
        <f>PERCENTILE($M$2:$M$125, 0.98)</f>
        <v>1.2685596617232511</v>
      </c>
      <c r="AL40" s="22">
        <f>MIN(MAX(M40,AJ40), AK40)</f>
        <v>4.7896753894694097E-2</v>
      </c>
      <c r="AM40" s="22">
        <f>AL40-$AL$126 + 1</f>
        <v>3.6389407660771806</v>
      </c>
      <c r="AN40" s="46">
        <v>0</v>
      </c>
      <c r="AO40" s="75">
        <v>0.2</v>
      </c>
      <c r="AP40" s="51">
        <v>0.5</v>
      </c>
      <c r="AQ40" s="50">
        <v>1</v>
      </c>
      <c r="AR40" s="17">
        <f>(AI40^4)*AB40*AE40*AN40</f>
        <v>0</v>
      </c>
      <c r="AS40" s="17">
        <f>(AM40^4) *Z40*AC40*AO40</f>
        <v>35.069529619544994</v>
      </c>
      <c r="AT40" s="17">
        <f>(AM40^4)*AA40*AP40*AQ40</f>
        <v>87.673824048862485</v>
      </c>
      <c r="AU40" s="17">
        <f>MIN(AR40, 0.05*AR$126)</f>
        <v>0</v>
      </c>
      <c r="AV40" s="17">
        <f>MIN(AS40, 0.05*AS$126)</f>
        <v>35.069529619544994</v>
      </c>
      <c r="AW40" s="17">
        <f>MIN(AT40, 0.05*AT$126)</f>
        <v>87.673824048862485</v>
      </c>
      <c r="AX40" s="14">
        <f>AU40/$AU$126</f>
        <v>0</v>
      </c>
      <c r="AY40" s="14">
        <f>AV40/$AV$126</f>
        <v>5.2202527790242174E-3</v>
      </c>
      <c r="AZ40" s="67">
        <f>AW40/$AW$126</f>
        <v>6.3006368093602386E-3</v>
      </c>
      <c r="BA40" s="21">
        <f>N40</f>
        <v>0</v>
      </c>
      <c r="BB40" s="66">
        <v>0</v>
      </c>
      <c r="BC40" s="15">
        <f>$D$132*AX40</f>
        <v>0</v>
      </c>
      <c r="BD40" s="19">
        <f>BC40-BB40</f>
        <v>0</v>
      </c>
      <c r="BE40" s="53">
        <f>BD40*IF($BD$126 &gt; 0, (BD40&gt;0), (BD40&lt;0))</f>
        <v>0</v>
      </c>
      <c r="BF40" s="61">
        <f>BE40/$BE$126</f>
        <v>0</v>
      </c>
      <c r="BG40" s="62">
        <f>BF40*$BD$126</f>
        <v>0</v>
      </c>
      <c r="BH40" s="63">
        <f>(IF(BG40 &gt; 0, V40, W40))</f>
        <v>2.2906672050818933</v>
      </c>
      <c r="BI40" s="46">
        <f>BG40/BH40</f>
        <v>0</v>
      </c>
      <c r="BJ40" s="64" t="e">
        <f>BB40/BC40</f>
        <v>#DIV/0!</v>
      </c>
      <c r="BK40" s="66">
        <v>0</v>
      </c>
      <c r="BL40" s="66">
        <v>0</v>
      </c>
      <c r="BM40" s="66">
        <v>0</v>
      </c>
      <c r="BN40" s="10">
        <f>SUM(BK40:BM40)</f>
        <v>0</v>
      </c>
      <c r="BO40" s="15">
        <f>AY40*$D$131</f>
        <v>914.3638160155449</v>
      </c>
      <c r="BP40" s="9">
        <f>BO40-BN40</f>
        <v>914.3638160155449</v>
      </c>
      <c r="BQ40" s="53">
        <f>BP40*IF($BP$126 &gt; 0, (BP40&gt;0), (BP40&lt;0))</f>
        <v>914.3638160155449</v>
      </c>
      <c r="BR40" s="7">
        <f>BQ40/$BQ$126</f>
        <v>7.1622160817609633E-3</v>
      </c>
      <c r="BS40" s="62">
        <f>BR40*$BP$126*OR(M40&gt;0, BP40 &lt; 0)</f>
        <v>42.135317208999666</v>
      </c>
      <c r="BT40" s="48">
        <f>IF(BS40&gt;0,V40,W40)</f>
        <v>2.3147902505449425</v>
      </c>
      <c r="BU40" s="46">
        <f>BS40/BT40</f>
        <v>18.202650196526562</v>
      </c>
      <c r="BV40" s="64">
        <f>BN40/BO40</f>
        <v>0</v>
      </c>
      <c r="BW40" s="16">
        <f>BB40+BN40+BY40</f>
        <v>5</v>
      </c>
      <c r="BX40" s="69">
        <f>BC40+BO40+BZ40</f>
        <v>977.48989620852512</v>
      </c>
      <c r="BY40" s="66">
        <v>5</v>
      </c>
      <c r="BZ40" s="15">
        <f>AZ40*$D$134</f>
        <v>63.126080192980233</v>
      </c>
      <c r="CA40" s="37">
        <f>BZ40-BY40</f>
        <v>58.126080192980233</v>
      </c>
      <c r="CB40" s="54">
        <f>CA40*(CA40&lt;&gt;0)</f>
        <v>58.126080192980233</v>
      </c>
      <c r="CC40" s="26">
        <f>CB40/$CB$126</f>
        <v>2.6124080985609126E-2</v>
      </c>
      <c r="CD40" s="47">
        <f>CC40 * $CA$126</f>
        <v>58.126080192980233</v>
      </c>
      <c r="CE40" s="48">
        <f>IF(CD40&gt;0, V40, W40)</f>
        <v>2.3147902505449425</v>
      </c>
      <c r="CF40" s="65">
        <f>CD40/CE40</f>
        <v>25.110733112555803</v>
      </c>
      <c r="CG40" t="s">
        <v>222</v>
      </c>
      <c r="CH40" s="66">
        <v>479</v>
      </c>
      <c r="CI40" s="15">
        <f>AZ40*$CH$129</f>
        <v>58.614824237478302</v>
      </c>
      <c r="CJ40" s="37">
        <f>CI40-CH40</f>
        <v>-420.38517576252173</v>
      </c>
      <c r="CK40" s="54">
        <f>CJ40*(CJ40&lt;&gt;0)</f>
        <v>-420.38517576252173</v>
      </c>
      <c r="CL40" s="26">
        <f>CK40/$CK$126</f>
        <v>-6.5409238488022672E-2</v>
      </c>
      <c r="CM40" s="47">
        <f>CL40 * $CJ$126</f>
        <v>-420.38517576252173</v>
      </c>
      <c r="CN40" s="48">
        <f>IF(CD40&gt;0,V40,W40)</f>
        <v>2.3147902505449425</v>
      </c>
      <c r="CO40" s="65">
        <f>CM40/CN40</f>
        <v>-181.60832311418093</v>
      </c>
      <c r="CP40" s="70">
        <f>N40</f>
        <v>0</v>
      </c>
      <c r="CQ40" s="1">
        <f>BW40+BY40</f>
        <v>10</v>
      </c>
    </row>
    <row r="41" spans="1:95" x14ac:dyDescent="0.2">
      <c r="A41" s="28" t="s">
        <v>153</v>
      </c>
      <c r="B41">
        <v>0</v>
      </c>
      <c r="C41">
        <v>0</v>
      </c>
      <c r="D41">
        <v>0.32972440944881798</v>
      </c>
      <c r="E41">
        <v>0.67027559055118102</v>
      </c>
      <c r="F41">
        <v>0.40873786407766899</v>
      </c>
      <c r="G41">
        <v>0.40873786407766899</v>
      </c>
      <c r="H41">
        <v>0.56070640176600395</v>
      </c>
      <c r="I41">
        <v>0.74448123620309004</v>
      </c>
      <c r="J41">
        <v>0.64609240448541205</v>
      </c>
      <c r="K41">
        <v>0.51388951089331703</v>
      </c>
      <c r="L41">
        <v>0.48345295986085501</v>
      </c>
      <c r="M41">
        <v>-1.1421468657245399</v>
      </c>
      <c r="N41" s="21">
        <v>0</v>
      </c>
      <c r="O41">
        <v>1.0003351420190001</v>
      </c>
      <c r="P41">
        <v>0.98469055488068502</v>
      </c>
      <c r="Q41">
        <v>1.01269664681095</v>
      </c>
      <c r="R41">
        <v>0.99145091898661197</v>
      </c>
      <c r="S41">
        <v>47.270000457763601</v>
      </c>
      <c r="T41" s="27">
        <f>IF(C41,P41,R41)</f>
        <v>0.99145091898661197</v>
      </c>
      <c r="U41" s="27">
        <f>IF(D41 = 0,O41,Q41)</f>
        <v>1.01269664681095</v>
      </c>
      <c r="V41" s="39">
        <f>S41*T41^(1-N41)</f>
        <v>46.865885394347288</v>
      </c>
      <c r="W41" s="38">
        <f>S41*U41^(N41+1)</f>
        <v>47.870170958329268</v>
      </c>
      <c r="X41" s="44">
        <f>0.5 * (D41-MAX($D$3:$D$125))/(MIN($D$3:$D$125)-MAX($D$3:$D$125)) + 0.75</f>
        <v>1.0812854371838718</v>
      </c>
      <c r="Y41" s="44">
        <f>AVERAGE(D41, F41, G41, H41, I41, J41, K41)</f>
        <v>0.51605281299313988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PERCENTILE($L$2:$L$125, 0.05)</f>
        <v>-9.907550352032625E-2</v>
      </c>
      <c r="AG41" s="22">
        <f>PERCENTILE($L$2:$L$125, 0.95)</f>
        <v>0.96668296941511545</v>
      </c>
      <c r="AH41" s="22">
        <f>MIN(MAX(L41,AF41), AG41)</f>
        <v>0.48345295986085501</v>
      </c>
      <c r="AI41" s="22">
        <f>AH41-$AH$126+1</f>
        <v>1.5825284633811814</v>
      </c>
      <c r="AJ41" s="22">
        <f>PERCENTILE($M$2:$M$125, 0.02)</f>
        <v>-2.5910440121824867</v>
      </c>
      <c r="AK41" s="22">
        <f>PERCENTILE($M$2:$M$125, 0.98)</f>
        <v>1.2685596617232511</v>
      </c>
      <c r="AL41" s="22">
        <f>MIN(MAX(M41,AJ41), AK41)</f>
        <v>-1.1421468657245399</v>
      </c>
      <c r="AM41" s="22">
        <f>AL41-$AL$126 + 1</f>
        <v>2.4488971464579468</v>
      </c>
      <c r="AN41" s="46">
        <v>1</v>
      </c>
      <c r="AO41" s="17">
        <v>1</v>
      </c>
      <c r="AP41" s="51">
        <v>1</v>
      </c>
      <c r="AQ41" s="21">
        <v>1</v>
      </c>
      <c r="AR41" s="17">
        <f>(AI41^4)*AB41*AE41*AN41</f>
        <v>6.2720010148406518</v>
      </c>
      <c r="AS41" s="17">
        <f>(AM41^4) *Z41*AC41*AO41</f>
        <v>35.965175233209351</v>
      </c>
      <c r="AT41" s="17">
        <f>(AM41^4)*AA41*AP41*AQ41</f>
        <v>35.965175233209351</v>
      </c>
      <c r="AU41" s="17">
        <f>MIN(AR41, 0.05*AR$126)</f>
        <v>6.2720010148406518</v>
      </c>
      <c r="AV41" s="17">
        <f>MIN(AS41, 0.05*AS$126)</f>
        <v>35.965175233209351</v>
      </c>
      <c r="AW41" s="17">
        <f>MIN(AT41, 0.05*AT$126)</f>
        <v>35.965175233209351</v>
      </c>
      <c r="AX41" s="14">
        <f>AU41/$AU$126</f>
        <v>8.0374611551067045E-3</v>
      </c>
      <c r="AY41" s="14">
        <f>AV41/$AV$126</f>
        <v>5.3535735436445239E-3</v>
      </c>
      <c r="AZ41" s="67">
        <f>AW41/$AW$126</f>
        <v>2.5846198610335407E-3</v>
      </c>
      <c r="BA41" s="21">
        <f>N41</f>
        <v>0</v>
      </c>
      <c r="BB41" s="66">
        <v>1324</v>
      </c>
      <c r="BC41" s="15">
        <f>$D$132*AX41</f>
        <v>948.07480547292153</v>
      </c>
      <c r="BD41" s="19">
        <f>BC41-BB41</f>
        <v>-375.92519452707847</v>
      </c>
      <c r="BE41" s="53">
        <f>BD41*IF($BD$126 &gt; 0, (BD41&gt;0), (BD41&lt;0))</f>
        <v>0</v>
      </c>
      <c r="BF41" s="61">
        <f>BE41/$BE$126</f>
        <v>0</v>
      </c>
      <c r="BG41" s="62">
        <f>BF41*$BD$126</f>
        <v>0</v>
      </c>
      <c r="BH41" s="63">
        <f>(IF(BG41 &gt; 0, V41, W41))</f>
        <v>47.870170958329268</v>
      </c>
      <c r="BI41" s="46">
        <f>BG41/BH41</f>
        <v>0</v>
      </c>
      <c r="BJ41" s="64">
        <f>BB41/BC41</f>
        <v>1.396514275410534</v>
      </c>
      <c r="BK41" s="66">
        <v>662</v>
      </c>
      <c r="BL41" s="66">
        <v>1985</v>
      </c>
      <c r="BM41" s="66">
        <v>0</v>
      </c>
      <c r="BN41" s="10">
        <f>SUM(BK41:BM41)</f>
        <v>2647</v>
      </c>
      <c r="BO41" s="15">
        <f>AY41*$D$131</f>
        <v>937.71588118414388</v>
      </c>
      <c r="BP41" s="9">
        <f>BO41-BN41</f>
        <v>-1709.2841188158561</v>
      </c>
      <c r="BQ41" s="53">
        <f>BP41*IF($BP$126 &gt; 0, (BP41&gt;0), (BP41&lt;0))</f>
        <v>0</v>
      </c>
      <c r="BR41" s="7">
        <f>BQ41/$BQ$126</f>
        <v>0</v>
      </c>
      <c r="BS41" s="62">
        <f>BR41*$BP$126*OR(M41&gt;0, BP41 &lt; 0)</f>
        <v>0</v>
      </c>
      <c r="BT41" s="48">
        <f>IF(BS41&gt;0,V41,W41)</f>
        <v>47.870170958329268</v>
      </c>
      <c r="BU41" s="46">
        <f>BS41/BT41</f>
        <v>0</v>
      </c>
      <c r="BV41" s="64">
        <f>BN41/BO41</f>
        <v>2.8228166474661589</v>
      </c>
      <c r="BW41" s="16">
        <f>BB41+BN41+BY41</f>
        <v>3971</v>
      </c>
      <c r="BX41" s="69">
        <f>BC41+BO41+BZ41</f>
        <v>1911.6859930447604</v>
      </c>
      <c r="BY41" s="66">
        <v>0</v>
      </c>
      <c r="BZ41" s="15">
        <f>AZ41*$D$134</f>
        <v>25.895306387695044</v>
      </c>
      <c r="CA41" s="37">
        <f>BZ41-BY41</f>
        <v>25.895306387695044</v>
      </c>
      <c r="CB41" s="54">
        <f>CA41*(CA41&lt;&gt;0)</f>
        <v>25.895306387695044</v>
      </c>
      <c r="CC41" s="26">
        <f>CB41/$CB$126</f>
        <v>1.1638339949525877E-2</v>
      </c>
      <c r="CD41" s="47">
        <f>CC41 * $CA$126</f>
        <v>25.895306387695044</v>
      </c>
      <c r="CE41" s="48">
        <f>IF(CD41&gt;0, V41, W41)</f>
        <v>46.865885394347288</v>
      </c>
      <c r="CF41" s="65">
        <f>CD41/CE41</f>
        <v>0.55254064165868499</v>
      </c>
      <c r="CG41" t="s">
        <v>222</v>
      </c>
      <c r="CH41" s="66">
        <v>0</v>
      </c>
      <c r="CI41" s="15">
        <f>AZ41*$CH$129</f>
        <v>24.04471856719503</v>
      </c>
      <c r="CJ41" s="37">
        <f>CI41-CH41</f>
        <v>24.04471856719503</v>
      </c>
      <c r="CK41" s="54">
        <f>CJ41*(CJ41&lt;&gt;0)</f>
        <v>24.04471856719503</v>
      </c>
      <c r="CL41" s="26">
        <f>CK41/$CK$126</f>
        <v>3.7412040714478031E-3</v>
      </c>
      <c r="CM41" s="47">
        <f>CL41 * $CJ$126</f>
        <v>24.04471856719503</v>
      </c>
      <c r="CN41" s="48">
        <f>IF(CD41&gt;0,V41,W41)</f>
        <v>46.865885394347288</v>
      </c>
      <c r="CO41" s="65">
        <f>CM41/CN41</f>
        <v>0.51305375679716003</v>
      </c>
      <c r="CP41" s="70">
        <f>N41</f>
        <v>0</v>
      </c>
      <c r="CQ41" s="1">
        <f>BW41+BY41</f>
        <v>3971</v>
      </c>
    </row>
    <row r="42" spans="1:95" x14ac:dyDescent="0.2">
      <c r="A42" s="28" t="s">
        <v>203</v>
      </c>
      <c r="B42">
        <v>1</v>
      </c>
      <c r="C42">
        <v>1</v>
      </c>
      <c r="D42">
        <v>0.50699161006791804</v>
      </c>
      <c r="E42">
        <v>0.49300838993208101</v>
      </c>
      <c r="F42">
        <v>0.75963448549860901</v>
      </c>
      <c r="G42">
        <v>0.75963448549860901</v>
      </c>
      <c r="H42">
        <v>0.195152528207271</v>
      </c>
      <c r="I42">
        <v>0.63435018804847398</v>
      </c>
      <c r="J42">
        <v>0.35184519744685699</v>
      </c>
      <c r="K42">
        <v>0.51698524692460901</v>
      </c>
      <c r="L42">
        <v>0.63185384908905495</v>
      </c>
      <c r="M42">
        <v>1.10382961100349</v>
      </c>
      <c r="N42" s="21">
        <v>0</v>
      </c>
      <c r="O42">
        <v>1.01642732500974</v>
      </c>
      <c r="P42">
        <v>0.98414755699174905</v>
      </c>
      <c r="Q42">
        <v>1.0146549790756501</v>
      </c>
      <c r="R42">
        <v>0.97977768670994403</v>
      </c>
      <c r="S42">
        <v>26.5100002288818</v>
      </c>
      <c r="T42" s="27">
        <f>IF(C42,P42,R42)</f>
        <v>0.98414755699174905</v>
      </c>
      <c r="U42" s="27">
        <f>IF(D42 = 0,O42,Q42)</f>
        <v>1.0146549790756501</v>
      </c>
      <c r="V42" s="39">
        <f>S42*T42^(1-N42)</f>
        <v>26.089751961104731</v>
      </c>
      <c r="W42" s="38">
        <f>S42*U42^(N42+1)</f>
        <v>26.898503727531541</v>
      </c>
      <c r="X42" s="44">
        <f>0.5 * (D42-MAX($D$3:$D$125))/(MIN($D$3:$D$125)-MAX($D$3:$D$125)) + 0.75</f>
        <v>0.99042106112434058</v>
      </c>
      <c r="Y42" s="44">
        <f>AVERAGE(D42, F42, G42, H42, I42, J42, K42)</f>
        <v>0.53208482024176385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v>1</v>
      </c>
      <c r="AD42" s="22">
        <v>1</v>
      </c>
      <c r="AE42" s="22">
        <v>1</v>
      </c>
      <c r="AF42" s="22">
        <f>PERCENTILE($L$2:$L$125, 0.05)</f>
        <v>-9.907550352032625E-2</v>
      </c>
      <c r="AG42" s="22">
        <f>PERCENTILE($L$2:$L$125, 0.95)</f>
        <v>0.96668296941511545</v>
      </c>
      <c r="AH42" s="22">
        <f>MIN(MAX(L42,AF42), AG42)</f>
        <v>0.63185384908905495</v>
      </c>
      <c r="AI42" s="22">
        <f>AH42-$AH$126+1</f>
        <v>1.7309293526093812</v>
      </c>
      <c r="AJ42" s="22">
        <f>PERCENTILE($M$2:$M$125, 0.02)</f>
        <v>-2.5910440121824867</v>
      </c>
      <c r="AK42" s="22">
        <f>PERCENTILE($M$2:$M$125, 0.98)</f>
        <v>1.2685596617232511</v>
      </c>
      <c r="AL42" s="22">
        <f>MIN(MAX(M42,AJ42), AK42)</f>
        <v>1.10382961100349</v>
      </c>
      <c r="AM42" s="22">
        <f>AL42-$AL$126 + 1</f>
        <v>4.6948736231859769</v>
      </c>
      <c r="AN42" s="46">
        <v>0</v>
      </c>
      <c r="AO42" s="75">
        <v>0.2</v>
      </c>
      <c r="AP42" s="51">
        <v>0.5</v>
      </c>
      <c r="AQ42" s="50">
        <v>1</v>
      </c>
      <c r="AR42" s="17">
        <f>(AI42^4)*AB42*AE42*AN42</f>
        <v>0</v>
      </c>
      <c r="AS42" s="17">
        <f>(AM42^4) *Z42*AC42*AO42</f>
        <v>97.16852746094942</v>
      </c>
      <c r="AT42" s="17">
        <f>(AM42^4)*AA42*AP42*AQ42</f>
        <v>242.92131865237354</v>
      </c>
      <c r="AU42" s="17">
        <f>MIN(AR42, 0.05*AR$126)</f>
        <v>0</v>
      </c>
      <c r="AV42" s="17">
        <f>MIN(AS42, 0.05*AS$126)</f>
        <v>97.16852746094942</v>
      </c>
      <c r="AW42" s="17">
        <f>MIN(AT42, 0.05*AT$126)</f>
        <v>242.92131865237354</v>
      </c>
      <c r="AX42" s="14">
        <f>AU42/$AU$126</f>
        <v>0</v>
      </c>
      <c r="AY42" s="14">
        <f>AV42/$AV$126</f>
        <v>1.4463960053487978E-2</v>
      </c>
      <c r="AZ42" s="67">
        <f>AW42/$AW$126</f>
        <v>1.7457422653612779E-2</v>
      </c>
      <c r="BA42" s="21">
        <f>N42</f>
        <v>0</v>
      </c>
      <c r="BB42" s="66">
        <v>0</v>
      </c>
      <c r="BC42" s="15">
        <f>$D$132*AX42</f>
        <v>0</v>
      </c>
      <c r="BD42" s="19">
        <f>BC42-BB42</f>
        <v>0</v>
      </c>
      <c r="BE42" s="53">
        <f>BD42*IF($BD$126 &gt; 0, (BD42&gt;0), (BD42&lt;0))</f>
        <v>0</v>
      </c>
      <c r="BF42" s="61">
        <f>BE42/$BE$126</f>
        <v>0</v>
      </c>
      <c r="BG42" s="62">
        <f>BF42*$BD$126</f>
        <v>0</v>
      </c>
      <c r="BH42" s="63">
        <f>(IF(BG42 &gt; 0, V42, W42))</f>
        <v>26.898503727531541</v>
      </c>
      <c r="BI42" s="46">
        <f>BG42/BH42</f>
        <v>0</v>
      </c>
      <c r="BJ42" s="64" t="e">
        <f>BB42/BC42</f>
        <v>#DIV/0!</v>
      </c>
      <c r="BK42" s="66">
        <v>0</v>
      </c>
      <c r="BL42" s="66">
        <v>0</v>
      </c>
      <c r="BM42" s="66">
        <v>0</v>
      </c>
      <c r="BN42" s="10">
        <f>SUM(BK42:BM42)</f>
        <v>0</v>
      </c>
      <c r="BO42" s="15">
        <f>AY42*$D$131</f>
        <v>2533.4638510887935</v>
      </c>
      <c r="BP42" s="9">
        <f>BO42-BN42</f>
        <v>2533.4638510887935</v>
      </c>
      <c r="BQ42" s="53">
        <f>BP42*IF($BP$126 &gt; 0, (BP42&gt;0), (BP42&lt;0))</f>
        <v>2533.4638510887935</v>
      </c>
      <c r="BR42" s="7">
        <f>BQ42/$BQ$126</f>
        <v>1.9844634289990032E-2</v>
      </c>
      <c r="BS42" s="62">
        <f>BR42*$BP$126*OR(M42&gt;0, BP42 &lt; 0)</f>
        <v>116.74598352801114</v>
      </c>
      <c r="BT42" s="48">
        <f>IF(BS42&gt;0,V42,W42)</f>
        <v>26.089751961104731</v>
      </c>
      <c r="BU42" s="46">
        <f>BS42/BT42</f>
        <v>4.474783190812202</v>
      </c>
      <c r="BV42" s="64">
        <f>BN42/BO42</f>
        <v>0</v>
      </c>
      <c r="BW42" s="16">
        <f>BB42+BN42+BY42</f>
        <v>211</v>
      </c>
      <c r="BX42" s="69">
        <f>BC42+BO42+BZ42</f>
        <v>2708.3697686553401</v>
      </c>
      <c r="BY42" s="66">
        <v>211</v>
      </c>
      <c r="BZ42" s="15">
        <f>AZ42*$D$134</f>
        <v>174.90591756654644</v>
      </c>
      <c r="CA42" s="37">
        <f>BZ42-BY42</f>
        <v>-36.094082433453565</v>
      </c>
      <c r="CB42" s="54">
        <f>CA42*(CA42&lt;&gt;0)</f>
        <v>-36.094082433453565</v>
      </c>
      <c r="CC42" s="26">
        <f>CB42/$CB$126</f>
        <v>-1.6222059520653309E-2</v>
      </c>
      <c r="CD42" s="47">
        <f>CC42 * $CA$126</f>
        <v>-36.094082433453572</v>
      </c>
      <c r="CE42" s="48">
        <f>IF(CD42&gt;0, V42, W42)</f>
        <v>26.898503727531541</v>
      </c>
      <c r="CF42" s="65">
        <f>CD42/CE42</f>
        <v>-1.3418620901396103</v>
      </c>
      <c r="CG42" t="s">
        <v>222</v>
      </c>
      <c r="CH42" s="66">
        <v>0</v>
      </c>
      <c r="CI42" s="15">
        <f>AZ42*$CH$129</f>
        <v>162.40640294655967</v>
      </c>
      <c r="CJ42" s="37">
        <f>CI42-CH42</f>
        <v>162.40640294655967</v>
      </c>
      <c r="CK42" s="54">
        <f>CJ42*(CJ42&lt;&gt;0)</f>
        <v>162.40640294655967</v>
      </c>
      <c r="CL42" s="26">
        <f>CK42/$CK$126</f>
        <v>2.526939519940247E-2</v>
      </c>
      <c r="CM42" s="47">
        <f>CL42 * $CJ$126</f>
        <v>162.40640294655967</v>
      </c>
      <c r="CN42" s="48">
        <f>IF(CD42&gt;0,V42,W42)</f>
        <v>26.898503727531541</v>
      </c>
      <c r="CO42" s="65">
        <f>CM42/CN42</f>
        <v>6.0377485897228977</v>
      </c>
      <c r="CP42" s="70">
        <f>N42</f>
        <v>0</v>
      </c>
      <c r="CQ42" s="1">
        <f>BW42+BY42</f>
        <v>422</v>
      </c>
    </row>
    <row r="43" spans="1:95" x14ac:dyDescent="0.2">
      <c r="A43" s="28" t="s">
        <v>154</v>
      </c>
      <c r="B43">
        <v>1</v>
      </c>
      <c r="C43">
        <v>0</v>
      </c>
      <c r="D43">
        <v>0.32800639232920498</v>
      </c>
      <c r="E43">
        <v>0.67199360767079497</v>
      </c>
      <c r="F43">
        <v>0.20858164481525601</v>
      </c>
      <c r="G43">
        <v>0.20858164481525601</v>
      </c>
      <c r="H43">
        <v>0.53029669870455498</v>
      </c>
      <c r="I43">
        <v>0.41997492687003701</v>
      </c>
      <c r="J43">
        <v>0.47192299928893799</v>
      </c>
      <c r="K43">
        <v>0.31374268982373998</v>
      </c>
      <c r="L43">
        <v>0.61195293207207702</v>
      </c>
      <c r="M43">
        <v>-1.9606396503703001</v>
      </c>
      <c r="N43" s="21">
        <v>0</v>
      </c>
      <c r="O43">
        <v>1.00589500932591</v>
      </c>
      <c r="P43">
        <v>0.99798698387760798</v>
      </c>
      <c r="Q43">
        <v>1.00170313698667</v>
      </c>
      <c r="R43">
        <v>0.99425749224863902</v>
      </c>
      <c r="S43">
        <v>62.939998626708899</v>
      </c>
      <c r="T43" s="27">
        <f>IF(C43,P43,R43)</f>
        <v>0.99425749224863902</v>
      </c>
      <c r="U43" s="27">
        <f>IF(D43 = 0,O43,Q43)</f>
        <v>1.00170313698667</v>
      </c>
      <c r="V43" s="39">
        <f>S43*T43^(1-N43)</f>
        <v>62.578565196724377</v>
      </c>
      <c r="W43" s="38">
        <f>S43*U43^(N43+1)</f>
        <v>63.047194066311008</v>
      </c>
      <c r="X43" s="44">
        <f>0.5 * (D43-MAX($D$3:$D$125))/(MIN($D$3:$D$125)-MAX($D$3:$D$125)) + 0.75</f>
        <v>1.0821660657101193</v>
      </c>
      <c r="Y43" s="44">
        <f>AVERAGE(D43, F43, G43, H43, I43, J43, K43)</f>
        <v>0.35444385666385525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v>1</v>
      </c>
      <c r="AD43" s="22">
        <v>1</v>
      </c>
      <c r="AE43" s="22">
        <v>1</v>
      </c>
      <c r="AF43" s="22">
        <f>PERCENTILE($L$2:$L$125, 0.05)</f>
        <v>-9.907550352032625E-2</v>
      </c>
      <c r="AG43" s="22">
        <f>PERCENTILE($L$2:$L$125, 0.95)</f>
        <v>0.96668296941511545</v>
      </c>
      <c r="AH43" s="22">
        <f>MIN(MAX(L43,AF43), AG43)</f>
        <v>0.61195293207207702</v>
      </c>
      <c r="AI43" s="22">
        <f>AH43-$AH$126+1</f>
        <v>1.7110284355924033</v>
      </c>
      <c r="AJ43" s="22">
        <f>PERCENTILE($M$2:$M$125, 0.02)</f>
        <v>-2.5910440121824867</v>
      </c>
      <c r="AK43" s="22">
        <f>PERCENTILE($M$2:$M$125, 0.98)</f>
        <v>1.2685596617232511</v>
      </c>
      <c r="AL43" s="22">
        <f>MIN(MAX(M43,AJ43), AK43)</f>
        <v>-1.9606396503703001</v>
      </c>
      <c r="AM43" s="22">
        <f>AL43-$AL$126 + 1</f>
        <v>1.6304043618121866</v>
      </c>
      <c r="AN43" s="46">
        <v>1</v>
      </c>
      <c r="AO43" s="17">
        <v>1</v>
      </c>
      <c r="AP43" s="51">
        <v>1</v>
      </c>
      <c r="AQ43" s="21">
        <v>1</v>
      </c>
      <c r="AR43" s="17">
        <f>(AI43^4)*AB43*AE43*AN43</f>
        <v>8.5709489538575241</v>
      </c>
      <c r="AS43" s="17">
        <f>(AM43^4) *Z43*AC43*AO43</f>
        <v>7.0661249718052792</v>
      </c>
      <c r="AT43" s="17">
        <f>(AM43^4)*AA43*AP43*AQ43</f>
        <v>7.0661249718052792</v>
      </c>
      <c r="AU43" s="17">
        <f>MIN(AR43, 0.05*AR$126)</f>
        <v>8.5709489538575241</v>
      </c>
      <c r="AV43" s="17">
        <f>MIN(AS43, 0.05*AS$126)</f>
        <v>7.0661249718052792</v>
      </c>
      <c r="AW43" s="17">
        <f>MIN(AT43, 0.05*AT$126)</f>
        <v>7.0661249718052792</v>
      </c>
      <c r="AX43" s="14">
        <f>AU43/$AU$126</f>
        <v>1.0983523299187876E-2</v>
      </c>
      <c r="AY43" s="14">
        <f>AV43/$AV$126</f>
        <v>1.0518235893429561E-3</v>
      </c>
      <c r="AZ43" s="67">
        <f>AW43/$AW$126</f>
        <v>5.0780364127933294E-4</v>
      </c>
      <c r="BA43" s="21">
        <f>N43</f>
        <v>0</v>
      </c>
      <c r="BB43" s="66">
        <v>1574</v>
      </c>
      <c r="BC43" s="15">
        <f>$D$132*AX43</f>
        <v>1295.5834578023043</v>
      </c>
      <c r="BD43" s="19">
        <f>BC43-BB43</f>
        <v>-278.41654219769566</v>
      </c>
      <c r="BE43" s="53">
        <f>BD43*IF($BD$126 &gt; 0, (BD43&gt;0), (BD43&lt;0))</f>
        <v>0</v>
      </c>
      <c r="BF43" s="61">
        <f>BE43/$BE$126</f>
        <v>0</v>
      </c>
      <c r="BG43" s="62">
        <f>BF43*$BD$126</f>
        <v>0</v>
      </c>
      <c r="BH43" s="63">
        <f>(IF(BG43 &gt; 0, V43, W43))</f>
        <v>63.047194066311008</v>
      </c>
      <c r="BI43" s="46">
        <f>BG43/BH43</f>
        <v>0</v>
      </c>
      <c r="BJ43" s="64">
        <f>BB43/BC43</f>
        <v>1.2148966479318692</v>
      </c>
      <c r="BK43" s="66">
        <v>252</v>
      </c>
      <c r="BL43" s="66">
        <v>2706</v>
      </c>
      <c r="BM43" s="66">
        <v>0</v>
      </c>
      <c r="BN43" s="10">
        <f>SUM(BK43:BM43)</f>
        <v>2958</v>
      </c>
      <c r="BO43" s="15">
        <f>AY43*$D$131</f>
        <v>184.23426443854416</v>
      </c>
      <c r="BP43" s="9">
        <f>BO43-BN43</f>
        <v>-2773.765735561456</v>
      </c>
      <c r="BQ43" s="53">
        <f>BP43*IF($BP$126 &gt; 0, (BP43&gt;0), (BP43&lt;0))</f>
        <v>0</v>
      </c>
      <c r="BR43" s="7">
        <f>BQ43/$BQ$126</f>
        <v>0</v>
      </c>
      <c r="BS43" s="62">
        <f>BR43*$BP$126*OR(M43&gt;0, BP43 &lt; 0)</f>
        <v>0</v>
      </c>
      <c r="BT43" s="48">
        <f>IF(BS43&gt;0,V43,W43)</f>
        <v>63.047194066311008</v>
      </c>
      <c r="BU43" s="46">
        <f>BS43/BT43</f>
        <v>0</v>
      </c>
      <c r="BV43" s="64">
        <f>BN43/BO43</f>
        <v>16.055645289515152</v>
      </c>
      <c r="BW43" s="16">
        <f>BB43+BN43+BY43</f>
        <v>4532</v>
      </c>
      <c r="BX43" s="69">
        <f>BC43+BO43+BZ43</f>
        <v>1484.9054069228262</v>
      </c>
      <c r="BY43" s="66">
        <v>0</v>
      </c>
      <c r="BZ43" s="15">
        <f>AZ43*$D$134</f>
        <v>5.0876846819776365</v>
      </c>
      <c r="CA43" s="37">
        <f>BZ43-BY43</f>
        <v>5.0876846819776365</v>
      </c>
      <c r="CB43" s="54">
        <f>CA43*(CA43&lt;&gt;0)</f>
        <v>5.0876846819776365</v>
      </c>
      <c r="CC43" s="26">
        <f>CB43/$CB$126</f>
        <v>2.2865998570686034E-3</v>
      </c>
      <c r="CD43" s="47">
        <f>CC43 * $CA$126</f>
        <v>5.0876846819776365</v>
      </c>
      <c r="CE43" s="48">
        <f>IF(CD43&gt;0, V43, W43)</f>
        <v>62.578565196724377</v>
      </c>
      <c r="CF43" s="65">
        <f>CD43/CE43</f>
        <v>8.130075635297479E-2</v>
      </c>
      <c r="CG43" t="s">
        <v>222</v>
      </c>
      <c r="CH43" s="66">
        <v>0</v>
      </c>
      <c r="CI43" s="15">
        <f>AZ43*$CH$129</f>
        <v>4.7240972748216343</v>
      </c>
      <c r="CJ43" s="37">
        <f>CI43-CH43</f>
        <v>4.7240972748216343</v>
      </c>
      <c r="CK43" s="54">
        <f>CJ43*(CJ43&lt;&gt;0)</f>
        <v>4.7240972748216343</v>
      </c>
      <c r="CL43" s="26">
        <f>CK43/$CK$126</f>
        <v>7.3503925234504964E-4</v>
      </c>
      <c r="CM43" s="47">
        <f>CL43 * $CJ$126</f>
        <v>4.7240972748216343</v>
      </c>
      <c r="CN43" s="48">
        <f>IF(CD43&gt;0,V43,W43)</f>
        <v>62.578565196724377</v>
      </c>
      <c r="CO43" s="65">
        <f>CM43/CN43</f>
        <v>7.5490661378553203E-2</v>
      </c>
      <c r="CP43" s="70">
        <f>N43</f>
        <v>0</v>
      </c>
      <c r="CQ43" s="1">
        <f>BW43+BY43</f>
        <v>4532</v>
      </c>
    </row>
    <row r="44" spans="1:95" x14ac:dyDescent="0.2">
      <c r="A44" s="28" t="s">
        <v>163</v>
      </c>
      <c r="B44">
        <v>0</v>
      </c>
      <c r="C44">
        <v>0</v>
      </c>
      <c r="D44">
        <v>4.1150619256891702E-2</v>
      </c>
      <c r="E44">
        <v>0.95884938074310799</v>
      </c>
      <c r="F44">
        <v>5.9594755661501698E-3</v>
      </c>
      <c r="G44">
        <v>5.9594755661501698E-3</v>
      </c>
      <c r="H44">
        <v>5.43251149185123E-3</v>
      </c>
      <c r="I44">
        <v>7.5637275386543995E-2</v>
      </c>
      <c r="J44">
        <v>2.02706775355368E-2</v>
      </c>
      <c r="K44">
        <v>1.0991023950585301E-2</v>
      </c>
      <c r="L44">
        <v>0.75035462977911105</v>
      </c>
      <c r="M44">
        <v>-2.5440891552505098</v>
      </c>
      <c r="N44" s="21">
        <v>3</v>
      </c>
      <c r="O44">
        <v>0.99933149454424797</v>
      </c>
      <c r="P44">
        <v>0.97347257066895798</v>
      </c>
      <c r="Q44">
        <v>1.0082987874292899</v>
      </c>
      <c r="R44">
        <v>0.98715893232882501</v>
      </c>
      <c r="S44">
        <v>86.699996948242102</v>
      </c>
      <c r="T44" s="27">
        <f>IF(C44,P44,R44)</f>
        <v>0.98715893232882501</v>
      </c>
      <c r="U44" s="27">
        <f>IF(D44 = 0,O44,Q44)</f>
        <v>1.0082987874292899</v>
      </c>
      <c r="V44" s="39">
        <f>S44*T44^(1-N44)</f>
        <v>88.970272963019795</v>
      </c>
      <c r="W44" s="38">
        <f>S44*U44^(N44+1)</f>
        <v>89.614041054035809</v>
      </c>
      <c r="X44" s="44">
        <f>0.5 * (D44-MAX($D$3:$D$125))/(MIN($D$3:$D$125)-MAX($D$3:$D$125)) + 0.75</f>
        <v>1.2292038185953635</v>
      </c>
      <c r="Y44" s="44">
        <f>AVERAGE(D44, F44, G44, H44, I44, J44, K44)</f>
        <v>2.3628722679101332E-2</v>
      </c>
      <c r="Z44" s="22">
        <f>AI44^N44</f>
        <v>6.3257756958186215</v>
      </c>
      <c r="AA44" s="22">
        <f>(Z44+AB44)/2</f>
        <v>3.7366790332535995</v>
      </c>
      <c r="AB44" s="22">
        <f>AM44^N44</f>
        <v>1.1475823706885775</v>
      </c>
      <c r="AC44" s="22">
        <v>1</v>
      </c>
      <c r="AD44" s="22">
        <v>1</v>
      </c>
      <c r="AE44" s="22">
        <v>1</v>
      </c>
      <c r="AF44" s="22">
        <f>PERCENTILE($L$2:$L$125, 0.05)</f>
        <v>-9.907550352032625E-2</v>
      </c>
      <c r="AG44" s="22">
        <f>PERCENTILE($L$2:$L$125, 0.95)</f>
        <v>0.96668296941511545</v>
      </c>
      <c r="AH44" s="22">
        <f>MIN(MAX(L44,AF44), AG44)</f>
        <v>0.75035462977911105</v>
      </c>
      <c r="AI44" s="22">
        <f>AH44-$AH$126+1</f>
        <v>1.8494301332994372</v>
      </c>
      <c r="AJ44" s="22">
        <f>PERCENTILE($M$2:$M$125, 0.02)</f>
        <v>-2.5910440121824867</v>
      </c>
      <c r="AK44" s="22">
        <f>PERCENTILE($M$2:$M$125, 0.98)</f>
        <v>1.2685596617232511</v>
      </c>
      <c r="AL44" s="22">
        <f>MIN(MAX(M44,AJ44), AK44)</f>
        <v>-2.5440891552505098</v>
      </c>
      <c r="AM44" s="22">
        <f>AL44-$AL$126 + 1</f>
        <v>1.0469548569319769</v>
      </c>
      <c r="AN44" s="46">
        <v>1</v>
      </c>
      <c r="AO44" s="17">
        <v>1</v>
      </c>
      <c r="AP44" s="51">
        <v>1</v>
      </c>
      <c r="AQ44" s="21">
        <v>1</v>
      </c>
      <c r="AR44" s="17">
        <f>(AI44^4)*AB44*AE44*AN44</f>
        <v>13.425658177411185</v>
      </c>
      <c r="AS44" s="17">
        <f>(AM44^4) *Z44*AC44*AO44</f>
        <v>7.6002103476451621</v>
      </c>
      <c r="AT44" s="17">
        <f>(AM44^4)*AA44*AP44*AQ44</f>
        <v>4.4894963115962225</v>
      </c>
      <c r="AU44" s="17">
        <f>MIN(AR44, 0.05*AR$126)</f>
        <v>13.425658177411185</v>
      </c>
      <c r="AV44" s="17">
        <f>MIN(AS44, 0.05*AS$126)</f>
        <v>7.6002103476451621</v>
      </c>
      <c r="AW44" s="17">
        <f>MIN(AT44, 0.05*AT$126)</f>
        <v>4.4894963115962225</v>
      </c>
      <c r="AX44" s="14">
        <f>AU44/$AU$126</f>
        <v>1.7204749461512105E-2</v>
      </c>
      <c r="AY44" s="14">
        <f>AV44/$AV$126</f>
        <v>1.1313245321189465E-3</v>
      </c>
      <c r="AZ44" s="67">
        <f>AW44/$AW$126</f>
        <v>3.2263547328066145E-4</v>
      </c>
      <c r="BA44" s="21">
        <f>N44</f>
        <v>3</v>
      </c>
      <c r="BB44" s="66">
        <v>2948</v>
      </c>
      <c r="BC44" s="15">
        <f>$D$132*AX44</f>
        <v>2029.4206322315833</v>
      </c>
      <c r="BD44" s="19">
        <f>BC44-BB44</f>
        <v>-918.57936776841666</v>
      </c>
      <c r="BE44" s="53">
        <f>BD44*IF($BD$126 &gt; 0, (BD44&gt;0), (BD44&lt;0))</f>
        <v>0</v>
      </c>
      <c r="BF44" s="61">
        <f>BE44/$BE$126</f>
        <v>0</v>
      </c>
      <c r="BG44" s="62">
        <f>BF44*$BD$126</f>
        <v>0</v>
      </c>
      <c r="BH44" s="63">
        <f>(IF(BG44 &gt; 0, V44, W44))</f>
        <v>89.614041054035809</v>
      </c>
      <c r="BI44" s="46">
        <f>BG44/BH44</f>
        <v>0</v>
      </c>
      <c r="BJ44" s="64">
        <f>BB44/BC44</f>
        <v>1.4526313338789367</v>
      </c>
      <c r="BK44" s="66">
        <v>1300</v>
      </c>
      <c r="BL44" s="66">
        <v>3815</v>
      </c>
      <c r="BM44" s="66">
        <v>87</v>
      </c>
      <c r="BN44" s="10">
        <f>SUM(BK44:BM44)</f>
        <v>5202</v>
      </c>
      <c r="BO44" s="15">
        <f>AY44*$D$131</f>
        <v>198.15941107235832</v>
      </c>
      <c r="BP44" s="9">
        <f>BO44-BN44</f>
        <v>-5003.8405889276419</v>
      </c>
      <c r="BQ44" s="53">
        <f>BP44*IF($BP$126 &gt; 0, (BP44&gt;0), (BP44&lt;0))</f>
        <v>0</v>
      </c>
      <c r="BR44" s="7">
        <f>BQ44/$BQ$126</f>
        <v>0</v>
      </c>
      <c r="BS44" s="62">
        <f>BR44*$BP$126*OR(M44&gt;0, BP44 &lt; 0)</f>
        <v>0</v>
      </c>
      <c r="BT44" s="48">
        <f>IF(BS44&gt;0,V44,W44)</f>
        <v>89.614041054035809</v>
      </c>
      <c r="BU44" s="46">
        <f>BS44/BT44</f>
        <v>0</v>
      </c>
      <c r="BV44" s="64">
        <f>BN44/BO44</f>
        <v>26.251591947356356</v>
      </c>
      <c r="BW44" s="16">
        <f>BB44+BN44+BY44</f>
        <v>8323</v>
      </c>
      <c r="BX44" s="69">
        <f>BC44+BO44+BZ44</f>
        <v>2230.8125281107405</v>
      </c>
      <c r="BY44" s="66">
        <v>173</v>
      </c>
      <c r="BZ44" s="15">
        <f>AZ44*$D$134</f>
        <v>3.2324848067989471</v>
      </c>
      <c r="CA44" s="37">
        <f>BZ44-BY44</f>
        <v>-169.76751519320106</v>
      </c>
      <c r="CB44" s="54">
        <f>CA44*(CA44&lt;&gt;0)</f>
        <v>-169.76751519320106</v>
      </c>
      <c r="CC44" s="26">
        <f>CB44/$CB$126</f>
        <v>-7.630000682840507E-2</v>
      </c>
      <c r="CD44" s="47">
        <f>CC44 * $CA$126</f>
        <v>-169.76751519320106</v>
      </c>
      <c r="CE44" s="48">
        <f>IF(CD44&gt;0, V44, W44)</f>
        <v>89.614041054035809</v>
      </c>
      <c r="CF44" s="65">
        <f>CD44/CE44</f>
        <v>-1.8944298593881512</v>
      </c>
      <c r="CG44" t="s">
        <v>222</v>
      </c>
      <c r="CH44" s="66">
        <v>0</v>
      </c>
      <c r="CI44" s="15">
        <f>AZ44*$CH$129</f>
        <v>3.0014778079299935</v>
      </c>
      <c r="CJ44" s="37">
        <f>CI44-CH44</f>
        <v>3.0014778079299935</v>
      </c>
      <c r="CK44" s="54">
        <f>CJ44*(CJ44&lt;&gt;0)</f>
        <v>3.0014778079299935</v>
      </c>
      <c r="CL44" s="26">
        <f>CK44/$CK$126</f>
        <v>4.6701070607281677E-4</v>
      </c>
      <c r="CM44" s="47">
        <f>CL44 * $CJ$126</f>
        <v>3.0014778079299935</v>
      </c>
      <c r="CN44" s="48">
        <f>IF(CD44&gt;0,V44,W44)</f>
        <v>89.614041054035809</v>
      </c>
      <c r="CO44" s="65">
        <f>CM44/CN44</f>
        <v>3.3493387560997852E-2</v>
      </c>
      <c r="CP44" s="70">
        <f>N44</f>
        <v>3</v>
      </c>
      <c r="CQ44" s="1">
        <f>BW44+BY44</f>
        <v>8496</v>
      </c>
    </row>
    <row r="45" spans="1:95" x14ac:dyDescent="0.2">
      <c r="A45" s="28" t="s">
        <v>248</v>
      </c>
      <c r="B45">
        <v>1</v>
      </c>
      <c r="C45">
        <v>1</v>
      </c>
      <c r="D45">
        <v>0.83939272872552895</v>
      </c>
      <c r="E45">
        <v>0.16060727127447</v>
      </c>
      <c r="F45">
        <v>0.95589988081048805</v>
      </c>
      <c r="G45">
        <v>0.95589988081048805</v>
      </c>
      <c r="H45">
        <v>0.68742164646886705</v>
      </c>
      <c r="I45">
        <v>0.78562473882156203</v>
      </c>
      <c r="J45">
        <v>0.73488465181101204</v>
      </c>
      <c r="K45">
        <v>0.83813850351574004</v>
      </c>
      <c r="L45">
        <v>0.17566678551909501</v>
      </c>
      <c r="M45">
        <v>1.04241274335012</v>
      </c>
      <c r="N45" s="21">
        <v>0</v>
      </c>
      <c r="O45">
        <v>1.04741967336148</v>
      </c>
      <c r="P45">
        <v>0.98689818970897802</v>
      </c>
      <c r="Q45">
        <v>1.0176263587715</v>
      </c>
      <c r="R45">
        <v>0.96073092494062695</v>
      </c>
      <c r="S45">
        <v>3.0099999904632502</v>
      </c>
      <c r="T45" s="27">
        <f>IF(C45,P45,R45)</f>
        <v>0.98689818970897802</v>
      </c>
      <c r="U45" s="27">
        <f>IF(D45 = 0,O45,Q45)</f>
        <v>1.0176263587715</v>
      </c>
      <c r="V45" s="39">
        <f>S45*T45^(1-N45)</f>
        <v>2.9705635416122229</v>
      </c>
      <c r="W45" s="38">
        <f>S45*U45^(N45+1)</f>
        <v>3.0630553301973671</v>
      </c>
      <c r="X45" s="44">
        <f>0.5 * (D45-MAX($D$3:$D$125))/(MIN($D$3:$D$125)-MAX($D$3:$D$125)) + 0.75</f>
        <v>0.8200374811793224</v>
      </c>
      <c r="Y45" s="44">
        <f>AVERAGE(D45, F45, G45, H45, I45, J45, K45)</f>
        <v>0.82818029013766947</v>
      </c>
      <c r="Z45" s="22">
        <f>AI45^N45</f>
        <v>1</v>
      </c>
      <c r="AA45" s="22">
        <f>(Z45+AB45)/2</f>
        <v>1</v>
      </c>
      <c r="AB45" s="22">
        <f>AM45^N45</f>
        <v>1</v>
      </c>
      <c r="AC45" s="22">
        <v>1</v>
      </c>
      <c r="AD45" s="22">
        <v>1</v>
      </c>
      <c r="AE45" s="22">
        <v>1</v>
      </c>
      <c r="AF45" s="22">
        <f>PERCENTILE($L$2:$L$125, 0.05)</f>
        <v>-9.907550352032625E-2</v>
      </c>
      <c r="AG45" s="22">
        <f>PERCENTILE($L$2:$L$125, 0.95)</f>
        <v>0.96668296941511545</v>
      </c>
      <c r="AH45" s="22">
        <f>MIN(MAX(L45,AF45), AG45)</f>
        <v>0.17566678551909501</v>
      </c>
      <c r="AI45" s="22">
        <f>AH45-$AH$126+1</f>
        <v>1.2747422890394213</v>
      </c>
      <c r="AJ45" s="22">
        <f>PERCENTILE($M$2:$M$125, 0.02)</f>
        <v>-2.5910440121824867</v>
      </c>
      <c r="AK45" s="22">
        <f>PERCENTILE($M$2:$M$125, 0.98)</f>
        <v>1.2685596617232511</v>
      </c>
      <c r="AL45" s="22">
        <f>MIN(MAX(M45,AJ45), AK45)</f>
        <v>1.04241274335012</v>
      </c>
      <c r="AM45" s="22">
        <f>AL45-$AL$126 + 1</f>
        <v>4.6334567555326069</v>
      </c>
      <c r="AN45" s="46">
        <v>0</v>
      </c>
      <c r="AO45" s="75">
        <v>0.2</v>
      </c>
      <c r="AP45" s="51">
        <v>0.5</v>
      </c>
      <c r="AQ45" s="50">
        <v>1</v>
      </c>
      <c r="AR45" s="17">
        <f>(AI45^4)*AB45*AE45*AN45</f>
        <v>0</v>
      </c>
      <c r="AS45" s="17">
        <f>(AM45^4) *Z45*AC45*AO45</f>
        <v>92.182918120925919</v>
      </c>
      <c r="AT45" s="17">
        <f>(AM45^4)*AA45*AP45*AQ45</f>
        <v>230.45729530231478</v>
      </c>
      <c r="AU45" s="17">
        <f>MIN(AR45, 0.05*AR$126)</f>
        <v>0</v>
      </c>
      <c r="AV45" s="17">
        <f>MIN(AS45, 0.05*AS$126)</f>
        <v>92.182918120925919</v>
      </c>
      <c r="AW45" s="17">
        <f>MIN(AT45, 0.05*AT$126)</f>
        <v>230.45729530231478</v>
      </c>
      <c r="AX45" s="14">
        <f>AU45/$AU$126</f>
        <v>0</v>
      </c>
      <c r="AY45" s="14">
        <f>AV45/$AV$126</f>
        <v>1.3721830310239814E-2</v>
      </c>
      <c r="AZ45" s="67">
        <f>AW45/$AW$126</f>
        <v>1.6561701665460844E-2</v>
      </c>
      <c r="BA45" s="21">
        <f>N45</f>
        <v>0</v>
      </c>
      <c r="BB45" s="66">
        <v>0</v>
      </c>
      <c r="BC45" s="15">
        <f>$D$132*AX45</f>
        <v>0</v>
      </c>
      <c r="BD45" s="19">
        <f>BC45-BB45</f>
        <v>0</v>
      </c>
      <c r="BE45" s="53">
        <f>BD45*IF($BD$126 &gt; 0, (BD45&gt;0), (BD45&lt;0))</f>
        <v>0</v>
      </c>
      <c r="BF45" s="61">
        <f>BE45/$BE$126</f>
        <v>0</v>
      </c>
      <c r="BG45" s="62">
        <f>BF45*$BD$126</f>
        <v>0</v>
      </c>
      <c r="BH45" s="63">
        <f>(IF(BG45 &gt; 0, V45, W45))</f>
        <v>3.0630553301973671</v>
      </c>
      <c r="BI45" s="46">
        <f>BG45/BH45</f>
        <v>0</v>
      </c>
      <c r="BJ45" s="64" t="e">
        <f>BB45/BC45</f>
        <v>#DIV/0!</v>
      </c>
      <c r="BK45" s="66">
        <v>0</v>
      </c>
      <c r="BL45" s="66">
        <v>0</v>
      </c>
      <c r="BM45" s="66">
        <v>0</v>
      </c>
      <c r="BN45" s="10">
        <f>SUM(BK45:BM45)</f>
        <v>0</v>
      </c>
      <c r="BO45" s="15">
        <f>AY45*$D$131</f>
        <v>2403.4746316506753</v>
      </c>
      <c r="BP45" s="9">
        <f>BO45-BN45</f>
        <v>2403.4746316506753</v>
      </c>
      <c r="BQ45" s="53">
        <f>BP45*IF($BP$126 &gt; 0, (BP45&gt;0), (BP45&lt;0))</f>
        <v>2403.4746316506753</v>
      </c>
      <c r="BR45" s="7">
        <f>BQ45/$BQ$126</f>
        <v>1.8826428121276748E-2</v>
      </c>
      <c r="BS45" s="62">
        <f>BR45*$BP$126*OR(M45&gt;0, BP45 &lt; 0)</f>
        <v>110.75587663747091</v>
      </c>
      <c r="BT45" s="48">
        <f>IF(BS45&gt;0,V45,W45)</f>
        <v>2.9705635416122229</v>
      </c>
      <c r="BU45" s="46">
        <f>BS45/BT45</f>
        <v>37.284466427323089</v>
      </c>
      <c r="BV45" s="64">
        <f>BN45/BO45</f>
        <v>0</v>
      </c>
      <c r="BW45" s="16">
        <f>BB45+BN45+BY45</f>
        <v>231</v>
      </c>
      <c r="BX45" s="69">
        <f>BC45+BO45+BZ45</f>
        <v>2569.4063206369274</v>
      </c>
      <c r="BY45" s="66">
        <v>231</v>
      </c>
      <c r="BZ45" s="15">
        <f>AZ45*$D$134</f>
        <v>165.9316889862522</v>
      </c>
      <c r="CA45" s="37">
        <f>BZ45-BY45</f>
        <v>-65.068311013747802</v>
      </c>
      <c r="CB45" s="54">
        <f>CA45*(CA45&lt;&gt;0)</f>
        <v>-65.068311013747802</v>
      </c>
      <c r="CC45" s="26">
        <f>CB45/$CB$126</f>
        <v>-2.9244184725279947E-2</v>
      </c>
      <c r="CD45" s="47">
        <f>CC45 * $CA$126</f>
        <v>-65.068311013747802</v>
      </c>
      <c r="CE45" s="48">
        <f>IF(CD45&gt;0, V45, W45)</f>
        <v>3.0630553301973671</v>
      </c>
      <c r="CF45" s="65">
        <f>CD45/CE45</f>
        <v>-21.242943401076317</v>
      </c>
      <c r="CG45" t="s">
        <v>222</v>
      </c>
      <c r="CH45" s="66">
        <v>0</v>
      </c>
      <c r="CI45" s="15">
        <f>AZ45*$CH$129</f>
        <v>154.07351059378223</v>
      </c>
      <c r="CJ45" s="37">
        <f>CI45-CH45</f>
        <v>154.07351059378223</v>
      </c>
      <c r="CK45" s="54">
        <f>CJ45*(CJ45&lt;&gt;0)</f>
        <v>154.07351059378223</v>
      </c>
      <c r="CL45" s="26">
        <f>CK45/$CK$126</f>
        <v>2.3972850566949158E-2</v>
      </c>
      <c r="CM45" s="47">
        <f>CL45 * $CJ$126</f>
        <v>154.07351059378223</v>
      </c>
      <c r="CN45" s="48">
        <f>IF(CD45&gt;0,V45,W45)</f>
        <v>3.0630553301973671</v>
      </c>
      <c r="CO45" s="65">
        <f>CM45/CN45</f>
        <v>50.300596621561695</v>
      </c>
      <c r="CP45" s="70">
        <f>N45</f>
        <v>0</v>
      </c>
      <c r="CQ45" s="1">
        <f>BW45+BY45</f>
        <v>462</v>
      </c>
    </row>
    <row r="46" spans="1:95" x14ac:dyDescent="0.2">
      <c r="A46" s="28" t="s">
        <v>266</v>
      </c>
      <c r="B46">
        <v>1</v>
      </c>
      <c r="C46">
        <v>1</v>
      </c>
      <c r="D46">
        <v>0.95765081901717897</v>
      </c>
      <c r="E46">
        <v>4.2349180982820499E-2</v>
      </c>
      <c r="F46">
        <v>0.97179181565355499</v>
      </c>
      <c r="G46">
        <v>0.97179181565355499</v>
      </c>
      <c r="H46">
        <v>0.98432929377350598</v>
      </c>
      <c r="I46">
        <v>0.87296280819055505</v>
      </c>
      <c r="J46">
        <v>0.92697511534924504</v>
      </c>
      <c r="K46">
        <v>0.94911897589865202</v>
      </c>
      <c r="L46">
        <v>0.30829976511125101</v>
      </c>
      <c r="M46">
        <v>-0.25369628483676598</v>
      </c>
      <c r="N46" s="21">
        <v>0</v>
      </c>
      <c r="O46">
        <v>0.99777000739891097</v>
      </c>
      <c r="P46">
        <v>1.0121786535292701</v>
      </c>
      <c r="Q46">
        <v>1.00667738071027</v>
      </c>
      <c r="R46">
        <v>0.99142557521305896</v>
      </c>
      <c r="S46">
        <v>8.0799999237060494</v>
      </c>
      <c r="T46" s="27">
        <f>IF(C46,P46,R46)</f>
        <v>1.0121786535292701</v>
      </c>
      <c r="U46" s="27">
        <f>IF(D46 = 0,O46,Q46)</f>
        <v>1.00667738071027</v>
      </c>
      <c r="V46" s="39">
        <f>S46*T46^(1-N46)</f>
        <v>8.1784034432933943</v>
      </c>
      <c r="W46" s="38">
        <f>S46*U46^(N46+1)</f>
        <v>8.1339531593355865</v>
      </c>
      <c r="X46" s="44">
        <f>0.5 * (D46-MAX($D$3:$D$125))/(MIN($D$3:$D$125)-MAX($D$3:$D$125)) + 0.75</f>
        <v>0.75942024600657565</v>
      </c>
      <c r="Y46" s="44">
        <f>AVERAGE(D46, F46, G46, H46, I46, J46, K46)</f>
        <v>0.94780294907660678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v>1</v>
      </c>
      <c r="AD46" s="22">
        <v>1</v>
      </c>
      <c r="AE46" s="22">
        <v>1</v>
      </c>
      <c r="AF46" s="22">
        <f>PERCENTILE($L$2:$L$125, 0.05)</f>
        <v>-9.907550352032625E-2</v>
      </c>
      <c r="AG46" s="22">
        <f>PERCENTILE($L$2:$L$125, 0.95)</f>
        <v>0.96668296941511545</v>
      </c>
      <c r="AH46" s="22">
        <f>MIN(MAX(L46,AF46), AG46)</f>
        <v>0.30829976511125101</v>
      </c>
      <c r="AI46" s="22">
        <f>AH46-$AH$126+1</f>
        <v>1.4073752686315772</v>
      </c>
      <c r="AJ46" s="22">
        <f>PERCENTILE($M$2:$M$125, 0.02)</f>
        <v>-2.5910440121824867</v>
      </c>
      <c r="AK46" s="22">
        <f>PERCENTILE($M$2:$M$125, 0.98)</f>
        <v>1.2685596617232511</v>
      </c>
      <c r="AL46" s="22">
        <f>MIN(MAX(M46,AJ46), AK46)</f>
        <v>-0.25369628483676598</v>
      </c>
      <c r="AM46" s="22">
        <f>AL46-$AL$126 + 1</f>
        <v>3.3373477273457208</v>
      </c>
      <c r="AN46" s="46">
        <v>0</v>
      </c>
      <c r="AO46" s="75">
        <v>0.2</v>
      </c>
      <c r="AP46" s="51">
        <v>0.5</v>
      </c>
      <c r="AQ46" s="50">
        <v>1</v>
      </c>
      <c r="AR46" s="17">
        <f>(AI46^4)*AB46*AE46*AN46</f>
        <v>0</v>
      </c>
      <c r="AS46" s="17">
        <f>(AM46^4) *Z46*AC46*AO46</f>
        <v>24.810518076490638</v>
      </c>
      <c r="AT46" s="17">
        <f>(AM46^4)*AA46*AP46*AQ46</f>
        <v>62.026295191226588</v>
      </c>
      <c r="AU46" s="17">
        <f>MIN(AR46, 0.05*AR$126)</f>
        <v>0</v>
      </c>
      <c r="AV46" s="17">
        <f>MIN(AS46, 0.05*AS$126)</f>
        <v>24.810518076490638</v>
      </c>
      <c r="AW46" s="17">
        <f>MIN(AT46, 0.05*AT$126)</f>
        <v>62.026295191226588</v>
      </c>
      <c r="AX46" s="14">
        <f>AU46/$AU$126</f>
        <v>0</v>
      </c>
      <c r="AY46" s="14">
        <f>AV46/$AV$126</f>
        <v>3.6931540668754272E-3</v>
      </c>
      <c r="AZ46" s="67">
        <f>AW46/$AW$126</f>
        <v>4.4574895970350536E-3</v>
      </c>
      <c r="BA46" s="21">
        <f>N46</f>
        <v>0</v>
      </c>
      <c r="BB46" s="66">
        <v>0</v>
      </c>
      <c r="BC46" s="15">
        <f>$D$132*AX46</f>
        <v>0</v>
      </c>
      <c r="BD46" s="19">
        <f>BC46-BB46</f>
        <v>0</v>
      </c>
      <c r="BE46" s="53">
        <f>BD46*IF($BD$126 &gt; 0, (BD46&gt;0), (BD46&lt;0))</f>
        <v>0</v>
      </c>
      <c r="BF46" s="61">
        <f>BE46/$BE$126</f>
        <v>0</v>
      </c>
      <c r="BG46" s="62">
        <f>BF46*$BD$126</f>
        <v>0</v>
      </c>
      <c r="BH46" s="63">
        <f>(IF(BG46 &gt; 0, V46, W46))</f>
        <v>8.1339531593355865</v>
      </c>
      <c r="BI46" s="46">
        <f>BG46/BH46</f>
        <v>0</v>
      </c>
      <c r="BJ46" s="64" t="e">
        <f>BB46/BC46</f>
        <v>#DIV/0!</v>
      </c>
      <c r="BK46" s="66">
        <v>0</v>
      </c>
      <c r="BL46" s="66">
        <v>0</v>
      </c>
      <c r="BM46" s="66">
        <v>0</v>
      </c>
      <c r="BN46" s="10">
        <f>SUM(BK46:BM46)</f>
        <v>0</v>
      </c>
      <c r="BO46" s="15">
        <f>AY46*$D$131</f>
        <v>646.88178689169922</v>
      </c>
      <c r="BP46" s="9">
        <f>BO46-BN46</f>
        <v>646.88178689169922</v>
      </c>
      <c r="BQ46" s="53">
        <f>BP46*IF($BP$126 &gt; 0, (BP46&gt;0), (BP46&lt;0))</f>
        <v>646.88178689169922</v>
      </c>
      <c r="BR46" s="7">
        <f>BQ46/$BQ$126</f>
        <v>5.0670280865480243E-3</v>
      </c>
      <c r="BS46" s="62">
        <f>BR46*$BP$126*OR(M46&gt;0, BP46 &lt; 0)</f>
        <v>0</v>
      </c>
      <c r="BT46" s="48">
        <f>IF(BS46&gt;0,V46,W46)</f>
        <v>8.1339531593355865</v>
      </c>
      <c r="BU46" s="46">
        <f>BS46/BT46</f>
        <v>0</v>
      </c>
      <c r="BV46" s="64">
        <f>BN46/BO46</f>
        <v>0</v>
      </c>
      <c r="BW46" s="16">
        <f>BB46+BN46+BY46</f>
        <v>0</v>
      </c>
      <c r="BX46" s="69">
        <f>BC46+BO46+BZ46</f>
        <v>691.54137516439346</v>
      </c>
      <c r="BY46" s="66">
        <v>0</v>
      </c>
      <c r="BZ46" s="15">
        <f>AZ46*$D$134</f>
        <v>44.659588272694201</v>
      </c>
      <c r="CA46" s="37">
        <f>BZ46-BY46</f>
        <v>44.659588272694201</v>
      </c>
      <c r="CB46" s="54">
        <f>CA46*(CA46&lt;&gt;0)</f>
        <v>44.659588272694201</v>
      </c>
      <c r="CC46" s="26">
        <f>CB46/$CB$126</f>
        <v>2.0071725066379442E-2</v>
      </c>
      <c r="CD46" s="47">
        <f>CC46 * $CA$126</f>
        <v>44.659588272694201</v>
      </c>
      <c r="CE46" s="48">
        <f>IF(CD46&gt;0, V46, W46)</f>
        <v>8.1784034432933943</v>
      </c>
      <c r="CF46" s="65">
        <f>CD46/CE46</f>
        <v>5.4606731720133936</v>
      </c>
      <c r="CG46" t="s">
        <v>222</v>
      </c>
      <c r="CH46" s="66"/>
      <c r="CI46" s="15">
        <f>AZ46*$CH$129</f>
        <v>41.468025721217103</v>
      </c>
      <c r="CJ46" s="37">
        <f>CI46-CH46</f>
        <v>41.468025721217103</v>
      </c>
      <c r="CK46" s="54">
        <f>CJ46*(CJ46&lt;&gt;0)</f>
        <v>41.468025721217103</v>
      </c>
      <c r="CL46" s="26">
        <f>CK46/$CK$126</f>
        <v>6.4521589732716824E-3</v>
      </c>
      <c r="CM46" s="47">
        <f>CL46 * $CJ$126</f>
        <v>41.468025721217103</v>
      </c>
      <c r="CN46" s="48">
        <f>IF(CD46&gt;0,V46,W46)</f>
        <v>8.1784034432933943</v>
      </c>
      <c r="CO46" s="65">
        <f>CM46/CN46</f>
        <v>5.0704304340992712</v>
      </c>
      <c r="CP46" s="70">
        <f>N46</f>
        <v>0</v>
      </c>
      <c r="CQ46" s="1">
        <f>BW46+BY46</f>
        <v>0</v>
      </c>
    </row>
    <row r="47" spans="1:95" x14ac:dyDescent="0.2">
      <c r="A47" s="28" t="s">
        <v>160</v>
      </c>
      <c r="B47">
        <v>1</v>
      </c>
      <c r="C47">
        <v>1</v>
      </c>
      <c r="D47">
        <v>0.62005593288054295</v>
      </c>
      <c r="E47">
        <v>0.379944067119456</v>
      </c>
      <c r="F47">
        <v>0.744139849026619</v>
      </c>
      <c r="G47">
        <v>0.744139849026619</v>
      </c>
      <c r="H47">
        <v>0.34433765148349299</v>
      </c>
      <c r="I47">
        <v>0.29544504805683203</v>
      </c>
      <c r="J47">
        <v>0.31895588094643601</v>
      </c>
      <c r="K47">
        <v>0.48718351890599998</v>
      </c>
      <c r="L47">
        <v>0.85449036149906199</v>
      </c>
      <c r="M47">
        <v>-2.0215636345960002</v>
      </c>
      <c r="N47" s="21">
        <v>0</v>
      </c>
      <c r="O47">
        <v>1.0182514183698199</v>
      </c>
      <c r="P47">
        <v>0.990385295828207</v>
      </c>
      <c r="Q47">
        <v>0.99942157151461297</v>
      </c>
      <c r="R47">
        <v>0.99177526275610595</v>
      </c>
      <c r="S47">
        <v>371.79000854492102</v>
      </c>
      <c r="T47" s="27">
        <f>IF(C47,P47,R47)</f>
        <v>0.990385295828207</v>
      </c>
      <c r="U47" s="27">
        <f>IF(D47 = 0,O47,Q47)</f>
        <v>0.99942157151461297</v>
      </c>
      <c r="V47" s="39">
        <f>S47*T47^(1-N47)</f>
        <v>368.21535759873319</v>
      </c>
      <c r="W47" s="38">
        <f>S47*U47^(N47+1)</f>
        <v>371.57495461339636</v>
      </c>
      <c r="X47" s="44">
        <f>0.5 * (D47-MAX($D$3:$D$125))/(MIN($D$3:$D$125)-MAX($D$3:$D$125)) + 0.75</f>
        <v>0.93246606938823462</v>
      </c>
      <c r="Y47" s="44">
        <f>AVERAGE(D47, F47, G47, H47, I47, J47, K47)</f>
        <v>0.50775110433236315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v>1</v>
      </c>
      <c r="AD47" s="22">
        <v>1</v>
      </c>
      <c r="AE47" s="22">
        <v>1</v>
      </c>
      <c r="AF47" s="22">
        <f>PERCENTILE($L$2:$L$125, 0.05)</f>
        <v>-9.907550352032625E-2</v>
      </c>
      <c r="AG47" s="22">
        <f>PERCENTILE($L$2:$L$125, 0.95)</f>
        <v>0.96668296941511545</v>
      </c>
      <c r="AH47" s="22">
        <f>MIN(MAX(L47,AF47), AG47)</f>
        <v>0.85449036149906199</v>
      </c>
      <c r="AI47" s="22">
        <f>AH47-$AH$126+1</f>
        <v>1.9535658650193883</v>
      </c>
      <c r="AJ47" s="22">
        <f>PERCENTILE($M$2:$M$125, 0.02)</f>
        <v>-2.5910440121824867</v>
      </c>
      <c r="AK47" s="22">
        <f>PERCENTILE($M$2:$M$125, 0.98)</f>
        <v>1.2685596617232511</v>
      </c>
      <c r="AL47" s="22">
        <f>MIN(MAX(M47,AJ47), AK47)</f>
        <v>-2.0215636345960002</v>
      </c>
      <c r="AM47" s="22">
        <f>AL47-$AL$126 + 1</f>
        <v>1.5694803775864865</v>
      </c>
      <c r="AN47" s="46">
        <v>0</v>
      </c>
      <c r="AO47" s="17">
        <v>1</v>
      </c>
      <c r="AP47" s="51">
        <v>1</v>
      </c>
      <c r="AQ47" s="21">
        <v>1</v>
      </c>
      <c r="AR47" s="17">
        <f>(AI47^4)*AB47*AE47*AN47</f>
        <v>0</v>
      </c>
      <c r="AS47" s="17">
        <f>(AM47^4) *Z47*AC47*AO47</f>
        <v>6.0676924698044008</v>
      </c>
      <c r="AT47" s="17">
        <f>(AM47^4)*AA47*AP47*AQ47</f>
        <v>6.0676924698044008</v>
      </c>
      <c r="AU47" s="17">
        <f>MIN(AR47, 0.05*AR$126)</f>
        <v>0</v>
      </c>
      <c r="AV47" s="17">
        <f>MIN(AS47, 0.05*AS$126)</f>
        <v>6.0676924698044008</v>
      </c>
      <c r="AW47" s="17">
        <f>MIN(AT47, 0.05*AT$126)</f>
        <v>6.0676924698044008</v>
      </c>
      <c r="AX47" s="14">
        <f>AU47/$AU$126</f>
        <v>0</v>
      </c>
      <c r="AY47" s="14">
        <f>AV47/$AV$126</f>
        <v>9.0320254709397795E-4</v>
      </c>
      <c r="AZ47" s="67">
        <f>AW47/$AW$126</f>
        <v>4.3605177415121044E-4</v>
      </c>
      <c r="BA47" s="21">
        <f>N47</f>
        <v>0</v>
      </c>
      <c r="BB47" s="66">
        <v>1115</v>
      </c>
      <c r="BC47" s="15">
        <f>$D$132*AX47</f>
        <v>0</v>
      </c>
      <c r="BD47" s="19">
        <f>BC47-BB47</f>
        <v>-1115</v>
      </c>
      <c r="BE47" s="53">
        <f>BD47*IF($BD$126 &gt; 0, (BD47&gt;0), (BD47&lt;0))</f>
        <v>0</v>
      </c>
      <c r="BF47" s="61">
        <f>BE47/$BE$126</f>
        <v>0</v>
      </c>
      <c r="BG47" s="62">
        <f>BF47*$BD$126</f>
        <v>0</v>
      </c>
      <c r="BH47" s="63">
        <f>(IF(BG47 &gt; 0, V47, W47))</f>
        <v>371.57495461339636</v>
      </c>
      <c r="BI47" s="46">
        <f>BG47/BH47</f>
        <v>0</v>
      </c>
      <c r="BJ47" s="64" t="e">
        <f>BB47/BC47</f>
        <v>#DIV/0!</v>
      </c>
      <c r="BK47" s="66">
        <v>0</v>
      </c>
      <c r="BL47" s="66">
        <v>0</v>
      </c>
      <c r="BM47" s="66">
        <v>0</v>
      </c>
      <c r="BN47" s="10">
        <f>SUM(BK47:BM47)</f>
        <v>0</v>
      </c>
      <c r="BO47" s="15">
        <f>AY47*$D$131</f>
        <v>158.20224854133988</v>
      </c>
      <c r="BP47" s="9">
        <f>BO47-BN47</f>
        <v>158.20224854133988</v>
      </c>
      <c r="BQ47" s="53">
        <f>BP47*IF($BP$126 &gt; 0, (BP47&gt;0), (BP47&lt;0))</f>
        <v>158.20224854133988</v>
      </c>
      <c r="BR47" s="7">
        <f>BQ47/$BQ$126</f>
        <v>1.2391989586935559E-3</v>
      </c>
      <c r="BS47" s="62">
        <f>BR47*$BP$126*OR(M47&gt;0, BP47 &lt; 0)</f>
        <v>0</v>
      </c>
      <c r="BT47" s="48">
        <f>IF(BS47&gt;0,V47,W47)</f>
        <v>371.57495461339636</v>
      </c>
      <c r="BU47" s="46">
        <f>BS47/BT47</f>
        <v>0</v>
      </c>
      <c r="BV47" s="64">
        <f>BN47/BO47</f>
        <v>0</v>
      </c>
      <c r="BW47" s="16">
        <f>BB47+BN47+BY47</f>
        <v>1115</v>
      </c>
      <c r="BX47" s="69">
        <f>BC47+BO47+BZ47</f>
        <v>162.57105126656086</v>
      </c>
      <c r="BY47" s="66">
        <v>0</v>
      </c>
      <c r="BZ47" s="15">
        <f>AZ47*$D$134</f>
        <v>4.3688027252209771</v>
      </c>
      <c r="CA47" s="37">
        <f>BZ47-BY47</f>
        <v>4.3688027252209771</v>
      </c>
      <c r="CB47" s="54">
        <f>CA47*(CA47&lt;&gt;0)</f>
        <v>4.3688027252209771</v>
      </c>
      <c r="CC47" s="26">
        <f>CB47/$CB$126</f>
        <v>1.963506842795947E-3</v>
      </c>
      <c r="CD47" s="47">
        <f>CC47 * $CA$126</f>
        <v>4.3688027252209771</v>
      </c>
      <c r="CE47" s="48">
        <f>IF(CD47&gt;0, V47, W47)</f>
        <v>368.21535759873319</v>
      </c>
      <c r="CF47" s="65">
        <f>CD47/CE47</f>
        <v>1.186480312421387E-2</v>
      </c>
      <c r="CG47" t="s">
        <v>222</v>
      </c>
      <c r="CH47" s="66">
        <v>0</v>
      </c>
      <c r="CI47" s="15">
        <f>AZ47*$CH$129</f>
        <v>4.056589654928711</v>
      </c>
      <c r="CJ47" s="37">
        <f>CI47-CH47</f>
        <v>4.056589654928711</v>
      </c>
      <c r="CK47" s="54">
        <f>CJ47*(CJ47&lt;&gt;0)</f>
        <v>4.056589654928711</v>
      </c>
      <c r="CL47" s="26">
        <f>CK47/$CK$126</f>
        <v>6.3117934571786389E-4</v>
      </c>
      <c r="CM47" s="47">
        <f>CL47 * $CJ$126</f>
        <v>4.056589654928711</v>
      </c>
      <c r="CN47" s="48">
        <f>IF(CD47&gt;0,V47,W47)</f>
        <v>368.21535759873319</v>
      </c>
      <c r="CO47" s="65">
        <f>CM47/CN47</f>
        <v>1.1016894247386132E-2</v>
      </c>
      <c r="CP47" s="70">
        <f>N47</f>
        <v>0</v>
      </c>
      <c r="CQ47" s="1">
        <f>BW47+BY47</f>
        <v>1115</v>
      </c>
    </row>
    <row r="48" spans="1:95" x14ac:dyDescent="0.2">
      <c r="A48" s="28" t="s">
        <v>249</v>
      </c>
      <c r="B48">
        <v>1</v>
      </c>
      <c r="C48">
        <v>1</v>
      </c>
      <c r="D48">
        <v>0.20415501398322</v>
      </c>
      <c r="E48">
        <v>0.795844986016779</v>
      </c>
      <c r="F48">
        <v>0.974572904251092</v>
      </c>
      <c r="G48">
        <v>0.974572904251092</v>
      </c>
      <c r="H48">
        <v>2.5908900961136599E-2</v>
      </c>
      <c r="I48">
        <v>0.20894274968658499</v>
      </c>
      <c r="J48">
        <v>7.3576334566063495E-2</v>
      </c>
      <c r="K48">
        <v>0.26777883049673401</v>
      </c>
      <c r="L48">
        <v>0.141246259732838</v>
      </c>
      <c r="M48">
        <v>1.1252599107885799</v>
      </c>
      <c r="N48" s="21">
        <v>0</v>
      </c>
      <c r="O48">
        <v>1.00101265540845</v>
      </c>
      <c r="P48">
        <v>0.99706056725610104</v>
      </c>
      <c r="Q48">
        <v>1.00294528752645</v>
      </c>
      <c r="R48">
        <v>0.99640116788719102</v>
      </c>
      <c r="S48">
        <v>112.83999633789</v>
      </c>
      <c r="T48" s="27">
        <f>IF(C48,P48,R48)</f>
        <v>0.99706056725610104</v>
      </c>
      <c r="U48" s="27">
        <f>IF(D48 = 0,O48,Q48)</f>
        <v>1.00294528752645</v>
      </c>
      <c r="V48" s="39">
        <f>S48*T48^(1-N48)</f>
        <v>112.50831075783297</v>
      </c>
      <c r="W48" s="38">
        <f>S48*U48^(N48+1)</f>
        <v>113.17234257158864</v>
      </c>
      <c r="X48" s="44">
        <f>0.5 * (D48-MAX($D$3:$D$125))/(MIN($D$3:$D$125)-MAX($D$3:$D$125)) + 0.75</f>
        <v>1.145650332276172</v>
      </c>
      <c r="Y48" s="44">
        <f>AVERAGE(D48, F48, G48, H48, I48, J48, K48)</f>
        <v>0.38992966259941753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v>1</v>
      </c>
      <c r="AD48" s="22">
        <v>1</v>
      </c>
      <c r="AE48" s="22">
        <v>1</v>
      </c>
      <c r="AF48" s="22">
        <f>PERCENTILE($L$2:$L$125, 0.05)</f>
        <v>-9.907550352032625E-2</v>
      </c>
      <c r="AG48" s="22">
        <f>PERCENTILE($L$2:$L$125, 0.95)</f>
        <v>0.96668296941511545</v>
      </c>
      <c r="AH48" s="22">
        <f>MIN(MAX(L48,AF48), AG48)</f>
        <v>0.141246259732838</v>
      </c>
      <c r="AI48" s="22">
        <f>AH48-$AH$126+1</f>
        <v>1.2403217632531642</v>
      </c>
      <c r="AJ48" s="22">
        <f>PERCENTILE($M$2:$M$125, 0.02)</f>
        <v>-2.5910440121824867</v>
      </c>
      <c r="AK48" s="22">
        <f>PERCENTILE($M$2:$M$125, 0.98)</f>
        <v>1.2685596617232511</v>
      </c>
      <c r="AL48" s="22">
        <f>MIN(MAX(M48,AJ48), AK48)</f>
        <v>1.1252599107885799</v>
      </c>
      <c r="AM48" s="22">
        <f>AL48-$AL$126 + 1</f>
        <v>4.7163039229710666</v>
      </c>
      <c r="AN48" s="46">
        <v>0</v>
      </c>
      <c r="AO48" s="75">
        <v>0.2</v>
      </c>
      <c r="AP48" s="51">
        <v>0.5</v>
      </c>
      <c r="AQ48" s="50">
        <v>1</v>
      </c>
      <c r="AR48" s="17">
        <f>(AI48^4)*AB48*AE48*AN48</f>
        <v>0</v>
      </c>
      <c r="AS48" s="17">
        <f>(AM48^4) *Z48*AC48*AO48</f>
        <v>98.954860366206276</v>
      </c>
      <c r="AT48" s="17">
        <f>(AM48^4)*AA48*AP48*AQ48</f>
        <v>247.38715091551566</v>
      </c>
      <c r="AU48" s="17">
        <f>MIN(AR48, 0.05*AR$126)</f>
        <v>0</v>
      </c>
      <c r="AV48" s="17">
        <f>MIN(AS48, 0.05*AS$126)</f>
        <v>98.954860366206276</v>
      </c>
      <c r="AW48" s="17">
        <f>MIN(AT48, 0.05*AT$126)</f>
        <v>247.38715091551566</v>
      </c>
      <c r="AX48" s="14">
        <f>AU48/$AU$126</f>
        <v>0</v>
      </c>
      <c r="AY48" s="14">
        <f>AV48/$AV$126</f>
        <v>1.4729863514814485E-2</v>
      </c>
      <c r="AZ48" s="67">
        <f>AW48/$AW$126</f>
        <v>1.7778357521537554E-2</v>
      </c>
      <c r="BA48" s="21">
        <f>N48</f>
        <v>0</v>
      </c>
      <c r="BB48" s="66">
        <v>0</v>
      </c>
      <c r="BC48" s="15">
        <f>$D$132*AX48</f>
        <v>0</v>
      </c>
      <c r="BD48" s="19">
        <f>BC48-BB48</f>
        <v>0</v>
      </c>
      <c r="BE48" s="53">
        <f>BD48*IF($BD$126 &gt; 0, (BD48&gt;0), (BD48&lt;0))</f>
        <v>0</v>
      </c>
      <c r="BF48" s="61">
        <f>BE48/$BE$126</f>
        <v>0</v>
      </c>
      <c r="BG48" s="62">
        <f>BF48*$BD$126</f>
        <v>0</v>
      </c>
      <c r="BH48" s="63">
        <f>(IF(BG48 &gt; 0, V48, W48))</f>
        <v>113.17234257158864</v>
      </c>
      <c r="BI48" s="46">
        <f>BG48/BH48</f>
        <v>0</v>
      </c>
      <c r="BJ48" s="64" t="e">
        <f>BB48/BC48</f>
        <v>#DIV/0!</v>
      </c>
      <c r="BK48" s="66">
        <v>0</v>
      </c>
      <c r="BL48" s="66">
        <v>0</v>
      </c>
      <c r="BM48" s="66">
        <v>0</v>
      </c>
      <c r="BN48" s="10">
        <f>SUM(BK48:BM48)</f>
        <v>0</v>
      </c>
      <c r="BO48" s="15">
        <f>AY48*$D$131</f>
        <v>2580.038703664361</v>
      </c>
      <c r="BP48" s="9">
        <f>BO48-BN48</f>
        <v>2580.038703664361</v>
      </c>
      <c r="BQ48" s="53">
        <f>BP48*IF($BP$126 &gt; 0, (BP48&gt;0), (BP48&lt;0))</f>
        <v>2580.038703664361</v>
      </c>
      <c r="BR48" s="7">
        <f>BQ48/$BQ$126</f>
        <v>2.020945532979888E-2</v>
      </c>
      <c r="BS48" s="62">
        <f>BR48*$BP$126*OR(M48&gt;0, BP48 &lt; 0)</f>
        <v>118.8922257052066</v>
      </c>
      <c r="BT48" s="48">
        <f>IF(BS48&gt;0,V48,W48)</f>
        <v>112.50831075783297</v>
      </c>
      <c r="BU48" s="46">
        <f>BS48/BT48</f>
        <v>1.0567417189394532</v>
      </c>
      <c r="BV48" s="64">
        <f>BN48/BO48</f>
        <v>0</v>
      </c>
      <c r="BW48" s="16">
        <f>BB48+BN48+BY48</f>
        <v>226</v>
      </c>
      <c r="BX48" s="69">
        <f>BC48+BO48+BZ48</f>
        <v>2758.1600676726457</v>
      </c>
      <c r="BY48" s="66">
        <v>226</v>
      </c>
      <c r="BZ48" s="15">
        <f>AZ48*$D$134</f>
        <v>178.12136400828476</v>
      </c>
      <c r="CA48" s="37">
        <f>BZ48-BY48</f>
        <v>-47.878635991715242</v>
      </c>
      <c r="CB48" s="54">
        <f>CA48*(CA48&lt;&gt;0)</f>
        <v>-47.878635991715242</v>
      </c>
      <c r="CC48" s="26">
        <f>CB48/$CB$126</f>
        <v>-2.1518488086164179E-2</v>
      </c>
      <c r="CD48" s="47">
        <f>CC48 * $CA$126</f>
        <v>-47.878635991715242</v>
      </c>
      <c r="CE48" s="48">
        <f>IF(CD48&gt;0, V48, W48)</f>
        <v>113.17234257158864</v>
      </c>
      <c r="CF48" s="65">
        <f>CD48/CE48</f>
        <v>-0.42305951174801376</v>
      </c>
      <c r="CG48" t="s">
        <v>222</v>
      </c>
      <c r="CH48" s="66">
        <v>0</v>
      </c>
      <c r="CI48" s="15">
        <f>AZ48*$CH$129</f>
        <v>165.39206002286386</v>
      </c>
      <c r="CJ48" s="37">
        <f>CI48-CH48</f>
        <v>165.39206002286386</v>
      </c>
      <c r="CK48" s="54">
        <f>CJ48*(CJ48&lt;&gt;0)</f>
        <v>165.39206002286386</v>
      </c>
      <c r="CL48" s="26">
        <f>CK48/$CK$126</f>
        <v>2.5733944301052414E-2</v>
      </c>
      <c r="CM48" s="47">
        <f>CL48 * $CJ$126</f>
        <v>165.39206002286386</v>
      </c>
      <c r="CN48" s="48">
        <f>IF(CD48&gt;0,V48,W48)</f>
        <v>113.17234257158864</v>
      </c>
      <c r="CO48" s="65">
        <f>CM48/CN48</f>
        <v>1.4614176596922781</v>
      </c>
      <c r="CP48" s="70">
        <f>N48</f>
        <v>0</v>
      </c>
      <c r="CQ48" s="1">
        <f>BW48+BY48</f>
        <v>452</v>
      </c>
    </row>
    <row r="49" spans="1:95" x14ac:dyDescent="0.2">
      <c r="A49" s="28" t="s">
        <v>158</v>
      </c>
      <c r="B49">
        <v>0</v>
      </c>
      <c r="C49">
        <v>0</v>
      </c>
      <c r="D49">
        <v>0.25729125049939999</v>
      </c>
      <c r="E49">
        <v>0.74270874950059895</v>
      </c>
      <c r="F49">
        <v>0.29678188319427801</v>
      </c>
      <c r="G49">
        <v>0.29678188319427801</v>
      </c>
      <c r="H49">
        <v>0.65900543251149102</v>
      </c>
      <c r="I49">
        <v>0.61178437108232298</v>
      </c>
      <c r="J49">
        <v>0.63495608042515606</v>
      </c>
      <c r="K49">
        <v>0.434100750165483</v>
      </c>
      <c r="L49">
        <v>0.40861540699687798</v>
      </c>
      <c r="M49">
        <v>-0.23312177743076701</v>
      </c>
      <c r="N49" s="21">
        <v>0</v>
      </c>
      <c r="O49">
        <v>1</v>
      </c>
      <c r="P49">
        <v>0.97664028624434696</v>
      </c>
      <c r="Q49">
        <v>1.0272164313255701</v>
      </c>
      <c r="R49">
        <v>0.98452661434858402</v>
      </c>
      <c r="S49">
        <v>49.650001525878899</v>
      </c>
      <c r="T49" s="27">
        <f>IF(C49,P49,R49)</f>
        <v>0.98452661434858402</v>
      </c>
      <c r="U49" s="27">
        <f>IF(D49 = 0,O49,Q49)</f>
        <v>1.0272164313255701</v>
      </c>
      <c r="V49" s="39">
        <f>S49*T49^(1-N49)</f>
        <v>48.881747904675585</v>
      </c>
      <c r="W49" s="38">
        <f>S49*U49^(N49+1)</f>
        <v>51.001297382722427</v>
      </c>
      <c r="X49" s="44">
        <f>0.5 * (D49-MAX($D$3:$D$125))/(MIN($D$3:$D$125)-MAX($D$3:$D$125)) + 0.75</f>
        <v>1.1184135340397692</v>
      </c>
      <c r="Y49" s="44">
        <f>AVERAGE(D49, F49, G49, H49, I49, J49, K49)</f>
        <v>0.45581452158177271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v>1</v>
      </c>
      <c r="AD49" s="22">
        <v>1</v>
      </c>
      <c r="AE49" s="22">
        <v>1</v>
      </c>
      <c r="AF49" s="22">
        <f>PERCENTILE($L$2:$L$125, 0.05)</f>
        <v>-9.907550352032625E-2</v>
      </c>
      <c r="AG49" s="22">
        <f>PERCENTILE($L$2:$L$125, 0.95)</f>
        <v>0.96668296941511545</v>
      </c>
      <c r="AH49" s="22">
        <f>MIN(MAX(L49,AF49), AG49)</f>
        <v>0.40861540699687798</v>
      </c>
      <c r="AI49" s="22">
        <f>AH49-$AH$126+1</f>
        <v>1.5076909105172043</v>
      </c>
      <c r="AJ49" s="22">
        <f>PERCENTILE($M$2:$M$125, 0.02)</f>
        <v>-2.5910440121824867</v>
      </c>
      <c r="AK49" s="22">
        <f>PERCENTILE($M$2:$M$125, 0.98)</f>
        <v>1.2685596617232511</v>
      </c>
      <c r="AL49" s="22">
        <f>MIN(MAX(M49,AJ49), AK49)</f>
        <v>-0.23312177743076701</v>
      </c>
      <c r="AM49" s="22">
        <f>AL49-$AL$126 + 1</f>
        <v>3.3579222347517197</v>
      </c>
      <c r="AN49" s="46">
        <v>0</v>
      </c>
      <c r="AO49" s="17">
        <v>1</v>
      </c>
      <c r="AP49" s="51">
        <v>1</v>
      </c>
      <c r="AQ49" s="21">
        <v>1</v>
      </c>
      <c r="AR49" s="17">
        <f>(AI49^4)*AB49*AE49*AN49</f>
        <v>0</v>
      </c>
      <c r="AS49" s="17">
        <f>(AM49^4) *Z49*AC49*AO49</f>
        <v>127.14009652795497</v>
      </c>
      <c r="AT49" s="17">
        <f>(AM49^4)*AA49*AP49*AQ49</f>
        <v>127.14009652795497</v>
      </c>
      <c r="AU49" s="17">
        <f>MIN(AR49, 0.05*AR$126)</f>
        <v>0</v>
      </c>
      <c r="AV49" s="17">
        <f>MIN(AS49, 0.05*AS$126)</f>
        <v>127.14009652795497</v>
      </c>
      <c r="AW49" s="17">
        <f>MIN(AT49, 0.05*AT$126)</f>
        <v>127.14009652795497</v>
      </c>
      <c r="AX49" s="14">
        <f>AU49/$AU$126</f>
        <v>0</v>
      </c>
      <c r="AY49" s="14">
        <f>AV49/$AV$126</f>
        <v>1.8925359120173891E-2</v>
      </c>
      <c r="AZ49" s="67">
        <f>AW49/$AW$126</f>
        <v>9.136861324575021E-3</v>
      </c>
      <c r="BA49" s="21">
        <f>N49</f>
        <v>0</v>
      </c>
      <c r="BB49" s="66">
        <v>1241</v>
      </c>
      <c r="BC49" s="15">
        <f>$D$132*AX49</f>
        <v>0</v>
      </c>
      <c r="BD49" s="19">
        <f>BC49-BB49</f>
        <v>-1241</v>
      </c>
      <c r="BE49" s="53">
        <f>BD49*IF($BD$126 &gt; 0, (BD49&gt;0), (BD49&lt;0))</f>
        <v>0</v>
      </c>
      <c r="BF49" s="61">
        <f>BE49/$BE$126</f>
        <v>0</v>
      </c>
      <c r="BG49" s="62">
        <f>BF49*$BD$126</f>
        <v>0</v>
      </c>
      <c r="BH49" s="63">
        <f>(IF(BG49 &gt; 0, V49, W49))</f>
        <v>51.001297382722427</v>
      </c>
      <c r="BI49" s="46">
        <f>BG49/BH49</f>
        <v>0</v>
      </c>
      <c r="BJ49" s="64" t="e">
        <f>BB49/BC49</f>
        <v>#DIV/0!</v>
      </c>
      <c r="BK49" s="66">
        <v>0</v>
      </c>
      <c r="BL49" s="66">
        <v>0</v>
      </c>
      <c r="BM49" s="66">
        <v>0</v>
      </c>
      <c r="BN49" s="10">
        <f>SUM(BK49:BM49)</f>
        <v>0</v>
      </c>
      <c r="BO49" s="15">
        <f>AY49*$D$131</f>
        <v>3314.9091274122984</v>
      </c>
      <c r="BP49" s="9">
        <f>BO49-BN49</f>
        <v>3314.9091274122984</v>
      </c>
      <c r="BQ49" s="53">
        <f>BP49*IF($BP$126 &gt; 0, (BP49&gt;0), (BP49&lt;0))</f>
        <v>3314.9091274122984</v>
      </c>
      <c r="BR49" s="7">
        <f>BQ49/$BQ$126</f>
        <v>2.5965698823678007E-2</v>
      </c>
      <c r="BS49" s="62">
        <f>BR49*$BP$126*OR(M49&gt;0, BP49 &lt; 0)</f>
        <v>0</v>
      </c>
      <c r="BT49" s="48">
        <f>IF(BS49&gt;0,V49,W49)</f>
        <v>51.001297382722427</v>
      </c>
      <c r="BU49" s="46">
        <f>BS49/BT49</f>
        <v>0</v>
      </c>
      <c r="BV49" s="64">
        <f>BN49/BO49</f>
        <v>0</v>
      </c>
      <c r="BW49" s="16">
        <f>BB49+BN49+BY49</f>
        <v>1291</v>
      </c>
      <c r="BX49" s="69">
        <f>BC49+BO49+BZ49</f>
        <v>3406.4513410232157</v>
      </c>
      <c r="BY49" s="66">
        <v>50</v>
      </c>
      <c r="BZ49" s="15">
        <f>AZ49*$D$134</f>
        <v>91.54221361091713</v>
      </c>
      <c r="CA49" s="37">
        <f>BZ49-BY49</f>
        <v>41.54221361091713</v>
      </c>
      <c r="CB49" s="54">
        <f>CA49*(CA49&lt;&gt;0)</f>
        <v>41.54221361091713</v>
      </c>
      <c r="CC49" s="26">
        <f>CB49/$CB$126</f>
        <v>1.8670657802659408E-2</v>
      </c>
      <c r="CD49" s="47">
        <f>CC49 * $CA$126</f>
        <v>41.54221361091713</v>
      </c>
      <c r="CE49" s="48">
        <f>IF(CD49&gt;0, V49, W49)</f>
        <v>48.881747904675585</v>
      </c>
      <c r="CF49" s="65">
        <f>CD49/CE49</f>
        <v>0.84985123060510648</v>
      </c>
      <c r="CG49" t="s">
        <v>222</v>
      </c>
      <c r="CH49" s="66">
        <v>0</v>
      </c>
      <c r="CI49" s="15">
        <f>AZ49*$CH$129</f>
        <v>85.00022090252142</v>
      </c>
      <c r="CJ49" s="37">
        <f>CI49-CH49</f>
        <v>85.00022090252142</v>
      </c>
      <c r="CK49" s="54">
        <f>CJ49*(CJ49&lt;&gt;0)</f>
        <v>85.00022090252142</v>
      </c>
      <c r="CL49" s="26">
        <f>CK49/$CK$126</f>
        <v>1.3225489482265663E-2</v>
      </c>
      <c r="CM49" s="47">
        <f>CL49 * $CJ$126</f>
        <v>85.00022090252142</v>
      </c>
      <c r="CN49" s="48">
        <f>IF(CD49&gt;0,V49,W49)</f>
        <v>48.881747904675585</v>
      </c>
      <c r="CO49" s="65">
        <f>CM49/CN49</f>
        <v>1.7388948747962236</v>
      </c>
      <c r="CP49" s="70">
        <f>N49</f>
        <v>0</v>
      </c>
      <c r="CQ49" s="1">
        <f>BW49+BY49</f>
        <v>1341</v>
      </c>
    </row>
    <row r="50" spans="1:95" x14ac:dyDescent="0.2">
      <c r="A50" s="28" t="s">
        <v>204</v>
      </c>
      <c r="B50">
        <v>0</v>
      </c>
      <c r="C50">
        <v>0</v>
      </c>
      <c r="D50">
        <v>0.22932481022772599</v>
      </c>
      <c r="E50">
        <v>0.77067518977227301</v>
      </c>
      <c r="F50">
        <v>0.120669056152927</v>
      </c>
      <c r="G50">
        <v>0.120669056152927</v>
      </c>
      <c r="H50">
        <v>0.47555369828666899</v>
      </c>
      <c r="I50">
        <v>0.69703301295444997</v>
      </c>
      <c r="J50">
        <v>0.57574006907491504</v>
      </c>
      <c r="K50">
        <v>0.26357923045014597</v>
      </c>
      <c r="L50">
        <v>0.77123384451062804</v>
      </c>
      <c r="M50">
        <v>0.86132270416104695</v>
      </c>
      <c r="N50" s="21">
        <v>0</v>
      </c>
      <c r="O50">
        <v>0.99484056152331102</v>
      </c>
      <c r="P50">
        <v>0.99793105285317896</v>
      </c>
      <c r="Q50">
        <v>1.0117373902295601</v>
      </c>
      <c r="R50">
        <v>0.99797624056571899</v>
      </c>
      <c r="S50">
        <v>4.4899997711181596</v>
      </c>
      <c r="T50" s="27">
        <f>IF(C50,P50,R50)</f>
        <v>0.99797624056571899</v>
      </c>
      <c r="U50" s="27">
        <f>IF(D50 = 0,O50,Q50)</f>
        <v>1.0117373902295601</v>
      </c>
      <c r="V50" s="39">
        <f>S50*T50^(1-N50)</f>
        <v>4.4809130917214395</v>
      </c>
      <c r="W50" s="38">
        <f>S50*U50^(N50+1)</f>
        <v>4.5427006505624092</v>
      </c>
      <c r="X50" s="44">
        <f>0.5 * (D50-MAX($D$3:$D$125))/(MIN($D$3:$D$125)-MAX($D$3:$D$125)) + 0.75</f>
        <v>1.1327486910062969</v>
      </c>
      <c r="Y50" s="44">
        <f>AVERAGE(D50, F50, G50, H50, I50, J50, K50)</f>
        <v>0.35465270475710853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PERCENTILE($L$2:$L$125, 0.05)</f>
        <v>-9.907550352032625E-2</v>
      </c>
      <c r="AG50" s="22">
        <f>PERCENTILE($L$2:$L$125, 0.95)</f>
        <v>0.96668296941511545</v>
      </c>
      <c r="AH50" s="22">
        <f>MIN(MAX(L50,AF50), AG50)</f>
        <v>0.77123384451062804</v>
      </c>
      <c r="AI50" s="22">
        <f>AH50-$AH$126+1</f>
        <v>1.8703093480309543</v>
      </c>
      <c r="AJ50" s="22">
        <f>PERCENTILE($M$2:$M$125, 0.02)</f>
        <v>-2.5910440121824867</v>
      </c>
      <c r="AK50" s="22">
        <f>PERCENTILE($M$2:$M$125, 0.98)</f>
        <v>1.2685596617232511</v>
      </c>
      <c r="AL50" s="22">
        <f>MIN(MAX(M50,AJ50), AK50)</f>
        <v>0.86132270416104695</v>
      </c>
      <c r="AM50" s="22">
        <f>AL50-$AL$126 + 1</f>
        <v>4.4523667163435334</v>
      </c>
      <c r="AN50" s="46">
        <v>0</v>
      </c>
      <c r="AO50" s="75">
        <v>0.2</v>
      </c>
      <c r="AP50" s="51">
        <v>0.5</v>
      </c>
      <c r="AQ50" s="50">
        <v>1</v>
      </c>
      <c r="AR50" s="17">
        <f>(AI50^4)*AB50*AE50*AN50</f>
        <v>0</v>
      </c>
      <c r="AS50" s="17">
        <f>(AM50^4) *Z50*AC50*AO50</f>
        <v>78.594780567389876</v>
      </c>
      <c r="AT50" s="17">
        <f>(AM50^4)*AA50*AP50*AQ50</f>
        <v>196.48695141847466</v>
      </c>
      <c r="AU50" s="17">
        <f>MIN(AR50, 0.05*AR$126)</f>
        <v>0</v>
      </c>
      <c r="AV50" s="17">
        <f>MIN(AS50, 0.05*AS$126)</f>
        <v>78.594780567389876</v>
      </c>
      <c r="AW50" s="17">
        <f>MIN(AT50, 0.05*AT$126)</f>
        <v>196.48695141847466</v>
      </c>
      <c r="AX50" s="14">
        <f>AU50/$AU$126</f>
        <v>0</v>
      </c>
      <c r="AY50" s="14">
        <f>AV50/$AV$126</f>
        <v>1.169917663922858E-2</v>
      </c>
      <c r="AZ50" s="67">
        <f>AW50/$AW$126</f>
        <v>1.4120439391080498E-2</v>
      </c>
      <c r="BA50" s="21">
        <f>N50</f>
        <v>0</v>
      </c>
      <c r="BB50" s="66">
        <v>0</v>
      </c>
      <c r="BC50" s="15">
        <f>$D$132*AX50</f>
        <v>0</v>
      </c>
      <c r="BD50" s="19">
        <f>BC50-BB50</f>
        <v>0</v>
      </c>
      <c r="BE50" s="53">
        <f>BD50*IF($BD$126 &gt; 0, (BD50&gt;0), (BD50&lt;0))</f>
        <v>0</v>
      </c>
      <c r="BF50" s="61">
        <f>BE50/$BE$126</f>
        <v>0</v>
      </c>
      <c r="BG50" s="62">
        <f>BF50*$BD$126</f>
        <v>0</v>
      </c>
      <c r="BH50" s="63">
        <f>(IF(BG50 &gt; 0, V50, W50))</f>
        <v>4.5427006505624092</v>
      </c>
      <c r="BI50" s="46">
        <f>BG50/BH50</f>
        <v>0</v>
      </c>
      <c r="BJ50" s="64" t="e">
        <f>BB50/BC50</f>
        <v>#DIV/0!</v>
      </c>
      <c r="BK50" s="66">
        <v>0</v>
      </c>
      <c r="BL50" s="66">
        <v>0</v>
      </c>
      <c r="BM50" s="66">
        <v>0</v>
      </c>
      <c r="BN50" s="10">
        <f>SUM(BK50:BM50)</f>
        <v>0</v>
      </c>
      <c r="BO50" s="15">
        <f>AY50*$D$131</f>
        <v>2049.1926825973605</v>
      </c>
      <c r="BP50" s="9">
        <f>BO50-BN50</f>
        <v>2049.1926825973605</v>
      </c>
      <c r="BQ50" s="53">
        <f>BP50*IF($BP$126 &gt; 0, (BP50&gt;0), (BP50&lt;0))</f>
        <v>2049.1926825973605</v>
      </c>
      <c r="BR50" s="7">
        <f>BQ50/$BQ$126</f>
        <v>1.6051335944024483E-2</v>
      </c>
      <c r="BS50" s="62">
        <f>BR50*$BP$126*OR(M50&gt;0, BP50 &lt; 0)</f>
        <v>94.430009358695855</v>
      </c>
      <c r="BT50" s="48">
        <f>IF(BS50&gt;0,V50,W50)</f>
        <v>4.4809130917214395</v>
      </c>
      <c r="BU50" s="46">
        <f>BS50/BT50</f>
        <v>21.073831923488285</v>
      </c>
      <c r="BV50" s="64">
        <f>BN50/BO50</f>
        <v>0</v>
      </c>
      <c r="BW50" s="16">
        <f>BB50+BN50+BY50</f>
        <v>198</v>
      </c>
      <c r="BX50" s="69">
        <f>BC50+BO50+BZ50</f>
        <v>2190.6653648565962</v>
      </c>
      <c r="BY50" s="66">
        <v>198</v>
      </c>
      <c r="BZ50" s="15">
        <f>AZ50*$D$134</f>
        <v>141.47268225923551</v>
      </c>
      <c r="CA50" s="37">
        <f>BZ50-BY50</f>
        <v>-56.527317740764488</v>
      </c>
      <c r="CB50" s="54">
        <f>CA50*(CA50&lt;&gt;0)</f>
        <v>-56.527317740764488</v>
      </c>
      <c r="CC50" s="26">
        <f>CB50/$CB$126</f>
        <v>-2.5405536063264969E-2</v>
      </c>
      <c r="CD50" s="47">
        <f>CC50 * $CA$126</f>
        <v>-56.527317740764488</v>
      </c>
      <c r="CE50" s="48">
        <f>IF(CD50&gt;0, V50, W50)</f>
        <v>4.5427006505624092</v>
      </c>
      <c r="CF50" s="65">
        <f>CD50/CE50</f>
        <v>-12.443548912642113</v>
      </c>
      <c r="CG50" t="s">
        <v>222</v>
      </c>
      <c r="CH50" s="66">
        <v>0</v>
      </c>
      <c r="CI50" s="15">
        <f>AZ50*$CH$129</f>
        <v>131.36244765522187</v>
      </c>
      <c r="CJ50" s="37">
        <f>CI50-CH50</f>
        <v>131.36244765522187</v>
      </c>
      <c r="CK50" s="54">
        <f>CJ50*(CJ50&lt;&gt;0)</f>
        <v>131.36244765522187</v>
      </c>
      <c r="CL50" s="26">
        <f>CK50/$CK$126</f>
        <v>2.043915476197633E-2</v>
      </c>
      <c r="CM50" s="47">
        <f>CL50 * $CJ$126</f>
        <v>131.36244765522187</v>
      </c>
      <c r="CN50" s="48">
        <f>IF(CD50&gt;0,V50,W50)</f>
        <v>4.5427006505624092</v>
      </c>
      <c r="CO50" s="65">
        <f>CM50/CN50</f>
        <v>28.917258203874503</v>
      </c>
      <c r="CP50" s="70">
        <f>N50</f>
        <v>0</v>
      </c>
      <c r="CQ50" s="1">
        <f>BW50+BY50</f>
        <v>396</v>
      </c>
    </row>
    <row r="51" spans="1:95" x14ac:dyDescent="0.2">
      <c r="A51" s="28" t="s">
        <v>156</v>
      </c>
      <c r="B51">
        <v>1</v>
      </c>
      <c r="C51">
        <v>1</v>
      </c>
      <c r="D51">
        <v>0.84418697562924405</v>
      </c>
      <c r="E51">
        <v>0.155813024370755</v>
      </c>
      <c r="F51">
        <v>0.94715931664680098</v>
      </c>
      <c r="G51">
        <v>0.94715931664680098</v>
      </c>
      <c r="H51">
        <v>0.65064772252402803</v>
      </c>
      <c r="I51">
        <v>0.70204763894692801</v>
      </c>
      <c r="J51">
        <v>0.67585922897019801</v>
      </c>
      <c r="K51">
        <v>0.80009147318343898</v>
      </c>
      <c r="L51">
        <v>0.591654722780804</v>
      </c>
      <c r="M51">
        <v>-1.9778054681658599</v>
      </c>
      <c r="N51" s="21">
        <v>0</v>
      </c>
      <c r="O51">
        <v>1.0294793111946401</v>
      </c>
      <c r="P51">
        <v>0.988717660781258</v>
      </c>
      <c r="Q51">
        <v>1.00619847111619</v>
      </c>
      <c r="R51">
        <v>0.99043867558057996</v>
      </c>
      <c r="S51">
        <v>239.52999877929599</v>
      </c>
      <c r="T51" s="27">
        <f>IF(C51,P51,R51)</f>
        <v>0.988717660781258</v>
      </c>
      <c r="U51" s="27">
        <f>IF(D51 = 0,O51,Q51)</f>
        <v>1.00619847111619</v>
      </c>
      <c r="V51" s="39">
        <f>S51*T51^(1-N51)</f>
        <v>236.82754008000313</v>
      </c>
      <c r="W51" s="38">
        <f>S51*U51^(N51+1)</f>
        <v>241.01471855819048</v>
      </c>
      <c r="X51" s="44">
        <f>0.5 * (D51-MAX($D$3:$D$125))/(MIN($D$3:$D$125)-MAX($D$3:$D$125)) + 0.75</f>
        <v>0.8175800256993464</v>
      </c>
      <c r="Y51" s="44">
        <f>AVERAGE(D51, F51, G51, H51, I51, J51, K51)</f>
        <v>0.79530738179249127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v>1</v>
      </c>
      <c r="AD51" s="22">
        <v>1</v>
      </c>
      <c r="AE51" s="22">
        <v>1</v>
      </c>
      <c r="AF51" s="22">
        <f>PERCENTILE($L$2:$L$125, 0.05)</f>
        <v>-9.907550352032625E-2</v>
      </c>
      <c r="AG51" s="22">
        <f>PERCENTILE($L$2:$L$125, 0.95)</f>
        <v>0.96668296941511545</v>
      </c>
      <c r="AH51" s="22">
        <f>MIN(MAX(L51,AF51), AG51)</f>
        <v>0.591654722780804</v>
      </c>
      <c r="AI51" s="22">
        <f>AH51-$AH$126+1</f>
        <v>1.6907302263011301</v>
      </c>
      <c r="AJ51" s="22">
        <f>PERCENTILE($M$2:$M$125, 0.02)</f>
        <v>-2.5910440121824867</v>
      </c>
      <c r="AK51" s="22">
        <f>PERCENTILE($M$2:$M$125, 0.98)</f>
        <v>1.2685596617232511</v>
      </c>
      <c r="AL51" s="22">
        <f>MIN(MAX(M51,AJ51), AK51)</f>
        <v>-1.9778054681658599</v>
      </c>
      <c r="AM51" s="22">
        <f>AL51-$AL$126 + 1</f>
        <v>1.6132385440166268</v>
      </c>
      <c r="AN51" s="46">
        <v>1</v>
      </c>
      <c r="AO51" s="17">
        <v>1</v>
      </c>
      <c r="AP51" s="51">
        <v>1</v>
      </c>
      <c r="AQ51" s="21">
        <v>1</v>
      </c>
      <c r="AR51" s="17">
        <f>(AI51^4)*AB51*AE51*AN51</f>
        <v>8.1714150019187564</v>
      </c>
      <c r="AS51" s="17">
        <f>(AM51^4) *Z51*AC51*AO51</f>
        <v>6.773207163974063</v>
      </c>
      <c r="AT51" s="17">
        <f>(AM51^4)*AA51*AP51*AQ51</f>
        <v>6.773207163974063</v>
      </c>
      <c r="AU51" s="17">
        <f>MIN(AR51, 0.05*AR$126)</f>
        <v>8.1714150019187564</v>
      </c>
      <c r="AV51" s="17">
        <f>MIN(AS51, 0.05*AS$126)</f>
        <v>6.773207163974063</v>
      </c>
      <c r="AW51" s="17">
        <f>MIN(AT51, 0.05*AT$126)</f>
        <v>6.773207163974063</v>
      </c>
      <c r="AX51" s="14">
        <f>AU51/$AU$126</f>
        <v>1.0471527428770163E-2</v>
      </c>
      <c r="AY51" s="14">
        <f>AV51/$AV$126</f>
        <v>1.0082214932514138E-3</v>
      </c>
      <c r="AZ51" s="67">
        <f>AW51/$AW$126</f>
        <v>4.8675324519862939E-4</v>
      </c>
      <c r="BA51" s="21">
        <f>N51</f>
        <v>0</v>
      </c>
      <c r="BB51" s="66">
        <v>479</v>
      </c>
      <c r="BC51" s="15">
        <f>$D$132*AX51</f>
        <v>1235.189960915442</v>
      </c>
      <c r="BD51" s="19">
        <f>BC51-BB51</f>
        <v>756.18996091544204</v>
      </c>
      <c r="BE51" s="53">
        <f>BD51*IF($BD$126 &gt; 0, (BD51&gt;0), (BD51&lt;0))</f>
        <v>756.18996091544204</v>
      </c>
      <c r="BF51" s="61">
        <f>BE51/$BE$126</f>
        <v>1.8889023849666092E-2</v>
      </c>
      <c r="BG51" s="62">
        <f>BF51*$BD$126</f>
        <v>57.384854455285918</v>
      </c>
      <c r="BH51" s="63">
        <f>(IF(BG51 &gt; 0, V51, W51))</f>
        <v>236.82754008000313</v>
      </c>
      <c r="BI51" s="46">
        <f>BG51/BH51</f>
        <v>0.24230650893008743</v>
      </c>
      <c r="BJ51" s="64">
        <f>BB51/BC51</f>
        <v>0.38779460257675386</v>
      </c>
      <c r="BK51" s="66">
        <v>0</v>
      </c>
      <c r="BL51" s="66">
        <v>958</v>
      </c>
      <c r="BM51" s="66">
        <v>0</v>
      </c>
      <c r="BN51" s="10">
        <f>SUM(BK51:BM51)</f>
        <v>958</v>
      </c>
      <c r="BO51" s="15">
        <f>AY51*$D$131</f>
        <v>176.5970520934379</v>
      </c>
      <c r="BP51" s="9">
        <f>BO51-BN51</f>
        <v>-781.40294790656208</v>
      </c>
      <c r="BQ51" s="53">
        <f>BP51*IF($BP$126 &gt; 0, (BP51&gt;0), (BP51&lt;0))</f>
        <v>0</v>
      </c>
      <c r="BR51" s="7">
        <f>BQ51/$BQ$126</f>
        <v>0</v>
      </c>
      <c r="BS51" s="62">
        <f>BR51*$BP$126*OR(M51&gt;0, BP51 &lt; 0)</f>
        <v>0</v>
      </c>
      <c r="BT51" s="48">
        <f>IF(BS51&gt;0,V51,W51)</f>
        <v>241.01471855819048</v>
      </c>
      <c r="BU51" s="46">
        <f>BS51/BT51</f>
        <v>0</v>
      </c>
      <c r="BV51" s="64">
        <f>BN51/BO51</f>
        <v>5.4247791151865892</v>
      </c>
      <c r="BW51" s="16">
        <f>BB51+BN51+BY51</f>
        <v>1437</v>
      </c>
      <c r="BX51" s="69">
        <f>BC51+BO51+BZ51</f>
        <v>1416.663793772525</v>
      </c>
      <c r="BY51" s="66">
        <v>0</v>
      </c>
      <c r="BZ51" s="15">
        <f>AZ51*$D$134</f>
        <v>4.8767807636450682</v>
      </c>
      <c r="CA51" s="37">
        <f>BZ51-BY51</f>
        <v>4.8767807636450682</v>
      </c>
      <c r="CB51" s="54">
        <f>CA51*(CA51&lt;&gt;0)</f>
        <v>4.8767807636450682</v>
      </c>
      <c r="CC51" s="26">
        <f>CB51/$CB$126</f>
        <v>2.1918115791663257E-3</v>
      </c>
      <c r="CD51" s="47">
        <f>CC51 * $CA$126</f>
        <v>4.8767807636450691</v>
      </c>
      <c r="CE51" s="48">
        <f>IF(CD51&gt;0, V51, W51)</f>
        <v>236.82754008000313</v>
      </c>
      <c r="CF51" s="65">
        <f>CD51/CE51</f>
        <v>2.0592118475738233E-2</v>
      </c>
      <c r="CG51" t="s">
        <v>222</v>
      </c>
      <c r="CH51" s="66">
        <v>247</v>
      </c>
      <c r="CI51" s="15">
        <f>AZ51*$CH$129</f>
        <v>4.5282654400828495</v>
      </c>
      <c r="CJ51" s="37">
        <f>CI51-CH51</f>
        <v>-242.47173455991714</v>
      </c>
      <c r="CK51" s="54">
        <f>CJ51*(CJ51&lt;&gt;0)</f>
        <v>-242.47173455991714</v>
      </c>
      <c r="CL51" s="26">
        <f>CK51/$CK$126</f>
        <v>-3.7727047543164326E-2</v>
      </c>
      <c r="CM51" s="47">
        <f>CL51 * $CJ$126</f>
        <v>-242.47173455991711</v>
      </c>
      <c r="CN51" s="48">
        <f>IF(CD51&gt;0,V51,W51)</f>
        <v>236.82754008000313</v>
      </c>
      <c r="CO51" s="65">
        <f>CM51/CN51</f>
        <v>-1.0238325089979285</v>
      </c>
      <c r="CP51" s="70">
        <f>N51</f>
        <v>0</v>
      </c>
      <c r="CQ51" s="1">
        <f>BW51+BY51</f>
        <v>1437</v>
      </c>
    </row>
    <row r="52" spans="1:95" x14ac:dyDescent="0.2">
      <c r="A52" s="28" t="s">
        <v>116</v>
      </c>
      <c r="B52">
        <v>0</v>
      </c>
      <c r="C52">
        <v>1</v>
      </c>
      <c r="D52">
        <v>0.46339159187529499</v>
      </c>
      <c r="E52">
        <v>0.53660840812470401</v>
      </c>
      <c r="F52">
        <v>0.97325199436884002</v>
      </c>
      <c r="G52">
        <v>0.97325199436884002</v>
      </c>
      <c r="H52">
        <v>0.111609367214748</v>
      </c>
      <c r="I52">
        <v>0.40109616342800197</v>
      </c>
      <c r="J52">
        <v>0.21157998249471099</v>
      </c>
      <c r="K52">
        <v>0.45378479473369598</v>
      </c>
      <c r="L52">
        <v>0.42732875990351599</v>
      </c>
      <c r="M52">
        <v>-1.683454187196</v>
      </c>
      <c r="N52" s="21">
        <v>0</v>
      </c>
      <c r="O52">
        <v>1.02417517767823</v>
      </c>
      <c r="P52">
        <v>0.97435372219694805</v>
      </c>
      <c r="Q52">
        <v>1.02446419417212</v>
      </c>
      <c r="R52">
        <v>0.96366060274167398</v>
      </c>
      <c r="S52">
        <v>44.380001068115199</v>
      </c>
      <c r="T52" s="27">
        <f>IF(C52,P52,R52)</f>
        <v>0.97435372219694805</v>
      </c>
      <c r="U52" s="27">
        <f>IF(D52 = 0,O52,Q52)</f>
        <v>1.02446419417212</v>
      </c>
      <c r="V52" s="39">
        <f>S52*T52^(1-N52)</f>
        <v>43.241819231822575</v>
      </c>
      <c r="W52" s="38">
        <f>S52*U52^(N52+1)</f>
        <v>45.465722031604464</v>
      </c>
      <c r="X52" s="44">
        <f>0.5 * (D52-MAX($D$3:$D$125))/(MIN($D$3:$D$125)-MAX($D$3:$D$125)) + 0.75</f>
        <v>1.0127697439907752</v>
      </c>
      <c r="Y52" s="44">
        <f>AVERAGE(D52, F52, G52, H52, I52, J52, K52)</f>
        <v>0.51256655549773311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v>1</v>
      </c>
      <c r="AD52" s="22">
        <v>1</v>
      </c>
      <c r="AE52" s="22">
        <v>1</v>
      </c>
      <c r="AF52" s="22">
        <f>PERCENTILE($L$2:$L$125, 0.05)</f>
        <v>-9.907550352032625E-2</v>
      </c>
      <c r="AG52" s="22">
        <f>PERCENTILE($L$2:$L$125, 0.95)</f>
        <v>0.96668296941511545</v>
      </c>
      <c r="AH52" s="22">
        <f>MIN(MAX(L52,AF52), AG52)</f>
        <v>0.42732875990351599</v>
      </c>
      <c r="AI52" s="22">
        <f>AH52-$AH$126+1</f>
        <v>1.5264042634238422</v>
      </c>
      <c r="AJ52" s="22">
        <f>PERCENTILE($M$2:$M$125, 0.02)</f>
        <v>-2.5910440121824867</v>
      </c>
      <c r="AK52" s="22">
        <f>PERCENTILE($M$2:$M$125, 0.98)</f>
        <v>1.2685596617232511</v>
      </c>
      <c r="AL52" s="22">
        <f>MIN(MAX(M52,AJ52), AK52)</f>
        <v>-1.683454187196</v>
      </c>
      <c r="AM52" s="22">
        <f>AL52-$AL$126 + 1</f>
        <v>1.9075898249864867</v>
      </c>
      <c r="AN52" s="46">
        <v>1</v>
      </c>
      <c r="AO52" s="17">
        <v>1</v>
      </c>
      <c r="AP52" s="51">
        <v>1</v>
      </c>
      <c r="AQ52" s="21">
        <v>1</v>
      </c>
      <c r="AR52" s="17">
        <f>(AI52^4)*AB52*AE52*AN52</f>
        <v>5.4284804934613557</v>
      </c>
      <c r="AS52" s="17">
        <f>(AM52^4) *Z52*AC52*AO52</f>
        <v>13.241585498385836</v>
      </c>
      <c r="AT52" s="17">
        <f>(AM52^4)*AA52*AP52*AQ52</f>
        <v>13.241585498385836</v>
      </c>
      <c r="AU52" s="17">
        <f>MIN(AR52, 0.05*AR$126)</f>
        <v>5.4284804934613557</v>
      </c>
      <c r="AV52" s="17">
        <f>MIN(AS52, 0.05*AS$126)</f>
        <v>13.241585498385836</v>
      </c>
      <c r="AW52" s="17">
        <f>MIN(AT52, 0.05*AT$126)</f>
        <v>13.241585498385836</v>
      </c>
      <c r="AX52" s="14">
        <f>AU52/$AU$126</f>
        <v>6.9565041514201079E-3</v>
      </c>
      <c r="AY52" s="14">
        <f>AV52/$AV$126</f>
        <v>1.9710678827614195E-3</v>
      </c>
      <c r="AZ52" s="67">
        <f>AW52/$AW$126</f>
        <v>9.5160011452133082E-4</v>
      </c>
      <c r="BA52" s="21">
        <f>N52</f>
        <v>0</v>
      </c>
      <c r="BB52" s="66">
        <v>3107</v>
      </c>
      <c r="BC52" s="15">
        <f>$D$132*AX52</f>
        <v>820.56836018906165</v>
      </c>
      <c r="BD52" s="19">
        <f>BC52-BB52</f>
        <v>-2286.4316398109386</v>
      </c>
      <c r="BE52" s="53">
        <f>BD52*IF($BD$126 &gt; 0, (BD52&gt;0), (BD52&lt;0))</f>
        <v>0</v>
      </c>
      <c r="BF52" s="61">
        <f>BE52/$BE$126</f>
        <v>0</v>
      </c>
      <c r="BG52" s="62">
        <f>BF52*$BD$126</f>
        <v>0</v>
      </c>
      <c r="BH52" s="63">
        <f>(IF(BG52 &gt; 0, V52, W52))</f>
        <v>45.465722031604464</v>
      </c>
      <c r="BI52" s="46">
        <f>BG52/BH52</f>
        <v>0</v>
      </c>
      <c r="BJ52" s="64">
        <f>BB52/BC52</f>
        <v>3.7863999524477605</v>
      </c>
      <c r="BK52" s="66">
        <v>1820</v>
      </c>
      <c r="BL52" s="66">
        <v>0</v>
      </c>
      <c r="BM52" s="66">
        <v>0</v>
      </c>
      <c r="BN52" s="10">
        <f>SUM(BK52:BM52)</f>
        <v>1820</v>
      </c>
      <c r="BO52" s="15">
        <f>AY52*$D$131</f>
        <v>345.24633714084194</v>
      </c>
      <c r="BP52" s="9">
        <f>BO52-BN52</f>
        <v>-1474.7536628591581</v>
      </c>
      <c r="BQ52" s="53">
        <f>BP52*IF($BP$126 &gt; 0, (BP52&gt;0), (BP52&lt;0))</f>
        <v>0</v>
      </c>
      <c r="BR52" s="7">
        <f>BQ52/$BQ$126</f>
        <v>0</v>
      </c>
      <c r="BS52" s="62">
        <f>BR52*$BP$126*OR(M52&gt;0, BP52 &lt; 0)</f>
        <v>0</v>
      </c>
      <c r="BT52" s="48">
        <f>IF(BS52&gt;0,V52,W52)</f>
        <v>45.465722031604464</v>
      </c>
      <c r="BU52" s="46">
        <f>BS52/BT52</f>
        <v>0</v>
      </c>
      <c r="BV52" s="64">
        <f>BN52/BO52</f>
        <v>5.2715982885505248</v>
      </c>
      <c r="BW52" s="16">
        <f>BB52+BN52+BY52</f>
        <v>4927</v>
      </c>
      <c r="BX52" s="69">
        <f>BC52+BO52+BZ52</f>
        <v>1175.3487788772927</v>
      </c>
      <c r="BY52" s="66">
        <v>0</v>
      </c>
      <c r="BZ52" s="15">
        <f>AZ52*$D$134</f>
        <v>9.5340815473892135</v>
      </c>
      <c r="CA52" s="37">
        <f>BZ52-BY52</f>
        <v>9.5340815473892135</v>
      </c>
      <c r="CB52" s="54">
        <f>CA52*(CA52&lt;&gt;0)</f>
        <v>9.5340815473892135</v>
      </c>
      <c r="CC52" s="26">
        <f>CB52/$CB$126</f>
        <v>4.2849804707367307E-3</v>
      </c>
      <c r="CD52" s="47">
        <f>CC52 * $CA$126</f>
        <v>9.5340815473892135</v>
      </c>
      <c r="CE52" s="48">
        <f>IF(CD52&gt;0, V52, W52)</f>
        <v>43.241819231822575</v>
      </c>
      <c r="CF52" s="65">
        <f>CD52/CE52</f>
        <v>0.22048289634338233</v>
      </c>
      <c r="CG52" t="s">
        <v>222</v>
      </c>
      <c r="CH52" s="66">
        <v>0</v>
      </c>
      <c r="CI52" s="15">
        <f>AZ52*$CH$129</f>
        <v>8.8527358653919404</v>
      </c>
      <c r="CJ52" s="37">
        <f>CI52-CH52</f>
        <v>8.8527358653919404</v>
      </c>
      <c r="CK52" s="54">
        <f>CJ52*(CJ52&lt;&gt;0)</f>
        <v>8.8527358653919404</v>
      </c>
      <c r="CL52" s="26">
        <f>CK52/$CK$126</f>
        <v>1.3774289505822219E-3</v>
      </c>
      <c r="CM52" s="47">
        <f>CL52 * $CJ$126</f>
        <v>8.8527358653919404</v>
      </c>
      <c r="CN52" s="48">
        <f>IF(CD52&gt;0,V52,W52)</f>
        <v>43.241819231822575</v>
      </c>
      <c r="CO52" s="65">
        <f>CM52/CN52</f>
        <v>0.20472625857695237</v>
      </c>
      <c r="CP52" s="70">
        <f>N52</f>
        <v>0</v>
      </c>
      <c r="CQ52" s="1">
        <f>BW52+BY52</f>
        <v>4927</v>
      </c>
    </row>
    <row r="53" spans="1:95" x14ac:dyDescent="0.2">
      <c r="A53" s="28" t="s">
        <v>217</v>
      </c>
      <c r="B53">
        <v>0</v>
      </c>
      <c r="C53">
        <v>1</v>
      </c>
      <c r="D53">
        <v>0.31463947560087402</v>
      </c>
      <c r="E53">
        <v>0.68536052439912598</v>
      </c>
      <c r="F53">
        <v>0.97188175919250097</v>
      </c>
      <c r="G53">
        <v>0.97188175919250097</v>
      </c>
      <c r="H53">
        <v>0.12984956452889901</v>
      </c>
      <c r="I53">
        <v>0.26840855106888301</v>
      </c>
      <c r="J53">
        <v>0.186688868099111</v>
      </c>
      <c r="K53">
        <v>0.42595716398462002</v>
      </c>
      <c r="L53">
        <v>0.29042262318786399</v>
      </c>
      <c r="M53">
        <v>-0.43912338689239899</v>
      </c>
      <c r="N53" s="21">
        <v>0</v>
      </c>
      <c r="O53">
        <v>1.00369277885177</v>
      </c>
      <c r="P53">
        <v>0.990372673912011</v>
      </c>
      <c r="Q53">
        <v>1.0056406270809299</v>
      </c>
      <c r="R53">
        <v>0.995091979990394</v>
      </c>
      <c r="S53">
        <v>17.110000610351499</v>
      </c>
      <c r="T53" s="27">
        <f>IF(C53,P53,R53)</f>
        <v>0.990372673912011</v>
      </c>
      <c r="U53" s="27">
        <f>IF(D53 = 0,O53,Q53)</f>
        <v>1.0056406270809299</v>
      </c>
      <c r="V53" s="39">
        <f>S53*T53^(1-N53)</f>
        <v>16.945277055109955</v>
      </c>
      <c r="W53" s="38">
        <f>S53*U53^(N53+1)</f>
        <v>17.206511743148976</v>
      </c>
      <c r="X53" s="44">
        <f>0.5 * (D53-MAX($D$3:$D$125))/(MIN($D$3:$D$125)-MAX($D$3:$D$125)) + 0.75</f>
        <v>1.0890177367700653</v>
      </c>
      <c r="Y53" s="44">
        <f>AVERAGE(D53, F53, G53, H53, I53, J53, K53)</f>
        <v>0.46704387738105557</v>
      </c>
      <c r="Z53" s="22">
        <f>AI53^N53</f>
        <v>1</v>
      </c>
      <c r="AA53" s="22">
        <f>(Z53+AB53)/2</f>
        <v>1</v>
      </c>
      <c r="AB53" s="22">
        <f>AM53^N53</f>
        <v>1</v>
      </c>
      <c r="AC53" s="22">
        <v>1</v>
      </c>
      <c r="AD53" s="22">
        <v>1</v>
      </c>
      <c r="AE53" s="22">
        <v>1</v>
      </c>
      <c r="AF53" s="22">
        <f>PERCENTILE($L$2:$L$125, 0.05)</f>
        <v>-9.907550352032625E-2</v>
      </c>
      <c r="AG53" s="22">
        <f>PERCENTILE($L$2:$L$125, 0.95)</f>
        <v>0.96668296941511545</v>
      </c>
      <c r="AH53" s="22">
        <f>MIN(MAX(L53,AF53), AG53)</f>
        <v>0.29042262318786399</v>
      </c>
      <c r="AI53" s="22">
        <f>AH53-$AH$126+1</f>
        <v>1.3894981267081903</v>
      </c>
      <c r="AJ53" s="22">
        <f>PERCENTILE($M$2:$M$125, 0.02)</f>
        <v>-2.5910440121824867</v>
      </c>
      <c r="AK53" s="22">
        <f>PERCENTILE($M$2:$M$125, 0.98)</f>
        <v>1.2685596617232511</v>
      </c>
      <c r="AL53" s="22">
        <f>MIN(MAX(M53,AJ53), AK53)</f>
        <v>-0.43912338689239899</v>
      </c>
      <c r="AM53" s="22">
        <f>AL53-$AL$126 + 1</f>
        <v>3.1519206252900878</v>
      </c>
      <c r="AN53" s="46">
        <v>0</v>
      </c>
      <c r="AO53" s="75">
        <v>0.2</v>
      </c>
      <c r="AP53" s="51">
        <v>0.5</v>
      </c>
      <c r="AQ53" s="50">
        <v>1</v>
      </c>
      <c r="AR53" s="17">
        <f>(AI53^4)*AB53*AE53*AN53</f>
        <v>0</v>
      </c>
      <c r="AS53" s="17">
        <f>(AM53^4) *Z53*AC53*AO53</f>
        <v>19.739269849607009</v>
      </c>
      <c r="AT53" s="17">
        <f>(AM53^4)*AA53*AP53*AQ53</f>
        <v>49.348174624017517</v>
      </c>
      <c r="AU53" s="17">
        <f>MIN(AR53, 0.05*AR$126)</f>
        <v>0</v>
      </c>
      <c r="AV53" s="17">
        <f>MIN(AS53, 0.05*AS$126)</f>
        <v>19.739269849607009</v>
      </c>
      <c r="AW53" s="17">
        <f>MIN(AT53, 0.05*AT$126)</f>
        <v>49.348174624017517</v>
      </c>
      <c r="AX53" s="14">
        <f>AU53/$AU$126</f>
        <v>0</v>
      </c>
      <c r="AY53" s="14">
        <f>AV53/$AV$126</f>
        <v>2.9382766009753191E-3</v>
      </c>
      <c r="AZ53" s="67">
        <f>AW53/$AW$126</f>
        <v>3.546382616293052E-3</v>
      </c>
      <c r="BA53" s="21">
        <f>N53</f>
        <v>0</v>
      </c>
      <c r="BB53" s="66">
        <v>0</v>
      </c>
      <c r="BC53" s="15">
        <f>$D$132*AX53</f>
        <v>0</v>
      </c>
      <c r="BD53" s="19">
        <f>BC53-BB53</f>
        <v>0</v>
      </c>
      <c r="BE53" s="53">
        <f>BD53*IF($BD$126 &gt; 0, (BD53&gt;0), (BD53&lt;0))</f>
        <v>0</v>
      </c>
      <c r="BF53" s="61">
        <f>BE53/$BE$126</f>
        <v>0</v>
      </c>
      <c r="BG53" s="62">
        <f>BF53*$BD$126</f>
        <v>0</v>
      </c>
      <c r="BH53" s="63">
        <f>(IF(BG53 &gt; 0, V53, W53))</f>
        <v>17.206511743148976</v>
      </c>
      <c r="BI53" s="46">
        <f>BG53/BH53</f>
        <v>0</v>
      </c>
      <c r="BJ53" s="64" t="e">
        <f>BB53/BC53</f>
        <v>#DIV/0!</v>
      </c>
      <c r="BK53" s="66">
        <v>0</v>
      </c>
      <c r="BL53" s="66">
        <v>0</v>
      </c>
      <c r="BM53" s="66">
        <v>0</v>
      </c>
      <c r="BN53" s="10">
        <f>SUM(BK53:BM53)</f>
        <v>0</v>
      </c>
      <c r="BO53" s="15">
        <f>AY53*$D$131</f>
        <v>514.65971459703394</v>
      </c>
      <c r="BP53" s="9">
        <f>BO53-BN53</f>
        <v>514.65971459703394</v>
      </c>
      <c r="BQ53" s="53">
        <f>BP53*IF($BP$126 &gt; 0, (BP53&gt;0), (BP53&lt;0))</f>
        <v>514.65971459703394</v>
      </c>
      <c r="BR53" s="7">
        <f>BQ53/$BQ$126</f>
        <v>4.0313319708822747E-3</v>
      </c>
      <c r="BS53" s="62">
        <f>BR53*$BP$126*OR(M53&gt;0, BP53 &lt; 0)</f>
        <v>0</v>
      </c>
      <c r="BT53" s="48">
        <f>IF(BS53&gt;0,V53,W53)</f>
        <v>17.206511743148976</v>
      </c>
      <c r="BU53" s="46">
        <f>BS53/BT53</f>
        <v>0</v>
      </c>
      <c r="BV53" s="64">
        <f>BN53/BO53</f>
        <v>0</v>
      </c>
      <c r="BW53" s="16">
        <f>BB53+BN53+BY53</f>
        <v>17</v>
      </c>
      <c r="BX53" s="69">
        <f>BC53+BO53+BZ53</f>
        <v>550.19092202967408</v>
      </c>
      <c r="BY53" s="66">
        <v>17</v>
      </c>
      <c r="BZ53" s="15">
        <f>AZ53*$D$134</f>
        <v>35.531207432640088</v>
      </c>
      <c r="CA53" s="37">
        <f>BZ53-BY53</f>
        <v>18.531207432640088</v>
      </c>
      <c r="CB53" s="54">
        <f>CA53*(CA53&lt;&gt;0)</f>
        <v>18.531207432640088</v>
      </c>
      <c r="CC53" s="26">
        <f>CB53/$CB$126</f>
        <v>8.328632553995555E-3</v>
      </c>
      <c r="CD53" s="47">
        <f>CC53 * $CA$126</f>
        <v>18.531207432640088</v>
      </c>
      <c r="CE53" s="48">
        <f>IF(CD53&gt;0, V53, W53)</f>
        <v>16.945277055109955</v>
      </c>
      <c r="CF53" s="65">
        <f>CD53/CE53</f>
        <v>1.0935912922740845</v>
      </c>
      <c r="CG53" t="s">
        <v>222</v>
      </c>
      <c r="CH53" s="66">
        <v>0</v>
      </c>
      <c r="CI53" s="15">
        <f>AZ53*$CH$129</f>
        <v>32.991997479374263</v>
      </c>
      <c r="CJ53" s="37">
        <f>CI53-CH53</f>
        <v>32.991997479374263</v>
      </c>
      <c r="CK53" s="54">
        <f>CJ53*(CJ53&lt;&gt;0)</f>
        <v>32.991997479374263</v>
      </c>
      <c r="CL53" s="26">
        <f>CK53/$CK$126</f>
        <v>5.1333433140460967E-3</v>
      </c>
      <c r="CM53" s="47">
        <f>CL53 * $CJ$126</f>
        <v>32.991997479374263</v>
      </c>
      <c r="CN53" s="48">
        <f>IF(CD53&gt;0,V53,W53)</f>
        <v>16.945277055109955</v>
      </c>
      <c r="CO53" s="65">
        <f>CM53/CN53</f>
        <v>1.9469730339655509</v>
      </c>
      <c r="CP53" s="70">
        <f>N53</f>
        <v>0</v>
      </c>
      <c r="CQ53" s="1">
        <f>BW53+BY53</f>
        <v>34</v>
      </c>
    </row>
    <row r="54" spans="1:95" x14ac:dyDescent="0.2">
      <c r="A54" s="28" t="s">
        <v>219</v>
      </c>
      <c r="B54">
        <v>0</v>
      </c>
      <c r="C54">
        <v>0</v>
      </c>
      <c r="D54">
        <v>0.49300838993208101</v>
      </c>
      <c r="E54">
        <v>0.50699161006791804</v>
      </c>
      <c r="F54">
        <v>0.55502582439411996</v>
      </c>
      <c r="G54">
        <v>0.55502582439411996</v>
      </c>
      <c r="H54">
        <v>0.56581696615127397</v>
      </c>
      <c r="I54">
        <v>0.185332218972001</v>
      </c>
      <c r="J54">
        <v>0.32382729018540302</v>
      </c>
      <c r="K54">
        <v>0.42394870998325601</v>
      </c>
      <c r="L54">
        <v>0.85583745858779803</v>
      </c>
      <c r="M54">
        <v>0.45892827319421098</v>
      </c>
      <c r="N54" s="21">
        <v>0</v>
      </c>
      <c r="O54">
        <v>0.99517472301523002</v>
      </c>
      <c r="P54">
        <v>0.98717632255205401</v>
      </c>
      <c r="Q54">
        <v>1.0107732235083</v>
      </c>
      <c r="R54">
        <v>0.99400866354944495</v>
      </c>
      <c r="S54">
        <v>2.1099998950958199</v>
      </c>
      <c r="T54" s="27">
        <f>IF(C54,P54,R54)</f>
        <v>0.99400866354944495</v>
      </c>
      <c r="U54" s="27">
        <f>IF(D54 = 0,O54,Q54)</f>
        <v>1.0107732235083</v>
      </c>
      <c r="V54" s="39">
        <f>S54*T54^(1-N54)</f>
        <v>2.0973581758136648</v>
      </c>
      <c r="W54" s="38">
        <f>S54*U54^(N54+1)</f>
        <v>2.1327313955681766</v>
      </c>
      <c r="X54" s="44">
        <f>0.5 * (D54-MAX($D$3:$D$125))/(MIN($D$3:$D$125)-MAX($D$3:$D$125)) + 0.75</f>
        <v>0.99758863960760458</v>
      </c>
      <c r="Y54" s="44">
        <f>AVERAGE(D54, F54, G54, H54, I54, J54, K54)</f>
        <v>0.44314074628746492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v>1</v>
      </c>
      <c r="AD54" s="22">
        <v>1</v>
      </c>
      <c r="AE54" s="22">
        <v>1</v>
      </c>
      <c r="AF54" s="22">
        <f>PERCENTILE($L$2:$L$125, 0.05)</f>
        <v>-9.907550352032625E-2</v>
      </c>
      <c r="AG54" s="22">
        <f>PERCENTILE($L$2:$L$125, 0.95)</f>
        <v>0.96668296941511545</v>
      </c>
      <c r="AH54" s="22">
        <f>MIN(MAX(L54,AF54), AG54)</f>
        <v>0.85583745858779803</v>
      </c>
      <c r="AI54" s="22">
        <f>AH54-$AH$126+1</f>
        <v>1.9549129621081243</v>
      </c>
      <c r="AJ54" s="22">
        <f>PERCENTILE($M$2:$M$125, 0.02)</f>
        <v>-2.5910440121824867</v>
      </c>
      <c r="AK54" s="22">
        <f>PERCENTILE($M$2:$M$125, 0.98)</f>
        <v>1.2685596617232511</v>
      </c>
      <c r="AL54" s="22">
        <f>MIN(MAX(M54,AJ54), AK54)</f>
        <v>0.45892827319421098</v>
      </c>
      <c r="AM54" s="22">
        <f>AL54-$AL$126 + 1</f>
        <v>4.0499722853766977</v>
      </c>
      <c r="AN54" s="46">
        <v>0</v>
      </c>
      <c r="AO54" s="75">
        <v>0.2</v>
      </c>
      <c r="AP54" s="51">
        <v>0.5</v>
      </c>
      <c r="AQ54" s="50">
        <v>1</v>
      </c>
      <c r="AR54" s="17">
        <f>(AI54^4)*AB54*AE54*AN54</f>
        <v>0</v>
      </c>
      <c r="AS54" s="17">
        <f>(AM54^4) *Z54*AC54*AO54</f>
        <v>53.806928396406221</v>
      </c>
      <c r="AT54" s="17">
        <f>(AM54^4)*AA54*AP54*AQ54</f>
        <v>134.51732099101554</v>
      </c>
      <c r="AU54" s="17">
        <f>MIN(AR54, 0.05*AR$126)</f>
        <v>0</v>
      </c>
      <c r="AV54" s="17">
        <f>MIN(AS54, 0.05*AS$126)</f>
        <v>53.806928396406221</v>
      </c>
      <c r="AW54" s="17">
        <f>MIN(AT54, 0.05*AT$126)</f>
        <v>134.51732099101554</v>
      </c>
      <c r="AX54" s="14">
        <f>AU54/$AU$126</f>
        <v>0</v>
      </c>
      <c r="AY54" s="14">
        <f>AV54/$AV$126</f>
        <v>8.0093964914645759E-3</v>
      </c>
      <c r="AZ54" s="67">
        <f>AW54/$AW$126</f>
        <v>9.6670219797891383E-3</v>
      </c>
      <c r="BA54" s="21">
        <f>N54</f>
        <v>0</v>
      </c>
      <c r="BB54" s="66">
        <v>0</v>
      </c>
      <c r="BC54" s="15">
        <f>$D$132*AX54</f>
        <v>0</v>
      </c>
      <c r="BD54" s="19">
        <f>BC54-BB54</f>
        <v>0</v>
      </c>
      <c r="BE54" s="53">
        <f>BD54*IF($BD$126 &gt; 0, (BD54&gt;0), (BD54&lt;0))</f>
        <v>0</v>
      </c>
      <c r="BF54" s="61">
        <f>BE54/$BE$126</f>
        <v>0</v>
      </c>
      <c r="BG54" s="62">
        <f>BF54*$BD$126</f>
        <v>0</v>
      </c>
      <c r="BH54" s="63">
        <f>(IF(BG54 &gt; 0, V54, W54))</f>
        <v>2.1327313955681766</v>
      </c>
      <c r="BI54" s="46">
        <f>BG54/BH54</f>
        <v>0</v>
      </c>
      <c r="BJ54" s="64" t="e">
        <f>BB54/BC54</f>
        <v>#DIV/0!</v>
      </c>
      <c r="BK54" s="66">
        <v>0</v>
      </c>
      <c r="BL54" s="66">
        <v>0</v>
      </c>
      <c r="BM54" s="66">
        <v>0</v>
      </c>
      <c r="BN54" s="10">
        <f>SUM(BK54:BM54)</f>
        <v>0</v>
      </c>
      <c r="BO54" s="15">
        <f>AY54*$D$131</f>
        <v>1402.9018612554607</v>
      </c>
      <c r="BP54" s="9">
        <f>BO54-BN54</f>
        <v>1402.9018612554607</v>
      </c>
      <c r="BQ54" s="53">
        <f>BP54*IF($BP$126 &gt; 0, (BP54&gt;0), (BP54&lt;0))</f>
        <v>1402.9018612554607</v>
      </c>
      <c r="BR54" s="7">
        <f>BQ54/$BQ$126</f>
        <v>1.0988936893414236E-2</v>
      </c>
      <c r="BS54" s="62">
        <f>BR54*$BP$126*OR(M54&gt;0, BP54 &lt; 0)</f>
        <v>64.647915743955835</v>
      </c>
      <c r="BT54" s="48">
        <f>IF(BS54&gt;0,V54,W54)</f>
        <v>2.0973581758136648</v>
      </c>
      <c r="BU54" s="46">
        <f>BS54/BT54</f>
        <v>30.823498098447509</v>
      </c>
      <c r="BV54" s="64">
        <f>BN54/BO54</f>
        <v>0</v>
      </c>
      <c r="BW54" s="16">
        <f>BB54+BN54+BY54</f>
        <v>38</v>
      </c>
      <c r="BX54" s="69">
        <f>BC54+BO54+BZ54</f>
        <v>1499.7557544709682</v>
      </c>
      <c r="BY54" s="66">
        <v>38</v>
      </c>
      <c r="BZ54" s="15">
        <f>AZ54*$D$134</f>
        <v>96.853893215507384</v>
      </c>
      <c r="CA54" s="37">
        <f>BZ54-BY54</f>
        <v>58.853893215507384</v>
      </c>
      <c r="CB54" s="54">
        <f>CA54*(CA54&lt;&gt;0)</f>
        <v>58.853893215507384</v>
      </c>
      <c r="CC54" s="26">
        <f>CB54/$CB$126</f>
        <v>2.6451187962025825E-2</v>
      </c>
      <c r="CD54" s="47">
        <f>CC54 * $CA$126</f>
        <v>58.853893215507391</v>
      </c>
      <c r="CE54" s="48">
        <f>IF(CD54&gt;0, V54, W54)</f>
        <v>2.0973581758136648</v>
      </c>
      <c r="CF54" s="65">
        <f>CD54/CE54</f>
        <v>28.060964452423665</v>
      </c>
      <c r="CG54" t="s">
        <v>222</v>
      </c>
      <c r="CH54" s="66">
        <v>0</v>
      </c>
      <c r="CI54" s="15">
        <f>AZ54*$CH$129</f>
        <v>89.93230547797836</v>
      </c>
      <c r="CJ54" s="37">
        <f>CI54-CH54</f>
        <v>89.93230547797836</v>
      </c>
      <c r="CK54" s="54">
        <f>CJ54*(CJ54&lt;&gt;0)</f>
        <v>89.93230547797836</v>
      </c>
      <c r="CL54" s="26">
        <f>CK54/$CK$126</f>
        <v>1.3992890225296151E-2</v>
      </c>
      <c r="CM54" s="47">
        <f>CL54 * $CJ$126</f>
        <v>89.93230547797836</v>
      </c>
      <c r="CN54" s="48">
        <f>IF(CD54&gt;0,V54,W54)</f>
        <v>2.0973581758136648</v>
      </c>
      <c r="CO54" s="65">
        <f>CM54/CN54</f>
        <v>42.878849456931384</v>
      </c>
      <c r="CP54" s="70">
        <f>N54</f>
        <v>0</v>
      </c>
      <c r="CQ54" s="1">
        <f>BW54+BY54</f>
        <v>76</v>
      </c>
    </row>
    <row r="55" spans="1:95" x14ac:dyDescent="0.2">
      <c r="A55" s="28" t="s">
        <v>224</v>
      </c>
      <c r="B55">
        <v>1</v>
      </c>
      <c r="C55">
        <v>1</v>
      </c>
      <c r="D55">
        <v>0.73072313224131002</v>
      </c>
      <c r="E55">
        <v>0.26927686775868898</v>
      </c>
      <c r="F55">
        <v>0.99880810488676997</v>
      </c>
      <c r="G55">
        <v>0.99880810488676997</v>
      </c>
      <c r="H55">
        <v>0.15503552026744599</v>
      </c>
      <c r="I55">
        <v>0.59882992060175499</v>
      </c>
      <c r="J55">
        <v>0.30469641988741297</v>
      </c>
      <c r="K55">
        <v>0.551664076874261</v>
      </c>
      <c r="L55">
        <v>0.86029189615379997</v>
      </c>
      <c r="M55">
        <v>-1.41012889821687</v>
      </c>
      <c r="N55" s="21">
        <v>-2</v>
      </c>
      <c r="O55">
        <v>1.01288233910846</v>
      </c>
      <c r="P55">
        <v>0.99862175419127197</v>
      </c>
      <c r="Q55">
        <v>1.01271637429288</v>
      </c>
      <c r="R55">
        <v>0.98328377772672204</v>
      </c>
      <c r="S55">
        <v>419.54000854492102</v>
      </c>
      <c r="T55" s="27">
        <f>IF(C55,P55,R55)</f>
        <v>0.99862175419127197</v>
      </c>
      <c r="U55" s="27">
        <f>IF(D55 = 0,O55,Q55)</f>
        <v>1.01271637429288</v>
      </c>
      <c r="V55" s="39">
        <f>S55*T55^(1-N55)</f>
        <v>417.80771049758221</v>
      </c>
      <c r="W55" s="38">
        <f>S55*U55^(N55+1)</f>
        <v>414.27197110134716</v>
      </c>
      <c r="X55" s="44">
        <f>0.5 * (D55-MAX($D$3:$D$125))/(MIN($D$3:$D$125)-MAX($D$3:$D$125)) + 0.75</f>
        <v>0.87573980539211682</v>
      </c>
      <c r="Y55" s="44">
        <f>AVERAGE(D55, F55, G55, H55, I55, J55, K55)</f>
        <v>0.61979503994938934</v>
      </c>
      <c r="Z55" s="22">
        <f>AI55^N55</f>
        <v>0.26047631798834781</v>
      </c>
      <c r="AA55" s="22">
        <f>(Z55+AB55)/2</f>
        <v>0.23535988425358917</v>
      </c>
      <c r="AB55" s="22">
        <f>AM55^N55</f>
        <v>0.2102434505188305</v>
      </c>
      <c r="AC55" s="22">
        <v>1</v>
      </c>
      <c r="AD55" s="22">
        <v>1</v>
      </c>
      <c r="AE55" s="22">
        <v>1</v>
      </c>
      <c r="AF55" s="22">
        <f>PERCENTILE($L$2:$L$125, 0.05)</f>
        <v>-9.907550352032625E-2</v>
      </c>
      <c r="AG55" s="22">
        <f>PERCENTILE($L$2:$L$125, 0.95)</f>
        <v>0.96668296941511545</v>
      </c>
      <c r="AH55" s="22">
        <f>MIN(MAX(L55,AF55), AG55)</f>
        <v>0.86029189615379997</v>
      </c>
      <c r="AI55" s="22">
        <f>AH55-$AH$126+1</f>
        <v>1.9593673996741261</v>
      </c>
      <c r="AJ55" s="22">
        <f>PERCENTILE($M$2:$M$125, 0.02)</f>
        <v>-2.5910440121824867</v>
      </c>
      <c r="AK55" s="22">
        <f>PERCENTILE($M$2:$M$125, 0.98)</f>
        <v>1.2685596617232511</v>
      </c>
      <c r="AL55" s="22">
        <f>MIN(MAX(M55,AJ55), AK55)</f>
        <v>-1.41012889821687</v>
      </c>
      <c r="AM55" s="22">
        <f>AL55-$AL$126 + 1</f>
        <v>2.1809151139656167</v>
      </c>
      <c r="AN55" s="46">
        <v>0</v>
      </c>
      <c r="AO55" s="73">
        <v>1</v>
      </c>
      <c r="AP55" s="51">
        <v>1</v>
      </c>
      <c r="AQ55" s="21">
        <v>1</v>
      </c>
      <c r="AR55" s="17">
        <f>(AI55^4)*AB55*AE55*AN55</f>
        <v>0</v>
      </c>
      <c r="AS55" s="17">
        <f>(AM55^4) *Z55*AC55*AO55</f>
        <v>5.8928215948375309</v>
      </c>
      <c r="AT55" s="17">
        <f>(AM55^4)*AA55*AP55*AQ55</f>
        <v>5.3246061645805955</v>
      </c>
      <c r="AU55" s="17">
        <f>MIN(AR55, 0.05*AR$126)</f>
        <v>0</v>
      </c>
      <c r="AV55" s="17">
        <f>MIN(AS55, 0.05*AS$126)</f>
        <v>5.8928215948375309</v>
      </c>
      <c r="AW55" s="17">
        <f>MIN(AT55, 0.05*AT$126)</f>
        <v>5.3246061645805955</v>
      </c>
      <c r="AX55" s="14">
        <f>AU55/$AU$126</f>
        <v>0</v>
      </c>
      <c r="AY55" s="14">
        <f>AV55/$AV$126</f>
        <v>8.7717225296344485E-4</v>
      </c>
      <c r="AZ55" s="67">
        <f>AW55/$AW$126</f>
        <v>3.8265023751223287E-4</v>
      </c>
      <c r="BA55" s="21">
        <f>N55</f>
        <v>-2</v>
      </c>
      <c r="BB55" s="66">
        <v>839</v>
      </c>
      <c r="BC55" s="15">
        <f>$D$132*AX55</f>
        <v>0</v>
      </c>
      <c r="BD55" s="19">
        <f>BC55-BB55</f>
        <v>-839</v>
      </c>
      <c r="BE55" s="53">
        <f>BD55*IF($BD$126 &gt; 0, (BD55&gt;0), (BD55&lt;0))</f>
        <v>0</v>
      </c>
      <c r="BF55" s="61">
        <f>BE55/$BE$126</f>
        <v>0</v>
      </c>
      <c r="BG55" s="62">
        <f>BF55*$BD$126</f>
        <v>0</v>
      </c>
      <c r="BH55" s="63">
        <f>(IF(BG55 &gt; 0, V55, W55))</f>
        <v>414.27197110134716</v>
      </c>
      <c r="BI55" s="46">
        <f>BG55/BH55</f>
        <v>0</v>
      </c>
      <c r="BJ55" s="64" t="e">
        <f>BB55/BC55</f>
        <v>#DIV/0!</v>
      </c>
      <c r="BK55" s="66">
        <v>0</v>
      </c>
      <c r="BL55" s="66">
        <v>0</v>
      </c>
      <c r="BM55" s="66">
        <v>0</v>
      </c>
      <c r="BN55" s="10">
        <f>SUM(BK55:BM55)</f>
        <v>0</v>
      </c>
      <c r="BO55" s="15">
        <f>AY55*$D$131</f>
        <v>153.64286031231811</v>
      </c>
      <c r="BP55" s="9">
        <f>BO55-BN55</f>
        <v>153.64286031231811</v>
      </c>
      <c r="BQ55" s="53">
        <f>BP55*IF($BP$126 &gt; 0, (BP55&gt;0), (BP55&lt;0))</f>
        <v>153.64286031231811</v>
      </c>
      <c r="BR55" s="7">
        <f>BQ55/$BQ$126</f>
        <v>1.2034852491996796E-3</v>
      </c>
      <c r="BS55" s="62">
        <f>BR55*$BP$126*OR(M55&gt;0, BP55 &lt; 0)</f>
        <v>0</v>
      </c>
      <c r="BT55" s="48">
        <f>IF(BS55&gt;0,V55,W55)</f>
        <v>414.27197110134716</v>
      </c>
      <c r="BU55" s="46">
        <f>BS55/BT55</f>
        <v>0</v>
      </c>
      <c r="BV55" s="64">
        <f>BN55/BO55</f>
        <v>0</v>
      </c>
      <c r="BW55" s="16">
        <f>BB55+BN55+BY55</f>
        <v>839</v>
      </c>
      <c r="BX55" s="69">
        <f>BC55+BO55+BZ55</f>
        <v>157.47663304195316</v>
      </c>
      <c r="BY55" s="66">
        <v>0</v>
      </c>
      <c r="BZ55" s="15">
        <f>AZ55*$D$134</f>
        <v>3.833772729635061</v>
      </c>
      <c r="CA55" s="37">
        <f>BZ55-BY55</f>
        <v>3.833772729635061</v>
      </c>
      <c r="CB55" s="54">
        <f>CA55*(CA55&lt;&gt;0)</f>
        <v>3.833772729635061</v>
      </c>
      <c r="CC55" s="26">
        <f>CB55/$CB$126</f>
        <v>1.7230439234314902E-3</v>
      </c>
      <c r="CD55" s="47">
        <f>CC55 * $CA$126</f>
        <v>3.833772729635061</v>
      </c>
      <c r="CE55" s="48">
        <f>IF(CD55&gt;0, V55, W55)</f>
        <v>417.80771049758221</v>
      </c>
      <c r="CF55" s="65">
        <f>CD55/CE55</f>
        <v>9.1759262294831348E-3</v>
      </c>
      <c r="CG55" t="s">
        <v>222</v>
      </c>
      <c r="CH55" s="66">
        <v>825</v>
      </c>
      <c r="CI55" s="15">
        <f>AZ55*$CH$129</f>
        <v>3.5597951595763022</v>
      </c>
      <c r="CJ55" s="37">
        <f>CI55-CH55</f>
        <v>-821.44020484042369</v>
      </c>
      <c r="CK55" s="54">
        <f>CJ55*(CJ55&lt;&gt;0)</f>
        <v>-821.44020484042369</v>
      </c>
      <c r="CL55" s="26">
        <f>CK55/$CK$126</f>
        <v>-0.12781083006697116</v>
      </c>
      <c r="CM55" s="47">
        <f>CL55 * $CJ$126</f>
        <v>-821.44020484042369</v>
      </c>
      <c r="CN55" s="48">
        <f>IF(CD55&gt;0,V55,W55)</f>
        <v>417.80771049758221</v>
      </c>
      <c r="CO55" s="65">
        <f>CM55/CN55</f>
        <v>-1.9660723921589218</v>
      </c>
      <c r="CP55" s="70">
        <f>N55</f>
        <v>-2</v>
      </c>
      <c r="CQ55" s="1">
        <f>BW55+BY55</f>
        <v>839</v>
      </c>
    </row>
    <row r="56" spans="1:95" x14ac:dyDescent="0.2">
      <c r="A56" s="28" t="s">
        <v>117</v>
      </c>
      <c r="B56">
        <v>0</v>
      </c>
      <c r="C56">
        <v>0</v>
      </c>
      <c r="D56">
        <v>0.137996219281663</v>
      </c>
      <c r="E56">
        <v>0.86200378071833605</v>
      </c>
      <c r="F56">
        <v>0.136279926335174</v>
      </c>
      <c r="G56">
        <v>0.136279926335174</v>
      </c>
      <c r="H56">
        <v>0.37470167064439103</v>
      </c>
      <c r="I56">
        <v>0.11217183770883001</v>
      </c>
      <c r="J56">
        <v>0.20501457262533801</v>
      </c>
      <c r="K56">
        <v>0.16715074290896301</v>
      </c>
      <c r="L56">
        <v>-2.70401736057139E-2</v>
      </c>
      <c r="M56">
        <v>-1.1689152749927201</v>
      </c>
      <c r="N56" s="21">
        <v>0</v>
      </c>
      <c r="O56">
        <v>1.0070502579991401</v>
      </c>
      <c r="P56">
        <v>0.97932050671079895</v>
      </c>
      <c r="Q56">
        <v>1.0172906269825299</v>
      </c>
      <c r="R56">
        <v>0.97562560277675303</v>
      </c>
      <c r="S56">
        <v>14.9899997711181</v>
      </c>
      <c r="T56" s="27">
        <f>IF(C56,P56,R56)</f>
        <v>0.97562560277675303</v>
      </c>
      <c r="U56" s="27">
        <f>IF(D56 = 0,O56,Q56)</f>
        <v>1.0172906269825299</v>
      </c>
      <c r="V56" s="39">
        <f>S56*T56^(1-N56)</f>
        <v>14.624627562320486</v>
      </c>
      <c r="W56" s="38">
        <f>S56*U56^(N56+1)</f>
        <v>15.249186265628712</v>
      </c>
      <c r="X56" s="44">
        <f>0.5 * (D56-MAX($D$3:$D$125))/(MIN($D$3:$D$125)-MAX($D$3:$D$125)) + 0.75</f>
        <v>1.1795622888051445</v>
      </c>
      <c r="Y56" s="44">
        <f>AVERAGE(D56, F56, G56, H56, I56, J56, K56)</f>
        <v>0.18137069940564757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v>1</v>
      </c>
      <c r="AD56" s="22">
        <v>1</v>
      </c>
      <c r="AE56" s="22">
        <v>1</v>
      </c>
      <c r="AF56" s="22">
        <f>PERCENTILE($L$2:$L$125, 0.05)</f>
        <v>-9.907550352032625E-2</v>
      </c>
      <c r="AG56" s="22">
        <f>PERCENTILE($L$2:$L$125, 0.95)</f>
        <v>0.96668296941511545</v>
      </c>
      <c r="AH56" s="22">
        <f>MIN(MAX(L56,AF56), AG56)</f>
        <v>-2.70401736057139E-2</v>
      </c>
      <c r="AI56" s="22">
        <f>AH56-$AH$126+1</f>
        <v>1.0720353299146124</v>
      </c>
      <c r="AJ56" s="22">
        <f>PERCENTILE($M$2:$M$125, 0.02)</f>
        <v>-2.5910440121824867</v>
      </c>
      <c r="AK56" s="22">
        <f>PERCENTILE($M$2:$M$125, 0.98)</f>
        <v>1.2685596617232511</v>
      </c>
      <c r="AL56" s="22">
        <f>MIN(MAX(M56,AJ56), AK56)</f>
        <v>-1.1689152749927201</v>
      </c>
      <c r="AM56" s="22">
        <f>AL56-$AL$126 + 1</f>
        <v>2.4221287371897668</v>
      </c>
      <c r="AN56" s="46">
        <v>1</v>
      </c>
      <c r="AO56" s="17">
        <v>1</v>
      </c>
      <c r="AP56" s="51">
        <v>1</v>
      </c>
      <c r="AQ56" s="21">
        <v>1</v>
      </c>
      <c r="AR56" s="17">
        <f>(AI56^4)*AB56*AE56*AN56</f>
        <v>1.3207979697179602</v>
      </c>
      <c r="AS56" s="17">
        <f>(AM56^4) *Z56*AC56*AO56</f>
        <v>34.418258292939825</v>
      </c>
      <c r="AT56" s="17">
        <f>(AM56^4)*AA56*AP56*AQ56</f>
        <v>34.418258292939825</v>
      </c>
      <c r="AU56" s="17">
        <f>MIN(AR56, 0.05*AR$126)</f>
        <v>1.3207979697179602</v>
      </c>
      <c r="AV56" s="17">
        <f>MIN(AS56, 0.05*AS$126)</f>
        <v>34.418258292939825</v>
      </c>
      <c r="AW56" s="17">
        <f>MIN(AT56, 0.05*AT$126)</f>
        <v>34.418258292939825</v>
      </c>
      <c r="AX56" s="14">
        <f>AU56/$AU$126</f>
        <v>1.6925798242431592E-3</v>
      </c>
      <c r="AY56" s="14">
        <f>AV56/$AV$126</f>
        <v>5.1233081952361693E-3</v>
      </c>
      <c r="AZ56" s="67">
        <f>AW56/$AW$126</f>
        <v>2.4734514259775642E-3</v>
      </c>
      <c r="BA56" s="21">
        <f>N56</f>
        <v>0</v>
      </c>
      <c r="BB56" s="66">
        <v>180</v>
      </c>
      <c r="BC56" s="15">
        <f>$D$132*AX56</f>
        <v>199.65163832825033</v>
      </c>
      <c r="BD56" s="19">
        <f>BC56-BB56</f>
        <v>19.651638328250328</v>
      </c>
      <c r="BE56" s="53">
        <f>BD56*IF($BD$126 &gt; 0, (BD56&gt;0), (BD56&lt;0))</f>
        <v>19.651638328250328</v>
      </c>
      <c r="BF56" s="61">
        <f>BE56/$BE$126</f>
        <v>4.9088229711216809E-4</v>
      </c>
      <c r="BG56" s="62">
        <f>BF56*$BD$126</f>
        <v>1.4913004186267751</v>
      </c>
      <c r="BH56" s="63">
        <f>(IF(BG56 &gt; 0, V56, W56))</f>
        <v>14.624627562320486</v>
      </c>
      <c r="BI56" s="46">
        <f>BG56/BH56</f>
        <v>0.10197185619065098</v>
      </c>
      <c r="BJ56" s="64">
        <f>BB56/BC56</f>
        <v>0.90157036279391423</v>
      </c>
      <c r="BK56" s="66">
        <v>270</v>
      </c>
      <c r="BL56" s="66">
        <v>240</v>
      </c>
      <c r="BM56" s="66">
        <v>0</v>
      </c>
      <c r="BN56" s="10">
        <f>SUM(BK56:BM56)</f>
        <v>510</v>
      </c>
      <c r="BO56" s="15">
        <f>AY56*$D$131</f>
        <v>897.38329355298174</v>
      </c>
      <c r="BP56" s="9">
        <f>BO56-BN56</f>
        <v>387.38329355298174</v>
      </c>
      <c r="BQ56" s="53">
        <f>BP56*IF($BP$126 &gt; 0, (BP56&gt;0), (BP56&lt;0))</f>
        <v>387.38329355298174</v>
      </c>
      <c r="BR56" s="7">
        <f>BQ56/$BQ$126</f>
        <v>3.0343751647796229E-3</v>
      </c>
      <c r="BS56" s="62">
        <f>BR56*$BP$126*OR(M56&gt;0, BP56 &lt; 0)</f>
        <v>0</v>
      </c>
      <c r="BT56" s="48">
        <f>IF(BS56&gt;0,V56,W56)</f>
        <v>15.249186265628712</v>
      </c>
      <c r="BU56" s="46">
        <f>BS56/BT56</f>
        <v>0</v>
      </c>
      <c r="BV56" s="64">
        <f>BN56/BO56</f>
        <v>0.5683190267346887</v>
      </c>
      <c r="BW56" s="16">
        <f>BB56+BN56+BY56</f>
        <v>690</v>
      </c>
      <c r="BX56" s="69">
        <f>BC56+BO56+BZ56</f>
        <v>1121.8164417181013</v>
      </c>
      <c r="BY56" s="66">
        <v>0</v>
      </c>
      <c r="BZ56" s="15">
        <f>AZ56*$D$134</f>
        <v>24.781509836869215</v>
      </c>
      <c r="CA56" s="37">
        <f>BZ56-BY56</f>
        <v>24.781509836869215</v>
      </c>
      <c r="CB56" s="54">
        <f>CA56*(CA56&lt;&gt;0)</f>
        <v>24.781509836869215</v>
      </c>
      <c r="CC56" s="26">
        <f>CB56/$CB$126</f>
        <v>1.1137757230053594E-2</v>
      </c>
      <c r="CD56" s="47">
        <f>CC56 * $CA$126</f>
        <v>24.781509836869215</v>
      </c>
      <c r="CE56" s="48">
        <f>IF(CD56&gt;0, V56, W56)</f>
        <v>14.624627562320486</v>
      </c>
      <c r="CF56" s="65">
        <f>CD56/CE56</f>
        <v>1.6945053630437301</v>
      </c>
      <c r="CG56" t="s">
        <v>222</v>
      </c>
      <c r="CH56" s="66">
        <v>0</v>
      </c>
      <c r="CI56" s="15">
        <f>AZ56*$CH$129</f>
        <v>23.01051861586928</v>
      </c>
      <c r="CJ56" s="37">
        <f>CI56-CH56</f>
        <v>23.01051861586928</v>
      </c>
      <c r="CK56" s="54">
        <f>CJ56*(CJ56&lt;&gt;0)</f>
        <v>23.01051861586928</v>
      </c>
      <c r="CL56" s="26">
        <f>CK56/$CK$126</f>
        <v>3.5802891887146849E-3</v>
      </c>
      <c r="CM56" s="47">
        <f>CL56 * $CJ$126</f>
        <v>23.01051861586928</v>
      </c>
      <c r="CN56" s="48">
        <f>IF(CD56&gt;0,V56,W56)</f>
        <v>14.624627562320486</v>
      </c>
      <c r="CO56" s="65">
        <f>CM56/CN56</f>
        <v>1.5734088624010203</v>
      </c>
      <c r="CP56" s="70">
        <f>N56</f>
        <v>0</v>
      </c>
      <c r="CQ56" s="1">
        <f>BW56+BY56</f>
        <v>690</v>
      </c>
    </row>
    <row r="57" spans="1:95" x14ac:dyDescent="0.2">
      <c r="A57" s="29" t="s">
        <v>157</v>
      </c>
      <c r="B57">
        <v>1</v>
      </c>
      <c r="C57">
        <v>1</v>
      </c>
      <c r="D57">
        <v>0.64242908509788199</v>
      </c>
      <c r="E57">
        <v>0.35757091490211701</v>
      </c>
      <c r="F57">
        <v>0.77473182359952297</v>
      </c>
      <c r="G57">
        <v>0.77473182359952297</v>
      </c>
      <c r="H57">
        <v>0.582950271625574</v>
      </c>
      <c r="I57">
        <v>0.50062682824905902</v>
      </c>
      <c r="J57">
        <v>0.54022268141095198</v>
      </c>
      <c r="K57">
        <v>0.64693717092104897</v>
      </c>
      <c r="L57">
        <v>0.58871283441115896</v>
      </c>
      <c r="M57">
        <v>-1.0520645583944299</v>
      </c>
      <c r="N57" s="21">
        <v>0</v>
      </c>
      <c r="O57">
        <v>0.99823151299659196</v>
      </c>
      <c r="P57">
        <v>0.98787912967971603</v>
      </c>
      <c r="Q57">
        <v>1.0208337710588999</v>
      </c>
      <c r="R57">
        <v>0.98466848183951705</v>
      </c>
      <c r="S57">
        <v>325.57000732421801</v>
      </c>
      <c r="T57" s="27">
        <f>IF(C57,P57,R57)</f>
        <v>0.98787912967971603</v>
      </c>
      <c r="U57" s="27">
        <f>IF(D57 = 0,O57,Q57)</f>
        <v>1.0208337710588999</v>
      </c>
      <c r="V57" s="39">
        <f>S57*T57^(1-N57)</f>
        <v>321.62381548526724</v>
      </c>
      <c r="W57" s="38">
        <f>S57*U57^(N57+1)</f>
        <v>332.35285832045514</v>
      </c>
      <c r="X57" s="44">
        <f>0.5 * (D57-MAX($D$3:$D$125))/(MIN($D$3:$D$125)-MAX($D$3:$D$125)) + 0.75</f>
        <v>0.92099794381501232</v>
      </c>
      <c r="Y57" s="44">
        <f>AVERAGE(D57, F57, G57, H57, I57, J57, K57)</f>
        <v>0.63751852635765172</v>
      </c>
      <c r="Z57" s="22">
        <f>AI57^N57</f>
        <v>1</v>
      </c>
      <c r="AA57" s="22">
        <f>(Z57+AB57)/2</f>
        <v>1</v>
      </c>
      <c r="AB57" s="22">
        <f>AM57^N57</f>
        <v>1</v>
      </c>
      <c r="AC57" s="22">
        <v>1</v>
      </c>
      <c r="AD57" s="22">
        <v>1</v>
      </c>
      <c r="AE57" s="22">
        <v>1</v>
      </c>
      <c r="AF57" s="22">
        <f>PERCENTILE($L$2:$L$125, 0.05)</f>
        <v>-9.907550352032625E-2</v>
      </c>
      <c r="AG57" s="22">
        <f>PERCENTILE($L$2:$L$125, 0.95)</f>
        <v>0.96668296941511545</v>
      </c>
      <c r="AH57" s="22">
        <f>MIN(MAX(L57,AF57), AG57)</f>
        <v>0.58871283441115896</v>
      </c>
      <c r="AI57" s="22">
        <f>AH57-$AH$126+1</f>
        <v>1.6877883379314853</v>
      </c>
      <c r="AJ57" s="22">
        <f>PERCENTILE($M$2:$M$125, 0.02)</f>
        <v>-2.5910440121824867</v>
      </c>
      <c r="AK57" s="22">
        <f>PERCENTILE($M$2:$M$125, 0.98)</f>
        <v>1.2685596617232511</v>
      </c>
      <c r="AL57" s="22">
        <f>MIN(MAX(M57,AJ57), AK57)</f>
        <v>-1.0520645583944299</v>
      </c>
      <c r="AM57" s="22">
        <f>AL57-$AL$126 + 1</f>
        <v>2.5389794537880568</v>
      </c>
      <c r="AN57" s="46">
        <v>1</v>
      </c>
      <c r="AO57" s="17">
        <v>1</v>
      </c>
      <c r="AP57" s="51">
        <v>1</v>
      </c>
      <c r="AQ57" s="21">
        <v>1</v>
      </c>
      <c r="AR57" s="17">
        <f>(AI57^4)*AB57*AE57*AN57</f>
        <v>8.1146898781903509</v>
      </c>
      <c r="AS57" s="17">
        <f>(AM57^4) *Z57*AC57*AO57</f>
        <v>41.556287841454022</v>
      </c>
      <c r="AT57" s="17">
        <f>(AM57^4)*AA57*AP57*AQ57</f>
        <v>41.556287841454022</v>
      </c>
      <c r="AU57" s="17">
        <f>MIN(AR57, 0.05*AR$126)</f>
        <v>8.1146898781903509</v>
      </c>
      <c r="AV57" s="17">
        <f>MIN(AS57, 0.05*AS$126)</f>
        <v>41.556287841454022</v>
      </c>
      <c r="AW57" s="17">
        <f>MIN(AT57, 0.05*AT$126)</f>
        <v>41.556287841454022</v>
      </c>
      <c r="AX57" s="14">
        <f>AU57/$AU$126</f>
        <v>1.0398835160799084E-2</v>
      </c>
      <c r="AY57" s="14">
        <f>AV57/$AV$126</f>
        <v>6.1858350951299488E-3</v>
      </c>
      <c r="AZ57" s="67">
        <f>AW57/$AW$126</f>
        <v>2.9864224547603915E-3</v>
      </c>
      <c r="BA57" s="21">
        <f>N57</f>
        <v>0</v>
      </c>
      <c r="BB57" s="66">
        <v>1302</v>
      </c>
      <c r="BC57" s="15">
        <f>$D$132*AX57</f>
        <v>1226.6153990623777</v>
      </c>
      <c r="BD57" s="19">
        <f>BC57-BB57</f>
        <v>-75.384600937622281</v>
      </c>
      <c r="BE57" s="53">
        <f>BD57*IF($BD$126 &gt; 0, (BD57&gt;0), (BD57&lt;0))</f>
        <v>0</v>
      </c>
      <c r="BF57" s="61">
        <f>BE57/$BE$126</f>
        <v>0</v>
      </c>
      <c r="BG57" s="62">
        <f>BF57*$BD$126</f>
        <v>0</v>
      </c>
      <c r="BH57" s="63">
        <f>(IF(BG57 &gt; 0, V57, W57))</f>
        <v>332.35285832045514</v>
      </c>
      <c r="BI57" s="46">
        <f>BG57/BH57</f>
        <v>0</v>
      </c>
      <c r="BJ57" s="64">
        <f>BB57/BC57</f>
        <v>1.0614574062866373</v>
      </c>
      <c r="BK57" s="66">
        <v>1302</v>
      </c>
      <c r="BL57" s="66">
        <v>1953</v>
      </c>
      <c r="BM57" s="66">
        <v>0</v>
      </c>
      <c r="BN57" s="10">
        <f>SUM(BK57:BM57)</f>
        <v>3255</v>
      </c>
      <c r="BO57" s="15">
        <f>AY57*$D$131</f>
        <v>1083.4923177576763</v>
      </c>
      <c r="BP57" s="9">
        <f>BO57-BN57</f>
        <v>-2171.5076822423234</v>
      </c>
      <c r="BQ57" s="53">
        <f>BP57*IF($BP$126 &gt; 0, (BP57&gt;0), (BP57&lt;0))</f>
        <v>0</v>
      </c>
      <c r="BR57" s="7">
        <f>BQ57/$BQ$126</f>
        <v>0</v>
      </c>
      <c r="BS57" s="62">
        <f>BR57*$BP$126*OR(M57&gt;0, BP57 &lt; 0)</f>
        <v>0</v>
      </c>
      <c r="BT57" s="48">
        <f>IF(BS57&gt;0,V57,W57)</f>
        <v>332.35285832045514</v>
      </c>
      <c r="BU57" s="46">
        <f>BS57/BT57</f>
        <v>0</v>
      </c>
      <c r="BV57" s="64">
        <f>BN57/BO57</f>
        <v>3.0041745074264408</v>
      </c>
      <c r="BW57" s="16">
        <f>BB57+BN57+BY57</f>
        <v>4557</v>
      </c>
      <c r="BX57" s="69">
        <f>BC57+BO57+BZ57</f>
        <v>2340.0286833942982</v>
      </c>
      <c r="BY57" s="66">
        <v>0</v>
      </c>
      <c r="BZ57" s="15">
        <f>AZ57*$D$134</f>
        <v>29.920966574244364</v>
      </c>
      <c r="CA57" s="37">
        <f>BZ57-BY57</f>
        <v>29.920966574244364</v>
      </c>
      <c r="CB57" s="54">
        <f>CA57*(CA57&lt;&gt;0)</f>
        <v>29.920966574244364</v>
      </c>
      <c r="CC57" s="26">
        <f>CB57/$CB$126</f>
        <v>1.3447625426626697E-2</v>
      </c>
      <c r="CD57" s="47">
        <f>CC57 * $CA$126</f>
        <v>29.920966574244364</v>
      </c>
      <c r="CE57" s="48">
        <f>IF(CD57&gt;0, V57, W57)</f>
        <v>321.62381548526724</v>
      </c>
      <c r="CF57" s="65">
        <f>CD57/CE57</f>
        <v>9.3030942155510138E-2</v>
      </c>
      <c r="CG57" t="s">
        <v>222</v>
      </c>
      <c r="CH57" s="66">
        <v>0</v>
      </c>
      <c r="CI57" s="15">
        <f>AZ57*$CH$129</f>
        <v>27.782688096635923</v>
      </c>
      <c r="CJ57" s="37">
        <f>CI57-CH57</f>
        <v>27.782688096635923</v>
      </c>
      <c r="CK57" s="54">
        <f>CJ57*(CJ57&lt;&gt;0)</f>
        <v>27.782688096635923</v>
      </c>
      <c r="CL57" s="26">
        <f>CK57/$CK$126</f>
        <v>4.3228081681400219E-3</v>
      </c>
      <c r="CM57" s="47">
        <f>CL57 * $CJ$126</f>
        <v>27.782688096635919</v>
      </c>
      <c r="CN57" s="48">
        <f>IF(CD57&gt;0,V57,W57)</f>
        <v>321.62381548526724</v>
      </c>
      <c r="CO57" s="65">
        <f>CM57/CN57</f>
        <v>8.63825586258819E-2</v>
      </c>
      <c r="CP57" s="70">
        <f>N57</f>
        <v>0</v>
      </c>
      <c r="CQ57" s="1">
        <f>BW57+BY57</f>
        <v>4557</v>
      </c>
    </row>
    <row r="58" spans="1:95" x14ac:dyDescent="0.2">
      <c r="A58" s="29" t="s">
        <v>205</v>
      </c>
      <c r="B58">
        <v>1</v>
      </c>
      <c r="C58">
        <v>0</v>
      </c>
      <c r="D58">
        <v>0.451977401129943</v>
      </c>
      <c r="E58">
        <v>0.548022598870056</v>
      </c>
      <c r="F58">
        <v>3.3091202582727998E-2</v>
      </c>
      <c r="G58">
        <v>3.3091202582727998E-2</v>
      </c>
      <c r="H58">
        <v>7.9398244880902594E-2</v>
      </c>
      <c r="I58">
        <v>0.20768909318846601</v>
      </c>
      <c r="J58">
        <v>0.1284139769654</v>
      </c>
      <c r="K58">
        <v>6.5187214438230404E-2</v>
      </c>
      <c r="L58">
        <v>0.67817653142504197</v>
      </c>
      <c r="M58">
        <v>1.0978944360296901</v>
      </c>
      <c r="N58" s="21">
        <v>0</v>
      </c>
      <c r="O58">
        <v>1.00061919445227</v>
      </c>
      <c r="P58">
        <v>0.96772912335805705</v>
      </c>
      <c r="Q58">
        <v>1.0175042088124799</v>
      </c>
      <c r="R58">
        <v>0.98423352066944403</v>
      </c>
      <c r="S58">
        <v>1.9299000501632599</v>
      </c>
      <c r="T58" s="27">
        <f>IF(C58,P58,R58)</f>
        <v>0.98423352066944403</v>
      </c>
      <c r="U58" s="27">
        <f>IF(D58 = 0,O58,Q58)</f>
        <v>1.0175042088124799</v>
      </c>
      <c r="V58" s="39">
        <f>S58*T58^(1-N58)</f>
        <v>1.8994723209123219</v>
      </c>
      <c r="W58" s="38">
        <f>S58*U58^(N58+1)</f>
        <v>1.9636814236285332</v>
      </c>
      <c r="X58" s="44">
        <f>0.5 * (D58-MAX($D$3:$D$125))/(MIN($D$3:$D$125)-MAX($D$3:$D$125)) + 0.75</f>
        <v>1.0186204784564783</v>
      </c>
      <c r="Y58" s="44">
        <f>AVERAGE(D58, F58, G58, H58, I58, J58, K58)</f>
        <v>0.14269261939548544</v>
      </c>
      <c r="Z58" s="22">
        <f>AI58^N58</f>
        <v>1</v>
      </c>
      <c r="AA58" s="22">
        <f>(Z58+AB58)/2</f>
        <v>1</v>
      </c>
      <c r="AB58" s="22">
        <f>AM58^N58</f>
        <v>1</v>
      </c>
      <c r="AC58" s="22">
        <v>1</v>
      </c>
      <c r="AD58" s="22">
        <v>1</v>
      </c>
      <c r="AE58" s="22">
        <v>1</v>
      </c>
      <c r="AF58" s="22">
        <f>PERCENTILE($L$2:$L$125, 0.05)</f>
        <v>-9.907550352032625E-2</v>
      </c>
      <c r="AG58" s="22">
        <f>PERCENTILE($L$2:$L$125, 0.95)</f>
        <v>0.96668296941511545</v>
      </c>
      <c r="AH58" s="22">
        <f>MIN(MAX(L58,AF58), AG58)</f>
        <v>0.67817653142504197</v>
      </c>
      <c r="AI58" s="22">
        <f>AH58-$AH$126+1</f>
        <v>1.7772520349453682</v>
      </c>
      <c r="AJ58" s="22">
        <f>PERCENTILE($M$2:$M$125, 0.02)</f>
        <v>-2.5910440121824867</v>
      </c>
      <c r="AK58" s="22">
        <f>PERCENTILE($M$2:$M$125, 0.98)</f>
        <v>1.2685596617232511</v>
      </c>
      <c r="AL58" s="22">
        <f>MIN(MAX(M58,AJ58), AK58)</f>
        <v>1.0978944360296901</v>
      </c>
      <c r="AM58" s="22">
        <f>AL58-$AL$126 + 1</f>
        <v>4.688938448212177</v>
      </c>
      <c r="AN58" s="46">
        <v>0</v>
      </c>
      <c r="AO58" s="75">
        <v>0.2</v>
      </c>
      <c r="AP58" s="51">
        <v>0.5</v>
      </c>
      <c r="AQ58" s="50">
        <v>1</v>
      </c>
      <c r="AR58" s="17">
        <f>(AI58^4)*AB58*AE58*AN58</f>
        <v>0</v>
      </c>
      <c r="AS58" s="17">
        <f>(AM58^4) *Z58*AC58*AO58</f>
        <v>96.678103584893023</v>
      </c>
      <c r="AT58" s="17">
        <f>(AM58^4)*AA58*AP58*AQ58</f>
        <v>241.69525896223254</v>
      </c>
      <c r="AU58" s="17">
        <f>MIN(AR58, 0.05*AR$126)</f>
        <v>0</v>
      </c>
      <c r="AV58" s="17">
        <f>MIN(AS58, 0.05*AS$126)</f>
        <v>96.678103584893023</v>
      </c>
      <c r="AW58" s="17">
        <f>MIN(AT58, 0.05*AT$126)</f>
        <v>241.69525896223254</v>
      </c>
      <c r="AX58" s="14">
        <f>AU58/$AU$126</f>
        <v>0</v>
      </c>
      <c r="AY58" s="14">
        <f>AV58/$AV$126</f>
        <v>1.4390958315806945E-2</v>
      </c>
      <c r="AZ58" s="67">
        <f>AW58/$AW$126</f>
        <v>1.7369312469096704E-2</v>
      </c>
      <c r="BA58" s="21">
        <f>N58</f>
        <v>0</v>
      </c>
      <c r="BB58" s="66">
        <v>0</v>
      </c>
      <c r="BC58" s="15">
        <f>$D$132*AX58</f>
        <v>0</v>
      </c>
      <c r="BD58" s="19">
        <f>BC58-BB58</f>
        <v>0</v>
      </c>
      <c r="BE58" s="53">
        <f>BD58*IF($BD$126 &gt; 0, (BD58&gt;0), (BD58&lt;0))</f>
        <v>0</v>
      </c>
      <c r="BF58" s="61">
        <f>BE58/$BE$126</f>
        <v>0</v>
      </c>
      <c r="BG58" s="62">
        <f>BF58*$BD$126</f>
        <v>0</v>
      </c>
      <c r="BH58" s="63">
        <f>(IF(BG58 &gt; 0, V58, W58))</f>
        <v>1.9636814236285332</v>
      </c>
      <c r="BI58" s="46">
        <f>BG58/BH58</f>
        <v>0</v>
      </c>
      <c r="BJ58" s="64" t="e">
        <f>BB58/BC58</f>
        <v>#DIV/0!</v>
      </c>
      <c r="BK58" s="66">
        <v>0</v>
      </c>
      <c r="BL58" s="66">
        <v>0</v>
      </c>
      <c r="BM58" s="66">
        <v>0</v>
      </c>
      <c r="BN58" s="10">
        <f>SUM(BK58:BM58)</f>
        <v>0</v>
      </c>
      <c r="BO58" s="15">
        <f>AY58*$D$131</f>
        <v>2520.6770857217971</v>
      </c>
      <c r="BP58" s="9">
        <f>BO58-BN58</f>
        <v>2520.6770857217971</v>
      </c>
      <c r="BQ58" s="53">
        <f>BP58*IF($BP$126 &gt; 0, (BP58&gt;0), (BP58&lt;0))</f>
        <v>2520.6770857217971</v>
      </c>
      <c r="BR58" s="7">
        <f>BQ58/$BQ$126</f>
        <v>1.9744475496585145E-2</v>
      </c>
      <c r="BS58" s="62">
        <f>BR58*$BP$126*OR(M58&gt;0, BP58 &lt; 0)</f>
        <v>116.15674934641019</v>
      </c>
      <c r="BT58" s="48">
        <f>IF(BS58&gt;0,V58,W58)</f>
        <v>1.8994723209123219</v>
      </c>
      <c r="BU58" s="46">
        <f>BS58/BT58</f>
        <v>61.152114757123591</v>
      </c>
      <c r="BV58" s="64">
        <f>BN58/BO58</f>
        <v>0</v>
      </c>
      <c r="BW58" s="16">
        <f>BB58+BN58+BY58</f>
        <v>201</v>
      </c>
      <c r="BX58" s="69">
        <f>BC58+BO58+BZ58</f>
        <v>2694.7002273496769</v>
      </c>
      <c r="BY58" s="66">
        <v>201</v>
      </c>
      <c r="BZ58" s="15">
        <f>AZ58*$D$134</f>
        <v>174.02314162787988</v>
      </c>
      <c r="CA58" s="37">
        <f>BZ58-BY58</f>
        <v>-26.97685837212012</v>
      </c>
      <c r="CB58" s="54">
        <f>CA58*(CA58&lt;&gt;0)</f>
        <v>-26.97685837212012</v>
      </c>
      <c r="CC58" s="26">
        <f>CB58/$CB$126</f>
        <v>-1.2124430729042766E-2</v>
      </c>
      <c r="CD58" s="47">
        <f>CC58 * $CA$126</f>
        <v>-26.97685837212012</v>
      </c>
      <c r="CE58" s="48">
        <f>IF(CD58&gt;0, V58, W58)</f>
        <v>1.9636814236285332</v>
      </c>
      <c r="CF58" s="65">
        <f>CD58/CE58</f>
        <v>-13.73789966514614</v>
      </c>
      <c r="CG58" t="s">
        <v>222</v>
      </c>
      <c r="CH58" s="66">
        <v>0</v>
      </c>
      <c r="CI58" s="15">
        <f>AZ58*$CH$129</f>
        <v>161.58671390000663</v>
      </c>
      <c r="CJ58" s="37">
        <f>CI58-CH58</f>
        <v>161.58671390000663</v>
      </c>
      <c r="CK58" s="54">
        <f>CJ58*(CJ58&lt;&gt;0)</f>
        <v>161.58671390000663</v>
      </c>
      <c r="CL58" s="26">
        <f>CK58/$CK$126</f>
        <v>2.5141856838339291E-2</v>
      </c>
      <c r="CM58" s="47">
        <f>CL58 * $CJ$126</f>
        <v>161.58671390000663</v>
      </c>
      <c r="CN58" s="48">
        <f>IF(CD58&gt;0,V58,W58)</f>
        <v>1.9636814236285332</v>
      </c>
      <c r="CO58" s="65">
        <f>CM58/CN58</f>
        <v>82.287641954377307</v>
      </c>
      <c r="CP58" s="70">
        <f>N58</f>
        <v>0</v>
      </c>
      <c r="CQ58" s="1">
        <f>BW58+BY58</f>
        <v>402</v>
      </c>
    </row>
    <row r="59" spans="1:95" x14ac:dyDescent="0.2">
      <c r="A59" s="29" t="s">
        <v>159</v>
      </c>
      <c r="B59">
        <v>0</v>
      </c>
      <c r="C59">
        <v>0</v>
      </c>
      <c r="D59">
        <v>1.2728719172633201E-2</v>
      </c>
      <c r="E59">
        <v>0.98727128082736604</v>
      </c>
      <c r="F59">
        <v>7.8678206136899992E-3</v>
      </c>
      <c r="G59">
        <v>7.8678206136899992E-3</v>
      </c>
      <c r="H59">
        <v>8.7183958151700004E-4</v>
      </c>
      <c r="I59">
        <v>1.26416739319965E-2</v>
      </c>
      <c r="J59">
        <v>3.3198662187724098E-3</v>
      </c>
      <c r="K59">
        <v>5.11078388026246E-3</v>
      </c>
      <c r="L59">
        <v>0.78222311736347805</v>
      </c>
      <c r="M59">
        <v>-1.4292856464734101</v>
      </c>
      <c r="N59" s="21">
        <v>5</v>
      </c>
      <c r="O59">
        <v>1.0177377319243599</v>
      </c>
      <c r="P59">
        <v>0.98836611734788304</v>
      </c>
      <c r="Q59">
        <v>1.0273505793737301</v>
      </c>
      <c r="R59">
        <v>0.97553911359808698</v>
      </c>
      <c r="S59">
        <v>145.38000488281199</v>
      </c>
      <c r="T59" s="27">
        <f>IF(C59,P59,R59)</f>
        <v>0.97553911359808698</v>
      </c>
      <c r="U59" s="27">
        <f>IF(D59 = 0,O59,Q59)</f>
        <v>1.0273505793737301</v>
      </c>
      <c r="V59" s="39">
        <f>S59*T59^(1-N59)</f>
        <v>160.51881012425153</v>
      </c>
      <c r="W59" s="38">
        <f>S59*U59^(N59+1)</f>
        <v>170.92937326091388</v>
      </c>
      <c r="X59" s="44">
        <f>0.5 * (D59-MAX($D$3:$D$125))/(MIN($D$3:$D$125)-MAX($D$3:$D$125)) + 0.75</f>
        <v>1.2437724370908496</v>
      </c>
      <c r="Y59" s="44">
        <f>AVERAGE(D59, F59, G59, H59, I59, J59, K59)</f>
        <v>7.201217716080224E-3</v>
      </c>
      <c r="Z59" s="22">
        <f>AI59^N59</f>
        <v>23.566152603412831</v>
      </c>
      <c r="AA59" s="22">
        <f>(Z59+AB59)/2</f>
        <v>35.388170936396989</v>
      </c>
      <c r="AB59" s="22">
        <f>AM59^N59</f>
        <v>47.210189269381146</v>
      </c>
      <c r="AC59" s="22">
        <v>1</v>
      </c>
      <c r="AD59" s="22">
        <v>1</v>
      </c>
      <c r="AE59" s="22">
        <v>1</v>
      </c>
      <c r="AF59" s="22">
        <f>PERCENTILE($L$2:$L$125, 0.05)</f>
        <v>-9.907550352032625E-2</v>
      </c>
      <c r="AG59" s="22">
        <f>PERCENTILE($L$2:$L$125, 0.95)</f>
        <v>0.96668296941511545</v>
      </c>
      <c r="AH59" s="22">
        <f>MIN(MAX(L59,AF59), AG59)</f>
        <v>0.78222311736347805</v>
      </c>
      <c r="AI59" s="22">
        <f>AH59-$AH$126+1</f>
        <v>1.8812986208838043</v>
      </c>
      <c r="AJ59" s="22">
        <f>PERCENTILE($M$2:$M$125, 0.02)</f>
        <v>-2.5910440121824867</v>
      </c>
      <c r="AK59" s="22">
        <f>PERCENTILE($M$2:$M$125, 0.98)</f>
        <v>1.2685596617232511</v>
      </c>
      <c r="AL59" s="22">
        <f>MIN(MAX(M59,AJ59), AK59)</f>
        <v>-1.4292856464734101</v>
      </c>
      <c r="AM59" s="22">
        <f>AL59-$AL$126 + 1</f>
        <v>2.1617583657090766</v>
      </c>
      <c r="AN59" s="46">
        <v>1</v>
      </c>
      <c r="AO59" s="17">
        <v>1</v>
      </c>
      <c r="AP59" s="51">
        <v>1</v>
      </c>
      <c r="AQ59" s="21">
        <v>1</v>
      </c>
      <c r="AR59" s="17">
        <f>(AI59^4)*AB59*AE59*AN59</f>
        <v>591.38007778668054</v>
      </c>
      <c r="AS59" s="17">
        <f>(AM59^4) *Z59*AC59*AO59</f>
        <v>514.6562827771495</v>
      </c>
      <c r="AT59" s="17">
        <f>(AM59^4)*AA59*AP59*AQ59</f>
        <v>772.83487105022289</v>
      </c>
      <c r="AU59" s="17">
        <f>MIN(AR59, 0.05*AR$126)</f>
        <v>80.473351598524658</v>
      </c>
      <c r="AV59" s="17">
        <f>MIN(AS59, 0.05*AS$126)</f>
        <v>348.40648238284751</v>
      </c>
      <c r="AW59" s="17">
        <f>MIN(AT59, 0.05*AT$126)</f>
        <v>733.16787879671642</v>
      </c>
      <c r="AX59" s="14">
        <f>AU59/$AU$126</f>
        <v>0.10312521250617476</v>
      </c>
      <c r="AY59" s="14">
        <f>AV59/$AV$126</f>
        <v>5.1861827849423815E-2</v>
      </c>
      <c r="AZ59" s="67">
        <f>AW59/$AW$126</f>
        <v>5.2688753738090108E-2</v>
      </c>
      <c r="BA59" s="21">
        <f>N59</f>
        <v>5</v>
      </c>
      <c r="BB59" s="66">
        <v>3489</v>
      </c>
      <c r="BC59" s="15">
        <f>$D$132*AX59</f>
        <v>12164.340691590856</v>
      </c>
      <c r="BD59" s="19">
        <f>BC59-BB59</f>
        <v>8675.3406915908563</v>
      </c>
      <c r="BE59" s="53">
        <f>BD59*IF($BD$126 &gt; 0, (BD59&gt;0), (BD59&lt;0))</f>
        <v>8675.3406915908563</v>
      </c>
      <c r="BF59" s="61">
        <f>BE59/$BE$126</f>
        <v>0.21670311125138356</v>
      </c>
      <c r="BG59" s="62">
        <f>BF59*$BD$126</f>
        <v>658.34405198170703</v>
      </c>
      <c r="BH59" s="63">
        <f>(IF(BG59 &gt; 0, V59, W59))</f>
        <v>160.51881012425153</v>
      </c>
      <c r="BI59" s="46">
        <f>BG59/BH59</f>
        <v>4.1013514333435932</v>
      </c>
      <c r="BJ59" s="64">
        <f>BB59/BC59</f>
        <v>0.28682195677172434</v>
      </c>
      <c r="BK59" s="66">
        <v>0</v>
      </c>
      <c r="BL59" s="66">
        <v>3780</v>
      </c>
      <c r="BM59" s="66">
        <v>0</v>
      </c>
      <c r="BN59" s="10">
        <f>SUM(BK59:BM59)</f>
        <v>3780</v>
      </c>
      <c r="BO59" s="15">
        <f>AY59*$D$131</f>
        <v>9083.9621806215273</v>
      </c>
      <c r="BP59" s="9">
        <f>BO59-BN59</f>
        <v>5303.9621806215273</v>
      </c>
      <c r="BQ59" s="53">
        <f>BP59*IF($BP$126 &gt; 0, (BP59&gt;0), (BP59&lt;0))</f>
        <v>5303.9621806215273</v>
      </c>
      <c r="BR59" s="7">
        <f>BQ59/$BQ$126</f>
        <v>4.1545960767167565E-2</v>
      </c>
      <c r="BS59" s="62">
        <f>BR59*$BP$126*OR(M59&gt;0, BP59 &lt; 0)</f>
        <v>0</v>
      </c>
      <c r="BT59" s="48">
        <f>IF(BS59&gt;0,V59,W59)</f>
        <v>170.92937326091388</v>
      </c>
      <c r="BU59" s="46">
        <f>BS59/BT59</f>
        <v>0</v>
      </c>
      <c r="BV59" s="64">
        <f>BN59/BO59</f>
        <v>0.41611798077096041</v>
      </c>
      <c r="BW59" s="16">
        <f>BB59+BN59+BY59</f>
        <v>7414</v>
      </c>
      <c r="BX59" s="69">
        <f>BC59+BO59+BZ59</f>
        <v>21776.191495914311</v>
      </c>
      <c r="BY59" s="66">
        <v>145</v>
      </c>
      <c r="BZ59" s="15">
        <f>AZ59*$D$134</f>
        <v>527.88862370192476</v>
      </c>
      <c r="CA59" s="37">
        <f>BZ59-BY59</f>
        <v>382.88862370192476</v>
      </c>
      <c r="CB59" s="54">
        <f>CA59*(CA59&lt;&gt;0)</f>
        <v>382.88862370192476</v>
      </c>
      <c r="CC59" s="26">
        <f>CB59/$CB$126</f>
        <v>0.17208477469749447</v>
      </c>
      <c r="CD59" s="47">
        <f>CC59 * $CA$126</f>
        <v>382.88862370192476</v>
      </c>
      <c r="CE59" s="48">
        <f>IF(CD59&gt;0, V59, W59)</f>
        <v>160.51881012425153</v>
      </c>
      <c r="CF59" s="65">
        <f>CD59/CE59</f>
        <v>2.3853193492123768</v>
      </c>
      <c r="CG59" t="s">
        <v>222</v>
      </c>
      <c r="CH59" s="66">
        <v>0</v>
      </c>
      <c r="CI59" s="15">
        <f>AZ59*$CH$129</f>
        <v>490.16347602545227</v>
      </c>
      <c r="CJ59" s="37">
        <f>CI59-CH59</f>
        <v>490.16347602545227</v>
      </c>
      <c r="CK59" s="54">
        <f>CJ59*(CJ59&lt;&gt;0)</f>
        <v>490.16347602545227</v>
      </c>
      <c r="CL59" s="26">
        <f>CK59/$CK$126</f>
        <v>7.6266294698218801E-2</v>
      </c>
      <c r="CM59" s="47">
        <f>CL59 * $CJ$126</f>
        <v>490.16347602545221</v>
      </c>
      <c r="CN59" s="48">
        <f>IF(CD59&gt;0,V59,W59)</f>
        <v>160.51881012425153</v>
      </c>
      <c r="CO59" s="65">
        <f>CM59/CN59</f>
        <v>3.0536201685399686</v>
      </c>
      <c r="CP59" s="70">
        <f>N59</f>
        <v>5</v>
      </c>
      <c r="CQ59" s="1">
        <f>BW59+BY59</f>
        <v>7559</v>
      </c>
    </row>
    <row r="60" spans="1:95" x14ac:dyDescent="0.2">
      <c r="A60" s="29" t="s">
        <v>143</v>
      </c>
      <c r="B60">
        <v>0</v>
      </c>
      <c r="C60">
        <v>1</v>
      </c>
      <c r="D60">
        <v>0.61685976827806599</v>
      </c>
      <c r="E60">
        <v>0.38314023172193301</v>
      </c>
      <c r="F60">
        <v>0.86889153754469595</v>
      </c>
      <c r="G60">
        <v>0.86889153754469595</v>
      </c>
      <c r="H60">
        <v>0.47555369828666899</v>
      </c>
      <c r="I60">
        <v>0.73506059339740903</v>
      </c>
      <c r="J60">
        <v>0.59123665621722998</v>
      </c>
      <c r="K60">
        <v>0.71674299945892295</v>
      </c>
      <c r="L60">
        <v>0.763774371277399</v>
      </c>
      <c r="M60">
        <v>-1.94691243254998</v>
      </c>
      <c r="N60" s="21">
        <v>0</v>
      </c>
      <c r="O60">
        <v>1.0241197464771801</v>
      </c>
      <c r="P60">
        <v>0.97065558347879499</v>
      </c>
      <c r="Q60">
        <v>1.0014910486070301</v>
      </c>
      <c r="R60">
        <v>0.98334898029676998</v>
      </c>
      <c r="S60">
        <v>938.57000732421795</v>
      </c>
      <c r="T60" s="27">
        <f>IF(C60,P60,R60)</f>
        <v>0.97065558347879499</v>
      </c>
      <c r="U60" s="27">
        <f>IF(D60 = 0,O60,Q60)</f>
        <v>1.0014910486070301</v>
      </c>
      <c r="V60" s="39">
        <f>S60*T60^(1-N60)</f>
        <v>911.02821809498562</v>
      </c>
      <c r="W60" s="38">
        <f>S60*U60^(N60+1)</f>
        <v>939.9694608262389</v>
      </c>
      <c r="X60" s="44">
        <f>0.5 * (D60-MAX($D$3:$D$125))/(MIN($D$3:$D$125)-MAX($D$3:$D$125)) + 0.75</f>
        <v>0.93410437304155214</v>
      </c>
      <c r="Y60" s="44">
        <f>AVERAGE(D60, F60, G60, H60, I60, J60, K60)</f>
        <v>0.69617668438966984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v>1</v>
      </c>
      <c r="AD60" s="22">
        <v>1</v>
      </c>
      <c r="AE60" s="22">
        <v>1</v>
      </c>
      <c r="AF60" s="22">
        <f>PERCENTILE($L$2:$L$125, 0.05)</f>
        <v>-9.907550352032625E-2</v>
      </c>
      <c r="AG60" s="22">
        <f>PERCENTILE($L$2:$L$125, 0.95)</f>
        <v>0.96668296941511545</v>
      </c>
      <c r="AH60" s="22">
        <f>MIN(MAX(L60,AF60), AG60)</f>
        <v>0.763774371277399</v>
      </c>
      <c r="AI60" s="22">
        <f>AH60-$AH$126+1</f>
        <v>1.8628498747977251</v>
      </c>
      <c r="AJ60" s="22">
        <f>PERCENTILE($M$2:$M$125, 0.02)</f>
        <v>-2.5910440121824867</v>
      </c>
      <c r="AK60" s="22">
        <f>PERCENTILE($M$2:$M$125, 0.98)</f>
        <v>1.2685596617232511</v>
      </c>
      <c r="AL60" s="22">
        <f>MIN(MAX(M60,AJ60), AK60)</f>
        <v>-1.94691243254998</v>
      </c>
      <c r="AM60" s="22">
        <f>AL60-$AL$126 + 1</f>
        <v>1.6441315796325067</v>
      </c>
      <c r="AN60" s="46">
        <v>1</v>
      </c>
      <c r="AO60" s="17">
        <v>1</v>
      </c>
      <c r="AP60" s="51">
        <v>1</v>
      </c>
      <c r="AQ60" s="21">
        <v>1</v>
      </c>
      <c r="AR60" s="17">
        <f>(AI60^4)*AB60*AE60*AN60</f>
        <v>12.042355056830919</v>
      </c>
      <c r="AS60" s="17">
        <f>(AM60^4) *Z60*AC60*AO60</f>
        <v>7.3071207565324396</v>
      </c>
      <c r="AT60" s="17">
        <f>(AM60^4)*AA60*AP60*AQ60</f>
        <v>7.3071207565324396</v>
      </c>
      <c r="AU60" s="17">
        <f>MIN(AR60, 0.05*AR$126)</f>
        <v>12.042355056830919</v>
      </c>
      <c r="AV60" s="17">
        <f>MIN(AS60, 0.05*AS$126)</f>
        <v>7.3071207565324396</v>
      </c>
      <c r="AW60" s="17">
        <f>MIN(AT60, 0.05*AT$126)</f>
        <v>7.3071207565324396</v>
      </c>
      <c r="AX60" s="14">
        <f>AU60/$AU$126</f>
        <v>1.5432070364188291E-2</v>
      </c>
      <c r="AY60" s="14">
        <f>AV60/$AV$126</f>
        <v>1.0876968653350566E-3</v>
      </c>
      <c r="AZ60" s="67">
        <f>AW60/$AW$126</f>
        <v>5.2512268637204334E-4</v>
      </c>
      <c r="BA60" s="21">
        <f>N60</f>
        <v>0</v>
      </c>
      <c r="BB60" s="66">
        <v>1877</v>
      </c>
      <c r="BC60" s="15">
        <f>$D$132*AX60</f>
        <v>1820.3207239485582</v>
      </c>
      <c r="BD60" s="19">
        <f>BC60-BB60</f>
        <v>-56.679276051441775</v>
      </c>
      <c r="BE60" s="53">
        <f>BD60*IF($BD$126 &gt; 0, (BD60&gt;0), (BD60&lt;0))</f>
        <v>0</v>
      </c>
      <c r="BF60" s="61">
        <f>BE60/$BE$126</f>
        <v>0</v>
      </c>
      <c r="BG60" s="62">
        <f>BF60*$BD$126</f>
        <v>0</v>
      </c>
      <c r="BH60" s="63">
        <f>(IF(BG60 &gt; 0, V60, W60))</f>
        <v>939.9694608262389</v>
      </c>
      <c r="BI60" s="46">
        <f>BG60/BH60</f>
        <v>0</v>
      </c>
      <c r="BJ60" s="64">
        <f>BB60/BC60</f>
        <v>1.0311369723509469</v>
      </c>
      <c r="BK60" s="66">
        <v>0</v>
      </c>
      <c r="BL60" s="66">
        <v>3754</v>
      </c>
      <c r="BM60" s="66">
        <v>0</v>
      </c>
      <c r="BN60" s="10">
        <f>SUM(BK60:BM60)</f>
        <v>3754</v>
      </c>
      <c r="BO60" s="15">
        <f>AY60*$D$131</f>
        <v>190.51771984149252</v>
      </c>
      <c r="BP60" s="9">
        <f>BO60-BN60</f>
        <v>-3563.4822801585074</v>
      </c>
      <c r="BQ60" s="53">
        <f>BP60*IF($BP$126 &gt; 0, (BP60&gt;0), (BP60&lt;0))</f>
        <v>0</v>
      </c>
      <c r="BR60" s="7">
        <f>BQ60/$BQ$126</f>
        <v>0</v>
      </c>
      <c r="BS60" s="62">
        <f>BR60*$BP$126*OR(M60&gt;0, BP60 &lt; 0)</f>
        <v>0</v>
      </c>
      <c r="BT60" s="48">
        <f>IF(BS60&gt;0,V60,W60)</f>
        <v>939.9694608262389</v>
      </c>
      <c r="BU60" s="46">
        <f>BS60/BT60</f>
        <v>0</v>
      </c>
      <c r="BV60" s="64">
        <f>BN60/BO60</f>
        <v>19.704203908818894</v>
      </c>
      <c r="BW60" s="16">
        <f>BB60+BN60+BY60</f>
        <v>5631</v>
      </c>
      <c r="BX60" s="69">
        <f>BC60+BO60+BZ60</f>
        <v>2016.0996479848125</v>
      </c>
      <c r="BY60" s="66">
        <v>0</v>
      </c>
      <c r="BZ60" s="15">
        <f>AZ60*$D$134</f>
        <v>5.2612041947615023</v>
      </c>
      <c r="CA60" s="37">
        <f>BZ60-BY60</f>
        <v>5.2612041947615023</v>
      </c>
      <c r="CB60" s="54">
        <f>CA60*(CA60&lt;&gt;0)</f>
        <v>5.2612041947615023</v>
      </c>
      <c r="CC60" s="26">
        <f>CB60/$CB$126</f>
        <v>2.3645861549489926E-3</v>
      </c>
      <c r="CD60" s="47">
        <f>CC60 * $CA$126</f>
        <v>5.2612041947615023</v>
      </c>
      <c r="CE60" s="48">
        <f>IF(CD60&gt;0, V60, W60)</f>
        <v>911.02821809498562</v>
      </c>
      <c r="CF60" s="65">
        <f>CD60/CE60</f>
        <v>5.7750178208123941E-3</v>
      </c>
      <c r="CG60" t="s">
        <v>222</v>
      </c>
      <c r="CH60" s="66">
        <v>0</v>
      </c>
      <c r="CI60" s="15">
        <f>AZ60*$CH$129</f>
        <v>4.8852163513191194</v>
      </c>
      <c r="CJ60" s="37">
        <f>CI60-CH60</f>
        <v>4.8852163513191194</v>
      </c>
      <c r="CK60" s="54">
        <f>CJ60*(CJ60&lt;&gt;0)</f>
        <v>4.8852163513191194</v>
      </c>
      <c r="CL60" s="26">
        <f>CK60/$CK$126</f>
        <v>7.6010834780132551E-4</v>
      </c>
      <c r="CM60" s="47">
        <f>CL60 * $CJ$126</f>
        <v>4.8852163513191194</v>
      </c>
      <c r="CN60" s="48">
        <f>IF(CD60&gt;0,V60,W60)</f>
        <v>911.02821809498562</v>
      </c>
      <c r="CO60" s="65">
        <f>CM60/CN60</f>
        <v>5.3623106883938223E-3</v>
      </c>
      <c r="CP60" s="70">
        <f>N60</f>
        <v>0</v>
      </c>
      <c r="CQ60" s="1">
        <f>BW60+BY60</f>
        <v>5631</v>
      </c>
    </row>
    <row r="61" spans="1:95" x14ac:dyDescent="0.2">
      <c r="A61" s="29" t="s">
        <v>267</v>
      </c>
      <c r="B61">
        <v>1</v>
      </c>
      <c r="C61">
        <v>1</v>
      </c>
      <c r="D61">
        <v>0.94486616060727102</v>
      </c>
      <c r="E61">
        <v>5.5133839392728701E-2</v>
      </c>
      <c r="F61">
        <v>1</v>
      </c>
      <c r="G61">
        <v>1</v>
      </c>
      <c r="H61">
        <v>0.103217718345173</v>
      </c>
      <c r="I61">
        <v>0.83326368575010401</v>
      </c>
      <c r="J61">
        <v>0.29327048338183498</v>
      </c>
      <c r="K61">
        <v>0.54154453499397004</v>
      </c>
      <c r="L61">
        <v>8.4934669636394303E-2</v>
      </c>
      <c r="M61">
        <v>-1.47681959941678E-2</v>
      </c>
      <c r="N61" s="21">
        <v>-2</v>
      </c>
      <c r="O61">
        <v>1</v>
      </c>
      <c r="P61">
        <v>0.99792613283142795</v>
      </c>
      <c r="Q61">
        <v>1.00169230607839</v>
      </c>
      <c r="R61">
        <v>0.99683993840637697</v>
      </c>
      <c r="S61">
        <v>3.3399999141693102</v>
      </c>
      <c r="T61" s="27">
        <f>IF(C61,P61,R61)</f>
        <v>0.99792613283142795</v>
      </c>
      <c r="U61" s="27">
        <f>IF(D61 = 0,O61,Q61)</f>
        <v>1.00169230607839</v>
      </c>
      <c r="V61" s="39">
        <f>S61*T61^(1-N61)</f>
        <v>3.3192628311506578</v>
      </c>
      <c r="W61" s="38">
        <f>S61*U61^(N61+1)</f>
        <v>3.3343571612777567</v>
      </c>
      <c r="X61" s="44">
        <f>0.5 * (D61-MAX($D$3:$D$125))/(MIN($D$3:$D$125)-MAX($D$3:$D$125)) + 0.75</f>
        <v>0.76597346061984539</v>
      </c>
      <c r="Y61" s="44">
        <f>AVERAGE(D61, F61, G61, H61, I61, J61, K61)</f>
        <v>0.67373751186833608</v>
      </c>
      <c r="Z61" s="22">
        <f>AI61^N61</f>
        <v>0.71332777106573186</v>
      </c>
      <c r="AA61" s="22">
        <f>(Z61+AB61)/2</f>
        <v>0.39575769505189534</v>
      </c>
      <c r="AB61" s="22">
        <f>AM61^N61</f>
        <v>7.8187619038058861E-2</v>
      </c>
      <c r="AC61" s="22">
        <v>1</v>
      </c>
      <c r="AD61" s="22">
        <v>1</v>
      </c>
      <c r="AE61" s="22">
        <v>1</v>
      </c>
      <c r="AF61" s="22">
        <f>PERCENTILE($L$2:$L$125, 0.05)</f>
        <v>-9.907550352032625E-2</v>
      </c>
      <c r="AG61" s="22">
        <f>PERCENTILE($L$2:$L$125, 0.95)</f>
        <v>0.96668296941511545</v>
      </c>
      <c r="AH61" s="22">
        <f>MIN(MAX(L61,AF61), AG61)</f>
        <v>8.4934669636394303E-2</v>
      </c>
      <c r="AI61" s="22">
        <f>AH61-$AH$126+1</f>
        <v>1.1840101731567205</v>
      </c>
      <c r="AJ61" s="22">
        <f>PERCENTILE($M$2:$M$125, 0.02)</f>
        <v>-2.5910440121824867</v>
      </c>
      <c r="AK61" s="22">
        <f>PERCENTILE($M$2:$M$125, 0.98)</f>
        <v>1.2685596617232511</v>
      </c>
      <c r="AL61" s="22">
        <f>MIN(MAX(M61,AJ61), AK61)</f>
        <v>-1.47681959941678E-2</v>
      </c>
      <c r="AM61" s="22">
        <f>AL61-$AL$126 + 1</f>
        <v>3.576275816188319</v>
      </c>
      <c r="AN61" s="46">
        <v>0</v>
      </c>
      <c r="AO61" s="75">
        <v>0.2</v>
      </c>
      <c r="AP61" s="51">
        <v>0.5</v>
      </c>
      <c r="AQ61" s="50">
        <v>1</v>
      </c>
      <c r="AR61" s="17">
        <f>(AI61^4)*AB61*AE61*AN61</f>
        <v>0</v>
      </c>
      <c r="AS61" s="17">
        <f>(AM61^4) *Z61*AC61*AO61</f>
        <v>23.336899254644564</v>
      </c>
      <c r="AT61" s="17">
        <f>(AM61^4)*AA61*AP61*AQ61</f>
        <v>32.36856124666906</v>
      </c>
      <c r="AU61" s="17">
        <f>MIN(AR61, 0.05*AR$126)</f>
        <v>0</v>
      </c>
      <c r="AV61" s="17">
        <f>MIN(AS61, 0.05*AS$126)</f>
        <v>23.336899254644564</v>
      </c>
      <c r="AW61" s="17">
        <f>MIN(AT61, 0.05*AT$126)</f>
        <v>32.36856124666906</v>
      </c>
      <c r="AX61" s="14">
        <f>AU61/$AU$126</f>
        <v>0</v>
      </c>
      <c r="AY61" s="14">
        <f>AV61/$AV$126</f>
        <v>3.4737994637935232E-3</v>
      </c>
      <c r="AZ61" s="67">
        <f>AW61/$AW$126</f>
        <v>2.3261509426477497E-3</v>
      </c>
      <c r="BA61" s="21">
        <f>N61</f>
        <v>-2</v>
      </c>
      <c r="BB61" s="66">
        <v>0</v>
      </c>
      <c r="BC61" s="15">
        <f>$D$132*AX61</f>
        <v>0</v>
      </c>
      <c r="BD61" s="19">
        <f>BC61-BB61</f>
        <v>0</v>
      </c>
      <c r="BE61" s="53">
        <f>BD61*IF($BD$126 &gt; 0, (BD61&gt;0), (BD61&lt;0))</f>
        <v>0</v>
      </c>
      <c r="BF61" s="61">
        <f>BE61/$BE$126</f>
        <v>0</v>
      </c>
      <c r="BG61" s="62">
        <f>BF61*$BD$126</f>
        <v>0</v>
      </c>
      <c r="BH61" s="63">
        <f>(IF(BG61 &gt; 0, V61, W61))</f>
        <v>3.3343571612777567</v>
      </c>
      <c r="BI61" s="46">
        <f>BG61/BH61</f>
        <v>0</v>
      </c>
      <c r="BJ61" s="64" t="e">
        <f>BB61/BC61</f>
        <v>#DIV/0!</v>
      </c>
      <c r="BK61" s="66">
        <v>0</v>
      </c>
      <c r="BL61" s="66">
        <v>0</v>
      </c>
      <c r="BM61" s="66">
        <v>0</v>
      </c>
      <c r="BN61" s="10">
        <f>SUM(BK61:BM61)</f>
        <v>0</v>
      </c>
      <c r="BO61" s="15">
        <f>AY61*$D$131</f>
        <v>608.4602926796822</v>
      </c>
      <c r="BP61" s="9">
        <f>BO61-BN61</f>
        <v>608.4602926796822</v>
      </c>
      <c r="BQ61" s="53">
        <f>BP61*IF($BP$126 &gt; 0, (BP61&gt;0), (BP61&lt;0))</f>
        <v>608.4602926796822</v>
      </c>
      <c r="BR61" s="7">
        <f>BQ61/$BQ$126</f>
        <v>4.7660723412411522E-3</v>
      </c>
      <c r="BS61" s="62">
        <f>BR61*$BP$126*OR(M61&gt;0, BP61 &lt; 0)</f>
        <v>0</v>
      </c>
      <c r="BT61" s="48">
        <f>IF(BS61&gt;0,V61,W61)</f>
        <v>3.3343571612777567</v>
      </c>
      <c r="BU61" s="46">
        <f>BS61/BT61</f>
        <v>0</v>
      </c>
      <c r="BV61" s="64">
        <f>BN61/BO61</f>
        <v>0</v>
      </c>
      <c r="BW61" s="16">
        <f>BB61+BN61+BY61</f>
        <v>0</v>
      </c>
      <c r="BX61" s="69">
        <f>BC61+BO61+BZ61</f>
        <v>631.76599897407004</v>
      </c>
      <c r="BY61" s="66">
        <v>0</v>
      </c>
      <c r="BZ61" s="15">
        <f>AZ61*$D$134</f>
        <v>23.305706294387804</v>
      </c>
      <c r="CA61" s="37">
        <f>BZ61-BY61</f>
        <v>23.305706294387804</v>
      </c>
      <c r="CB61" s="54">
        <f>CA61*(CA61&lt;&gt;0)</f>
        <v>23.305706294387804</v>
      </c>
      <c r="CC61" s="26">
        <f>CB61/$CB$126</f>
        <v>1.047447473905071E-2</v>
      </c>
      <c r="CD61" s="47">
        <f>CC61 * $CA$126</f>
        <v>23.305706294387804</v>
      </c>
      <c r="CE61" s="48">
        <f>IF(CD61&gt;0, V61, W61)</f>
        <v>3.3192628311506578</v>
      </c>
      <c r="CF61" s="65">
        <f>CD61/CE61</f>
        <v>7.0213500647397158</v>
      </c>
      <c r="CG61" t="s">
        <v>222</v>
      </c>
      <c r="CH61" s="66"/>
      <c r="CI61" s="15">
        <f>AZ61*$CH$129</f>
        <v>21.640182219452015</v>
      </c>
      <c r="CJ61" s="37">
        <f>CI61-CH61</f>
        <v>21.640182219452015</v>
      </c>
      <c r="CK61" s="54">
        <f>CJ61*(CJ61&lt;&gt;0)</f>
        <v>21.640182219452015</v>
      </c>
      <c r="CL61" s="26">
        <f>CK61/$CK$126</f>
        <v>3.367073629913181E-3</v>
      </c>
      <c r="CM61" s="47">
        <f>CL61 * $CJ$126</f>
        <v>21.640182219452015</v>
      </c>
      <c r="CN61" s="48">
        <f>IF(CD61&gt;0,V61,W61)</f>
        <v>3.3192628311506578</v>
      </c>
      <c r="CO61" s="65">
        <f>CM61/CN61</f>
        <v>6.5195747731583564</v>
      </c>
      <c r="CP61" s="70">
        <f>N61</f>
        <v>-2</v>
      </c>
      <c r="CQ61" s="1">
        <f>BW61+BY61</f>
        <v>0</v>
      </c>
    </row>
    <row r="62" spans="1:95" x14ac:dyDescent="0.2">
      <c r="A62" s="29" t="s">
        <v>206</v>
      </c>
      <c r="B62">
        <v>1</v>
      </c>
      <c r="C62">
        <v>1</v>
      </c>
      <c r="D62">
        <v>0.40910906911705902</v>
      </c>
      <c r="E62">
        <v>0.59089093088293998</v>
      </c>
      <c r="F62">
        <v>0.212554628526023</v>
      </c>
      <c r="G62">
        <v>0.212554628526023</v>
      </c>
      <c r="H62">
        <v>0.16109486000835699</v>
      </c>
      <c r="I62">
        <v>0.858963643961554</v>
      </c>
      <c r="J62">
        <v>0.37198740298060501</v>
      </c>
      <c r="K62">
        <v>0.28118969443580699</v>
      </c>
      <c r="L62">
        <v>0.66775852605124597</v>
      </c>
      <c r="M62">
        <v>1.22288417880836</v>
      </c>
      <c r="N62" s="21">
        <v>0</v>
      </c>
      <c r="O62">
        <v>0.996312087533612</v>
      </c>
      <c r="P62">
        <v>0.986916285381923</v>
      </c>
      <c r="Q62">
        <v>1.0225916345355099</v>
      </c>
      <c r="R62">
        <v>0.99615484170695801</v>
      </c>
      <c r="S62">
        <v>5.67000007629394</v>
      </c>
      <c r="T62" s="27">
        <f>IF(C62,P62,R62)</f>
        <v>0.986916285381923</v>
      </c>
      <c r="U62" s="27">
        <f>IF(D62 = 0,O62,Q62)</f>
        <v>1.0225916345355099</v>
      </c>
      <c r="V62" s="39">
        <f>S62*T62^(1-N62)</f>
        <v>5.595815413411235</v>
      </c>
      <c r="W62" s="38">
        <f>S62*U62^(N62+1)</f>
        <v>5.7980946458338858</v>
      </c>
      <c r="X62" s="44">
        <f>0.5 * (D62-MAX($D$3:$D$125))/(MIN($D$3:$D$125)-MAX($D$3:$D$125)) + 0.75</f>
        <v>1.0405941105071885</v>
      </c>
      <c r="Y62" s="44">
        <f>AVERAGE(D62, F62, G62, H62, I62, J62, K62)</f>
        <v>0.35820770393648971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PERCENTILE($L$2:$L$125, 0.05)</f>
        <v>-9.907550352032625E-2</v>
      </c>
      <c r="AG62" s="22">
        <f>PERCENTILE($L$2:$L$125, 0.95)</f>
        <v>0.96668296941511545</v>
      </c>
      <c r="AH62" s="22">
        <f>MIN(MAX(L62,AF62), AG62)</f>
        <v>0.66775852605124597</v>
      </c>
      <c r="AI62" s="22">
        <f>AH62-$AH$126+1</f>
        <v>1.7668340295715721</v>
      </c>
      <c r="AJ62" s="22">
        <f>PERCENTILE($M$2:$M$125, 0.02)</f>
        <v>-2.5910440121824867</v>
      </c>
      <c r="AK62" s="22">
        <f>PERCENTILE($M$2:$M$125, 0.98)</f>
        <v>1.2685596617232511</v>
      </c>
      <c r="AL62" s="22">
        <f>MIN(MAX(M62,AJ62), AK62)</f>
        <v>1.22288417880836</v>
      </c>
      <c r="AM62" s="22">
        <f>AL62-$AL$126 + 1</f>
        <v>4.8139281909908469</v>
      </c>
      <c r="AN62" s="46">
        <v>0</v>
      </c>
      <c r="AO62" s="75">
        <v>0.2</v>
      </c>
      <c r="AP62" s="51">
        <v>0.5</v>
      </c>
      <c r="AQ62" s="50">
        <v>1</v>
      </c>
      <c r="AR62" s="17">
        <f>(AI62^4)*AB62*AE62*AN62</f>
        <v>0</v>
      </c>
      <c r="AS62" s="17">
        <f>(AM62^4) *Z62*AC62*AO62</f>
        <v>107.40597114168007</v>
      </c>
      <c r="AT62" s="17">
        <f>(AM62^4)*AA62*AP62*AQ62</f>
        <v>268.51492785420015</v>
      </c>
      <c r="AU62" s="17">
        <f>MIN(AR62, 0.05*AR$126)</f>
        <v>0</v>
      </c>
      <c r="AV62" s="17">
        <f>MIN(AS62, 0.05*AS$126)</f>
        <v>107.40597114168007</v>
      </c>
      <c r="AW62" s="17">
        <f>MIN(AT62, 0.05*AT$126)</f>
        <v>268.51492785420015</v>
      </c>
      <c r="AX62" s="14">
        <f>AU62/$AU$126</f>
        <v>0</v>
      </c>
      <c r="AY62" s="14">
        <f>AV62/$AV$126</f>
        <v>1.5987848295052919E-2</v>
      </c>
      <c r="AZ62" s="67">
        <f>AW62/$AW$126</f>
        <v>1.9296694956045239E-2</v>
      </c>
      <c r="BA62" s="21">
        <f>N62</f>
        <v>0</v>
      </c>
      <c r="BB62" s="66">
        <v>0</v>
      </c>
      <c r="BC62" s="15">
        <f>$D$132*AX62</f>
        <v>0</v>
      </c>
      <c r="BD62" s="19">
        <f>BC62-BB62</f>
        <v>0</v>
      </c>
      <c r="BE62" s="53">
        <f>BD62*IF($BD$126 &gt; 0, (BD62&gt;0), (BD62&lt;0))</f>
        <v>0</v>
      </c>
      <c r="BF62" s="61">
        <f>BE62/$BE$126</f>
        <v>0</v>
      </c>
      <c r="BG62" s="62">
        <f>BF62*$BD$126</f>
        <v>0</v>
      </c>
      <c r="BH62" s="63">
        <f>(IF(BG62 &gt; 0, V62, W62))</f>
        <v>5.7980946458338858</v>
      </c>
      <c r="BI62" s="46">
        <f>BG62/BH62</f>
        <v>0</v>
      </c>
      <c r="BJ62" s="64" t="e">
        <f>BB62/BC62</f>
        <v>#DIV/0!</v>
      </c>
      <c r="BK62" s="66">
        <v>0</v>
      </c>
      <c r="BL62" s="66">
        <v>0</v>
      </c>
      <c r="BM62" s="66">
        <v>0</v>
      </c>
      <c r="BN62" s="10">
        <f>SUM(BK62:BM62)</f>
        <v>0</v>
      </c>
      <c r="BO62" s="15">
        <f>AY62*$D$131</f>
        <v>2800.3835438165843</v>
      </c>
      <c r="BP62" s="9">
        <f>BO62-BN62</f>
        <v>2800.3835438165843</v>
      </c>
      <c r="BQ62" s="53">
        <f>BP62*IF($BP$126 &gt; 0, (BP62&gt;0), (BP62&lt;0))</f>
        <v>2800.3835438165843</v>
      </c>
      <c r="BR62" s="7">
        <f>BQ62/$BQ$126</f>
        <v>2.1935417501561451E-2</v>
      </c>
      <c r="BS62" s="62">
        <f>BR62*$BP$126*OR(M62&gt;0, BP62 &lt; 0)</f>
        <v>129.04606116168577</v>
      </c>
      <c r="BT62" s="48">
        <f>IF(BS62&gt;0,V62,W62)</f>
        <v>5.595815413411235</v>
      </c>
      <c r="BU62" s="46">
        <f>BS62/BT62</f>
        <v>23.06117189863107</v>
      </c>
      <c r="BV62" s="64">
        <f>BN62/BO62</f>
        <v>0</v>
      </c>
      <c r="BW62" s="16">
        <f>BB62+BN62+BY62</f>
        <v>204</v>
      </c>
      <c r="BX62" s="69">
        <f>BC62+BO62+BZ62</f>
        <v>2993.7171305812017</v>
      </c>
      <c r="BY62" s="66">
        <v>204</v>
      </c>
      <c r="BZ62" s="15">
        <f>AZ62*$D$134</f>
        <v>193.33358676461725</v>
      </c>
      <c r="CA62" s="37">
        <f>BZ62-BY62</f>
        <v>-10.666413235382748</v>
      </c>
      <c r="CB62" s="54">
        <f>CA62*(CA62&lt;&gt;0)</f>
        <v>-10.666413235382748</v>
      </c>
      <c r="CC62" s="26">
        <f>CB62/$CB$126</f>
        <v>-4.7938935889360722E-3</v>
      </c>
      <c r="CD62" s="47">
        <f>CC62 * $CA$126</f>
        <v>-10.666413235382748</v>
      </c>
      <c r="CE62" s="48">
        <f>IF(CD62&gt;0, V62, W62)</f>
        <v>5.7980946458338858</v>
      </c>
      <c r="CF62" s="65">
        <f>CD62/CE62</f>
        <v>-1.83964110400421</v>
      </c>
      <c r="CG62" t="s">
        <v>222</v>
      </c>
      <c r="CH62" s="66">
        <v>0</v>
      </c>
      <c r="CI62" s="15">
        <f>AZ62*$CH$129</f>
        <v>179.51715317608887</v>
      </c>
      <c r="CJ62" s="37">
        <f>CI62-CH62</f>
        <v>179.51715317608887</v>
      </c>
      <c r="CK62" s="54">
        <f>CJ62*(CJ62&lt;&gt;0)</f>
        <v>179.51715317608887</v>
      </c>
      <c r="CL62" s="26">
        <f>CK62/$CK$126</f>
        <v>2.7931718247407634E-2</v>
      </c>
      <c r="CM62" s="47">
        <f>CL62 * $CJ$126</f>
        <v>179.51715317608887</v>
      </c>
      <c r="CN62" s="48">
        <f>IF(CD62&gt;0,V62,W62)</f>
        <v>5.7980946458338858</v>
      </c>
      <c r="CO62" s="65">
        <f>CM62/CN62</f>
        <v>30.961404416721209</v>
      </c>
      <c r="CP62" s="70">
        <f>N62</f>
        <v>0</v>
      </c>
      <c r="CQ62" s="1">
        <f>BW62+BY62</f>
        <v>408</v>
      </c>
    </row>
    <row r="63" spans="1:95" x14ac:dyDescent="0.2">
      <c r="A63" s="29" t="s">
        <v>268</v>
      </c>
      <c r="B63">
        <v>1</v>
      </c>
      <c r="C63">
        <v>1</v>
      </c>
      <c r="D63">
        <v>0.91749900119856098</v>
      </c>
      <c r="E63">
        <v>8.25009988014382E-2</v>
      </c>
      <c r="F63">
        <v>0.99960270162892295</v>
      </c>
      <c r="G63">
        <v>0.99960270162892295</v>
      </c>
      <c r="H63">
        <v>0.17530296698704501</v>
      </c>
      <c r="I63">
        <v>0.57145842039281203</v>
      </c>
      <c r="J63">
        <v>0.316509646937641</v>
      </c>
      <c r="K63">
        <v>0.56248013135619501</v>
      </c>
      <c r="L63">
        <v>0.106079495751971</v>
      </c>
      <c r="M63">
        <v>-0.182038712192404</v>
      </c>
      <c r="N63" s="21">
        <v>-2</v>
      </c>
      <c r="O63">
        <v>1.0036423322871</v>
      </c>
      <c r="P63">
        <v>0.99641815925474198</v>
      </c>
      <c r="Q63">
        <v>1</v>
      </c>
      <c r="R63">
        <v>0.99648626345665103</v>
      </c>
      <c r="S63">
        <v>2.8199999332427899</v>
      </c>
      <c r="T63" s="27">
        <f>IF(C63,P63,R63)</f>
        <v>0.99641815925474198</v>
      </c>
      <c r="U63" s="27">
        <f>IF(D63 = 0,O63,Q63)</f>
        <v>1</v>
      </c>
      <c r="V63" s="39">
        <f>S63*T63^(1-N63)</f>
        <v>2.7898059699369777</v>
      </c>
      <c r="W63" s="38">
        <f>S63*U63^(N63+1)</f>
        <v>2.8199999332427899</v>
      </c>
      <c r="X63" s="44">
        <f>0.5 * (D63-MAX($D$3:$D$125))/(MIN($D$3:$D$125)-MAX($D$3:$D$125)) + 0.75</f>
        <v>0.7800014356513767</v>
      </c>
      <c r="Y63" s="44">
        <f>AVERAGE(D63, F63, G63, H63, I63, J63, K63)</f>
        <v>0.64892222430430002</v>
      </c>
      <c r="Z63" s="22">
        <f>AI63^N63</f>
        <v>0.68851623727250866</v>
      </c>
      <c r="AA63" s="22">
        <f>(Z63+AB63)/2</f>
        <v>0.38728250168820955</v>
      </c>
      <c r="AB63" s="22">
        <f>AM63^N63</f>
        <v>8.6048766103910462E-2</v>
      </c>
      <c r="AC63" s="22">
        <v>1</v>
      </c>
      <c r="AD63" s="22">
        <v>1</v>
      </c>
      <c r="AE63" s="22">
        <v>1</v>
      </c>
      <c r="AF63" s="22">
        <f>PERCENTILE($L$2:$L$125, 0.05)</f>
        <v>-9.907550352032625E-2</v>
      </c>
      <c r="AG63" s="22">
        <f>PERCENTILE($L$2:$L$125, 0.95)</f>
        <v>0.96668296941511545</v>
      </c>
      <c r="AH63" s="22">
        <f>MIN(MAX(L63,AF63), AG63)</f>
        <v>0.106079495751971</v>
      </c>
      <c r="AI63" s="22">
        <f>AH63-$AH$126+1</f>
        <v>1.2051549992722972</v>
      </c>
      <c r="AJ63" s="22">
        <f>PERCENTILE($M$2:$M$125, 0.02)</f>
        <v>-2.5910440121824867</v>
      </c>
      <c r="AK63" s="22">
        <f>PERCENTILE($M$2:$M$125, 0.98)</f>
        <v>1.2685596617232511</v>
      </c>
      <c r="AL63" s="22">
        <f>MIN(MAX(M63,AJ63), AK63)</f>
        <v>-0.182038712192404</v>
      </c>
      <c r="AM63" s="22">
        <f>AL63-$AL$126 + 1</f>
        <v>3.4090052999900826</v>
      </c>
      <c r="AN63" s="46">
        <v>0</v>
      </c>
      <c r="AO63" s="75">
        <v>0.2</v>
      </c>
      <c r="AP63" s="51">
        <v>0.5</v>
      </c>
      <c r="AQ63" s="50">
        <v>1</v>
      </c>
      <c r="AR63" s="17">
        <f>(AI63^4)*AB63*AE63*AN63</f>
        <v>0</v>
      </c>
      <c r="AS63" s="17">
        <f>(AM63^4) *Z63*AC63*AO63</f>
        <v>18.597513731984353</v>
      </c>
      <c r="AT63" s="17">
        <f>(AM63^4)*AA63*AP63*AQ63</f>
        <v>26.152221448820558</v>
      </c>
      <c r="AU63" s="17">
        <f>MIN(AR63, 0.05*AR$126)</f>
        <v>0</v>
      </c>
      <c r="AV63" s="17">
        <f>MIN(AS63, 0.05*AS$126)</f>
        <v>18.597513731984353</v>
      </c>
      <c r="AW63" s="17">
        <f>MIN(AT63, 0.05*AT$126)</f>
        <v>26.152221448820558</v>
      </c>
      <c r="AX63" s="14">
        <f>AU63/$AU$126</f>
        <v>0</v>
      </c>
      <c r="AY63" s="14">
        <f>AV63/$AV$126</f>
        <v>2.7683212120480096E-3</v>
      </c>
      <c r="AZ63" s="67">
        <f>AW63/$AW$126</f>
        <v>1.8794167004184304E-3</v>
      </c>
      <c r="BA63" s="21">
        <f>N63</f>
        <v>-2</v>
      </c>
      <c r="BB63" s="66">
        <v>0</v>
      </c>
      <c r="BC63" s="15">
        <f>$D$132*AX63</f>
        <v>0</v>
      </c>
      <c r="BD63" s="19">
        <f>BC63-BB63</f>
        <v>0</v>
      </c>
      <c r="BE63" s="53">
        <f>BD63*IF($BD$126 &gt; 0, (BD63&gt;0), (BD63&lt;0))</f>
        <v>0</v>
      </c>
      <c r="BF63" s="61">
        <f>BE63/$BE$126</f>
        <v>0</v>
      </c>
      <c r="BG63" s="62">
        <f>BF63*$BD$126</f>
        <v>0</v>
      </c>
      <c r="BH63" s="63">
        <f>(IF(BG63 &gt; 0, V63, W63))</f>
        <v>2.8199999332427899</v>
      </c>
      <c r="BI63" s="46">
        <f>BG63/BH63</f>
        <v>0</v>
      </c>
      <c r="BJ63" s="64" t="e">
        <f>BB63/BC63</f>
        <v>#DIV/0!</v>
      </c>
      <c r="BK63" s="66">
        <v>0</v>
      </c>
      <c r="BL63" s="66">
        <v>0</v>
      </c>
      <c r="BM63" s="66">
        <v>0</v>
      </c>
      <c r="BN63" s="10">
        <f>SUM(BK63:BM63)</f>
        <v>0</v>
      </c>
      <c r="BO63" s="15">
        <f>AY63*$D$131</f>
        <v>484.89083853869323</v>
      </c>
      <c r="BP63" s="9">
        <f>BO63-BN63</f>
        <v>484.89083853869323</v>
      </c>
      <c r="BQ63" s="53">
        <f>BP63*IF($BP$126 &gt; 0, (BP63&gt;0), (BP63&lt;0))</f>
        <v>484.89083853869323</v>
      </c>
      <c r="BR63" s="7">
        <f>BQ63/$BQ$126</f>
        <v>3.7981522243672704E-3</v>
      </c>
      <c r="BS63" s="62">
        <f>BR63*$BP$126*OR(M63&gt;0, BP63 &lt; 0)</f>
        <v>0</v>
      </c>
      <c r="BT63" s="48">
        <f>IF(BS63&gt;0,V63,W63)</f>
        <v>2.8199999332427899</v>
      </c>
      <c r="BU63" s="46">
        <f>BS63/BT63</f>
        <v>0</v>
      </c>
      <c r="BV63" s="64">
        <f>BN63/BO63</f>
        <v>0</v>
      </c>
      <c r="BW63" s="16">
        <f>BB63+BN63+BY63</f>
        <v>0</v>
      </c>
      <c r="BX63" s="69">
        <f>BC63+BO63+BZ63</f>
        <v>503.72071446018549</v>
      </c>
      <c r="BY63" s="66">
        <v>0</v>
      </c>
      <c r="BZ63" s="15">
        <f>AZ63*$D$134</f>
        <v>18.829875921492253</v>
      </c>
      <c r="CA63" s="37">
        <f>BZ63-BY63</f>
        <v>18.829875921492253</v>
      </c>
      <c r="CB63" s="54">
        <f>CA63*(CA63&lt;&gt;0)</f>
        <v>18.829875921492253</v>
      </c>
      <c r="CC63" s="26">
        <f>CB63/$CB$126</f>
        <v>8.4628655826931576E-3</v>
      </c>
      <c r="CD63" s="47">
        <f>CC63 * $CA$126</f>
        <v>18.829875921492253</v>
      </c>
      <c r="CE63" s="48">
        <f>IF(CD63&gt;0, V63, W63)</f>
        <v>2.7898059699369777</v>
      </c>
      <c r="CF63" s="65">
        <f>CD63/CE63</f>
        <v>6.7495288648757255</v>
      </c>
      <c r="CG63" t="s">
        <v>222</v>
      </c>
      <c r="CH63" s="66"/>
      <c r="CI63" s="15">
        <f>AZ63*$CH$129</f>
        <v>17.484213563992657</v>
      </c>
      <c r="CJ63" s="37">
        <f>CI63-CH63</f>
        <v>17.484213563992657</v>
      </c>
      <c r="CK63" s="54">
        <f>CJ63*(CJ63&lt;&gt;0)</f>
        <v>17.484213563992657</v>
      </c>
      <c r="CL63" s="26">
        <f>CK63/$CK$126</f>
        <v>2.7204315487774477E-3</v>
      </c>
      <c r="CM63" s="47">
        <f>CL63 * $CJ$126</f>
        <v>17.484213563992657</v>
      </c>
      <c r="CN63" s="48">
        <f>IF(CD63&gt;0,V63,W63)</f>
        <v>2.7898059699369777</v>
      </c>
      <c r="CO63" s="65">
        <f>CM63/CN63</f>
        <v>6.2671790627746162</v>
      </c>
      <c r="CP63" s="70">
        <f>N63</f>
        <v>-2</v>
      </c>
      <c r="CQ63" s="1">
        <f>BW63+BY63</f>
        <v>0</v>
      </c>
    </row>
    <row r="64" spans="1:95" x14ac:dyDescent="0.2">
      <c r="A64" s="29" t="s">
        <v>260</v>
      </c>
      <c r="B64">
        <v>0</v>
      </c>
      <c r="C64">
        <v>0</v>
      </c>
      <c r="D64">
        <v>2.7966440271673899E-3</v>
      </c>
      <c r="E64">
        <v>0.99720335597283205</v>
      </c>
      <c r="F64">
        <v>0.92133492252681704</v>
      </c>
      <c r="G64">
        <v>0.92133492252681704</v>
      </c>
      <c r="H64">
        <v>7.9398244880902608E-3</v>
      </c>
      <c r="I64">
        <v>1.56707062264939E-2</v>
      </c>
      <c r="J64">
        <v>1.1154490442991299E-2</v>
      </c>
      <c r="K64">
        <v>0.10137564593194701</v>
      </c>
      <c r="L64">
        <v>0.12792473406121799</v>
      </c>
      <c r="M64">
        <v>-0.49529155293103699</v>
      </c>
      <c r="N64" s="21">
        <v>3</v>
      </c>
      <c r="O64">
        <v>1</v>
      </c>
      <c r="P64">
        <v>1</v>
      </c>
      <c r="Q64">
        <v>1</v>
      </c>
      <c r="R64">
        <v>0.994799834650821</v>
      </c>
      <c r="S64">
        <v>10.6300001144409</v>
      </c>
      <c r="T64" s="27">
        <f>IF(C64,P64,R64)</f>
        <v>0.994799834650821</v>
      </c>
      <c r="U64" s="27">
        <f>IF(D64 = 0,O64,Q64)</f>
        <v>1</v>
      </c>
      <c r="V64" s="39">
        <f>S64*T64^(1-N64)</f>
        <v>10.741424009736635</v>
      </c>
      <c r="W64" s="38">
        <f>S64*U64^(N64+1)</f>
        <v>10.6300001144409</v>
      </c>
      <c r="X64" s="44">
        <f>0.5 * (D64-MAX($D$3:$D$125))/(MIN($D$3:$D$125)-MAX($D$3:$D$125)) + 0.75</f>
        <v>1.2488634624351733</v>
      </c>
      <c r="Y64" s="44">
        <f>AVERAGE(D64, F64, G64, H64, I64, J64, K64)</f>
        <v>0.2830867365957605</v>
      </c>
      <c r="Z64" s="22">
        <f>AI64^N64</f>
        <v>1.8472851560579224</v>
      </c>
      <c r="AA64" s="22">
        <f>(Z64+AB64)/2</f>
        <v>15.757998133273599</v>
      </c>
      <c r="AB64" s="22">
        <f>AM64^N64</f>
        <v>29.668711110489276</v>
      </c>
      <c r="AC64" s="22">
        <v>1</v>
      </c>
      <c r="AD64" s="22">
        <v>1</v>
      </c>
      <c r="AE64" s="22">
        <v>1</v>
      </c>
      <c r="AF64" s="22">
        <f>PERCENTILE($L$2:$L$125, 0.05)</f>
        <v>-9.907550352032625E-2</v>
      </c>
      <c r="AG64" s="22">
        <f>PERCENTILE($L$2:$L$125, 0.95)</f>
        <v>0.96668296941511545</v>
      </c>
      <c r="AH64" s="22">
        <f>MIN(MAX(L64,AF64), AG64)</f>
        <v>0.12792473406121799</v>
      </c>
      <c r="AI64" s="22">
        <f>AH64-$AH$126+1</f>
        <v>1.2270002375815443</v>
      </c>
      <c r="AJ64" s="22">
        <f>PERCENTILE($M$2:$M$125, 0.02)</f>
        <v>-2.5910440121824867</v>
      </c>
      <c r="AK64" s="22">
        <f>PERCENTILE($M$2:$M$125, 0.98)</f>
        <v>1.2685596617232511</v>
      </c>
      <c r="AL64" s="22">
        <f>MIN(MAX(M64,AJ64), AK64)</f>
        <v>-0.49529155293103699</v>
      </c>
      <c r="AM64" s="22">
        <f>AL64-$AL$126 + 1</f>
        <v>3.0957524592514498</v>
      </c>
      <c r="AN64" s="46">
        <v>0</v>
      </c>
      <c r="AO64" s="75">
        <v>0.2</v>
      </c>
      <c r="AP64" s="51">
        <v>0.5</v>
      </c>
      <c r="AQ64" s="50">
        <v>1</v>
      </c>
      <c r="AR64" s="17">
        <f>(AI64^4)*AB64*AE64*AN64</f>
        <v>0</v>
      </c>
      <c r="AS64" s="17">
        <f>(AM64^4) *Z64*AC64*AO64</f>
        <v>33.933514545380568</v>
      </c>
      <c r="AT64" s="17">
        <f>(AM64^4)*AA64*AP64*AQ64</f>
        <v>723.66231210699038</v>
      </c>
      <c r="AU64" s="17">
        <f>MIN(AR64, 0.05*AR$126)</f>
        <v>0</v>
      </c>
      <c r="AV64" s="17">
        <f>MIN(AS64, 0.05*AS$126)</f>
        <v>33.933514545380568</v>
      </c>
      <c r="AW64" s="17">
        <f>MIN(AT64, 0.05*AT$126)</f>
        <v>723.66231210699038</v>
      </c>
      <c r="AX64" s="14">
        <f>AU64/$AU$126</f>
        <v>0</v>
      </c>
      <c r="AY64" s="14">
        <f>AV64/$AV$126</f>
        <v>5.0511519695107887E-3</v>
      </c>
      <c r="AZ64" s="67">
        <f>AW64/$AW$126</f>
        <v>5.2005640801830615E-2</v>
      </c>
      <c r="BA64" s="21">
        <f>N64</f>
        <v>3</v>
      </c>
      <c r="BB64" s="66">
        <v>0</v>
      </c>
      <c r="BC64" s="15">
        <f>$D$132*AX64</f>
        <v>0</v>
      </c>
      <c r="BD64" s="19">
        <f>BC64-BB64</f>
        <v>0</v>
      </c>
      <c r="BE64" s="53">
        <f>BD64*IF($BD$126 &gt; 0, (BD64&gt;0), (BD64&lt;0))</f>
        <v>0</v>
      </c>
      <c r="BF64" s="61">
        <f>BE64/$BE$126</f>
        <v>0</v>
      </c>
      <c r="BG64" s="62">
        <f>BF64*$BD$126</f>
        <v>0</v>
      </c>
      <c r="BH64" s="63">
        <f>(IF(BG64 &gt; 0, V64, W64))</f>
        <v>10.6300001144409</v>
      </c>
      <c r="BI64" s="46">
        <f>BG64/BH64</f>
        <v>0</v>
      </c>
      <c r="BJ64" s="64" t="e">
        <f>BB64/BC64</f>
        <v>#DIV/0!</v>
      </c>
      <c r="BK64" s="66">
        <v>0</v>
      </c>
      <c r="BL64" s="66">
        <v>0</v>
      </c>
      <c r="BM64" s="66">
        <v>0</v>
      </c>
      <c r="BN64" s="10">
        <f>SUM(BK64:BM64)</f>
        <v>0</v>
      </c>
      <c r="BO64" s="15">
        <f>AY64*$D$131</f>
        <v>884.74462552360126</v>
      </c>
      <c r="BP64" s="9">
        <f>BO64-BN64</f>
        <v>884.74462552360126</v>
      </c>
      <c r="BQ64" s="53">
        <f>BP64*IF($BP$126 &gt; 0, (BP64&gt;0), (BP64&lt;0))</f>
        <v>884.74462552360126</v>
      </c>
      <c r="BR64" s="7">
        <f>BQ64/$BQ$126</f>
        <v>6.9302088229932631E-3</v>
      </c>
      <c r="BS64" s="62">
        <f>BR64*$BP$126*OR(M64&gt;0, BP64 &lt; 0)</f>
        <v>0</v>
      </c>
      <c r="BT64" s="48">
        <f>IF(BS64&gt;0,V64,W64)</f>
        <v>10.6300001144409</v>
      </c>
      <c r="BU64" s="46">
        <f>BS64/BT64</f>
        <v>0</v>
      </c>
      <c r="BV64" s="64">
        <f>BN64/BO64</f>
        <v>0</v>
      </c>
      <c r="BW64" s="16">
        <f>BB64+BN64+BY64</f>
        <v>244</v>
      </c>
      <c r="BX64" s="69">
        <f>BC64+BO64+BZ64</f>
        <v>1405.7891407171423</v>
      </c>
      <c r="BY64" s="66">
        <v>244</v>
      </c>
      <c r="BZ64" s="15">
        <f>AZ64*$D$134</f>
        <v>521.04451519354097</v>
      </c>
      <c r="CA64" s="37">
        <f>BZ64-BY64</f>
        <v>277.04451519354097</v>
      </c>
      <c r="CB64" s="54">
        <f>CA64*(CA64&lt;&gt;0)</f>
        <v>277.04451519354097</v>
      </c>
      <c r="CC64" s="26">
        <f>CB64/$CB$126</f>
        <v>0.12451438885102981</v>
      </c>
      <c r="CD64" s="47">
        <f>CC64 * $CA$126</f>
        <v>277.04451519354097</v>
      </c>
      <c r="CE64" s="48">
        <f>IF(CD64&gt;0, V64, W64)</f>
        <v>10.741424009736635</v>
      </c>
      <c r="CF64" s="65">
        <f>CD64/CE64</f>
        <v>25.7921589299903</v>
      </c>
      <c r="CG64" t="s">
        <v>222</v>
      </c>
      <c r="CH64" s="66">
        <v>0</v>
      </c>
      <c r="CI64" s="15">
        <f>AZ64*$CH$129</f>
        <v>483.8084763794302</v>
      </c>
      <c r="CJ64" s="37">
        <f>CI64-CH64</f>
        <v>483.8084763794302</v>
      </c>
      <c r="CK64" s="54">
        <f>CJ64*(CJ64&lt;&gt;0)</f>
        <v>483.8084763794302</v>
      </c>
      <c r="CL64" s="26">
        <f>CK64/$CK$126</f>
        <v>7.5277497491742673E-2</v>
      </c>
      <c r="CM64" s="47">
        <f>CL64 * $CJ$126</f>
        <v>483.80847637943015</v>
      </c>
      <c r="CN64" s="48">
        <f>IF(CD64&gt;0,V64,W64)</f>
        <v>10.741424009736635</v>
      </c>
      <c r="CO64" s="65">
        <f>CM64/CN64</f>
        <v>45.041372162655414</v>
      </c>
      <c r="CP64" s="70">
        <f>N64</f>
        <v>3</v>
      </c>
      <c r="CQ64" s="1">
        <f>BW64+BY64</f>
        <v>488</v>
      </c>
    </row>
    <row r="65" spans="1:95" x14ac:dyDescent="0.2">
      <c r="A65" s="29" t="s">
        <v>269</v>
      </c>
      <c r="B65">
        <v>0</v>
      </c>
      <c r="C65">
        <v>1</v>
      </c>
      <c r="D65">
        <v>0.131442269276867</v>
      </c>
      <c r="E65">
        <v>0.86855773072313203</v>
      </c>
      <c r="F65">
        <v>0.97417560588001495</v>
      </c>
      <c r="G65">
        <v>0.97417560588001495</v>
      </c>
      <c r="H65">
        <v>9.3188466360217298E-2</v>
      </c>
      <c r="I65">
        <v>7.7308817384036693E-2</v>
      </c>
      <c r="J65">
        <v>8.4878089800257003E-2</v>
      </c>
      <c r="K65">
        <v>0.287552020610365</v>
      </c>
      <c r="L65">
        <v>9.40144945727623E-2</v>
      </c>
      <c r="M65">
        <v>-0.60332312759336504</v>
      </c>
      <c r="N65" s="21">
        <v>0</v>
      </c>
      <c r="O65">
        <v>1.00036881772318</v>
      </c>
      <c r="P65">
        <v>0.99855222476338101</v>
      </c>
      <c r="Q65">
        <v>1.0008367593948599</v>
      </c>
      <c r="R65">
        <v>0.99603329336822</v>
      </c>
      <c r="S65">
        <v>9.4600000381469709</v>
      </c>
      <c r="T65" s="27">
        <f>IF(C65,P65,R65)</f>
        <v>0.99855222476338101</v>
      </c>
      <c r="U65" s="27">
        <f>IF(D65 = 0,O65,Q65)</f>
        <v>1.0008367593948599</v>
      </c>
      <c r="V65" s="39">
        <f>S65*T65^(1-N65)</f>
        <v>9.4463040843533275</v>
      </c>
      <c r="W65" s="38">
        <f>S65*U65^(N65+1)</f>
        <v>9.4679157820542663</v>
      </c>
      <c r="X65" s="44">
        <f>0.5 * (D65-MAX($D$3:$D$125))/(MIN($D$3:$D$125)-MAX($D$3:$D$125)) + 0.75</f>
        <v>1.182921740389145</v>
      </c>
      <c r="Y65" s="44">
        <f>AVERAGE(D65, F65, G65, H65, I65, J65, K65)</f>
        <v>0.37467441074168178</v>
      </c>
      <c r="Z65" s="22">
        <f>AI65^N65</f>
        <v>1</v>
      </c>
      <c r="AA65" s="22">
        <f>(Z65+AB65)/2</f>
        <v>1</v>
      </c>
      <c r="AB65" s="22">
        <f>AM65^N65</f>
        <v>1</v>
      </c>
      <c r="AC65" s="22">
        <v>1</v>
      </c>
      <c r="AD65" s="22">
        <v>1</v>
      </c>
      <c r="AE65" s="22">
        <v>1</v>
      </c>
      <c r="AF65" s="22">
        <f>PERCENTILE($L$2:$L$125, 0.05)</f>
        <v>-9.907550352032625E-2</v>
      </c>
      <c r="AG65" s="22">
        <f>PERCENTILE($L$2:$L$125, 0.95)</f>
        <v>0.96668296941511545</v>
      </c>
      <c r="AH65" s="22">
        <f>MIN(MAX(L65,AF65), AG65)</f>
        <v>9.40144945727623E-2</v>
      </c>
      <c r="AI65" s="22">
        <f>AH65-$AH$126+1</f>
        <v>1.1930899980930885</v>
      </c>
      <c r="AJ65" s="22">
        <f>PERCENTILE($M$2:$M$125, 0.02)</f>
        <v>-2.5910440121824867</v>
      </c>
      <c r="AK65" s="22">
        <f>PERCENTILE($M$2:$M$125, 0.98)</f>
        <v>1.2685596617232511</v>
      </c>
      <c r="AL65" s="22">
        <f>MIN(MAX(M65,AJ65), AK65)</f>
        <v>-0.60332312759336504</v>
      </c>
      <c r="AM65" s="22">
        <f>AL65-$AL$126 + 1</f>
        <v>2.9877208845891214</v>
      </c>
      <c r="AN65" s="46">
        <v>0</v>
      </c>
      <c r="AO65" s="75">
        <v>0.2</v>
      </c>
      <c r="AP65" s="51">
        <v>0.5</v>
      </c>
      <c r="AQ65" s="50">
        <v>1</v>
      </c>
      <c r="AR65" s="17">
        <f>(AI65^4)*AB65*AE65*AN65</f>
        <v>0</v>
      </c>
      <c r="AS65" s="17">
        <f>(AM65^4) *Z65*AC65*AO65</f>
        <v>15.936395056394625</v>
      </c>
      <c r="AT65" s="17">
        <f>(AM65^4)*AA65*AP65*AQ65</f>
        <v>39.840987640986562</v>
      </c>
      <c r="AU65" s="17">
        <f>MIN(AR65, 0.05*AR$126)</f>
        <v>0</v>
      </c>
      <c r="AV65" s="17">
        <f>MIN(AS65, 0.05*AS$126)</f>
        <v>15.936395056394625</v>
      </c>
      <c r="AW65" s="17">
        <f>MIN(AT65, 0.05*AT$126)</f>
        <v>39.840987640986562</v>
      </c>
      <c r="AX65" s="14">
        <f>AU65/$AU$126</f>
        <v>0</v>
      </c>
      <c r="AY65" s="14">
        <f>AV65/$AV$126</f>
        <v>2.3722020649631745E-3</v>
      </c>
      <c r="AZ65" s="67">
        <f>AW65/$AW$126</f>
        <v>2.8631532384416755E-3</v>
      </c>
      <c r="BA65" s="21">
        <f>N65</f>
        <v>0</v>
      </c>
      <c r="BB65" s="66">
        <v>0</v>
      </c>
      <c r="BC65" s="15">
        <f>$D$132*AX65</f>
        <v>0</v>
      </c>
      <c r="BD65" s="19">
        <f>BC65-BB65</f>
        <v>0</v>
      </c>
      <c r="BE65" s="53">
        <f>BD65*IF($BD$126 &gt; 0, (BD65&gt;0), (BD65&lt;0))</f>
        <v>0</v>
      </c>
      <c r="BF65" s="61">
        <f>BE65/$BE$126</f>
        <v>0</v>
      </c>
      <c r="BG65" s="62">
        <f>BF65*$BD$126</f>
        <v>0</v>
      </c>
      <c r="BH65" s="63">
        <f>(IF(BG65 &gt; 0, V65, W65))</f>
        <v>9.4679157820542663</v>
      </c>
      <c r="BI65" s="46">
        <f>BG65/BH65</f>
        <v>0</v>
      </c>
      <c r="BJ65" s="64" t="e">
        <f>BB65/BC65</f>
        <v>#DIV/0!</v>
      </c>
      <c r="BK65" s="66">
        <v>0</v>
      </c>
      <c r="BL65" s="66">
        <v>0</v>
      </c>
      <c r="BM65" s="66">
        <v>0</v>
      </c>
      <c r="BN65" s="10">
        <f>SUM(BK65:BM65)</f>
        <v>0</v>
      </c>
      <c r="BO65" s="15">
        <f>AY65*$D$131</f>
        <v>415.50779709275474</v>
      </c>
      <c r="BP65" s="9">
        <f>BO65-BN65</f>
        <v>415.50779709275474</v>
      </c>
      <c r="BQ65" s="53">
        <f>BP65*IF($BP$126 &gt; 0, (BP65&gt;0), (BP65&lt;0))</f>
        <v>415.50779709275474</v>
      </c>
      <c r="BR65" s="7">
        <f>BQ65/$BQ$126</f>
        <v>3.254674533604035E-3</v>
      </c>
      <c r="BS65" s="62">
        <f>BR65*$BP$126*OR(M65&gt;0, BP65 &lt; 0)</f>
        <v>0</v>
      </c>
      <c r="BT65" s="48">
        <f>IF(BS65&gt;0,V65,W65)</f>
        <v>9.4679157820542663</v>
      </c>
      <c r="BU65" s="46">
        <f>BS65/BT65</f>
        <v>0</v>
      </c>
      <c r="BV65" s="64">
        <f>BN65/BO65</f>
        <v>0</v>
      </c>
      <c r="BW65" s="16">
        <f>BB65+BN65+BY65</f>
        <v>0</v>
      </c>
      <c r="BX65" s="69">
        <f>BC65+BO65+BZ65</f>
        <v>444.19372938870191</v>
      </c>
      <c r="BY65" s="66">
        <v>0</v>
      </c>
      <c r="BZ65" s="15">
        <f>AZ65*$D$134</f>
        <v>28.685932295947147</v>
      </c>
      <c r="CA65" s="37">
        <f>BZ65-BY65</f>
        <v>28.685932295947147</v>
      </c>
      <c r="CB65" s="54">
        <f>CA65*(CA65&lt;&gt;0)</f>
        <v>28.685932295947147</v>
      </c>
      <c r="CC65" s="26">
        <f>CB65/$CB$126</f>
        <v>1.2892553840875138E-2</v>
      </c>
      <c r="CD65" s="47">
        <f>CC65 * $CA$126</f>
        <v>28.685932295947147</v>
      </c>
      <c r="CE65" s="48">
        <f>IF(CD65&gt;0, V65, W65)</f>
        <v>9.4463040843533275</v>
      </c>
      <c r="CF65" s="65">
        <f>CD65/CE65</f>
        <v>3.0367360652153854</v>
      </c>
      <c r="CG65" t="s">
        <v>222</v>
      </c>
      <c r="CH65" s="66"/>
      <c r="CI65" s="15">
        <f>AZ65*$CH$129</f>
        <v>26.635914577222906</v>
      </c>
      <c r="CJ65" s="37">
        <f>CI65-CH65</f>
        <v>26.635914577222906</v>
      </c>
      <c r="CK65" s="54">
        <f>CJ65*(CJ65&lt;&gt;0)</f>
        <v>26.635914577222906</v>
      </c>
      <c r="CL65" s="26">
        <f>CK65/$CK$126</f>
        <v>4.1443775598604179E-3</v>
      </c>
      <c r="CM65" s="47">
        <f>CL65 * $CJ$126</f>
        <v>26.635914577222906</v>
      </c>
      <c r="CN65" s="48">
        <f>IF(CD65&gt;0,V65,W65)</f>
        <v>9.4463040843533275</v>
      </c>
      <c r="CO65" s="65">
        <f>CM65/CN65</f>
        <v>2.8197180970854103</v>
      </c>
      <c r="CP65" s="70">
        <f>N65</f>
        <v>0</v>
      </c>
      <c r="CQ65" s="1">
        <f>BW65+BY65</f>
        <v>0</v>
      </c>
    </row>
    <row r="66" spans="1:95" x14ac:dyDescent="0.2">
      <c r="A66" s="29" t="s">
        <v>207</v>
      </c>
      <c r="B66">
        <v>1</v>
      </c>
      <c r="C66">
        <v>1</v>
      </c>
      <c r="D66">
        <v>5.9731543624160999E-2</v>
      </c>
      <c r="E66">
        <v>0.940268456375838</v>
      </c>
      <c r="F66">
        <v>0.108377659574468</v>
      </c>
      <c r="G66">
        <v>0.108377659574468</v>
      </c>
      <c r="H66">
        <v>2.6086956521739101E-2</v>
      </c>
      <c r="I66">
        <v>5.2173913043478203E-2</v>
      </c>
      <c r="J66">
        <v>3.6892527714080699E-2</v>
      </c>
      <c r="K66">
        <v>6.3232316179610795E-2</v>
      </c>
      <c r="L66">
        <v>0.51796327968585698</v>
      </c>
      <c r="M66">
        <v>0.79401392729854603</v>
      </c>
      <c r="N66" s="21">
        <v>0</v>
      </c>
      <c r="O66">
        <v>1.03812410247624</v>
      </c>
      <c r="P66">
        <v>1.00876581392721</v>
      </c>
      <c r="Q66">
        <v>0.99981273426633799</v>
      </c>
      <c r="R66">
        <v>0.98017791536895404</v>
      </c>
      <c r="S66">
        <v>2.66000008583068</v>
      </c>
      <c r="T66" s="27">
        <f>IF(C66,P66,R66)</f>
        <v>1.00876581392721</v>
      </c>
      <c r="U66" s="27">
        <f>IF(D66 = 0,O66,Q66)</f>
        <v>0.99981273426633799</v>
      </c>
      <c r="V66" s="39">
        <f>S66*T66^(1-N66)</f>
        <v>2.6833171516294345</v>
      </c>
      <c r="W66" s="38">
        <f>S66*U66^(N66+1)</f>
        <v>2.659501958963066</v>
      </c>
      <c r="X66" s="44">
        <f>0.5 * (D66-MAX($D$3:$D$125))/(MIN($D$3:$D$125)-MAX($D$3:$D$125)) + 0.75</f>
        <v>1.2196795293114757</v>
      </c>
      <c r="Y66" s="44">
        <f>AVERAGE(D66, F66, G66, H66, I66, J66, K66)</f>
        <v>6.4981796604572248E-2</v>
      </c>
      <c r="Z66" s="22">
        <f>AI66^N66</f>
        <v>1</v>
      </c>
      <c r="AA66" s="22">
        <f>(Z66+AB66)/2</f>
        <v>1</v>
      </c>
      <c r="AB66" s="22">
        <f>AM66^N66</f>
        <v>1</v>
      </c>
      <c r="AC66" s="22">
        <v>1</v>
      </c>
      <c r="AD66" s="22">
        <v>1</v>
      </c>
      <c r="AE66" s="22">
        <v>1</v>
      </c>
      <c r="AF66" s="22">
        <f>PERCENTILE($L$2:$L$125, 0.05)</f>
        <v>-9.907550352032625E-2</v>
      </c>
      <c r="AG66" s="22">
        <f>PERCENTILE($L$2:$L$125, 0.95)</f>
        <v>0.96668296941511545</v>
      </c>
      <c r="AH66" s="22">
        <f>MIN(MAX(L66,AF66), AG66)</f>
        <v>0.51796327968585698</v>
      </c>
      <c r="AI66" s="22">
        <f>AH66-$AH$126+1</f>
        <v>1.6170387832061832</v>
      </c>
      <c r="AJ66" s="22">
        <f>PERCENTILE($M$2:$M$125, 0.02)</f>
        <v>-2.5910440121824867</v>
      </c>
      <c r="AK66" s="22">
        <f>PERCENTILE($M$2:$M$125, 0.98)</f>
        <v>1.2685596617232511</v>
      </c>
      <c r="AL66" s="22">
        <f>MIN(MAX(M66,AJ66), AK66)</f>
        <v>0.79401392729854603</v>
      </c>
      <c r="AM66" s="22">
        <f>AL66-$AL$126 + 1</f>
        <v>4.3850579394810332</v>
      </c>
      <c r="AN66" s="46">
        <v>0</v>
      </c>
      <c r="AO66" s="75">
        <v>0.2</v>
      </c>
      <c r="AP66" s="51">
        <v>0.5</v>
      </c>
      <c r="AQ66" s="50">
        <v>1</v>
      </c>
      <c r="AR66" s="17">
        <f>(AI66^4)*AB66*AE66*AN66</f>
        <v>0</v>
      </c>
      <c r="AS66" s="17">
        <f>(AM66^4) *Z66*AC66*AO66</f>
        <v>73.948835576993218</v>
      </c>
      <c r="AT66" s="17">
        <f>(AM66^4)*AA66*AP66*AQ66</f>
        <v>184.87208894248303</v>
      </c>
      <c r="AU66" s="17">
        <f>MIN(AR66, 0.05*AR$126)</f>
        <v>0</v>
      </c>
      <c r="AV66" s="17">
        <f>MIN(AS66, 0.05*AS$126)</f>
        <v>73.948835576993218</v>
      </c>
      <c r="AW66" s="17">
        <f>MIN(AT66, 0.05*AT$126)</f>
        <v>184.87208894248303</v>
      </c>
      <c r="AX66" s="14">
        <f>AU66/$AU$126</f>
        <v>0</v>
      </c>
      <c r="AY66" s="14">
        <f>AV66/$AV$126</f>
        <v>1.1007607419155692E-2</v>
      </c>
      <c r="AZ66" s="67">
        <f>AW66/$AW$126</f>
        <v>1.3285742936970038E-2</v>
      </c>
      <c r="BA66" s="21">
        <f>N66</f>
        <v>0</v>
      </c>
      <c r="BB66" s="66">
        <v>0</v>
      </c>
      <c r="BC66" s="15">
        <f>$D$132*AX66</f>
        <v>0</v>
      </c>
      <c r="BD66" s="19">
        <f>BC66-BB66</f>
        <v>0</v>
      </c>
      <c r="BE66" s="53">
        <f>BD66*IF($BD$126 &gt; 0, (BD66&gt;0), (BD66&lt;0))</f>
        <v>0</v>
      </c>
      <c r="BF66" s="61">
        <f>BE66/$BE$126</f>
        <v>0</v>
      </c>
      <c r="BG66" s="62">
        <f>BF66*$BD$126</f>
        <v>0</v>
      </c>
      <c r="BH66" s="63">
        <f>(IF(BG66 &gt; 0, V66, W66))</f>
        <v>2.659501958963066</v>
      </c>
      <c r="BI66" s="46">
        <f>BG66/BH66</f>
        <v>0</v>
      </c>
      <c r="BJ66" s="64" t="e">
        <f>BB66/BC66</f>
        <v>#DIV/0!</v>
      </c>
      <c r="BK66" s="66">
        <v>0</v>
      </c>
      <c r="BL66" s="66">
        <v>0</v>
      </c>
      <c r="BM66" s="66">
        <v>0</v>
      </c>
      <c r="BN66" s="10">
        <f>SUM(BK66:BM66)</f>
        <v>0</v>
      </c>
      <c r="BO66" s="15">
        <f>AY66*$D$131</f>
        <v>1928.0594927170534</v>
      </c>
      <c r="BP66" s="9">
        <f>BO66-BN66</f>
        <v>1928.0594927170534</v>
      </c>
      <c r="BQ66" s="53">
        <f>BP66*IF($BP$126 &gt; 0, (BP66&gt;0), (BP66&lt;0))</f>
        <v>1928.0594927170534</v>
      </c>
      <c r="BR66" s="7">
        <f>BQ66/$BQ$126</f>
        <v>1.5102499096590671E-2</v>
      </c>
      <c r="BS66" s="62">
        <f>BR66*$BP$126*OR(M66&gt;0, BP66 &lt; 0)</f>
        <v>88.848002185242748</v>
      </c>
      <c r="BT66" s="48">
        <f>IF(BS66&gt;0,V66,W66)</f>
        <v>2.6833171516294345</v>
      </c>
      <c r="BU66" s="46">
        <f>BS66/BT66</f>
        <v>33.111256390728961</v>
      </c>
      <c r="BV66" s="64">
        <f>BN66/BO66</f>
        <v>0</v>
      </c>
      <c r="BW66" s="16">
        <f>BB66+BN66+BY66</f>
        <v>69</v>
      </c>
      <c r="BX66" s="69">
        <f>BC66+BO66+BZ66</f>
        <v>2061.1693512025563</v>
      </c>
      <c r="BY66" s="66">
        <v>69</v>
      </c>
      <c r="BZ66" s="15">
        <f>AZ66*$D$134</f>
        <v>133.1098584855028</v>
      </c>
      <c r="CA66" s="37">
        <f>BZ66-BY66</f>
        <v>64.109858485502798</v>
      </c>
      <c r="CB66" s="54">
        <f>CA66*(CA66&lt;&gt;0)</f>
        <v>64.109858485502798</v>
      </c>
      <c r="CC66" s="26">
        <f>CB66/$CB$126</f>
        <v>2.8813419544046235E-2</v>
      </c>
      <c r="CD66" s="47">
        <f>CC66 * $CA$126</f>
        <v>64.109858485502798</v>
      </c>
      <c r="CE66" s="48">
        <f>IF(CD66&gt;0, V66, W66)</f>
        <v>2.6833171516294345</v>
      </c>
      <c r="CF66" s="65">
        <f>CD66/CE66</f>
        <v>23.89201680709726</v>
      </c>
      <c r="CG66" t="s">
        <v>222</v>
      </c>
      <c r="CH66" s="66">
        <v>0</v>
      </c>
      <c r="CI66" s="15">
        <f>AZ66*$CH$129</f>
        <v>123.59726654263225</v>
      </c>
      <c r="CJ66" s="37">
        <f>CI66-CH66</f>
        <v>123.59726654263225</v>
      </c>
      <c r="CK66" s="54">
        <f>CJ66*(CJ66&lt;&gt;0)</f>
        <v>123.59726654263225</v>
      </c>
      <c r="CL66" s="26">
        <f>CK66/$CK$126</f>
        <v>1.9230942359208379E-2</v>
      </c>
      <c r="CM66" s="47">
        <f>CL66 * $CJ$126</f>
        <v>123.59726654263225</v>
      </c>
      <c r="CN66" s="48">
        <f>IF(CD66&gt;0,V66,W66)</f>
        <v>2.6833171516294345</v>
      </c>
      <c r="CO66" s="65">
        <f>CM66/CN66</f>
        <v>46.061370892210142</v>
      </c>
      <c r="CP66" s="70">
        <f>N66</f>
        <v>0</v>
      </c>
      <c r="CQ66" s="1">
        <f>BW66+BY66</f>
        <v>138</v>
      </c>
    </row>
    <row r="67" spans="1:95" x14ac:dyDescent="0.2">
      <c r="A67" s="29" t="s">
        <v>144</v>
      </c>
      <c r="B67">
        <v>1</v>
      </c>
      <c r="C67">
        <v>1</v>
      </c>
      <c r="D67">
        <v>0.83739512584898101</v>
      </c>
      <c r="E67">
        <v>0.16260487415101799</v>
      </c>
      <c r="F67">
        <v>0.945570123162495</v>
      </c>
      <c r="G67">
        <v>0.945570123162495</v>
      </c>
      <c r="H67">
        <v>0.78980359381529397</v>
      </c>
      <c r="I67">
        <v>0.41203510238194702</v>
      </c>
      <c r="J67">
        <v>0.57046192216423597</v>
      </c>
      <c r="K67">
        <v>0.734446560343467</v>
      </c>
      <c r="L67">
        <v>0.76503716885727802</v>
      </c>
      <c r="M67">
        <v>-1.65984534930917</v>
      </c>
      <c r="N67" s="21">
        <v>0</v>
      </c>
      <c r="O67">
        <v>1.0070904756841801</v>
      </c>
      <c r="P67">
        <v>0.99715139249826501</v>
      </c>
      <c r="Q67">
        <v>1.0031667264288799</v>
      </c>
      <c r="R67">
        <v>1.0027607659117399</v>
      </c>
      <c r="S67">
        <v>97.940002441406193</v>
      </c>
      <c r="T67" s="27">
        <f>IF(C67,P67,R67)</f>
        <v>0.99715139249826501</v>
      </c>
      <c r="U67" s="27">
        <f>IF(D67 = 0,O67,Q67)</f>
        <v>1.0031667264288799</v>
      </c>
      <c r="V67" s="39">
        <f>S67*T67^(1-N67)</f>
        <v>97.66100981573166</v>
      </c>
      <c r="W67" s="38">
        <f>S67*U67^(N67+1)</f>
        <v>98.250151635581958</v>
      </c>
      <c r="X67" s="44">
        <f>0.5 * (D67-MAX($D$3:$D$125))/(MIN($D$3:$D$125)-MAX($D$3:$D$125)) + 0.75</f>
        <v>0.82106142096264578</v>
      </c>
      <c r="Y67" s="44">
        <f>AVERAGE(D67, F67, G67, H67, I67, J67, K67)</f>
        <v>0.74789750726841642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v>1</v>
      </c>
      <c r="AD67" s="22">
        <v>1</v>
      </c>
      <c r="AE67" s="22">
        <v>1</v>
      </c>
      <c r="AF67" s="22">
        <f>PERCENTILE($L$2:$L$125, 0.05)</f>
        <v>-9.907550352032625E-2</v>
      </c>
      <c r="AG67" s="22">
        <f>PERCENTILE($L$2:$L$125, 0.95)</f>
        <v>0.96668296941511545</v>
      </c>
      <c r="AH67" s="22">
        <f>MIN(MAX(L67,AF67), AG67)</f>
        <v>0.76503716885727802</v>
      </c>
      <c r="AI67" s="22">
        <f>AH67-$AH$126+1</f>
        <v>1.8641126723776043</v>
      </c>
      <c r="AJ67" s="22">
        <f>PERCENTILE($M$2:$M$125, 0.02)</f>
        <v>-2.5910440121824867</v>
      </c>
      <c r="AK67" s="22">
        <f>PERCENTILE($M$2:$M$125, 0.98)</f>
        <v>1.2685596617232511</v>
      </c>
      <c r="AL67" s="22">
        <f>MIN(MAX(M67,AJ67), AK67)</f>
        <v>-1.65984534930917</v>
      </c>
      <c r="AM67" s="22">
        <f>AL67-$AL$126 + 1</f>
        <v>1.9311986628733167</v>
      </c>
      <c r="AN67" s="46">
        <v>1</v>
      </c>
      <c r="AO67" s="17">
        <v>1</v>
      </c>
      <c r="AP67" s="51">
        <v>1</v>
      </c>
      <c r="AQ67" s="21">
        <v>1</v>
      </c>
      <c r="AR67" s="17">
        <f>(AI67^4)*AB67*AE67*AN67</f>
        <v>12.075041591512186</v>
      </c>
      <c r="AS67" s="17">
        <f>(AM67^4) *Z67*AC67*AO67</f>
        <v>13.909381157632319</v>
      </c>
      <c r="AT67" s="17">
        <f>(AM67^4)*AA67*AP67*AQ67</f>
        <v>13.909381157632319</v>
      </c>
      <c r="AU67" s="17">
        <f>MIN(AR67, 0.05*AR$126)</f>
        <v>12.075041591512186</v>
      </c>
      <c r="AV67" s="17">
        <f>MIN(AS67, 0.05*AS$126)</f>
        <v>13.909381157632319</v>
      </c>
      <c r="AW67" s="17">
        <f>MIN(AT67, 0.05*AT$126)</f>
        <v>13.909381157632319</v>
      </c>
      <c r="AX67" s="14">
        <f>AU67/$AU$126</f>
        <v>1.5473957594782498E-2</v>
      </c>
      <c r="AY67" s="14">
        <f>AV67/$AV$126</f>
        <v>2.0704721856939262E-3</v>
      </c>
      <c r="AZ67" s="67">
        <f>AW67/$AW$126</f>
        <v>9.995909254324007E-4</v>
      </c>
      <c r="BA67" s="21">
        <f>N67</f>
        <v>0</v>
      </c>
      <c r="BB67" s="66">
        <v>2253</v>
      </c>
      <c r="BC67" s="15">
        <f>$D$132*AX67</f>
        <v>1825.2616160077591</v>
      </c>
      <c r="BD67" s="19">
        <f>BC67-BB67</f>
        <v>-427.73838399224087</v>
      </c>
      <c r="BE67" s="53">
        <f>BD67*IF($BD$126 &gt; 0, (BD67&gt;0), (BD67&lt;0))</f>
        <v>0</v>
      </c>
      <c r="BF67" s="61">
        <f>BE67/$BE$126</f>
        <v>0</v>
      </c>
      <c r="BG67" s="62">
        <f>BF67*$BD$126</f>
        <v>0</v>
      </c>
      <c r="BH67" s="63">
        <f>(IF(BG67 &gt; 0, V67, W67))</f>
        <v>98.250151635581958</v>
      </c>
      <c r="BI67" s="46">
        <f>BG67/BH67</f>
        <v>0</v>
      </c>
      <c r="BJ67" s="64">
        <f>BB67/BC67</f>
        <v>1.2343436032626365</v>
      </c>
      <c r="BK67" s="66">
        <v>979</v>
      </c>
      <c r="BL67" s="66">
        <v>2351</v>
      </c>
      <c r="BM67" s="66">
        <v>98</v>
      </c>
      <c r="BN67" s="10">
        <f>SUM(BK67:BM67)</f>
        <v>3428</v>
      </c>
      <c r="BO67" s="15">
        <f>AY67*$D$131</f>
        <v>362.65769662959104</v>
      </c>
      <c r="BP67" s="9">
        <f>BO67-BN67</f>
        <v>-3065.3423033704089</v>
      </c>
      <c r="BQ67" s="53">
        <f>BP67*IF($BP$126 &gt; 0, (BP67&gt;0), (BP67&lt;0))</f>
        <v>0</v>
      </c>
      <c r="BR67" s="7">
        <f>BQ67/$BQ$126</f>
        <v>0</v>
      </c>
      <c r="BS67" s="62">
        <f>BR67*$BP$126*OR(M67&gt;0, BP67 &lt; 0)</f>
        <v>0</v>
      </c>
      <c r="BT67" s="48">
        <f>IF(BS67&gt;0,V67,W67)</f>
        <v>98.250151635581958</v>
      </c>
      <c r="BU67" s="46">
        <f>BS67/BT67</f>
        <v>0</v>
      </c>
      <c r="BV67" s="64">
        <f>BN67/BO67</f>
        <v>9.4524396748189474</v>
      </c>
      <c r="BW67" s="16">
        <f>BB67+BN67+BY67</f>
        <v>5681</v>
      </c>
      <c r="BX67" s="69">
        <f>BC67+BO67+BZ67</f>
        <v>2197.9342141192574</v>
      </c>
      <c r="BY67" s="66">
        <v>0</v>
      </c>
      <c r="BZ67" s="15">
        <f>AZ67*$D$134</f>
        <v>10.014901481907224</v>
      </c>
      <c r="CA67" s="37">
        <f>BZ67-BY67</f>
        <v>10.014901481907224</v>
      </c>
      <c r="CB67" s="54">
        <f>CA67*(CA67&lt;&gt;0)</f>
        <v>10.014901481907224</v>
      </c>
      <c r="CC67" s="26">
        <f>CB67/$CB$126</f>
        <v>4.5010793177111168E-3</v>
      </c>
      <c r="CD67" s="47">
        <f>CC67 * $CA$126</f>
        <v>10.014901481907222</v>
      </c>
      <c r="CE67" s="48">
        <f>IF(CD67&gt;0, V67, W67)</f>
        <v>97.66100981573166</v>
      </c>
      <c r="CF67" s="65">
        <f>CD67/CE67</f>
        <v>0.10254759295243308</v>
      </c>
      <c r="CG67" t="s">
        <v>222</v>
      </c>
      <c r="CH67" s="66">
        <v>0</v>
      </c>
      <c r="CI67" s="15">
        <f>AZ67*$CH$129</f>
        <v>9.2991943792976244</v>
      </c>
      <c r="CJ67" s="37">
        <f>CI67-CH67</f>
        <v>9.2991943792976244</v>
      </c>
      <c r="CK67" s="54">
        <f>CJ67*(CJ67&lt;&gt;0)</f>
        <v>9.2991943792976244</v>
      </c>
      <c r="CL67" s="26">
        <f>CK67/$CK$126</f>
        <v>1.4468950333433367E-3</v>
      </c>
      <c r="CM67" s="47">
        <f>CL67 * $CJ$126</f>
        <v>9.2991943792976244</v>
      </c>
      <c r="CN67" s="48">
        <f>IF(CD67&gt;0,V67,W67)</f>
        <v>97.66100981573166</v>
      </c>
      <c r="CO67" s="65">
        <f>CM67/CN67</f>
        <v>9.5219109415758563E-2</v>
      </c>
      <c r="CP67" s="70">
        <f>N67</f>
        <v>0</v>
      </c>
      <c r="CQ67" s="1">
        <f>BW67+BY67</f>
        <v>5681</v>
      </c>
    </row>
    <row r="68" spans="1:95" x14ac:dyDescent="0.2">
      <c r="A68" s="29" t="s">
        <v>252</v>
      </c>
      <c r="B68">
        <v>0</v>
      </c>
      <c r="C68">
        <v>0</v>
      </c>
      <c r="D68">
        <v>0.50699161006791804</v>
      </c>
      <c r="E68">
        <v>0.49300838993208101</v>
      </c>
      <c r="F68">
        <v>0.38379022646007099</v>
      </c>
      <c r="G68">
        <v>0.38379022646007099</v>
      </c>
      <c r="H68">
        <v>0.65190137902214795</v>
      </c>
      <c r="I68">
        <v>0.72377768491433303</v>
      </c>
      <c r="J68">
        <v>0.68690004433040397</v>
      </c>
      <c r="K68">
        <v>0.51344476194523503</v>
      </c>
      <c r="L68">
        <v>0.32719206262996797</v>
      </c>
      <c r="M68">
        <v>0.720421006438141</v>
      </c>
      <c r="N68" s="21">
        <v>0</v>
      </c>
      <c r="O68">
        <v>0.98498928887725201</v>
      </c>
      <c r="P68">
        <v>0.993333339691162</v>
      </c>
      <c r="Q68">
        <v>0.99736842364721401</v>
      </c>
      <c r="R68">
        <v>0.96977304692129696</v>
      </c>
      <c r="S68">
        <v>1.375</v>
      </c>
      <c r="T68" s="27">
        <f>IF(C68,P68,R68)</f>
        <v>0.96977304692129696</v>
      </c>
      <c r="U68" s="27">
        <f>IF(D68 = 0,O68,Q68)</f>
        <v>0.99736842364721401</v>
      </c>
      <c r="V68" s="39">
        <f>S68*T68^(1-N68)</f>
        <v>1.3334379395167832</v>
      </c>
      <c r="W68" s="38">
        <f>S68*U68^(N68+1)</f>
        <v>1.3713815825149194</v>
      </c>
      <c r="X68" s="44">
        <f>0.5 * (D68-MAX($D$3:$D$125))/(MIN($D$3:$D$125)-MAX($D$3:$D$125)) + 0.75</f>
        <v>0.99042106112434058</v>
      </c>
      <c r="Y68" s="44">
        <f>AVERAGE(D68, F68, G68, H68, I68, J68, K68)</f>
        <v>0.55008513331431141</v>
      </c>
      <c r="Z68" s="22">
        <f>AI68^N68</f>
        <v>1</v>
      </c>
      <c r="AA68" s="22">
        <f>(Z68+AB68)/2</f>
        <v>1</v>
      </c>
      <c r="AB68" s="22">
        <f>AM68^N68</f>
        <v>1</v>
      </c>
      <c r="AC68" s="22">
        <v>1</v>
      </c>
      <c r="AD68" s="22">
        <v>1</v>
      </c>
      <c r="AE68" s="22">
        <v>1</v>
      </c>
      <c r="AF68" s="22">
        <f>PERCENTILE($L$2:$L$125, 0.05)</f>
        <v>-9.907550352032625E-2</v>
      </c>
      <c r="AG68" s="22">
        <f>PERCENTILE($L$2:$L$125, 0.95)</f>
        <v>0.96668296941511545</v>
      </c>
      <c r="AH68" s="22">
        <f>MIN(MAX(L68,AF68), AG68)</f>
        <v>0.32719206262996797</v>
      </c>
      <c r="AI68" s="22">
        <f>AH68-$AH$126+1</f>
        <v>1.4262675661502942</v>
      </c>
      <c r="AJ68" s="22">
        <f>PERCENTILE($M$2:$M$125, 0.02)</f>
        <v>-2.5910440121824867</v>
      </c>
      <c r="AK68" s="22">
        <f>PERCENTILE($M$2:$M$125, 0.98)</f>
        <v>1.2685596617232511</v>
      </c>
      <c r="AL68" s="22">
        <f>MIN(MAX(M68,AJ68), AK68)</f>
        <v>0.720421006438141</v>
      </c>
      <c r="AM68" s="22">
        <f>AL68-$AL$126 + 1</f>
        <v>4.3114650186206278</v>
      </c>
      <c r="AN68" s="46">
        <v>0</v>
      </c>
      <c r="AO68" s="75">
        <v>0.2</v>
      </c>
      <c r="AP68" s="51">
        <v>0.5</v>
      </c>
      <c r="AQ68" s="50">
        <v>1</v>
      </c>
      <c r="AR68" s="17">
        <f>(AI68^4)*AB68*AE68*AN68</f>
        <v>0</v>
      </c>
      <c r="AS68" s="17">
        <f>(AM68^4) *Z68*AC68*AO68</f>
        <v>69.108181114357578</v>
      </c>
      <c r="AT68" s="17">
        <f>(AM68^4)*AA68*AP68*AQ68</f>
        <v>172.77045278589392</v>
      </c>
      <c r="AU68" s="17">
        <f>MIN(AR68, 0.05*AR$126)</f>
        <v>0</v>
      </c>
      <c r="AV68" s="17">
        <f>MIN(AS68, 0.05*AS$126)</f>
        <v>69.108181114357578</v>
      </c>
      <c r="AW68" s="17">
        <f>MIN(AT68, 0.05*AT$126)</f>
        <v>172.77045278589392</v>
      </c>
      <c r="AX68" s="14">
        <f>AU68/$AU$126</f>
        <v>0</v>
      </c>
      <c r="AY68" s="14">
        <f>AV68/$AV$126</f>
        <v>1.0287054843030278E-2</v>
      </c>
      <c r="AZ68" s="67">
        <f>AW68/$AW$126</f>
        <v>1.2416064728578039E-2</v>
      </c>
      <c r="BA68" s="21">
        <f>N68</f>
        <v>0</v>
      </c>
      <c r="BB68" s="66">
        <v>0</v>
      </c>
      <c r="BC68" s="15">
        <f>$D$132*AX68</f>
        <v>0</v>
      </c>
      <c r="BD68" s="19">
        <f>BC68-BB68</f>
        <v>0</v>
      </c>
      <c r="BE68" s="53">
        <f>BD68*IF($BD$126 &gt; 0, (BD68&gt;0), (BD68&lt;0))</f>
        <v>0</v>
      </c>
      <c r="BF68" s="61">
        <f>BE68/$BE$126</f>
        <v>0</v>
      </c>
      <c r="BG68" s="62">
        <f>BF68*$BD$126</f>
        <v>0</v>
      </c>
      <c r="BH68" s="63">
        <f>(IF(BG68 &gt; 0, V68, W68))</f>
        <v>1.3713815825149194</v>
      </c>
      <c r="BI68" s="46">
        <f>BG68/BH68</f>
        <v>0</v>
      </c>
      <c r="BJ68" s="64" t="e">
        <f>BB68/BC68</f>
        <v>#DIV/0!</v>
      </c>
      <c r="BK68" s="66">
        <v>0</v>
      </c>
      <c r="BL68" s="66">
        <v>0</v>
      </c>
      <c r="BM68" s="66">
        <v>0</v>
      </c>
      <c r="BN68" s="10">
        <f>SUM(BK68:BM68)</f>
        <v>0</v>
      </c>
      <c r="BO68" s="15">
        <f>AY68*$D$131</f>
        <v>1801.8496651406545</v>
      </c>
      <c r="BP68" s="9">
        <f>BO68-BN68</f>
        <v>1801.8496651406545</v>
      </c>
      <c r="BQ68" s="53">
        <f>BP68*IF($BP$126 &gt; 0, (BP68&gt;0), (BP68&lt;0))</f>
        <v>1801.8496651406545</v>
      </c>
      <c r="BR68" s="7">
        <f>BQ68/$BQ$126</f>
        <v>1.4113896922148768E-2</v>
      </c>
      <c r="BS68" s="62">
        <f>BR68*$BP$126*OR(M68&gt;0, BP68 &lt; 0)</f>
        <v>83.032055593001047</v>
      </c>
      <c r="BT68" s="48">
        <f>IF(BS68&gt;0,V68,W68)</f>
        <v>1.3334379395167832</v>
      </c>
      <c r="BU68" s="46">
        <f>BS68/BT68</f>
        <v>62.269156390653279</v>
      </c>
      <c r="BV68" s="64">
        <f>BN68/BO68</f>
        <v>0</v>
      </c>
      <c r="BW68" s="16">
        <f>BB68+BN68+BY68</f>
        <v>74</v>
      </c>
      <c r="BX68" s="69">
        <f>BC68+BO68+BZ68</f>
        <v>1926.2462176562778</v>
      </c>
      <c r="BY68" s="66">
        <v>74</v>
      </c>
      <c r="BZ68" s="15">
        <f>AZ68*$D$134</f>
        <v>124.39655251562337</v>
      </c>
      <c r="CA68" s="37">
        <f>BZ68-BY68</f>
        <v>50.39655251562337</v>
      </c>
      <c r="CB68" s="54">
        <f>CA68*(CA68&lt;&gt;0)</f>
        <v>50.39655251562337</v>
      </c>
      <c r="CC68" s="26">
        <f>CB68/$CB$126</f>
        <v>2.2650135962077947E-2</v>
      </c>
      <c r="CD68" s="47">
        <f>CC68 * $CA$126</f>
        <v>50.39655251562337</v>
      </c>
      <c r="CE68" s="48">
        <f>IF(CD68&gt;0, V68, W68)</f>
        <v>1.3334379395167832</v>
      </c>
      <c r="CF68" s="65">
        <f>CD68/CE68</f>
        <v>37.79444923689983</v>
      </c>
      <c r="CG68" t="s">
        <v>222</v>
      </c>
      <c r="CH68" s="66">
        <v>0</v>
      </c>
      <c r="CI68" s="15">
        <f>AZ68*$CH$129</f>
        <v>115.5066501699615</v>
      </c>
      <c r="CJ68" s="37">
        <f>CI68-CH68</f>
        <v>115.5066501699615</v>
      </c>
      <c r="CK68" s="54">
        <f>CJ68*(CJ68&lt;&gt;0)</f>
        <v>115.5066501699615</v>
      </c>
      <c r="CL68" s="26">
        <f>CK68/$CK$126</f>
        <v>1.7972094316160186E-2</v>
      </c>
      <c r="CM68" s="47">
        <f>CL68 * $CJ$126</f>
        <v>115.50665016996152</v>
      </c>
      <c r="CN68" s="48">
        <f>IF(CD68&gt;0,V68,W68)</f>
        <v>1.3334379395167832</v>
      </c>
      <c r="CO68" s="65">
        <f>CM68/CN68</f>
        <v>86.623191636364638</v>
      </c>
      <c r="CP68" s="70">
        <f>N68</f>
        <v>0</v>
      </c>
      <c r="CQ68" s="1">
        <f>BW68+BY68</f>
        <v>148</v>
      </c>
    </row>
    <row r="69" spans="1:95" x14ac:dyDescent="0.2">
      <c r="A69" s="29" t="s">
        <v>161</v>
      </c>
      <c r="B69">
        <v>0</v>
      </c>
      <c r="C69">
        <v>0</v>
      </c>
      <c r="D69">
        <v>9.2289252896524093E-2</v>
      </c>
      <c r="E69">
        <v>0.90771074710347499</v>
      </c>
      <c r="F69">
        <v>0.50059594755661496</v>
      </c>
      <c r="G69">
        <v>0.50059594755661496</v>
      </c>
      <c r="H69">
        <v>9.6113664855829502E-3</v>
      </c>
      <c r="I69">
        <v>3.9699122440451297E-2</v>
      </c>
      <c r="J69">
        <v>1.9533632916874599E-2</v>
      </c>
      <c r="K69">
        <v>9.8886083344654402E-2</v>
      </c>
      <c r="L69">
        <v>0.96671528446372801</v>
      </c>
      <c r="M69">
        <v>-1.6638006406608099</v>
      </c>
      <c r="N69" s="21">
        <v>2</v>
      </c>
      <c r="O69">
        <v>0.99472812245145503</v>
      </c>
      <c r="P69">
        <v>0.97240640556373903</v>
      </c>
      <c r="Q69">
        <v>1.0075214238971799</v>
      </c>
      <c r="R69">
        <v>0.99537977439345604</v>
      </c>
      <c r="S69">
        <v>221.38999938964801</v>
      </c>
      <c r="T69" s="27">
        <f>IF(C69,P69,R69)</f>
        <v>0.99537977439345604</v>
      </c>
      <c r="U69" s="27">
        <f>IF(D69 = 0,O69,Q69)</f>
        <v>1.0075214238971799</v>
      </c>
      <c r="V69" s="39">
        <f>S69*T69^(1-N69)</f>
        <v>222.4176189681512</v>
      </c>
      <c r="W69" s="38">
        <f>S69*U69^(N69+1)</f>
        <v>226.42317099113399</v>
      </c>
      <c r="X69" s="44">
        <f>0.5 * (D69-MAX($D$3:$D$125))/(MIN($D$3:$D$125)-MAX($D$3:$D$125)) + 0.75</f>
        <v>1.2029909601422837</v>
      </c>
      <c r="Y69" s="44">
        <f>AVERAGE(D69, F69, G69, H69, I69, J69, K69)</f>
        <v>0.1801730504567596</v>
      </c>
      <c r="Z69" s="22">
        <f>AI69^N69</f>
        <v>4.267358068504568</v>
      </c>
      <c r="AA69" s="22">
        <f>(Z69+AB69)/2</f>
        <v>3.990812540789404</v>
      </c>
      <c r="AB69" s="22">
        <f>AM69^N69</f>
        <v>3.7142670130742399</v>
      </c>
      <c r="AC69" s="22">
        <v>1</v>
      </c>
      <c r="AD69" s="22">
        <v>1</v>
      </c>
      <c r="AE69" s="22">
        <v>1</v>
      </c>
      <c r="AF69" s="22">
        <f>PERCENTILE($L$2:$L$125, 0.05)</f>
        <v>-9.907550352032625E-2</v>
      </c>
      <c r="AG69" s="22">
        <f>PERCENTILE($L$2:$L$125, 0.95)</f>
        <v>0.96668296941511545</v>
      </c>
      <c r="AH69" s="22">
        <f>MIN(MAX(L69,AF69), AG69)</f>
        <v>0.96668296941511545</v>
      </c>
      <c r="AI69" s="22">
        <f>AH69-$AH$126+1</f>
        <v>2.0657584729354417</v>
      </c>
      <c r="AJ69" s="22">
        <f>PERCENTILE($M$2:$M$125, 0.02)</f>
        <v>-2.5910440121824867</v>
      </c>
      <c r="AK69" s="22">
        <f>PERCENTILE($M$2:$M$125, 0.98)</f>
        <v>1.2685596617232511</v>
      </c>
      <c r="AL69" s="22">
        <f>MIN(MAX(M69,AJ69), AK69)</f>
        <v>-1.6638006406608099</v>
      </c>
      <c r="AM69" s="22">
        <f>AL69-$AL$126 + 1</f>
        <v>1.9272433715216768</v>
      </c>
      <c r="AN69" s="46">
        <v>1</v>
      </c>
      <c r="AO69" s="17">
        <v>1</v>
      </c>
      <c r="AP69" s="51">
        <v>1</v>
      </c>
      <c r="AQ69" s="21">
        <v>1</v>
      </c>
      <c r="AR69" s="17">
        <f>(AI69^4)*AB69*AE69*AN69</f>
        <v>67.638083302433145</v>
      </c>
      <c r="AS69" s="17">
        <f>(AM69^4) *Z69*AC69*AO69</f>
        <v>58.871530723418601</v>
      </c>
      <c r="AT69" s="17">
        <f>(AM69^4)*AA69*AP69*AQ69</f>
        <v>55.056369616721831</v>
      </c>
      <c r="AU69" s="17">
        <f>MIN(AR69, 0.05*AR$126)</f>
        <v>67.638083302433145</v>
      </c>
      <c r="AV69" s="17">
        <f>MIN(AS69, 0.05*AS$126)</f>
        <v>58.871530723418601</v>
      </c>
      <c r="AW69" s="17">
        <f>MIN(AT69, 0.05*AT$126)</f>
        <v>55.056369616721831</v>
      </c>
      <c r="AX69" s="14">
        <f>AU69/$AU$126</f>
        <v>8.6677037497735435E-2</v>
      </c>
      <c r="AY69" s="14">
        <f>AV69/$AV$126</f>
        <v>8.763284686118436E-3</v>
      </c>
      <c r="AZ69" s="67">
        <f>AW69/$AW$126</f>
        <v>3.9565992787485918E-3</v>
      </c>
      <c r="BA69" s="21">
        <f>N69</f>
        <v>2</v>
      </c>
      <c r="BB69" s="66">
        <v>5535</v>
      </c>
      <c r="BC69" s="15">
        <f>$D$132*AX69</f>
        <v>10224.163312120379</v>
      </c>
      <c r="BD69" s="19">
        <f>BC69-BB69</f>
        <v>4689.1633121203795</v>
      </c>
      <c r="BE69" s="53">
        <f>BD69*IF($BD$126 &gt; 0, (BD69&gt;0), (BD69&lt;0))</f>
        <v>4689.1633121203795</v>
      </c>
      <c r="BF69" s="61">
        <f>BE69/$BE$126</f>
        <v>0.1171315703932302</v>
      </c>
      <c r="BG69" s="62">
        <f>BF69*$BD$126</f>
        <v>355.8457108546354</v>
      </c>
      <c r="BH69" s="63">
        <f>(IF(BG69 &gt; 0, V69, W69))</f>
        <v>222.4176189681512</v>
      </c>
      <c r="BI69" s="46">
        <f>BG69/BH69</f>
        <v>1.5998989311435361</v>
      </c>
      <c r="BJ69" s="64">
        <f>BB69/BC69</f>
        <v>0.54136459199927445</v>
      </c>
      <c r="BK69" s="66">
        <v>1993</v>
      </c>
      <c r="BL69" s="66">
        <v>5092</v>
      </c>
      <c r="BM69" s="66">
        <v>0</v>
      </c>
      <c r="BN69" s="10">
        <f>SUM(BK69:BM69)</f>
        <v>7085</v>
      </c>
      <c r="BO69" s="15">
        <f>AY69*$D$131</f>
        <v>1534.950655766447</v>
      </c>
      <c r="BP69" s="9">
        <f>BO69-BN69</f>
        <v>-5550.0493442335528</v>
      </c>
      <c r="BQ69" s="53">
        <f>BP69*IF($BP$126 &gt; 0, (BP69&gt;0), (BP69&lt;0))</f>
        <v>0</v>
      </c>
      <c r="BR69" s="7">
        <f>BQ69/$BQ$126</f>
        <v>0</v>
      </c>
      <c r="BS69" s="62">
        <f>BR69*$BP$126*OR(M69&gt;0, BP69 &lt; 0)</f>
        <v>0</v>
      </c>
      <c r="BT69" s="48">
        <f>IF(BS69&gt;0,V69,W69)</f>
        <v>226.42317099113399</v>
      </c>
      <c r="BU69" s="46">
        <f>BS69/BT69</f>
        <v>0</v>
      </c>
      <c r="BV69" s="64">
        <f>BN69/BO69</f>
        <v>4.6157835585028932</v>
      </c>
      <c r="BW69" s="16">
        <f>BB69+BN69+BY69</f>
        <v>12620</v>
      </c>
      <c r="BX69" s="69">
        <f>BC69+BO69+BZ69</f>
        <v>11798.755136060608</v>
      </c>
      <c r="BY69" s="66">
        <v>0</v>
      </c>
      <c r="BZ69" s="15">
        <f>AZ69*$D$134</f>
        <v>39.641168173782141</v>
      </c>
      <c r="CA69" s="37">
        <f>BZ69-BY69</f>
        <v>39.641168173782141</v>
      </c>
      <c r="CB69" s="54">
        <f>CA69*(CA69&lt;&gt;0)</f>
        <v>39.641168173782141</v>
      </c>
      <c r="CC69" s="26">
        <f>CB69/$CB$126</f>
        <v>1.7816255359003233E-2</v>
      </c>
      <c r="CD69" s="47">
        <f>CC69 * $CA$126</f>
        <v>39.641168173782148</v>
      </c>
      <c r="CE69" s="48">
        <f>IF(CD69&gt;0, V69, W69)</f>
        <v>222.4176189681512</v>
      </c>
      <c r="CF69" s="65">
        <f>CD69/CE69</f>
        <v>0.17822854303398739</v>
      </c>
      <c r="CG69" t="s">
        <v>222</v>
      </c>
      <c r="CH69" s="66">
        <v>0</v>
      </c>
      <c r="CI69" s="15">
        <f>AZ69*$CH$129</f>
        <v>36.808243090198147</v>
      </c>
      <c r="CJ69" s="37">
        <f>CI69-CH69</f>
        <v>36.808243090198147</v>
      </c>
      <c r="CK69" s="54">
        <f>CJ69*(CJ69&lt;&gt;0)</f>
        <v>36.808243090198147</v>
      </c>
      <c r="CL69" s="26">
        <f>CK69/$CK$126</f>
        <v>5.7271266672161425E-3</v>
      </c>
      <c r="CM69" s="47">
        <f>CL69 * $CJ$126</f>
        <v>36.808243090198147</v>
      </c>
      <c r="CN69" s="48">
        <f>IF(CD69&gt;0,V69,W69)</f>
        <v>222.4176189681512</v>
      </c>
      <c r="CO69" s="65">
        <f>CM69/CN69</f>
        <v>0.16549157958331015</v>
      </c>
      <c r="CP69" s="70">
        <f>N69</f>
        <v>2</v>
      </c>
      <c r="CQ69" s="1">
        <f>BW69+BY69</f>
        <v>12620</v>
      </c>
    </row>
    <row r="70" spans="1:95" x14ac:dyDescent="0.2">
      <c r="A70" s="29" t="s">
        <v>118</v>
      </c>
      <c r="B70">
        <v>1</v>
      </c>
      <c r="C70">
        <v>1</v>
      </c>
      <c r="D70">
        <v>0.19976028765481399</v>
      </c>
      <c r="E70">
        <v>0.80023971234518498</v>
      </c>
      <c r="F70">
        <v>0.28367103694874801</v>
      </c>
      <c r="G70">
        <v>0.28367103694874801</v>
      </c>
      <c r="H70">
        <v>2.79983284580025E-2</v>
      </c>
      <c r="I70">
        <v>9.15169243627246E-2</v>
      </c>
      <c r="J70">
        <v>5.0619372850458498E-2</v>
      </c>
      <c r="K70">
        <v>0.119830087983715</v>
      </c>
      <c r="L70">
        <v>0.52467288409225699</v>
      </c>
      <c r="M70">
        <v>-2.09225858373037</v>
      </c>
      <c r="N70" s="21">
        <v>0</v>
      </c>
      <c r="O70">
        <v>1.0186546692973699</v>
      </c>
      <c r="P70">
        <v>0.97855853354585798</v>
      </c>
      <c r="Q70">
        <v>1.01909919261024</v>
      </c>
      <c r="R70">
        <v>0.991644093308652</v>
      </c>
      <c r="S70">
        <v>43.020000457763601</v>
      </c>
      <c r="T70" s="27">
        <f>IF(C70,P70,R70)</f>
        <v>0.97855853354585798</v>
      </c>
      <c r="U70" s="27">
        <f>IF(D70 = 0,O70,Q70)</f>
        <v>1.01909919261024</v>
      </c>
      <c r="V70" s="39">
        <f>S70*T70^(1-N70)</f>
        <v>42.097588561091285</v>
      </c>
      <c r="W70" s="38">
        <f>S70*U70^(N70+1)</f>
        <v>43.841647732599036</v>
      </c>
      <c r="X70" s="44">
        <f>0.5 * (D70-MAX($D$3:$D$125))/(MIN($D$3:$D$125)-MAX($D$3:$D$125)) + 0.75</f>
        <v>1.1479029997994834</v>
      </c>
      <c r="Y70" s="44">
        <f>AVERAGE(D70, F70, G70, H70, I70, J70, K70)</f>
        <v>0.15100958217245866</v>
      </c>
      <c r="Z70" s="22">
        <f>AI70^N70</f>
        <v>1</v>
      </c>
      <c r="AA70" s="22">
        <f>(Z70+AB70)/2</f>
        <v>1</v>
      </c>
      <c r="AB70" s="22">
        <f>AM70^N70</f>
        <v>1</v>
      </c>
      <c r="AC70" s="22">
        <v>1</v>
      </c>
      <c r="AD70" s="22">
        <v>1</v>
      </c>
      <c r="AE70" s="22">
        <v>1</v>
      </c>
      <c r="AF70" s="22">
        <f>PERCENTILE($L$2:$L$125, 0.05)</f>
        <v>-9.907550352032625E-2</v>
      </c>
      <c r="AG70" s="22">
        <f>PERCENTILE($L$2:$L$125, 0.95)</f>
        <v>0.96668296941511545</v>
      </c>
      <c r="AH70" s="22">
        <f>MIN(MAX(L70,AF70), AG70)</f>
        <v>0.52467288409225699</v>
      </c>
      <c r="AI70" s="22">
        <f>AH70-$AH$126+1</f>
        <v>1.6237483876125833</v>
      </c>
      <c r="AJ70" s="22">
        <f>PERCENTILE($M$2:$M$125, 0.02)</f>
        <v>-2.5910440121824867</v>
      </c>
      <c r="AK70" s="22">
        <f>PERCENTILE($M$2:$M$125, 0.98)</f>
        <v>1.2685596617232511</v>
      </c>
      <c r="AL70" s="22">
        <f>MIN(MAX(M70,AJ70), AK70)</f>
        <v>-2.09225858373037</v>
      </c>
      <c r="AM70" s="22">
        <f>AL70-$AL$126 + 1</f>
        <v>1.4987854284521167</v>
      </c>
      <c r="AN70" s="46">
        <v>1</v>
      </c>
      <c r="AO70" s="17">
        <v>1</v>
      </c>
      <c r="AP70" s="51">
        <v>1</v>
      </c>
      <c r="AQ70" s="21">
        <v>1</v>
      </c>
      <c r="AR70" s="17">
        <f>(AI70^4)*AB70*AE70*AN70</f>
        <v>6.9514424444057807</v>
      </c>
      <c r="AS70" s="17">
        <f>(AM70^4) *Z70*AC70*AO70</f>
        <v>5.0461231883400597</v>
      </c>
      <c r="AT70" s="17">
        <f>(AM70^4)*AA70*AP70*AQ70</f>
        <v>5.0461231883400597</v>
      </c>
      <c r="AU70" s="17">
        <f>MIN(AR70, 0.05*AR$126)</f>
        <v>6.9514424444057807</v>
      </c>
      <c r="AV70" s="17">
        <f>MIN(AS70, 0.05*AS$126)</f>
        <v>5.0461231883400597</v>
      </c>
      <c r="AW70" s="17">
        <f>MIN(AT70, 0.05*AT$126)</f>
        <v>5.0461231883400597</v>
      </c>
      <c r="AX70" s="14">
        <f>AU70/$AU$126</f>
        <v>8.9081536317785429E-3</v>
      </c>
      <c r="AY70" s="14">
        <f>AV70/$AV$126</f>
        <v>7.5113749408688287E-4</v>
      </c>
      <c r="AZ70" s="67">
        <f>AW70/$AW$126</f>
        <v>3.6263719359728481E-4</v>
      </c>
      <c r="BA70" s="21">
        <f>N70</f>
        <v>0</v>
      </c>
      <c r="BB70" s="66">
        <v>1807</v>
      </c>
      <c r="BC70" s="15">
        <f>$D$132*AX70</f>
        <v>1050.7790779437016</v>
      </c>
      <c r="BD70" s="19">
        <f>BC70-BB70</f>
        <v>-756.22092205629838</v>
      </c>
      <c r="BE70" s="53">
        <f>BD70*IF($BD$126 &gt; 0, (BD70&gt;0), (BD70&lt;0))</f>
        <v>0</v>
      </c>
      <c r="BF70" s="61">
        <f>BE70/$BE$126</f>
        <v>0</v>
      </c>
      <c r="BG70" s="62">
        <f>BF70*$BD$126</f>
        <v>0</v>
      </c>
      <c r="BH70" s="63">
        <f>(IF(BG70 &gt; 0, V70, W70))</f>
        <v>43.841647732599036</v>
      </c>
      <c r="BI70" s="46">
        <f>BG70/BH70</f>
        <v>0</v>
      </c>
      <c r="BJ70" s="64">
        <f>BB70/BC70</f>
        <v>1.7196764171743577</v>
      </c>
      <c r="BK70" s="66">
        <v>817</v>
      </c>
      <c r="BL70" s="66">
        <v>1549</v>
      </c>
      <c r="BM70" s="66">
        <v>0</v>
      </c>
      <c r="BN70" s="10">
        <f>SUM(BK70:BM70)</f>
        <v>2366</v>
      </c>
      <c r="BO70" s="15">
        <f>AY70*$D$131</f>
        <v>131.56699005177614</v>
      </c>
      <c r="BP70" s="9">
        <f>BO70-BN70</f>
        <v>-2234.433009948224</v>
      </c>
      <c r="BQ70" s="53">
        <f>BP70*IF($BP$126 &gt; 0, (BP70&gt;0), (BP70&lt;0))</f>
        <v>0</v>
      </c>
      <c r="BR70" s="7">
        <f>BQ70/$BQ$126</f>
        <v>0</v>
      </c>
      <c r="BS70" s="62">
        <f>BR70*$BP$126*OR(M70&gt;0, BP70 &lt; 0)</f>
        <v>0</v>
      </c>
      <c r="BT70" s="48">
        <f>IF(BS70&gt;0,V70,W70)</f>
        <v>43.841647732599036</v>
      </c>
      <c r="BU70" s="46">
        <f>BS70/BT70</f>
        <v>0</v>
      </c>
      <c r="BV70" s="64">
        <f>BN70/BO70</f>
        <v>17.983234237318172</v>
      </c>
      <c r="BW70" s="16">
        <f>BB70+BN70+BY70</f>
        <v>4173</v>
      </c>
      <c r="BX70" s="69">
        <f>BC70+BO70+BZ70</f>
        <v>1185.9793300381291</v>
      </c>
      <c r="BY70" s="66">
        <v>0</v>
      </c>
      <c r="BZ70" s="15">
        <f>AZ70*$D$134</f>
        <v>3.6332620426511966</v>
      </c>
      <c r="CA70" s="37">
        <f>BZ70-BY70</f>
        <v>3.6332620426511966</v>
      </c>
      <c r="CB70" s="54">
        <f>CA70*(CA70&lt;&gt;0)</f>
        <v>3.6332620426511966</v>
      </c>
      <c r="CC70" s="26">
        <f>CB70/$CB$126</f>
        <v>1.6329267607421128E-3</v>
      </c>
      <c r="CD70" s="47">
        <f>CC70 * $CA$126</f>
        <v>3.6332620426511966</v>
      </c>
      <c r="CE70" s="48">
        <f>IF(CD70&gt;0, V70, W70)</f>
        <v>42.097588561091285</v>
      </c>
      <c r="CF70" s="65">
        <f>CD70/CE70</f>
        <v>8.6305704598225855E-2</v>
      </c>
      <c r="CG70" t="s">
        <v>222</v>
      </c>
      <c r="CH70" s="66">
        <v>0</v>
      </c>
      <c r="CI70" s="15">
        <f>AZ70*$CH$129</f>
        <v>3.3736138120355408</v>
      </c>
      <c r="CJ70" s="37">
        <f>CI70-CH70</f>
        <v>3.3736138120355408</v>
      </c>
      <c r="CK70" s="54">
        <f>CJ70*(CJ70&lt;&gt;0)</f>
        <v>3.3736138120355408</v>
      </c>
      <c r="CL70" s="26">
        <f>CK70/$CK$126</f>
        <v>5.2491268275020088E-4</v>
      </c>
      <c r="CM70" s="47">
        <f>CL70 * $CJ$126</f>
        <v>3.3736138120355412</v>
      </c>
      <c r="CN70" s="48">
        <f>IF(CD70&gt;0,V70,W70)</f>
        <v>42.097588561091285</v>
      </c>
      <c r="CO70" s="65">
        <f>CM70/CN70</f>
        <v>8.0137934911397882E-2</v>
      </c>
      <c r="CP70" s="70">
        <f>N70</f>
        <v>0</v>
      </c>
      <c r="CQ70" s="1">
        <f>BW70+BY70</f>
        <v>4173</v>
      </c>
    </row>
    <row r="71" spans="1:95" x14ac:dyDescent="0.2">
      <c r="A71" s="29" t="s">
        <v>270</v>
      </c>
      <c r="B71">
        <v>1</v>
      </c>
      <c r="C71">
        <v>1</v>
      </c>
      <c r="D71">
        <v>0.30523371953655598</v>
      </c>
      <c r="E71">
        <v>0.69476628046344302</v>
      </c>
      <c r="F71">
        <v>0.98688915375446895</v>
      </c>
      <c r="G71">
        <v>0.98688915375446895</v>
      </c>
      <c r="H71">
        <v>7.2294191391558696E-2</v>
      </c>
      <c r="I71">
        <v>0.24237358963643901</v>
      </c>
      <c r="J71">
        <v>0.13237145718558699</v>
      </c>
      <c r="K71">
        <v>0.36143596301852698</v>
      </c>
      <c r="L71">
        <v>0.12727166785458299</v>
      </c>
      <c r="M71">
        <v>-0.60716399793643006</v>
      </c>
      <c r="N71" s="21">
        <v>0</v>
      </c>
      <c r="O71">
        <v>0.99936907074819203</v>
      </c>
      <c r="P71">
        <v>0.99854976539625195</v>
      </c>
      <c r="Q71">
        <v>1.0020795616042699</v>
      </c>
      <c r="R71">
        <v>0.99528512318918105</v>
      </c>
      <c r="S71">
        <v>9.7100000381469709</v>
      </c>
      <c r="T71" s="27">
        <f>IF(C71,P71,R71)</f>
        <v>0.99854976539625195</v>
      </c>
      <c r="U71" s="27">
        <f>IF(D71 = 0,O71,Q71)</f>
        <v>1.0020795616042699</v>
      </c>
      <c r="V71" s="39">
        <f>S71*T71^(1-N71)</f>
        <v>9.6959182600892557</v>
      </c>
      <c r="W71" s="38">
        <f>S71*U71^(N71+1)</f>
        <v>9.7301925814037613</v>
      </c>
      <c r="X71" s="44">
        <f>0.5 * (D71-MAX($D$3:$D$125))/(MIN($D$3:$D$125)-MAX($D$3:$D$125)) + 0.75</f>
        <v>1.0938389792400065</v>
      </c>
      <c r="Y71" s="44">
        <f>AVERAGE(D71, F71, G71, H71, I71, J71, K71)</f>
        <v>0.44106960403965795</v>
      </c>
      <c r="Z71" s="22">
        <f>AI71^N71</f>
        <v>1</v>
      </c>
      <c r="AA71" s="22">
        <f>(Z71+AB71)/2</f>
        <v>1</v>
      </c>
      <c r="AB71" s="22">
        <f>AM71^N71</f>
        <v>1</v>
      </c>
      <c r="AC71" s="22">
        <v>1</v>
      </c>
      <c r="AD71" s="22">
        <v>1</v>
      </c>
      <c r="AE71" s="22">
        <v>1</v>
      </c>
      <c r="AF71" s="22">
        <f>PERCENTILE($L$2:$L$125, 0.05)</f>
        <v>-9.907550352032625E-2</v>
      </c>
      <c r="AG71" s="22">
        <f>PERCENTILE($L$2:$L$125, 0.95)</f>
        <v>0.96668296941511545</v>
      </c>
      <c r="AH71" s="22">
        <f>MIN(MAX(L71,AF71), AG71)</f>
        <v>0.12727166785458299</v>
      </c>
      <c r="AI71" s="22">
        <f>AH71-$AH$126+1</f>
        <v>1.2263471713749092</v>
      </c>
      <c r="AJ71" s="22">
        <f>PERCENTILE($M$2:$M$125, 0.02)</f>
        <v>-2.5910440121824867</v>
      </c>
      <c r="AK71" s="22">
        <f>PERCENTILE($M$2:$M$125, 0.98)</f>
        <v>1.2685596617232511</v>
      </c>
      <c r="AL71" s="22">
        <f>MIN(MAX(M71,AJ71), AK71)</f>
        <v>-0.60716399793643006</v>
      </c>
      <c r="AM71" s="22">
        <f>AL71-$AL$126 + 1</f>
        <v>2.9838800142460569</v>
      </c>
      <c r="AN71" s="46">
        <v>0</v>
      </c>
      <c r="AO71" s="75">
        <v>0.2</v>
      </c>
      <c r="AP71" s="51">
        <v>0.5</v>
      </c>
      <c r="AQ71" s="50">
        <v>1</v>
      </c>
      <c r="AR71" s="17">
        <f>(AI71^4)*AB71*AE71*AN71</f>
        <v>0</v>
      </c>
      <c r="AS71" s="17">
        <f>(AM71^4) *Z71*AC71*AO71</f>
        <v>15.854604690558913</v>
      </c>
      <c r="AT71" s="17">
        <f>(AM71^4)*AA71*AP71*AQ71</f>
        <v>39.636511726397281</v>
      </c>
      <c r="AU71" s="17">
        <f>MIN(AR71, 0.05*AR$126)</f>
        <v>0</v>
      </c>
      <c r="AV71" s="17">
        <f>MIN(AS71, 0.05*AS$126)</f>
        <v>15.854604690558913</v>
      </c>
      <c r="AW71" s="17">
        <f>MIN(AT71, 0.05*AT$126)</f>
        <v>39.636511726397281</v>
      </c>
      <c r="AX71" s="14">
        <f>AU71/$AU$126</f>
        <v>0</v>
      </c>
      <c r="AY71" s="14">
        <f>AV71/$AV$126</f>
        <v>2.3600272114882841E-3</v>
      </c>
      <c r="AZ71" s="67">
        <f>AW71/$AW$126</f>
        <v>2.8484586760900801E-3</v>
      </c>
      <c r="BA71" s="21">
        <f>N71</f>
        <v>0</v>
      </c>
      <c r="BB71" s="66">
        <v>0</v>
      </c>
      <c r="BC71" s="15">
        <f>$D$132*AX71</f>
        <v>0</v>
      </c>
      <c r="BD71" s="19">
        <f>BC71-BB71</f>
        <v>0</v>
      </c>
      <c r="BE71" s="53">
        <f>BD71*IF($BD$126 &gt; 0, (BD71&gt;0), (BD71&lt;0))</f>
        <v>0</v>
      </c>
      <c r="BF71" s="61">
        <f>BE71/$BE$126</f>
        <v>0</v>
      </c>
      <c r="BG71" s="62">
        <f>BF71*$BD$126</f>
        <v>0</v>
      </c>
      <c r="BH71" s="63">
        <f>(IF(BG71 &gt; 0, V71, W71))</f>
        <v>9.7301925814037613</v>
      </c>
      <c r="BI71" s="46">
        <f>BG71/BH71</f>
        <v>0</v>
      </c>
      <c r="BJ71" s="64" t="e">
        <f>BB71/BC71</f>
        <v>#DIV/0!</v>
      </c>
      <c r="BK71" s="66">
        <v>0</v>
      </c>
      <c r="BL71" s="66">
        <v>0</v>
      </c>
      <c r="BM71" s="66">
        <v>0</v>
      </c>
      <c r="BN71" s="10">
        <f>SUM(BK71:BM71)</f>
        <v>0</v>
      </c>
      <c r="BO71" s="15">
        <f>AY71*$D$131</f>
        <v>413.37528628265341</v>
      </c>
      <c r="BP71" s="9">
        <f>BO71-BN71</f>
        <v>413.37528628265341</v>
      </c>
      <c r="BQ71" s="53">
        <f>BP71*IF($BP$126 &gt; 0, (BP71&gt;0), (BP71&lt;0))</f>
        <v>413.37528628265341</v>
      </c>
      <c r="BR71" s="7">
        <f>BQ71/$BQ$126</f>
        <v>3.2379705663744558E-3</v>
      </c>
      <c r="BS71" s="62">
        <f>BR71*$BP$126*OR(M71&gt;0, BP71 &lt; 0)</f>
        <v>0</v>
      </c>
      <c r="BT71" s="48">
        <f>IF(BS71&gt;0,V71,W71)</f>
        <v>9.7301925814037613</v>
      </c>
      <c r="BU71" s="46">
        <f>BS71/BT71</f>
        <v>0</v>
      </c>
      <c r="BV71" s="64">
        <f>BN71/BO71</f>
        <v>0</v>
      </c>
      <c r="BW71" s="16">
        <f>BB71+BN71+BY71</f>
        <v>0</v>
      </c>
      <c r="BX71" s="69">
        <f>BC71+BO71+BZ71</f>
        <v>441.9139937583999</v>
      </c>
      <c r="BY71" s="66">
        <v>0</v>
      </c>
      <c r="BZ71" s="15">
        <f>AZ71*$D$134</f>
        <v>28.538707475746513</v>
      </c>
      <c r="CA71" s="37">
        <f>BZ71-BY71</f>
        <v>28.538707475746513</v>
      </c>
      <c r="CB71" s="54">
        <f>CA71*(CA71&lt;&gt;0)</f>
        <v>28.538707475746513</v>
      </c>
      <c r="CC71" s="26">
        <f>CB71/$CB$126</f>
        <v>1.2826385382357999E-2</v>
      </c>
      <c r="CD71" s="47">
        <f>CC71 * $CA$126</f>
        <v>28.538707475746513</v>
      </c>
      <c r="CE71" s="48">
        <f>IF(CD71&gt;0, V71, W71)</f>
        <v>9.6959182600892557</v>
      </c>
      <c r="CF71" s="65">
        <f>CD71/CE71</f>
        <v>2.9433733567266893</v>
      </c>
      <c r="CG71" t="s">
        <v>222</v>
      </c>
      <c r="CH71" s="66"/>
      <c r="CI71" s="15">
        <f>AZ71*$CH$129</f>
        <v>26.499211063666014</v>
      </c>
      <c r="CJ71" s="37">
        <f>CI71-CH71</f>
        <v>26.499211063666014</v>
      </c>
      <c r="CK71" s="54">
        <f>CJ71*(CJ71&lt;&gt;0)</f>
        <v>26.499211063666014</v>
      </c>
      <c r="CL71" s="26">
        <f>CK71/$CK$126</f>
        <v>4.1231073694828089E-3</v>
      </c>
      <c r="CM71" s="47">
        <f>CL71 * $CJ$126</f>
        <v>26.499211063666014</v>
      </c>
      <c r="CN71" s="48">
        <f>IF(CD71&gt;0,V71,W71)</f>
        <v>9.6959182600892557</v>
      </c>
      <c r="CO71" s="65">
        <f>CM71/CN71</f>
        <v>2.7330274815478979</v>
      </c>
      <c r="CP71" s="70">
        <f>N71</f>
        <v>0</v>
      </c>
      <c r="CQ71" s="1">
        <f>BW71+BY71</f>
        <v>0</v>
      </c>
    </row>
    <row r="72" spans="1:95" x14ac:dyDescent="0.2">
      <c r="A72" s="29" t="s">
        <v>254</v>
      </c>
      <c r="B72">
        <v>1</v>
      </c>
      <c r="C72">
        <v>1</v>
      </c>
      <c r="D72">
        <v>0.19816220535357501</v>
      </c>
      <c r="E72">
        <v>0.80183779464642402</v>
      </c>
      <c r="F72">
        <v>0.98410806515693205</v>
      </c>
      <c r="G72">
        <v>0.98410806515693205</v>
      </c>
      <c r="H72">
        <v>3.42666109486E-2</v>
      </c>
      <c r="I72">
        <v>0.20309235269536099</v>
      </c>
      <c r="J72">
        <v>8.3422338953351202E-2</v>
      </c>
      <c r="K72">
        <v>0.28652503656443001</v>
      </c>
      <c r="L72">
        <v>7.2510219612148194E-2</v>
      </c>
      <c r="M72">
        <v>-0.47750478861353102</v>
      </c>
      <c r="N72" s="21">
        <v>0</v>
      </c>
      <c r="O72">
        <v>1.0027577402227399</v>
      </c>
      <c r="P72">
        <v>0.99661017263407203</v>
      </c>
      <c r="Q72">
        <v>0.99903157409892995</v>
      </c>
      <c r="R72">
        <v>0.99779943389612302</v>
      </c>
      <c r="S72">
        <v>9.8800001144409109</v>
      </c>
      <c r="T72" s="27">
        <f>IF(C72,P72,R72)</f>
        <v>0.99661017263407203</v>
      </c>
      <c r="U72" s="27">
        <f>IF(D72 = 0,O72,Q72)</f>
        <v>0.99903157409892995</v>
      </c>
      <c r="V72" s="39">
        <f>S72*T72^(1-N72)</f>
        <v>9.846508619677607</v>
      </c>
      <c r="W72" s="38">
        <f>S72*U72^(N72+1)</f>
        <v>9.8704320664275116</v>
      </c>
      <c r="X72" s="44">
        <f>0.5 * (D72-MAX($D$3:$D$125))/(MIN($D$3:$D$125)-MAX($D$3:$D$125)) + 0.75</f>
        <v>1.1487221516261426</v>
      </c>
      <c r="Y72" s="44">
        <f>AVERAGE(D72, F72, G72, H72, I72, J72, K72)</f>
        <v>0.3962406678327402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v>1</v>
      </c>
      <c r="AD72" s="22">
        <v>1</v>
      </c>
      <c r="AE72" s="22">
        <v>1</v>
      </c>
      <c r="AF72" s="22">
        <f>PERCENTILE($L$2:$L$125, 0.05)</f>
        <v>-9.907550352032625E-2</v>
      </c>
      <c r="AG72" s="22">
        <f>PERCENTILE($L$2:$L$125, 0.95)</f>
        <v>0.96668296941511545</v>
      </c>
      <c r="AH72" s="22">
        <f>MIN(MAX(L72,AF72), AG72)</f>
        <v>7.2510219612148194E-2</v>
      </c>
      <c r="AI72" s="22">
        <f>AH72-$AH$126+1</f>
        <v>1.1715857231324744</v>
      </c>
      <c r="AJ72" s="22">
        <f>PERCENTILE($M$2:$M$125, 0.02)</f>
        <v>-2.5910440121824867</v>
      </c>
      <c r="AK72" s="22">
        <f>PERCENTILE($M$2:$M$125, 0.98)</f>
        <v>1.2685596617232511</v>
      </c>
      <c r="AL72" s="22">
        <f>MIN(MAX(M72,AJ72), AK72)</f>
        <v>-0.47750478861353102</v>
      </c>
      <c r="AM72" s="22">
        <f>AL72-$AL$126 + 1</f>
        <v>3.1135392235689556</v>
      </c>
      <c r="AN72" s="46">
        <v>0</v>
      </c>
      <c r="AO72" s="75">
        <v>0.2</v>
      </c>
      <c r="AP72" s="51">
        <v>0.5</v>
      </c>
      <c r="AQ72" s="50">
        <v>1</v>
      </c>
      <c r="AR72" s="17">
        <f>(AI72^4)*AB72*AE72*AN72</f>
        <v>0</v>
      </c>
      <c r="AS72" s="17">
        <f>(AM72^4) *Z72*AC72*AO72</f>
        <v>18.795217706813414</v>
      </c>
      <c r="AT72" s="17">
        <f>(AM72^4)*AA72*AP72*AQ72</f>
        <v>46.988044267033537</v>
      </c>
      <c r="AU72" s="17">
        <f>MIN(AR72, 0.05*AR$126)</f>
        <v>0</v>
      </c>
      <c r="AV72" s="17">
        <f>MIN(AS72, 0.05*AS$126)</f>
        <v>18.795217706813414</v>
      </c>
      <c r="AW72" s="17">
        <f>MIN(AT72, 0.05*AT$126)</f>
        <v>46.988044267033537</v>
      </c>
      <c r="AX72" s="14">
        <f>AU72/$AU$126</f>
        <v>0</v>
      </c>
      <c r="AY72" s="14">
        <f>AV72/$AV$126</f>
        <v>2.7977503129005725E-3</v>
      </c>
      <c r="AZ72" s="67">
        <f>AW72/$AW$126</f>
        <v>3.3767729937697519E-3</v>
      </c>
      <c r="BA72" s="21">
        <f>N72</f>
        <v>0</v>
      </c>
      <c r="BB72" s="66">
        <v>0</v>
      </c>
      <c r="BC72" s="15">
        <f>$D$132*AX72</f>
        <v>0</v>
      </c>
      <c r="BD72" s="19">
        <f>BC72-BB72</f>
        <v>0</v>
      </c>
      <c r="BE72" s="53">
        <f>BD72*IF($BD$126 &gt; 0, (BD72&gt;0), (BD72&lt;0))</f>
        <v>0</v>
      </c>
      <c r="BF72" s="61">
        <f>BE72/$BE$126</f>
        <v>0</v>
      </c>
      <c r="BG72" s="62">
        <f>BF72*$BD$126</f>
        <v>0</v>
      </c>
      <c r="BH72" s="63">
        <f>(IF(BG72 &gt; 0, V72, W72))</f>
        <v>9.8704320664275116</v>
      </c>
      <c r="BI72" s="46">
        <f>BG72/BH72</f>
        <v>0</v>
      </c>
      <c r="BJ72" s="64" t="e">
        <f>BB72/BC72</f>
        <v>#DIV/0!</v>
      </c>
      <c r="BK72" s="66">
        <v>0</v>
      </c>
      <c r="BL72" s="66">
        <v>0</v>
      </c>
      <c r="BM72" s="66">
        <v>0</v>
      </c>
      <c r="BN72" s="10">
        <f>SUM(BK72:BM72)</f>
        <v>0</v>
      </c>
      <c r="BO72" s="15">
        <f>AY72*$D$131</f>
        <v>490.04555155672557</v>
      </c>
      <c r="BP72" s="9">
        <f>BO72-BN72</f>
        <v>490.04555155672557</v>
      </c>
      <c r="BQ72" s="53">
        <f>BP72*IF($BP$126 &gt; 0, (BP72&gt;0), (BP72&lt;0))</f>
        <v>490.04555155672557</v>
      </c>
      <c r="BR72" s="7">
        <f>BQ72/$BQ$126</f>
        <v>3.8385291157402184E-3</v>
      </c>
      <c r="BS72" s="62">
        <f>BR72*$BP$126*OR(M72&gt;0, BP72 &lt; 0)</f>
        <v>0</v>
      </c>
      <c r="BT72" s="48">
        <f>IF(BS72&gt;0,V72,W72)</f>
        <v>9.8704320664275116</v>
      </c>
      <c r="BU72" s="46">
        <f>BS72/BT72</f>
        <v>0</v>
      </c>
      <c r="BV72" s="64">
        <f>BN72/BO72</f>
        <v>0</v>
      </c>
      <c r="BW72" s="16">
        <f>BB72+BN72+BY72</f>
        <v>40</v>
      </c>
      <c r="BX72" s="69">
        <f>BC72+BO72+BZ72</f>
        <v>523.87744018130468</v>
      </c>
      <c r="BY72" s="66">
        <v>40</v>
      </c>
      <c r="BZ72" s="15">
        <f>AZ72*$D$134</f>
        <v>33.831888624579143</v>
      </c>
      <c r="CA72" s="37">
        <f>BZ72-BY72</f>
        <v>-6.1681113754208567</v>
      </c>
      <c r="CB72" s="54">
        <f>CA72*(CA72&lt;&gt;0)</f>
        <v>-6.1681113754208567</v>
      </c>
      <c r="CC72" s="26">
        <f>CB72/$CB$126</f>
        <v>-2.772184887829602E-3</v>
      </c>
      <c r="CD72" s="47">
        <f>CC72 * $CA$126</f>
        <v>-6.1681113754208567</v>
      </c>
      <c r="CE72" s="48">
        <f>IF(CD72&gt;0, V72, W72)</f>
        <v>9.8704320664275116</v>
      </c>
      <c r="CF72" s="65">
        <f>CD72/CE72</f>
        <v>-0.62490794059568788</v>
      </c>
      <c r="CG72" t="s">
        <v>222</v>
      </c>
      <c r="CH72" s="66">
        <v>0</v>
      </c>
      <c r="CI72" s="15">
        <f>AZ72*$CH$129</f>
        <v>31.414119161040002</v>
      </c>
      <c r="CJ72" s="37">
        <f>CI72-CH72</f>
        <v>31.414119161040002</v>
      </c>
      <c r="CK72" s="54">
        <f>CJ72*(CJ72&lt;&gt;0)</f>
        <v>31.414119161040002</v>
      </c>
      <c r="CL72" s="26">
        <f>CK72/$CK$126</f>
        <v>4.8878355626326437E-3</v>
      </c>
      <c r="CM72" s="47">
        <f>CL72 * $CJ$126</f>
        <v>31.414119161040002</v>
      </c>
      <c r="CN72" s="48">
        <f>IF(CD72&gt;0,V72,W72)</f>
        <v>9.8704320664275116</v>
      </c>
      <c r="CO72" s="65">
        <f>CM72/CN72</f>
        <v>3.182648839445382</v>
      </c>
      <c r="CP72" s="70">
        <f>N72</f>
        <v>0</v>
      </c>
      <c r="CQ72" s="1">
        <f>BW72+BY72</f>
        <v>80</v>
      </c>
    </row>
    <row r="73" spans="1:95" x14ac:dyDescent="0.2">
      <c r="A73" s="29" t="s">
        <v>119</v>
      </c>
      <c r="B73">
        <v>0</v>
      </c>
      <c r="C73">
        <v>0</v>
      </c>
      <c r="D73">
        <v>0.30947012401352803</v>
      </c>
      <c r="E73">
        <v>0.69052987598647098</v>
      </c>
      <c r="F73">
        <v>0.400671516508114</v>
      </c>
      <c r="G73">
        <v>0.400671516508114</v>
      </c>
      <c r="H73">
        <v>0.42247596153846101</v>
      </c>
      <c r="I73">
        <v>0.31911057692307598</v>
      </c>
      <c r="J73">
        <v>0.367173729755643</v>
      </c>
      <c r="K73">
        <v>0.38355710803364601</v>
      </c>
      <c r="L73">
        <v>0.57286751773340505</v>
      </c>
      <c r="M73">
        <v>-2.21244001635801</v>
      </c>
      <c r="N73" s="21">
        <v>0</v>
      </c>
      <c r="O73">
        <v>0.99417925954401398</v>
      </c>
      <c r="P73">
        <v>0.98647432721277795</v>
      </c>
      <c r="Q73">
        <v>1.01405907641606</v>
      </c>
      <c r="R73">
        <v>0.990715896679363</v>
      </c>
      <c r="S73">
        <v>70.569999694824205</v>
      </c>
      <c r="T73" s="27">
        <f>IF(C73,P73,R73)</f>
        <v>0.990715896679363</v>
      </c>
      <c r="U73" s="27">
        <f>IF(D73 = 0,O73,Q73)</f>
        <v>1.01405907641606</v>
      </c>
      <c r="V73" s="39">
        <f>S73*T73^(1-N73)</f>
        <v>69.914820526320128</v>
      </c>
      <c r="W73" s="38">
        <f>S73*U73^(N73+1)</f>
        <v>71.562148713215066</v>
      </c>
      <c r="X73" s="44">
        <f>0.5 * (D73-MAX($D$3:$D$125))/(MIN($D$3:$D$125)-MAX($D$3:$D$125)) + 0.75</f>
        <v>1.0916674650050466</v>
      </c>
      <c r="Y73" s="44">
        <f>AVERAGE(D73, F73, G73, H73, I73, J73, K73)</f>
        <v>0.3718757904686546</v>
      </c>
      <c r="Z73" s="22">
        <f>AI73^N73</f>
        <v>1</v>
      </c>
      <c r="AA73" s="22">
        <f>(Z73+AB73)/2</f>
        <v>1</v>
      </c>
      <c r="AB73" s="22">
        <f>AM73^N73</f>
        <v>1</v>
      </c>
      <c r="AC73" s="22">
        <v>1</v>
      </c>
      <c r="AD73" s="22">
        <v>1</v>
      </c>
      <c r="AE73" s="22">
        <v>1</v>
      </c>
      <c r="AF73" s="22">
        <f>PERCENTILE($L$2:$L$125, 0.05)</f>
        <v>-9.907550352032625E-2</v>
      </c>
      <c r="AG73" s="22">
        <f>PERCENTILE($L$2:$L$125, 0.95)</f>
        <v>0.96668296941511545</v>
      </c>
      <c r="AH73" s="22">
        <f>MIN(MAX(L73,AF73), AG73)</f>
        <v>0.57286751773340505</v>
      </c>
      <c r="AI73" s="22">
        <f>AH73-$AH$126+1</f>
        <v>1.6719430212537314</v>
      </c>
      <c r="AJ73" s="22">
        <f>PERCENTILE($M$2:$M$125, 0.02)</f>
        <v>-2.5910440121824867</v>
      </c>
      <c r="AK73" s="22">
        <f>PERCENTILE($M$2:$M$125, 0.98)</f>
        <v>1.2685596617232511</v>
      </c>
      <c r="AL73" s="22">
        <f>MIN(MAX(M73,AJ73), AK73)</f>
        <v>-2.21244001635801</v>
      </c>
      <c r="AM73" s="22">
        <f>AL73-$AL$126 + 1</f>
        <v>1.3786039958244767</v>
      </c>
      <c r="AN73" s="46">
        <v>1</v>
      </c>
      <c r="AO73" s="17">
        <v>1</v>
      </c>
      <c r="AP73" s="51">
        <v>1</v>
      </c>
      <c r="AQ73" s="21">
        <v>1</v>
      </c>
      <c r="AR73" s="17">
        <f>(AI73^4)*AB73*AE73*AN73</f>
        <v>7.8142246315392629</v>
      </c>
      <c r="AS73" s="17">
        <f>(AM73^4) *Z73*AC73*AO73</f>
        <v>3.6120864151282919</v>
      </c>
      <c r="AT73" s="17">
        <f>(AM73^4)*AA73*AP73*AQ73</f>
        <v>3.6120864151282919</v>
      </c>
      <c r="AU73" s="17">
        <f>MIN(AR73, 0.05*AR$126)</f>
        <v>7.8142246315392629</v>
      </c>
      <c r="AV73" s="17">
        <f>MIN(AS73, 0.05*AS$126)</f>
        <v>3.6120864151282919</v>
      </c>
      <c r="AW73" s="17">
        <f>MIN(AT73, 0.05*AT$126)</f>
        <v>3.6120864151282919</v>
      </c>
      <c r="AX73" s="14">
        <f>AU73/$AU$126</f>
        <v>1.0013794128008525E-2</v>
      </c>
      <c r="AY73" s="14">
        <f>AV73/$AV$126</f>
        <v>5.3767485196437419E-4</v>
      </c>
      <c r="AZ73" s="67">
        <f>AW73/$AW$126</f>
        <v>2.5958083695612065E-4</v>
      </c>
      <c r="BA73" s="21">
        <f>N73</f>
        <v>0</v>
      </c>
      <c r="BB73" s="66">
        <v>1411</v>
      </c>
      <c r="BC73" s="15">
        <f>$D$132*AX73</f>
        <v>1181.1971139575016</v>
      </c>
      <c r="BD73" s="19">
        <f>BC73-BB73</f>
        <v>-229.80288604249836</v>
      </c>
      <c r="BE73" s="53">
        <f>BD73*IF($BD$126 &gt; 0, (BD73&gt;0), (BD73&lt;0))</f>
        <v>0</v>
      </c>
      <c r="BF73" s="61">
        <f>BE73/$BE$126</f>
        <v>0</v>
      </c>
      <c r="BG73" s="62">
        <f>BF73*$BD$126</f>
        <v>0</v>
      </c>
      <c r="BH73" s="63">
        <f>(IF(BG73 &gt; 0, V73, W73))</f>
        <v>71.562148713215066</v>
      </c>
      <c r="BI73" s="46">
        <f>BG73/BH73</f>
        <v>0</v>
      </c>
      <c r="BJ73" s="64">
        <f>BB73/BC73</f>
        <v>1.1945508360349468</v>
      </c>
      <c r="BK73" s="66">
        <v>1764</v>
      </c>
      <c r="BL73" s="66">
        <v>706</v>
      </c>
      <c r="BM73" s="66">
        <v>0</v>
      </c>
      <c r="BN73" s="10">
        <f>SUM(BK73:BM73)</f>
        <v>2470</v>
      </c>
      <c r="BO73" s="15">
        <f>AY73*$D$131</f>
        <v>94.177514045523893</v>
      </c>
      <c r="BP73" s="9">
        <f>BO73-BN73</f>
        <v>-2375.8224859544762</v>
      </c>
      <c r="BQ73" s="53">
        <f>BP73*IF($BP$126 &gt; 0, (BP73&gt;0), (BP73&lt;0))</f>
        <v>0</v>
      </c>
      <c r="BR73" s="7">
        <f>BQ73/$BQ$126</f>
        <v>0</v>
      </c>
      <c r="BS73" s="62">
        <f>BR73*$BP$126*OR(M73&gt;0, BP73 &lt; 0)</f>
        <v>0</v>
      </c>
      <c r="BT73" s="48">
        <f>IF(BS73&gt;0,V73,W73)</f>
        <v>71.562148713215066</v>
      </c>
      <c r="BU73" s="46">
        <f>BS73/BT73</f>
        <v>0</v>
      </c>
      <c r="BV73" s="64">
        <f>BN73/BO73</f>
        <v>26.22706731042021</v>
      </c>
      <c r="BW73" s="16">
        <f>BB73+BN73+BY73</f>
        <v>3881</v>
      </c>
      <c r="BX73" s="69">
        <f>BC73+BO73+BZ73</f>
        <v>1277.9753684084887</v>
      </c>
      <c r="BY73" s="66">
        <v>0</v>
      </c>
      <c r="BZ73" s="15">
        <f>AZ73*$D$134</f>
        <v>2.6007404054633727</v>
      </c>
      <c r="CA73" s="37">
        <f>BZ73-BY73</f>
        <v>2.6007404054633727</v>
      </c>
      <c r="CB73" s="54">
        <f>CA73*(CA73&lt;&gt;0)</f>
        <v>2.6007404054633727</v>
      </c>
      <c r="CC73" s="26">
        <f>CB73/$CB$126</f>
        <v>1.1688720923430903E-3</v>
      </c>
      <c r="CD73" s="47">
        <f>CC73 * $CA$126</f>
        <v>2.6007404054633727</v>
      </c>
      <c r="CE73" s="48">
        <f>IF(CD73&gt;0, V73, W73)</f>
        <v>69.914820526320128</v>
      </c>
      <c r="CF73" s="65">
        <f>CD73/CE73</f>
        <v>3.7198699587368579E-2</v>
      </c>
      <c r="CG73" t="s">
        <v>222</v>
      </c>
      <c r="CH73" s="66">
        <v>0</v>
      </c>
      <c r="CI73" s="15">
        <f>AZ73*$CH$129</f>
        <v>2.4148805262027904</v>
      </c>
      <c r="CJ73" s="37">
        <f>CI73-CH73</f>
        <v>2.4148805262027904</v>
      </c>
      <c r="CK73" s="54">
        <f>CJ73*(CJ73&lt;&gt;0)</f>
        <v>2.4148805262027904</v>
      </c>
      <c r="CL73" s="26">
        <f>CK73/$CK$126</f>
        <v>3.7573992939206324E-4</v>
      </c>
      <c r="CM73" s="47">
        <f>CL73 * $CJ$126</f>
        <v>2.4148805262027904</v>
      </c>
      <c r="CN73" s="48">
        <f>IF(CD73&gt;0,V73,W73)</f>
        <v>69.914820526320128</v>
      </c>
      <c r="CO73" s="65">
        <f>CM73/CN73</f>
        <v>3.4540323611267583E-2</v>
      </c>
      <c r="CP73" s="70">
        <f>N73</f>
        <v>0</v>
      </c>
      <c r="CQ73" s="1">
        <f>BW73+BY73</f>
        <v>3881</v>
      </c>
    </row>
    <row r="74" spans="1:95" x14ac:dyDescent="0.2">
      <c r="A74" s="29" t="s">
        <v>162</v>
      </c>
      <c r="B74">
        <v>1</v>
      </c>
      <c r="C74">
        <v>1</v>
      </c>
      <c r="D74">
        <v>0.68757491010786997</v>
      </c>
      <c r="E74">
        <v>0.31242508989212903</v>
      </c>
      <c r="F74">
        <v>0.95629717918156498</v>
      </c>
      <c r="G74">
        <v>0.95629717918156498</v>
      </c>
      <c r="H74">
        <v>0.11867948182198</v>
      </c>
      <c r="I74">
        <v>0.39155871291266098</v>
      </c>
      <c r="J74">
        <v>0.21556898003042099</v>
      </c>
      <c r="K74">
        <v>0.45403524920664401</v>
      </c>
      <c r="L74">
        <v>1.10962892506608</v>
      </c>
      <c r="M74">
        <v>-2.0927388237695501</v>
      </c>
      <c r="N74" s="21">
        <v>0</v>
      </c>
      <c r="O74">
        <v>1.0175247703875301</v>
      </c>
      <c r="P74">
        <v>0.986523204405923</v>
      </c>
      <c r="Q74">
        <v>1.0121376393022099</v>
      </c>
      <c r="R74">
        <v>0.97822041056202402</v>
      </c>
      <c r="S74">
        <v>141.55999755859301</v>
      </c>
      <c r="T74" s="27">
        <f>IF(C74,P74,R74)</f>
        <v>0.986523204405923</v>
      </c>
      <c r="U74" s="27">
        <f>IF(D74 = 0,O74,Q74)</f>
        <v>1.0121376393022099</v>
      </c>
      <c r="V74" s="39">
        <f>S74*T74^(1-N74)</f>
        <v>139.65222240719783</v>
      </c>
      <c r="W74" s="38">
        <f>S74*U74^(N74+1)</f>
        <v>143.27820174858093</v>
      </c>
      <c r="X74" s="44">
        <f>0.5 * (D74-MAX($D$3:$D$125))/(MIN($D$3:$D$125)-MAX($D$3:$D$125)) + 0.75</f>
        <v>0.89785690471190294</v>
      </c>
      <c r="Y74" s="44">
        <f>AVERAGE(D74, F74, G74, H74, I74, J74, K74)</f>
        <v>0.54000167034895796</v>
      </c>
      <c r="Z74" s="22">
        <f>AI74^N74</f>
        <v>1</v>
      </c>
      <c r="AA74" s="22">
        <f>(Z74+AB74)/2</f>
        <v>1</v>
      </c>
      <c r="AB74" s="22">
        <f>AM74^N74</f>
        <v>1</v>
      </c>
      <c r="AC74" s="22">
        <v>1</v>
      </c>
      <c r="AD74" s="22">
        <v>1</v>
      </c>
      <c r="AE74" s="22">
        <v>1</v>
      </c>
      <c r="AF74" s="22">
        <f>PERCENTILE($L$2:$L$125, 0.05)</f>
        <v>-9.907550352032625E-2</v>
      </c>
      <c r="AG74" s="22">
        <f>PERCENTILE($L$2:$L$125, 0.95)</f>
        <v>0.96668296941511545</v>
      </c>
      <c r="AH74" s="22">
        <f>MIN(MAX(L74,AF74), AG74)</f>
        <v>0.96668296941511545</v>
      </c>
      <c r="AI74" s="22">
        <f>AH74-$AH$126+1</f>
        <v>2.0657584729354417</v>
      </c>
      <c r="AJ74" s="22">
        <f>PERCENTILE($M$2:$M$125, 0.02)</f>
        <v>-2.5910440121824867</v>
      </c>
      <c r="AK74" s="22">
        <f>PERCENTILE($M$2:$M$125, 0.98)</f>
        <v>1.2685596617232511</v>
      </c>
      <c r="AL74" s="22">
        <f>MIN(MAX(M74,AJ74), AK74)</f>
        <v>-2.0927388237695501</v>
      </c>
      <c r="AM74" s="22">
        <f>AL74-$AL$126 + 1</f>
        <v>1.4983051884129366</v>
      </c>
      <c r="AN74" s="46">
        <v>1</v>
      </c>
      <c r="AO74" s="17">
        <v>1</v>
      </c>
      <c r="AP74" s="51">
        <v>1</v>
      </c>
      <c r="AQ74" s="21">
        <v>1</v>
      </c>
      <c r="AR74" s="17">
        <f>(AI74^4)*AB74*AE74*AN74</f>
        <v>18.210344884831038</v>
      </c>
      <c r="AS74" s="17">
        <f>(AM74^4) *Z74*AC74*AO74</f>
        <v>5.0396587915892335</v>
      </c>
      <c r="AT74" s="17">
        <f>(AM74^4)*AA74*AP74*AQ74</f>
        <v>5.0396587915892335</v>
      </c>
      <c r="AU74" s="17">
        <f>MIN(AR74, 0.05*AR$126)</f>
        <v>18.210344884831038</v>
      </c>
      <c r="AV74" s="17">
        <f>MIN(AS74, 0.05*AS$126)</f>
        <v>5.0396587915892335</v>
      </c>
      <c r="AW74" s="17">
        <f>MIN(AT74, 0.05*AT$126)</f>
        <v>5.0396587915892335</v>
      </c>
      <c r="AX74" s="14">
        <f>AU74/$AU$126</f>
        <v>2.3336242976778943E-2</v>
      </c>
      <c r="AY74" s="14">
        <f>AV74/$AV$126</f>
        <v>7.5017524037349385E-4</v>
      </c>
      <c r="AZ74" s="67">
        <f>AW74/$AW$126</f>
        <v>3.6217263286253388E-4</v>
      </c>
      <c r="BA74" s="21">
        <f>N74</f>
        <v>0</v>
      </c>
      <c r="BB74" s="66">
        <v>3256</v>
      </c>
      <c r="BC74" s="15">
        <f>$D$132*AX74</f>
        <v>2752.6732128119138</v>
      </c>
      <c r="BD74" s="19">
        <f>BC74-BB74</f>
        <v>-503.3267871880862</v>
      </c>
      <c r="BE74" s="53">
        <f>BD74*IF($BD$126 &gt; 0, (BD74&gt;0), (BD74&lt;0))</f>
        <v>0</v>
      </c>
      <c r="BF74" s="61">
        <f>BE74/$BE$126</f>
        <v>0</v>
      </c>
      <c r="BG74" s="62">
        <f>BF74*$BD$126</f>
        <v>0</v>
      </c>
      <c r="BH74" s="63">
        <f>(IF(BG74 &gt; 0, V74, W74))</f>
        <v>143.27820174858093</v>
      </c>
      <c r="BI74" s="46">
        <f>BG74/BH74</f>
        <v>0</v>
      </c>
      <c r="BJ74" s="64">
        <f>BB74/BC74</f>
        <v>1.1828501780906739</v>
      </c>
      <c r="BK74" s="66">
        <v>1274</v>
      </c>
      <c r="BL74" s="66">
        <v>6229</v>
      </c>
      <c r="BM74" s="66">
        <v>0</v>
      </c>
      <c r="BN74" s="10">
        <f>SUM(BK74:BM74)</f>
        <v>7503</v>
      </c>
      <c r="BO74" s="15">
        <f>AY74*$D$131</f>
        <v>131.39844457810005</v>
      </c>
      <c r="BP74" s="9">
        <f>BO74-BN74</f>
        <v>-7371.6015554219002</v>
      </c>
      <c r="BQ74" s="53">
        <f>BP74*IF($BP$126 &gt; 0, (BP74&gt;0), (BP74&lt;0))</f>
        <v>0</v>
      </c>
      <c r="BR74" s="7">
        <f>BQ74/$BQ$126</f>
        <v>0</v>
      </c>
      <c r="BS74" s="62">
        <f>BR74*$BP$126*OR(M74&gt;0, BP74 &lt; 0)</f>
        <v>0</v>
      </c>
      <c r="BT74" s="48">
        <f>IF(BS74&gt;0,V74,W74)</f>
        <v>143.27820174858093</v>
      </c>
      <c r="BU74" s="46">
        <f>BS74/BT74</f>
        <v>0</v>
      </c>
      <c r="BV74" s="64">
        <f>BN74/BO74</f>
        <v>57.101132544536313</v>
      </c>
      <c r="BW74" s="16">
        <f>BB74+BN74+BY74</f>
        <v>10759</v>
      </c>
      <c r="BX74" s="69">
        <f>BC74+BO74+BZ74</f>
        <v>2887.7002649986639</v>
      </c>
      <c r="BY74" s="66">
        <v>0</v>
      </c>
      <c r="BZ74" s="15">
        <f>AZ74*$D$134</f>
        <v>3.6286076086497268</v>
      </c>
      <c r="CA74" s="37">
        <f>BZ74-BY74</f>
        <v>3.6286076086497268</v>
      </c>
      <c r="CB74" s="54">
        <f>CA74*(CA74&lt;&gt;0)</f>
        <v>3.6286076086497268</v>
      </c>
      <c r="CC74" s="26">
        <f>CB74/$CB$126</f>
        <v>1.630834880292014E-3</v>
      </c>
      <c r="CD74" s="47">
        <f>CC74 * $CA$126</f>
        <v>3.6286076086497268</v>
      </c>
      <c r="CE74" s="48">
        <f>IF(CD74&gt;0, V74, W74)</f>
        <v>139.65222240719783</v>
      </c>
      <c r="CF74" s="65">
        <f>CD74/CE74</f>
        <v>2.5983171238545964E-2</v>
      </c>
      <c r="CG74" t="s">
        <v>222</v>
      </c>
      <c r="CH74" s="66">
        <v>0</v>
      </c>
      <c r="CI74" s="15">
        <f>AZ74*$CH$129</f>
        <v>3.3692920035201528</v>
      </c>
      <c r="CJ74" s="37">
        <f>CI74-CH74</f>
        <v>3.3692920035201528</v>
      </c>
      <c r="CK74" s="54">
        <f>CJ74*(CJ74&lt;&gt;0)</f>
        <v>3.3692920035201528</v>
      </c>
      <c r="CL74" s="26">
        <f>CK74/$CK$126</f>
        <v>5.2424023704996932E-4</v>
      </c>
      <c r="CM74" s="47">
        <f>CL74 * $CJ$126</f>
        <v>3.3692920035201528</v>
      </c>
      <c r="CN74" s="48">
        <f>IF(CD74&gt;0,V74,W74)</f>
        <v>139.65222240719783</v>
      </c>
      <c r="CO74" s="65">
        <f>CM74/CN74</f>
        <v>2.412630422519145E-2</v>
      </c>
      <c r="CP74" s="70">
        <f>N74</f>
        <v>0</v>
      </c>
      <c r="CQ74" s="1">
        <f>BW74+BY74</f>
        <v>10759</v>
      </c>
    </row>
    <row r="75" spans="1:95" x14ac:dyDescent="0.2">
      <c r="A75" s="29" t="s">
        <v>271</v>
      </c>
      <c r="B75">
        <v>1</v>
      </c>
      <c r="C75">
        <v>1</v>
      </c>
      <c r="D75">
        <v>0.90251697962444999</v>
      </c>
      <c r="E75">
        <v>9.7483020375549304E-2</v>
      </c>
      <c r="F75">
        <v>0.99960270162892295</v>
      </c>
      <c r="G75">
        <v>0.99960270162892295</v>
      </c>
      <c r="H75">
        <v>0.49811951525282</v>
      </c>
      <c r="I75">
        <v>0.745089845382365</v>
      </c>
      <c r="J75">
        <v>0.60921571926671603</v>
      </c>
      <c r="K75">
        <v>0.78036765620687898</v>
      </c>
      <c r="L75">
        <v>0.17027624929108801</v>
      </c>
      <c r="M75">
        <v>7.8899474503294195E-2</v>
      </c>
      <c r="N75" s="21">
        <v>-2</v>
      </c>
      <c r="O75">
        <v>1.01767944930595</v>
      </c>
      <c r="P75">
        <v>0.99194091745573498</v>
      </c>
      <c r="Q75">
        <v>1.0016983394082299</v>
      </c>
      <c r="R75">
        <v>0.99653785668084305</v>
      </c>
      <c r="S75">
        <v>11.7600002288818</v>
      </c>
      <c r="T75" s="27">
        <f>IF(C75,P75,R75)</f>
        <v>0.99194091745573498</v>
      </c>
      <c r="U75" s="27">
        <f>IF(D75 = 0,O75,Q75)</f>
        <v>1.0016983394082299</v>
      </c>
      <c r="V75" s="39">
        <f>S75*T75^(1-N75)</f>
        <v>11.477961029787705</v>
      </c>
      <c r="W75" s="38">
        <f>S75*U75^(N75+1)</f>
        <v>11.740061619578222</v>
      </c>
      <c r="X75" s="44">
        <f>0.5 * (D75-MAX($D$3:$D$125))/(MIN($D$3:$D$125)-MAX($D$3:$D$125)) + 0.75</f>
        <v>0.78768098402630227</v>
      </c>
      <c r="Y75" s="44">
        <f>AVERAGE(D75, F75, G75, H75, I75, J75, K75)</f>
        <v>0.79064501699872525</v>
      </c>
      <c r="Z75" s="22">
        <f>AI75^N75</f>
        <v>0.62063466046597915</v>
      </c>
      <c r="AA75" s="22">
        <f>(Z75+AB75)/2</f>
        <v>0.34744102994706488</v>
      </c>
      <c r="AB75" s="22">
        <f>AM75^N75</f>
        <v>7.424739942815059E-2</v>
      </c>
      <c r="AC75" s="22">
        <v>1</v>
      </c>
      <c r="AD75" s="22">
        <v>1</v>
      </c>
      <c r="AE75" s="22">
        <v>1</v>
      </c>
      <c r="AF75" s="22">
        <f>PERCENTILE($L$2:$L$125, 0.05)</f>
        <v>-9.907550352032625E-2</v>
      </c>
      <c r="AG75" s="22">
        <f>PERCENTILE($L$2:$L$125, 0.95)</f>
        <v>0.96668296941511545</v>
      </c>
      <c r="AH75" s="22">
        <f>MIN(MAX(L75,AF75), AG75)</f>
        <v>0.17027624929108801</v>
      </c>
      <c r="AI75" s="22">
        <f>AH75-$AH$126+1</f>
        <v>1.2693517528114142</v>
      </c>
      <c r="AJ75" s="22">
        <f>PERCENTILE($M$2:$M$125, 0.02)</f>
        <v>-2.5910440121824867</v>
      </c>
      <c r="AK75" s="22">
        <f>PERCENTILE($M$2:$M$125, 0.98)</f>
        <v>1.2685596617232511</v>
      </c>
      <c r="AL75" s="22">
        <f>MIN(MAX(M75,AJ75), AK75)</f>
        <v>7.8899474503294195E-2</v>
      </c>
      <c r="AM75" s="22">
        <f>AL75-$AL$126 + 1</f>
        <v>3.669943486685781</v>
      </c>
      <c r="AN75" s="46">
        <v>0</v>
      </c>
      <c r="AO75" s="75">
        <v>0.2</v>
      </c>
      <c r="AP75" s="51">
        <v>0.5</v>
      </c>
      <c r="AQ75" s="50">
        <v>1</v>
      </c>
      <c r="AR75" s="17">
        <f>(AI75^4)*AB75*AE75*AN75</f>
        <v>0</v>
      </c>
      <c r="AS75" s="17">
        <f>(AM75^4) *Z75*AC75*AO75</f>
        <v>22.516637082673864</v>
      </c>
      <c r="AT75" s="17">
        <f>(AM75^4)*AA75*AP75*AQ75</f>
        <v>31.512917652209175</v>
      </c>
      <c r="AU75" s="17">
        <f>MIN(AR75, 0.05*AR$126)</f>
        <v>0</v>
      </c>
      <c r="AV75" s="17">
        <f>MIN(AS75, 0.05*AS$126)</f>
        <v>22.516637082673864</v>
      </c>
      <c r="AW75" s="17">
        <f>MIN(AT75, 0.05*AT$126)</f>
        <v>31.512917652209175</v>
      </c>
      <c r="AX75" s="14">
        <f>AU75/$AU$126</f>
        <v>0</v>
      </c>
      <c r="AY75" s="14">
        <f>AV75/$AV$126</f>
        <v>3.3516998539837566E-3</v>
      </c>
      <c r="AZ75" s="67">
        <f>AW75/$AW$126</f>
        <v>2.2646605310518934E-3</v>
      </c>
      <c r="BA75" s="21">
        <f>N75</f>
        <v>-2</v>
      </c>
      <c r="BB75" s="66">
        <v>0</v>
      </c>
      <c r="BC75" s="15">
        <f>$D$132*AX75</f>
        <v>0</v>
      </c>
      <c r="BD75" s="19">
        <f>BC75-BB75</f>
        <v>0</v>
      </c>
      <c r="BE75" s="53">
        <f>BD75*IF($BD$126 &gt; 0, (BD75&gt;0), (BD75&lt;0))</f>
        <v>0</v>
      </c>
      <c r="BF75" s="61">
        <f>BE75/$BE$126</f>
        <v>0</v>
      </c>
      <c r="BG75" s="62">
        <f>BF75*$BD$126</f>
        <v>0</v>
      </c>
      <c r="BH75" s="63">
        <f>(IF(BG75 &gt; 0, V75, W75))</f>
        <v>11.740061619578222</v>
      </c>
      <c r="BI75" s="46">
        <f>BG75/BH75</f>
        <v>0</v>
      </c>
      <c r="BJ75" s="64" t="e">
        <f>BB75/BC75</f>
        <v>#DIV/0!</v>
      </c>
      <c r="BK75" s="66">
        <v>0</v>
      </c>
      <c r="BL75" s="66">
        <v>0</v>
      </c>
      <c r="BM75" s="66">
        <v>0</v>
      </c>
      <c r="BN75" s="10">
        <f>SUM(BK75:BM75)</f>
        <v>0</v>
      </c>
      <c r="BO75" s="15">
        <f>AY75*$D$131</f>
        <v>587.07369132423287</v>
      </c>
      <c r="BP75" s="9">
        <f>BO75-BN75</f>
        <v>587.07369132423287</v>
      </c>
      <c r="BQ75" s="53">
        <f>BP75*IF($BP$126 &gt; 0, (BP75&gt;0), (BP75&lt;0))</f>
        <v>587.07369132423287</v>
      </c>
      <c r="BR75" s="7">
        <f>BQ75/$BQ$126</f>
        <v>4.5985509919934412E-3</v>
      </c>
      <c r="BS75" s="62">
        <f>BR75*$BP$126*OR(M75&gt;0, BP75 &lt; 0)</f>
        <v>27.053275485897366</v>
      </c>
      <c r="BT75" s="48">
        <f>IF(BS75&gt;0,V75,W75)</f>
        <v>11.477961029787705</v>
      </c>
      <c r="BU75" s="46">
        <f>BS75/BT75</f>
        <v>2.3569757220545067</v>
      </c>
      <c r="BV75" s="64">
        <f>BN75/BO75</f>
        <v>0</v>
      </c>
      <c r="BW75" s="16">
        <f>BB75+BN75+BY75</f>
        <v>0</v>
      </c>
      <c r="BX75" s="69">
        <f>BC75+BO75+BZ75</f>
        <v>609.76332518484173</v>
      </c>
      <c r="BY75" s="66">
        <v>0</v>
      </c>
      <c r="BZ75" s="15">
        <f>AZ75*$D$134</f>
        <v>22.689633860608918</v>
      </c>
      <c r="CA75" s="37">
        <f>BZ75-BY75</f>
        <v>22.689633860608918</v>
      </c>
      <c r="CB75" s="54">
        <f>CA75*(CA75&lt;&gt;0)</f>
        <v>22.689633860608918</v>
      </c>
      <c r="CC75" s="26">
        <f>CB75/$CB$126</f>
        <v>1.0197588251959077E-2</v>
      </c>
      <c r="CD75" s="47">
        <f>CC75 * $CA$126</f>
        <v>22.689633860608918</v>
      </c>
      <c r="CE75" s="48">
        <f>IF(CD75&gt;0, V75, W75)</f>
        <v>11.477961029787705</v>
      </c>
      <c r="CF75" s="65">
        <f>CD75/CE75</f>
        <v>1.9768000432938029</v>
      </c>
      <c r="CG75" t="s">
        <v>222</v>
      </c>
      <c r="CH75" s="66"/>
      <c r="CI75" s="15">
        <f>AZ75*$CH$129</f>
        <v>21.068136920375764</v>
      </c>
      <c r="CJ75" s="37">
        <f>CI75-CH75</f>
        <v>21.068136920375764</v>
      </c>
      <c r="CK75" s="54">
        <f>CJ75*(CJ75&lt;&gt;0)</f>
        <v>21.068136920375764</v>
      </c>
      <c r="CL75" s="26">
        <f>CK75/$CK$126</f>
        <v>3.2780670484480728E-3</v>
      </c>
      <c r="CM75" s="47">
        <f>CL75 * $CJ$126</f>
        <v>21.068136920375764</v>
      </c>
      <c r="CN75" s="48">
        <f>IF(CD75&gt;0,V75,W75)</f>
        <v>11.477961029787705</v>
      </c>
      <c r="CO75" s="65">
        <f>CM75/CN75</f>
        <v>1.8355295740854625</v>
      </c>
      <c r="CP75" s="70">
        <f>N75</f>
        <v>-2</v>
      </c>
      <c r="CQ75" s="1">
        <f>BW75+BY75</f>
        <v>0</v>
      </c>
    </row>
    <row r="76" spans="1:95" x14ac:dyDescent="0.2">
      <c r="A76" s="29" t="s">
        <v>272</v>
      </c>
      <c r="B76">
        <v>1</v>
      </c>
      <c r="C76">
        <v>0</v>
      </c>
      <c r="D76">
        <v>0.246104674390731</v>
      </c>
      <c r="E76">
        <v>0.75389532560926797</v>
      </c>
      <c r="F76">
        <v>0.97616209773539897</v>
      </c>
      <c r="G76">
        <v>0.97616209773539897</v>
      </c>
      <c r="H76">
        <v>0.187003760969494</v>
      </c>
      <c r="I76">
        <v>8.7755954868366001E-2</v>
      </c>
      <c r="J76">
        <v>0.128104229469029</v>
      </c>
      <c r="K76">
        <v>0.35362479178822298</v>
      </c>
      <c r="L76">
        <v>0.213376593640868</v>
      </c>
      <c r="M76">
        <v>-6.8034329301977003E-2</v>
      </c>
      <c r="N76" s="21">
        <v>0</v>
      </c>
      <c r="O76">
        <v>0.99785916807276098</v>
      </c>
      <c r="P76">
        <v>1.00049060686351</v>
      </c>
      <c r="Q76">
        <v>1.0007557214420399</v>
      </c>
      <c r="R76">
        <v>0.99912981279027602</v>
      </c>
      <c r="S76">
        <v>12.9799995422363</v>
      </c>
      <c r="T76" s="27">
        <f>IF(C76,P76,R76)</f>
        <v>0.99912981279027602</v>
      </c>
      <c r="U76" s="27">
        <f>IF(D76 = 0,O76,Q76)</f>
        <v>1.0007557214420399</v>
      </c>
      <c r="V76" s="39">
        <f>S76*T76^(1-N76)</f>
        <v>12.968704512652423</v>
      </c>
      <c r="W76" s="38">
        <f>S76*U76^(N76+1)</f>
        <v>12.989808806208037</v>
      </c>
      <c r="X76" s="44">
        <f>0.5 * (D76-MAX($D$3:$D$125))/(MIN($D$3:$D$125)-MAX($D$3:$D$125)) + 0.75</f>
        <v>1.1241475968263799</v>
      </c>
      <c r="Y76" s="44">
        <f>AVERAGE(D76, F76, G76, H76, I76, J76, K76)</f>
        <v>0.42213108670809157</v>
      </c>
      <c r="Z76" s="22">
        <f>AI76^N76</f>
        <v>1</v>
      </c>
      <c r="AA76" s="22">
        <f>(Z76+AB76)/2</f>
        <v>1</v>
      </c>
      <c r="AB76" s="22">
        <f>AM76^N76</f>
        <v>1</v>
      </c>
      <c r="AC76" s="22">
        <v>1</v>
      </c>
      <c r="AD76" s="22">
        <v>1</v>
      </c>
      <c r="AE76" s="22">
        <v>1</v>
      </c>
      <c r="AF76" s="22">
        <f>PERCENTILE($L$2:$L$125, 0.05)</f>
        <v>-9.907550352032625E-2</v>
      </c>
      <c r="AG76" s="22">
        <f>PERCENTILE($L$2:$L$125, 0.95)</f>
        <v>0.96668296941511545</v>
      </c>
      <c r="AH76" s="22">
        <f>MIN(MAX(L76,AF76), AG76)</f>
        <v>0.213376593640868</v>
      </c>
      <c r="AI76" s="22">
        <f>AH76-$AH$126+1</f>
        <v>1.3124520971611942</v>
      </c>
      <c r="AJ76" s="22">
        <f>PERCENTILE($M$2:$M$125, 0.02)</f>
        <v>-2.5910440121824867</v>
      </c>
      <c r="AK76" s="22">
        <f>PERCENTILE($M$2:$M$125, 0.98)</f>
        <v>1.2685596617232511</v>
      </c>
      <c r="AL76" s="22">
        <f>MIN(MAX(M76,AJ76), AK76)</f>
        <v>-6.8034329301977003E-2</v>
      </c>
      <c r="AM76" s="22">
        <f>AL76-$AL$126 + 1</f>
        <v>3.5230096828805095</v>
      </c>
      <c r="AN76" s="46">
        <v>0</v>
      </c>
      <c r="AO76" s="75">
        <v>0.2</v>
      </c>
      <c r="AP76" s="51">
        <v>0.5</v>
      </c>
      <c r="AQ76" s="50">
        <v>1</v>
      </c>
      <c r="AR76" s="17">
        <f>(AI76^4)*AB76*AE76*AN76</f>
        <v>0</v>
      </c>
      <c r="AS76" s="17">
        <f>(AM76^4) *Z76*AC76*AO76</f>
        <v>30.809549138450997</v>
      </c>
      <c r="AT76" s="17">
        <f>(AM76^4)*AA76*AP76*AQ76</f>
        <v>77.023872846127489</v>
      </c>
      <c r="AU76" s="17">
        <f>MIN(AR76, 0.05*AR$126)</f>
        <v>0</v>
      </c>
      <c r="AV76" s="17">
        <f>MIN(AS76, 0.05*AS$126)</f>
        <v>30.809549138450997</v>
      </c>
      <c r="AW76" s="17">
        <f>MIN(AT76, 0.05*AT$126)</f>
        <v>77.023872846127489</v>
      </c>
      <c r="AX76" s="14">
        <f>AU76/$AU$126</f>
        <v>0</v>
      </c>
      <c r="AY76" s="14">
        <f>AV76/$AV$126</f>
        <v>4.5861360632805867E-3</v>
      </c>
      <c r="AZ76" s="67">
        <f>AW76/$AW$126</f>
        <v>5.5352832355450325E-3</v>
      </c>
      <c r="BA76" s="21">
        <f>N76</f>
        <v>0</v>
      </c>
      <c r="BB76" s="66">
        <v>0</v>
      </c>
      <c r="BC76" s="15">
        <f>$D$132*AX76</f>
        <v>0</v>
      </c>
      <c r="BD76" s="19">
        <f>BC76-BB76</f>
        <v>0</v>
      </c>
      <c r="BE76" s="53">
        <f>BD76*IF($BD$126 &gt; 0, (BD76&gt;0), (BD76&lt;0))</f>
        <v>0</v>
      </c>
      <c r="BF76" s="61">
        <f>BE76/$BE$126</f>
        <v>0</v>
      </c>
      <c r="BG76" s="62">
        <f>BF76*$BD$126</f>
        <v>0</v>
      </c>
      <c r="BH76" s="63">
        <f>(IF(BG76 &gt; 0, V76, W76))</f>
        <v>12.989808806208037</v>
      </c>
      <c r="BI76" s="46">
        <f>BG76/BH76</f>
        <v>0</v>
      </c>
      <c r="BJ76" s="64" t="e">
        <f>BB76/BC76</f>
        <v>#DIV/0!</v>
      </c>
      <c r="BK76" s="66">
        <v>0</v>
      </c>
      <c r="BL76" s="66">
        <v>0</v>
      </c>
      <c r="BM76" s="66">
        <v>0</v>
      </c>
      <c r="BN76" s="10">
        <f>SUM(BK76:BM76)</f>
        <v>0</v>
      </c>
      <c r="BO76" s="15">
        <f>AY76*$D$131</f>
        <v>803.29383443603774</v>
      </c>
      <c r="BP76" s="9">
        <f>BO76-BN76</f>
        <v>803.29383443603774</v>
      </c>
      <c r="BQ76" s="53">
        <f>BP76*IF($BP$126 &gt; 0, (BP76&gt;0), (BP76&lt;0))</f>
        <v>803.29383443603774</v>
      </c>
      <c r="BR76" s="7">
        <f>BQ76/$BQ$126</f>
        <v>6.2922043923918864E-3</v>
      </c>
      <c r="BS76" s="62">
        <f>BR76*$BP$126*OR(M76&gt;0, BP76 &lt; 0)</f>
        <v>0</v>
      </c>
      <c r="BT76" s="48">
        <f>IF(BS76&gt;0,V76,W76)</f>
        <v>12.989808806208037</v>
      </c>
      <c r="BU76" s="46">
        <f>BS76/BT76</f>
        <v>0</v>
      </c>
      <c r="BV76" s="64">
        <f>BN76/BO76</f>
        <v>0</v>
      </c>
      <c r="BW76" s="16">
        <f>BB76+BN76+BY76</f>
        <v>0</v>
      </c>
      <c r="BX76" s="69">
        <f>BC76+BO76+BZ76</f>
        <v>858.75183717296341</v>
      </c>
      <c r="BY76" s="66">
        <v>0</v>
      </c>
      <c r="BZ76" s="15">
        <f>AZ76*$D$134</f>
        <v>55.458002736925678</v>
      </c>
      <c r="CA76" s="37">
        <f>BZ76-BY76</f>
        <v>55.458002736925678</v>
      </c>
      <c r="CB76" s="54">
        <f>CA76*(CA76&lt;&gt;0)</f>
        <v>55.458002736925678</v>
      </c>
      <c r="CC76" s="26">
        <f>CB76/$CB$126</f>
        <v>2.4924945050303706E-2</v>
      </c>
      <c r="CD76" s="47">
        <f>CC76 * $CA$126</f>
        <v>55.458002736925678</v>
      </c>
      <c r="CE76" s="48">
        <f>IF(CD76&gt;0, V76, W76)</f>
        <v>12.968704512652423</v>
      </c>
      <c r="CF76" s="65">
        <f>CD76/CE76</f>
        <v>4.276294728037036</v>
      </c>
      <c r="CG76" t="s">
        <v>222</v>
      </c>
      <c r="CH76" s="66"/>
      <c r="CI76" s="15">
        <f>AZ76*$CH$129</f>
        <v>51.494739940275437</v>
      </c>
      <c r="CJ76" s="37">
        <f>CI76-CH76</f>
        <v>51.494739940275437</v>
      </c>
      <c r="CK76" s="54">
        <f>CJ76*(CJ76&lt;&gt;0)</f>
        <v>51.494739940275437</v>
      </c>
      <c r="CL76" s="26">
        <f>CK76/$CK$126</f>
        <v>8.0122514299479433E-3</v>
      </c>
      <c r="CM76" s="47">
        <f>CL76 * $CJ$126</f>
        <v>51.49473994027543</v>
      </c>
      <c r="CN76" s="48">
        <f>IF(CD76&gt;0,V76,W76)</f>
        <v>12.968704512652423</v>
      </c>
      <c r="CO76" s="65">
        <f>CM76/CN76</f>
        <v>3.9706926694209548</v>
      </c>
      <c r="CP76" s="70">
        <f>N76</f>
        <v>0</v>
      </c>
      <c r="CQ76" s="1">
        <f>BW76+BY76</f>
        <v>0</v>
      </c>
    </row>
    <row r="77" spans="1:95" x14ac:dyDescent="0.2">
      <c r="A77" s="29" t="s">
        <v>225</v>
      </c>
      <c r="B77">
        <v>0</v>
      </c>
      <c r="C77">
        <v>1</v>
      </c>
      <c r="D77">
        <v>0.43587694766280399</v>
      </c>
      <c r="E77">
        <v>0.56412305233719495</v>
      </c>
      <c r="F77">
        <v>0.69010727056018994</v>
      </c>
      <c r="G77">
        <v>0.69010727056018994</v>
      </c>
      <c r="H77">
        <v>0.18470539072294101</v>
      </c>
      <c r="I77">
        <v>0.25741746761387302</v>
      </c>
      <c r="J77">
        <v>0.21805135618594701</v>
      </c>
      <c r="K77">
        <v>0.38791600412902699</v>
      </c>
      <c r="L77">
        <v>1.0247841384708001</v>
      </c>
      <c r="M77">
        <v>-1.1390458390041101</v>
      </c>
      <c r="N77" s="21">
        <v>0</v>
      </c>
      <c r="O77">
        <v>1.01635321865328</v>
      </c>
      <c r="P77">
        <v>0.995536577478775</v>
      </c>
      <c r="Q77">
        <v>1.0030338408655399</v>
      </c>
      <c r="R77">
        <v>0.98952427576131896</v>
      </c>
      <c r="S77">
        <v>271.91000366210898</v>
      </c>
      <c r="T77" s="27">
        <f>IF(C77,P77,R77)</f>
        <v>0.995536577478775</v>
      </c>
      <c r="U77" s="27">
        <f>IF(D77 = 0,O77,Q77)</f>
        <v>1.0030338408655399</v>
      </c>
      <c r="V77" s="39">
        <f>S77*T77^(1-N77)</f>
        <v>270.69635442801717</v>
      </c>
      <c r="W77" s="38">
        <f>S77*U77^(N77+1)</f>
        <v>272.73493534296819</v>
      </c>
      <c r="X77" s="44">
        <f>0.5 * (D77-MAX($D$3:$D$125))/(MIN($D$3:$D$125)-MAX($D$3:$D$125)) + 0.75</f>
        <v>1.0268733174106548</v>
      </c>
      <c r="Y77" s="44">
        <f>AVERAGE(D77, F77, G77, H77, I77, J77, K77)</f>
        <v>0.40916881534785315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PERCENTILE($L$2:$L$125, 0.05)</f>
        <v>-9.907550352032625E-2</v>
      </c>
      <c r="AG77" s="22">
        <f>PERCENTILE($L$2:$L$125, 0.95)</f>
        <v>0.96668296941511545</v>
      </c>
      <c r="AH77" s="22">
        <f>MIN(MAX(L77,AF77), AG77)</f>
        <v>0.96668296941511545</v>
      </c>
      <c r="AI77" s="22">
        <f>AH77-$AH$126+1</f>
        <v>2.0657584729354417</v>
      </c>
      <c r="AJ77" s="22">
        <f>PERCENTILE($M$2:$M$125, 0.02)</f>
        <v>-2.5910440121824867</v>
      </c>
      <c r="AK77" s="22">
        <f>PERCENTILE($M$2:$M$125, 0.98)</f>
        <v>1.2685596617232511</v>
      </c>
      <c r="AL77" s="22">
        <f>MIN(MAX(M77,AJ77), AK77)</f>
        <v>-1.1390458390041101</v>
      </c>
      <c r="AM77" s="22">
        <f>AL77-$AL$126 + 1</f>
        <v>2.4519981731783766</v>
      </c>
      <c r="AN77" s="46">
        <v>0</v>
      </c>
      <c r="AO77" s="17">
        <v>1</v>
      </c>
      <c r="AP77" s="51">
        <v>1</v>
      </c>
      <c r="AQ77" s="21">
        <v>1</v>
      </c>
      <c r="AR77" s="17">
        <f>(AI77^4)*AB77*AE77*AN77</f>
        <v>0</v>
      </c>
      <c r="AS77" s="17">
        <f>(AM77^4) *Z77*AC77*AO77</f>
        <v>36.147691663280995</v>
      </c>
      <c r="AT77" s="17">
        <f>(AM77^4)*AA77*AP77*AQ77</f>
        <v>36.147691663280995</v>
      </c>
      <c r="AU77" s="17">
        <f>MIN(AR77, 0.05*AR$126)</f>
        <v>0</v>
      </c>
      <c r="AV77" s="17">
        <f>MIN(AS77, 0.05*AS$126)</f>
        <v>36.147691663280995</v>
      </c>
      <c r="AW77" s="17">
        <f>MIN(AT77, 0.05*AT$126)</f>
        <v>36.147691663280995</v>
      </c>
      <c r="AX77" s="14">
        <f>AU77/$AU$126</f>
        <v>0</v>
      </c>
      <c r="AY77" s="14">
        <f>AV77/$AV$126</f>
        <v>5.380741912072484E-3</v>
      </c>
      <c r="AZ77" s="67">
        <f>AW77/$AW$126</f>
        <v>2.5977363156891686E-3</v>
      </c>
      <c r="BA77" s="21">
        <f>N77</f>
        <v>0</v>
      </c>
      <c r="BB77" s="66">
        <v>2719</v>
      </c>
      <c r="BC77" s="15">
        <f>$D$132*AX77</f>
        <v>0</v>
      </c>
      <c r="BD77" s="19">
        <f>BC77-BB77</f>
        <v>-2719</v>
      </c>
      <c r="BE77" s="53">
        <f>BD77*IF($BD$126 &gt; 0, (BD77&gt;0), (BD77&lt;0))</f>
        <v>0</v>
      </c>
      <c r="BF77" s="61">
        <f>BE77/$BE$126</f>
        <v>0</v>
      </c>
      <c r="BG77" s="62">
        <f>BF77*$BD$126</f>
        <v>0</v>
      </c>
      <c r="BH77" s="63">
        <f>(IF(BG77 &gt; 0, V77, W77))</f>
        <v>272.73493534296819</v>
      </c>
      <c r="BI77" s="46">
        <f>BG77/BH77</f>
        <v>0</v>
      </c>
      <c r="BJ77" s="64" t="e">
        <f>BB77/BC77</f>
        <v>#DIV/0!</v>
      </c>
      <c r="BK77" s="66">
        <v>0</v>
      </c>
      <c r="BL77" s="66">
        <v>0</v>
      </c>
      <c r="BM77" s="66">
        <v>0</v>
      </c>
      <c r="BN77" s="10">
        <f>SUM(BK77:BM77)</f>
        <v>0</v>
      </c>
      <c r="BO77" s="15">
        <f>AY77*$D$131</f>
        <v>942.47461109288008</v>
      </c>
      <c r="BP77" s="9">
        <f>BO77-BN77</f>
        <v>942.47461109288008</v>
      </c>
      <c r="BQ77" s="53">
        <f>BP77*IF($BP$126 &gt; 0, (BP77&gt;0), (BP77&lt;0))</f>
        <v>942.47461109288008</v>
      </c>
      <c r="BR77" s="7">
        <f>BQ77/$BQ$126</f>
        <v>7.3824080721344694E-3</v>
      </c>
      <c r="BS77" s="62">
        <f>BR77*$BP$126*OR(M77&gt;0, BP77 &lt; 0)</f>
        <v>0</v>
      </c>
      <c r="BT77" s="48">
        <f>IF(BS77&gt;0,V77,W77)</f>
        <v>272.73493534296819</v>
      </c>
      <c r="BU77" s="46">
        <f>BS77/BT77</f>
        <v>0</v>
      </c>
      <c r="BV77" s="64">
        <f>BN77/BO77</f>
        <v>0</v>
      </c>
      <c r="BW77" s="16">
        <f>BB77+BN77+BY77</f>
        <v>2719</v>
      </c>
      <c r="BX77" s="69">
        <f>BC77+BO77+BZ77</f>
        <v>968.50133123976991</v>
      </c>
      <c r="BY77" s="66">
        <v>0</v>
      </c>
      <c r="BZ77" s="15">
        <f>AZ77*$D$134</f>
        <v>26.02672014688978</v>
      </c>
      <c r="CA77" s="37">
        <f>BZ77-BY77</f>
        <v>26.02672014688978</v>
      </c>
      <c r="CB77" s="54">
        <f>CA77*(CA77&lt;&gt;0)</f>
        <v>26.02672014688978</v>
      </c>
      <c r="CC77" s="26">
        <f>CB77/$CB$126</f>
        <v>1.1697402313208904E-2</v>
      </c>
      <c r="CD77" s="47">
        <f>CC77 * $CA$126</f>
        <v>26.02672014688978</v>
      </c>
      <c r="CE77" s="48">
        <f>IF(CD77&gt;0, V77, W77)</f>
        <v>270.69635442801717</v>
      </c>
      <c r="CF77" s="65">
        <f>CD77/CE77</f>
        <v>9.6147287250633193E-2</v>
      </c>
      <c r="CG77" t="s">
        <v>222</v>
      </c>
      <c r="CH77" s="66">
        <v>0</v>
      </c>
      <c r="CI77" s="15">
        <f>AZ77*$CH$129</f>
        <v>24.166740944856336</v>
      </c>
      <c r="CJ77" s="37">
        <f>CI77-CH77</f>
        <v>24.166740944856336</v>
      </c>
      <c r="CK77" s="54">
        <f>CJ77*(CJ77&lt;&gt;0)</f>
        <v>24.166740944856336</v>
      </c>
      <c r="CL77" s="26">
        <f>CK77/$CK$126</f>
        <v>3.7601899711928329E-3</v>
      </c>
      <c r="CM77" s="47">
        <f>CL77 * $CJ$126</f>
        <v>24.166740944856336</v>
      </c>
      <c r="CN77" s="48">
        <f>IF(CD77&gt;0,V77,W77)</f>
        <v>270.69635442801717</v>
      </c>
      <c r="CO77" s="65">
        <f>CM77/CN77</f>
        <v>8.9276196555808027E-2</v>
      </c>
      <c r="CP77" s="70">
        <f>N77</f>
        <v>0</v>
      </c>
      <c r="CQ77" s="1">
        <f>BW77+BY77</f>
        <v>2719</v>
      </c>
    </row>
    <row r="78" spans="1:95" x14ac:dyDescent="0.2">
      <c r="A78" s="29" t="s">
        <v>165</v>
      </c>
      <c r="B78">
        <v>1</v>
      </c>
      <c r="C78">
        <v>0</v>
      </c>
      <c r="D78">
        <v>2.2270114942528701E-2</v>
      </c>
      <c r="E78">
        <v>0.97772988505747105</v>
      </c>
      <c r="F78">
        <v>9.9573257467994308E-3</v>
      </c>
      <c r="G78">
        <v>9.9573257467994308E-3</v>
      </c>
      <c r="H78">
        <v>5.7722308892355599E-2</v>
      </c>
      <c r="I78">
        <v>1.5210608424336899E-2</v>
      </c>
      <c r="J78">
        <v>2.9630920301439202E-2</v>
      </c>
      <c r="K78">
        <v>1.71768660010749E-2</v>
      </c>
      <c r="L78">
        <v>0.492400559489588</v>
      </c>
      <c r="M78">
        <v>-1.9801174362649601</v>
      </c>
      <c r="N78" s="21">
        <v>2</v>
      </c>
      <c r="O78">
        <v>1.0231722121087301</v>
      </c>
      <c r="P78">
        <v>0.98741753576970404</v>
      </c>
      <c r="Q78">
        <v>1.0028517476997401</v>
      </c>
      <c r="R78">
        <v>0.97219283112420596</v>
      </c>
      <c r="S78">
        <v>45.020000457763601</v>
      </c>
      <c r="T78" s="27">
        <f>IF(C78,P78,R78)</f>
        <v>0.97219283112420596</v>
      </c>
      <c r="U78" s="27">
        <f>IF(D78 = 0,O78,Q78)</f>
        <v>1.0028517476997401</v>
      </c>
      <c r="V78" s="39">
        <f>S78*T78^(1-N78)</f>
        <v>46.30768610554783</v>
      </c>
      <c r="W78" s="38">
        <f>S78*U78^(N78+1)</f>
        <v>45.406256920825207</v>
      </c>
      <c r="X78" s="44">
        <f>0.5 * (D78-MAX($D$3:$D$125))/(MIN($D$3:$D$125)-MAX($D$3:$D$125)) + 0.75</f>
        <v>1.2388816678434043</v>
      </c>
      <c r="Y78" s="44">
        <f>AVERAGE(D78, F78, G78, H78, I78, J78, K78)</f>
        <v>2.3132210007904882E-2</v>
      </c>
      <c r="Z78" s="22">
        <f>AI78^N78</f>
        <v>2.5327960591335366</v>
      </c>
      <c r="AA78" s="22">
        <f>(Z78+AB78)/2</f>
        <v>2.5639402460654517</v>
      </c>
      <c r="AB78" s="22">
        <f>AM78^N78</f>
        <v>2.5950844329973668</v>
      </c>
      <c r="AC78" s="22">
        <v>1</v>
      </c>
      <c r="AD78" s="22">
        <v>1</v>
      </c>
      <c r="AE78" s="22">
        <v>1</v>
      </c>
      <c r="AF78" s="22">
        <f>PERCENTILE($L$2:$L$125, 0.05)</f>
        <v>-9.907550352032625E-2</v>
      </c>
      <c r="AG78" s="22">
        <f>PERCENTILE($L$2:$L$125, 0.95)</f>
        <v>0.96668296941511545</v>
      </c>
      <c r="AH78" s="22">
        <f>MIN(MAX(L78,AF78), AG78)</f>
        <v>0.492400559489588</v>
      </c>
      <c r="AI78" s="22">
        <f>AH78-$AH$126+1</f>
        <v>1.5914760630099143</v>
      </c>
      <c r="AJ78" s="22">
        <f>PERCENTILE($M$2:$M$125, 0.02)</f>
        <v>-2.5910440121824867</v>
      </c>
      <c r="AK78" s="22">
        <f>PERCENTILE($M$2:$M$125, 0.98)</f>
        <v>1.2685596617232511</v>
      </c>
      <c r="AL78" s="22">
        <f>MIN(MAX(M78,AJ78), AK78)</f>
        <v>-1.9801174362649601</v>
      </c>
      <c r="AM78" s="22">
        <f>AL78-$AL$126 + 1</f>
        <v>1.6109265759175266</v>
      </c>
      <c r="AN78" s="46">
        <v>1</v>
      </c>
      <c r="AO78" s="17">
        <v>1</v>
      </c>
      <c r="AP78" s="51">
        <v>1</v>
      </c>
      <c r="AQ78" s="21">
        <v>1</v>
      </c>
      <c r="AR78" s="17">
        <f>(AI78^4)*AB78*AE78*AN78</f>
        <v>16.647611643632345</v>
      </c>
      <c r="AS78" s="17">
        <f>(AM78^4) *Z78*AC78*AO78</f>
        <v>17.057021889774767</v>
      </c>
      <c r="AT78" s="17">
        <f>(AM78^4)*AA78*AP78*AQ78</f>
        <v>17.266761271009688</v>
      </c>
      <c r="AU78" s="17">
        <f>MIN(AR78, 0.05*AR$126)</f>
        <v>16.647611643632345</v>
      </c>
      <c r="AV78" s="17">
        <f>MIN(AS78, 0.05*AS$126)</f>
        <v>17.057021889774767</v>
      </c>
      <c r="AW78" s="17">
        <f>MIN(AT78, 0.05*AT$126)</f>
        <v>17.266761271009688</v>
      </c>
      <c r="AX78" s="14">
        <f>AU78/$AU$126</f>
        <v>2.1333627273718885E-2</v>
      </c>
      <c r="AY78" s="14">
        <f>AV78/$AV$126</f>
        <v>2.5390122675711243E-3</v>
      </c>
      <c r="AZ78" s="67">
        <f>AW78/$AW$126</f>
        <v>1.2408674176448327E-3</v>
      </c>
      <c r="BA78" s="21">
        <f>N78</f>
        <v>2</v>
      </c>
      <c r="BB78" s="66">
        <v>1396</v>
      </c>
      <c r="BC78" s="15">
        <f>$D$132*AX78</f>
        <v>2516.4506723260583</v>
      </c>
      <c r="BD78" s="19">
        <f>BC78-BB78</f>
        <v>1120.4506723260583</v>
      </c>
      <c r="BE78" s="53">
        <f>BD78*IF($BD$126 &gt; 0, (BD78&gt;0), (BD78&lt;0))</f>
        <v>1120.4506723260583</v>
      </c>
      <c r="BF78" s="61">
        <f>BE78/$BE$126</f>
        <v>2.7987966735659862E-2</v>
      </c>
      <c r="BG78" s="62">
        <f>BF78*$BD$126</f>
        <v>85.027442942935139</v>
      </c>
      <c r="BH78" s="63">
        <f>(IF(BG78 &gt; 0, V78, W78))</f>
        <v>46.30768610554783</v>
      </c>
      <c r="BI78" s="46">
        <f>BG78/BH78</f>
        <v>1.8361410403692906</v>
      </c>
      <c r="BJ78" s="64">
        <f>BB78/BC78</f>
        <v>0.55474959845313399</v>
      </c>
      <c r="BK78" s="66">
        <v>360</v>
      </c>
      <c r="BL78" s="66">
        <v>2341</v>
      </c>
      <c r="BM78" s="66">
        <v>0</v>
      </c>
      <c r="BN78" s="10">
        <f>SUM(BK78:BM78)</f>
        <v>2701</v>
      </c>
      <c r="BO78" s="15">
        <f>AY78*$D$131</f>
        <v>444.7257717509554</v>
      </c>
      <c r="BP78" s="9">
        <f>BO78-BN78</f>
        <v>-2256.2742282490444</v>
      </c>
      <c r="BQ78" s="53">
        <f>BP78*IF($BP$126 &gt; 0, (BP78&gt;0), (BP78&lt;0))</f>
        <v>0</v>
      </c>
      <c r="BR78" s="7">
        <f>BQ78/$BQ$126</f>
        <v>0</v>
      </c>
      <c r="BS78" s="62">
        <f>BR78*$BP$126*OR(M78&gt;0, BP78 &lt; 0)</f>
        <v>0</v>
      </c>
      <c r="BT78" s="48">
        <f>IF(BS78&gt;0,V78,W78)</f>
        <v>45.406256920825207</v>
      </c>
      <c r="BU78" s="46">
        <f>BS78/BT78</f>
        <v>0</v>
      </c>
      <c r="BV78" s="64">
        <f>BN78/BO78</f>
        <v>6.0734056166021988</v>
      </c>
      <c r="BW78" s="16">
        <f>BB78+BN78+BY78</f>
        <v>4097</v>
      </c>
      <c r="BX78" s="69">
        <f>BC78+BO78+BZ78</f>
        <v>2973.6086947343974</v>
      </c>
      <c r="BY78" s="66">
        <v>0</v>
      </c>
      <c r="BZ78" s="15">
        <f>AZ78*$D$134</f>
        <v>12.432250657383578</v>
      </c>
      <c r="CA78" s="37">
        <f>BZ78-BY78</f>
        <v>12.432250657383578</v>
      </c>
      <c r="CB78" s="54">
        <f>CA78*(CA78&lt;&gt;0)</f>
        <v>12.432250657383578</v>
      </c>
      <c r="CC78" s="26">
        <f>CB78/$CB$126</f>
        <v>5.587528385340941E-3</v>
      </c>
      <c r="CD78" s="47">
        <f>CC78 * $CA$126</f>
        <v>12.432250657383578</v>
      </c>
      <c r="CE78" s="48">
        <f>IF(CD78&gt;0, V78, W78)</f>
        <v>46.30768610554783</v>
      </c>
      <c r="CF78" s="65">
        <f>CD78/CE78</f>
        <v>0.26847056510331985</v>
      </c>
      <c r="CG78" t="s">
        <v>222</v>
      </c>
      <c r="CH78" s="66">
        <v>110</v>
      </c>
      <c r="CI78" s="15">
        <f>AZ78*$CH$129</f>
        <v>11.543789586349877</v>
      </c>
      <c r="CJ78" s="37">
        <f>CI78-CH78</f>
        <v>-98.456210413650126</v>
      </c>
      <c r="CK78" s="54">
        <f>CJ78*(CJ78&lt;&gt;0)</f>
        <v>-98.456210413650126</v>
      </c>
      <c r="CL78" s="26">
        <f>CK78/$CK$126</f>
        <v>-1.5319155191170084E-2</v>
      </c>
      <c r="CM78" s="47">
        <f>CL78 * $CJ$126</f>
        <v>-98.456210413650126</v>
      </c>
      <c r="CN78" s="48">
        <f>IF(CD78&gt;0,V78,W78)</f>
        <v>46.30768610554783</v>
      </c>
      <c r="CO78" s="65">
        <f>CM78/CN78</f>
        <v>-2.1261310744234034</v>
      </c>
      <c r="CP78" s="70">
        <f>N78</f>
        <v>2</v>
      </c>
      <c r="CQ78" s="1">
        <f>BW78+BY78</f>
        <v>4097</v>
      </c>
    </row>
    <row r="79" spans="1:95" x14ac:dyDescent="0.2">
      <c r="A79" s="29" t="s">
        <v>208</v>
      </c>
      <c r="B79">
        <v>0</v>
      </c>
      <c r="C79">
        <v>0</v>
      </c>
      <c r="D79">
        <v>0.29416564667482598</v>
      </c>
      <c r="E79">
        <v>0.70583435332517297</v>
      </c>
      <c r="F79">
        <v>0.411998410806515</v>
      </c>
      <c r="G79">
        <v>0.411998410806515</v>
      </c>
      <c r="H79">
        <v>0.473255328040117</v>
      </c>
      <c r="I79">
        <v>0.187003760969494</v>
      </c>
      <c r="J79">
        <v>0.29749038008371498</v>
      </c>
      <c r="K79">
        <v>0.350093650077685</v>
      </c>
      <c r="L79">
        <v>0.57369450537743605</v>
      </c>
      <c r="M79">
        <v>1.30746840642853</v>
      </c>
      <c r="N79" s="21">
        <v>0</v>
      </c>
      <c r="O79">
        <v>1.0083973059410001</v>
      </c>
      <c r="P79">
        <v>0.99129006834659605</v>
      </c>
      <c r="Q79">
        <v>1.00675675022593</v>
      </c>
      <c r="R79">
        <v>0.97279220077918305</v>
      </c>
      <c r="S79">
        <v>5.9099998474120996</v>
      </c>
      <c r="T79" s="27">
        <f>IF(C79,P79,R79)</f>
        <v>0.97279220077918305</v>
      </c>
      <c r="U79" s="27">
        <f>IF(D79 = 0,O79,Q79)</f>
        <v>1.00675675022593</v>
      </c>
      <c r="V79" s="39">
        <f>S79*T79^(1-N79)</f>
        <v>5.7492017581686525</v>
      </c>
      <c r="W79" s="38">
        <f>S79*U79^(N79+1)</f>
        <v>5.9499322402163477</v>
      </c>
      <c r="X79" s="44">
        <f>0.5 * (D79-MAX($D$3:$D$125))/(MIN($D$3:$D$125)-MAX($D$3:$D$125)) + 0.75</f>
        <v>1.0995122991280071</v>
      </c>
      <c r="Y79" s="44">
        <f>AVERAGE(D79, F79, G79, H79, I79, J79, K79)</f>
        <v>0.34657222677983818</v>
      </c>
      <c r="Z79" s="22">
        <f>AI79^N79</f>
        <v>1</v>
      </c>
      <c r="AA79" s="22">
        <f>(Z79+AB79)/2</f>
        <v>1</v>
      </c>
      <c r="AB79" s="22">
        <f>AM79^N79</f>
        <v>1</v>
      </c>
      <c r="AC79" s="22">
        <v>1</v>
      </c>
      <c r="AD79" s="22">
        <v>1</v>
      </c>
      <c r="AE79" s="22">
        <v>1</v>
      </c>
      <c r="AF79" s="22">
        <f>PERCENTILE($L$2:$L$125, 0.05)</f>
        <v>-9.907550352032625E-2</v>
      </c>
      <c r="AG79" s="22">
        <f>PERCENTILE($L$2:$L$125, 0.95)</f>
        <v>0.96668296941511545</v>
      </c>
      <c r="AH79" s="22">
        <f>MIN(MAX(L79,AF79), AG79)</f>
        <v>0.57369450537743605</v>
      </c>
      <c r="AI79" s="22">
        <f>AH79-$AH$126+1</f>
        <v>1.6727700088977624</v>
      </c>
      <c r="AJ79" s="22">
        <f>PERCENTILE($M$2:$M$125, 0.02)</f>
        <v>-2.5910440121824867</v>
      </c>
      <c r="AK79" s="22">
        <f>PERCENTILE($M$2:$M$125, 0.98)</f>
        <v>1.2685596617232511</v>
      </c>
      <c r="AL79" s="22">
        <f>MIN(MAX(M79,AJ79), AK79)</f>
        <v>1.2685596617232511</v>
      </c>
      <c r="AM79" s="22">
        <f>AL79-$AL$126 + 1</f>
        <v>4.8596036739057382</v>
      </c>
      <c r="AN79" s="46">
        <v>0</v>
      </c>
      <c r="AO79" s="75">
        <v>0.2</v>
      </c>
      <c r="AP79" s="51">
        <v>0.5</v>
      </c>
      <c r="AQ79" s="50">
        <v>1</v>
      </c>
      <c r="AR79" s="17">
        <f>(AI79^4)*AB79*AE79*AN79</f>
        <v>0</v>
      </c>
      <c r="AS79" s="17">
        <f>(AM79^4) *Z79*AC79*AO79</f>
        <v>111.54070946768191</v>
      </c>
      <c r="AT79" s="17">
        <f>(AM79^4)*AA79*AP79*AQ79</f>
        <v>278.85177366920476</v>
      </c>
      <c r="AU79" s="17">
        <f>MIN(AR79, 0.05*AR$126)</f>
        <v>0</v>
      </c>
      <c r="AV79" s="17">
        <f>MIN(AS79, 0.05*AS$126)</f>
        <v>111.54070946768191</v>
      </c>
      <c r="AW79" s="17">
        <f>MIN(AT79, 0.05*AT$126)</f>
        <v>278.85177366920476</v>
      </c>
      <c r="AX79" s="14">
        <f>AU79/$AU$126</f>
        <v>0</v>
      </c>
      <c r="AY79" s="14">
        <f>AV79/$AV$126</f>
        <v>1.6603322168555337E-2</v>
      </c>
      <c r="AZ79" s="67">
        <f>AW79/$AW$126</f>
        <v>2.0039547363149116E-2</v>
      </c>
      <c r="BA79" s="21">
        <f>N79</f>
        <v>0</v>
      </c>
      <c r="BB79" s="66">
        <v>0</v>
      </c>
      <c r="BC79" s="15">
        <f>$D$132*AX79</f>
        <v>0</v>
      </c>
      <c r="BD79" s="19">
        <f>BC79-BB79</f>
        <v>0</v>
      </c>
      <c r="BE79" s="53">
        <f>BD79*IF($BD$126 &gt; 0, (BD79&gt;0), (BD79&lt;0))</f>
        <v>0</v>
      </c>
      <c r="BF79" s="61">
        <f>BE79/$BE$126</f>
        <v>0</v>
      </c>
      <c r="BG79" s="62">
        <f>BF79*$BD$126</f>
        <v>0</v>
      </c>
      <c r="BH79" s="63">
        <f>(IF(BG79 &gt; 0, V79, W79))</f>
        <v>5.9499322402163477</v>
      </c>
      <c r="BI79" s="46">
        <f>BG79/BH79</f>
        <v>0</v>
      </c>
      <c r="BJ79" s="64" t="e">
        <f>BB79/BC79</f>
        <v>#DIV/0!</v>
      </c>
      <c r="BK79" s="66">
        <v>0</v>
      </c>
      <c r="BL79" s="66">
        <v>0</v>
      </c>
      <c r="BM79" s="66">
        <v>0</v>
      </c>
      <c r="BN79" s="10">
        <f>SUM(BK79:BM79)</f>
        <v>0</v>
      </c>
      <c r="BO79" s="15">
        <f>AY79*$D$131</f>
        <v>2908.1881010776469</v>
      </c>
      <c r="BP79" s="9">
        <f>BO79-BN79</f>
        <v>2908.1881010776469</v>
      </c>
      <c r="BQ79" s="53">
        <f>BP79*IF($BP$126 &gt; 0, (BP79&gt;0), (BP79&lt;0))</f>
        <v>2908.1881010776469</v>
      </c>
      <c r="BR79" s="7">
        <f>BQ79/$BQ$126</f>
        <v>2.2779851106848797E-2</v>
      </c>
      <c r="BS79" s="62">
        <f>BR79*$BP$126*OR(M79&gt;0, BP79 &lt; 0)</f>
        <v>134.01386406159122</v>
      </c>
      <c r="BT79" s="48">
        <f>IF(BS79&gt;0,V79,W79)</f>
        <v>5.7492017581686525</v>
      </c>
      <c r="BU79" s="46">
        <f>BS79/BT79</f>
        <v>23.30999496950685</v>
      </c>
      <c r="BV79" s="64">
        <f>BN79/BO79</f>
        <v>0</v>
      </c>
      <c r="BW79" s="16">
        <f>BB79+BN79+BY79</f>
        <v>118</v>
      </c>
      <c r="BX79" s="69">
        <f>BC79+BO79+BZ79</f>
        <v>3108.9643261090378</v>
      </c>
      <c r="BY79" s="66">
        <v>118</v>
      </c>
      <c r="BZ79" s="15">
        <f>AZ79*$D$134</f>
        <v>200.77622503139099</v>
      </c>
      <c r="CA79" s="37">
        <f>BZ79-BY79</f>
        <v>82.776225031390993</v>
      </c>
      <c r="CB79" s="54">
        <f>CA79*(CA79&lt;&gt;0)</f>
        <v>82.776225031390993</v>
      </c>
      <c r="CC79" s="26">
        <f>CB79/$CB$126</f>
        <v>3.7202797766917345E-2</v>
      </c>
      <c r="CD79" s="47">
        <f>CC79 * $CA$126</f>
        <v>82.776225031390993</v>
      </c>
      <c r="CE79" s="48">
        <f>IF(CD79&gt;0, V79, W79)</f>
        <v>5.7492017581686525</v>
      </c>
      <c r="CF79" s="65">
        <f>CD79/CE79</f>
        <v>14.397864001516357</v>
      </c>
      <c r="CG79" t="s">
        <v>222</v>
      </c>
      <c r="CH79" s="66">
        <v>0</v>
      </c>
      <c r="CI79" s="15">
        <f>AZ79*$CH$129</f>
        <v>186.42790911937624</v>
      </c>
      <c r="CJ79" s="37">
        <f>CI79-CH79</f>
        <v>186.42790911937624</v>
      </c>
      <c r="CK79" s="54">
        <f>CJ79*(CJ79&lt;&gt;0)</f>
        <v>186.42790911937624</v>
      </c>
      <c r="CL79" s="26">
        <f>CK79/$CK$126</f>
        <v>2.9006987571087012E-2</v>
      </c>
      <c r="CM79" s="47">
        <f>CL79 * $CJ$126</f>
        <v>186.42790911937624</v>
      </c>
      <c r="CN79" s="48">
        <f>IF(CD79&gt;0,V79,W79)</f>
        <v>5.7492017581686525</v>
      </c>
      <c r="CO79" s="65">
        <f>CM79/CN79</f>
        <v>32.426746696529378</v>
      </c>
      <c r="CP79" s="70">
        <f>N79</f>
        <v>0</v>
      </c>
      <c r="CQ79" s="1">
        <f>BW79+BY79</f>
        <v>236</v>
      </c>
    </row>
    <row r="80" spans="1:95" x14ac:dyDescent="0.2">
      <c r="A80" s="30" t="s">
        <v>166</v>
      </c>
      <c r="B80">
        <v>0</v>
      </c>
      <c r="C80">
        <v>0</v>
      </c>
      <c r="D80">
        <v>3.9115646258503403E-2</v>
      </c>
      <c r="E80">
        <v>0.96088435374149594</v>
      </c>
      <c r="F80">
        <v>3.4883720930232502E-2</v>
      </c>
      <c r="G80">
        <v>3.4883720930232502E-2</v>
      </c>
      <c r="H80">
        <v>4.1841004184100397E-3</v>
      </c>
      <c r="I80">
        <v>4.60251046025104E-2</v>
      </c>
      <c r="J80">
        <v>1.38770911730351E-2</v>
      </c>
      <c r="K80">
        <v>2.20019220933888E-2</v>
      </c>
      <c r="L80">
        <v>-0.28169957131619799</v>
      </c>
      <c r="M80">
        <v>-2.5101484252697901</v>
      </c>
      <c r="N80" s="21">
        <v>2</v>
      </c>
      <c r="O80">
        <v>0.99581134038818697</v>
      </c>
      <c r="P80">
        <v>0.97473633119776104</v>
      </c>
      <c r="Q80">
        <v>1.01150118729687</v>
      </c>
      <c r="R80">
        <v>0.974167400768569</v>
      </c>
      <c r="S80">
        <v>2.0199999809265101</v>
      </c>
      <c r="T80" s="27">
        <f>IF(C80,P80,R80)</f>
        <v>0.974167400768569</v>
      </c>
      <c r="U80" s="27">
        <f>IF(D80 = 0,O80,Q80)</f>
        <v>1.01150118729687</v>
      </c>
      <c r="V80" s="39">
        <f>S80*T80^(1-N80)</f>
        <v>2.0735655692572261</v>
      </c>
      <c r="W80" s="38">
        <f>S80*U80^(N80+1)</f>
        <v>2.0905018488929605</v>
      </c>
      <c r="X80" s="44">
        <f>0.5 * (D80-MAX($D$3:$D$125))/(MIN($D$3:$D$125)-MAX($D$3:$D$125)) + 0.75</f>
        <v>1.2302469137147694</v>
      </c>
      <c r="Y80" s="44">
        <f>AVERAGE(D80, F80, G80, H80, I80, J80, K80)</f>
        <v>2.7853043772330392E-2</v>
      </c>
      <c r="Z80" s="22">
        <f>AI80^N80</f>
        <v>1</v>
      </c>
      <c r="AA80" s="22">
        <f>(Z80+AB80)/2</f>
        <v>1.0841676349036713</v>
      </c>
      <c r="AB80" s="22">
        <f>AM80^N80</f>
        <v>1.1683352698073428</v>
      </c>
      <c r="AC80" s="22">
        <v>1</v>
      </c>
      <c r="AD80" s="22">
        <v>1</v>
      </c>
      <c r="AE80" s="22">
        <v>1</v>
      </c>
      <c r="AF80" s="22">
        <f>PERCENTILE($L$2:$L$125, 0.05)</f>
        <v>-9.907550352032625E-2</v>
      </c>
      <c r="AG80" s="22">
        <f>PERCENTILE($L$2:$L$125, 0.95)</f>
        <v>0.96668296941511545</v>
      </c>
      <c r="AH80" s="22">
        <f>MIN(MAX(L80,AF80), AG80)</f>
        <v>-9.907550352032625E-2</v>
      </c>
      <c r="AI80" s="22">
        <f>AH80-$AH$126+1</f>
        <v>1</v>
      </c>
      <c r="AJ80" s="22">
        <f>PERCENTILE($M$2:$M$125, 0.02)</f>
        <v>-2.5910440121824867</v>
      </c>
      <c r="AK80" s="22">
        <f>PERCENTILE($M$2:$M$125, 0.98)</f>
        <v>1.2685596617232511</v>
      </c>
      <c r="AL80" s="22">
        <f>MIN(MAX(M80,AJ80), AK80)</f>
        <v>-2.5101484252697901</v>
      </c>
      <c r="AM80" s="22">
        <f>AL80-$AL$126 + 1</f>
        <v>1.0808955869126966</v>
      </c>
      <c r="AN80" s="46">
        <v>1</v>
      </c>
      <c r="AO80" s="17">
        <v>1</v>
      </c>
      <c r="AP80" s="51">
        <v>1</v>
      </c>
      <c r="AQ80" s="21">
        <v>1</v>
      </c>
      <c r="AR80" s="17">
        <f>(AI80^4)*AB80*AE80*AN80</f>
        <v>1.1683352698073428</v>
      </c>
      <c r="AS80" s="17">
        <f>(AM80^4) *Z80*AC80*AO80</f>
        <v>1.3650073026757965</v>
      </c>
      <c r="AT80" s="17">
        <f>(AM80^4)*AA80*AP80*AQ80</f>
        <v>1.479896738968258</v>
      </c>
      <c r="AU80" s="17">
        <f>MIN(AR80, 0.05*AR$126)</f>
        <v>1.1683352698073428</v>
      </c>
      <c r="AV80" s="17">
        <f>MIN(AS80, 0.05*AS$126)</f>
        <v>1.3650073026757965</v>
      </c>
      <c r="AW80" s="17">
        <f>MIN(AT80, 0.05*AT$126)</f>
        <v>1.479896738968258</v>
      </c>
      <c r="AX80" s="14">
        <f>AU80/$AU$126</f>
        <v>1.4972015031563585E-3</v>
      </c>
      <c r="AY80" s="14">
        <f>AV80/$AV$126</f>
        <v>2.031873036931292E-4</v>
      </c>
      <c r="AZ80" s="67">
        <f>AW80/$AW$126</f>
        <v>1.0635206082033061E-4</v>
      </c>
      <c r="BA80" s="21">
        <f>N80</f>
        <v>2</v>
      </c>
      <c r="BB80" s="66">
        <v>135</v>
      </c>
      <c r="BC80" s="15">
        <f>$D$132*AX80</f>
        <v>176.60539770781457</v>
      </c>
      <c r="BD80" s="19">
        <f>BC80-BB80</f>
        <v>41.605397707814575</v>
      </c>
      <c r="BE80" s="53">
        <f>BD80*IF($BD$126 &gt; 0, (BD80&gt;0), (BD80&lt;0))</f>
        <v>41.605397707814575</v>
      </c>
      <c r="BF80" s="61">
        <f>BE80/$BE$126</f>
        <v>1.0392697472819676E-3</v>
      </c>
      <c r="BG80" s="62">
        <f>BF80*$BD$126</f>
        <v>3.1573014922426355</v>
      </c>
      <c r="BH80" s="63">
        <f>(IF(BG80 &gt; 0, V80, W80))</f>
        <v>2.0735655692572261</v>
      </c>
      <c r="BI80" s="46">
        <f>BG80/BH80</f>
        <v>1.5226436718727034</v>
      </c>
      <c r="BJ80" s="64">
        <f>BB80/BC80</f>
        <v>0.76441604703017751</v>
      </c>
      <c r="BK80" s="66">
        <v>127</v>
      </c>
      <c r="BL80" s="66">
        <v>152</v>
      </c>
      <c r="BM80" s="66">
        <v>2</v>
      </c>
      <c r="BN80" s="10">
        <f>SUM(BK80:BM80)</f>
        <v>281</v>
      </c>
      <c r="BO80" s="15">
        <f>AY80*$D$131</f>
        <v>35.589678552977432</v>
      </c>
      <c r="BP80" s="9">
        <f>BO80-BN80</f>
        <v>-245.41032144702257</v>
      </c>
      <c r="BQ80" s="53">
        <f>BP80*IF($BP$126 &gt; 0, (BP80&gt;0), (BP80&lt;0))</f>
        <v>0</v>
      </c>
      <c r="BR80" s="7">
        <f>BQ80/$BQ$126</f>
        <v>0</v>
      </c>
      <c r="BS80" s="62">
        <f>BR80*$BP$126*OR(M80&gt;0, BP80 &lt; 0)</f>
        <v>0</v>
      </c>
      <c r="BT80" s="48">
        <f>IF(BS80&gt;0,V80,W80)</f>
        <v>2.0905018488929605</v>
      </c>
      <c r="BU80" s="46">
        <f>BS80/BT80</f>
        <v>0</v>
      </c>
      <c r="BV80" s="64">
        <f>BN80/BO80</f>
        <v>7.8955475695492492</v>
      </c>
      <c r="BW80" s="16">
        <f>BB80+BN80+BY80</f>
        <v>416</v>
      </c>
      <c r="BX80" s="69">
        <f>BC80+BO80+BZ80</f>
        <v>213.2606175581509</v>
      </c>
      <c r="BY80" s="66">
        <v>0</v>
      </c>
      <c r="BZ80" s="15">
        <f>AZ80*$D$134</f>
        <v>1.0655412973588925</v>
      </c>
      <c r="CA80" s="37">
        <f>BZ80-BY80</f>
        <v>1.0655412973588925</v>
      </c>
      <c r="CB80" s="54">
        <f>CA80*(CA80&lt;&gt;0)</f>
        <v>1.0655412973588925</v>
      </c>
      <c r="CC80" s="26">
        <f>CB80/$CB$126</f>
        <v>4.7889496510512082E-4</v>
      </c>
      <c r="CD80" s="47">
        <f>CC80 * $CA$126</f>
        <v>1.0655412973588925</v>
      </c>
      <c r="CE80" s="48">
        <f>IF(CD80&gt;0, V80, W80)</f>
        <v>2.0735655692572261</v>
      </c>
      <c r="CF80" s="65">
        <f>CD80/CE80</f>
        <v>0.51386911181235562</v>
      </c>
      <c r="CG80" t="s">
        <v>222</v>
      </c>
      <c r="CH80" s="66">
        <v>0</v>
      </c>
      <c r="CI80" s="15">
        <f>AZ80*$CH$129</f>
        <v>0.98939322181153566</v>
      </c>
      <c r="CJ80" s="37">
        <f>CI80-CH80</f>
        <v>0.98939322181153566</v>
      </c>
      <c r="CK80" s="54">
        <f>CJ80*(CJ80&lt;&gt;0)</f>
        <v>0.98939322181153566</v>
      </c>
      <c r="CL80" s="26">
        <f>CK80/$CK$126</f>
        <v>1.5394324285226944E-4</v>
      </c>
      <c r="CM80" s="47">
        <f>CL80 * $CJ$126</f>
        <v>0.98939322181153566</v>
      </c>
      <c r="CN80" s="48">
        <f>IF(CD80&gt;0,V80,W80)</f>
        <v>2.0735655692572261</v>
      </c>
      <c r="CO80" s="65">
        <f>CM80/CN80</f>
        <v>0.4771458575896142</v>
      </c>
      <c r="CP80" s="70">
        <f>N80</f>
        <v>2</v>
      </c>
      <c r="CQ80" s="1">
        <f>BW80+BY80</f>
        <v>416</v>
      </c>
    </row>
    <row r="81" spans="1:95" x14ac:dyDescent="0.2">
      <c r="A81" s="30" t="s">
        <v>190</v>
      </c>
      <c r="B81">
        <v>1</v>
      </c>
      <c r="C81">
        <v>1</v>
      </c>
      <c r="D81">
        <v>0.87534958050339595</v>
      </c>
      <c r="E81">
        <v>0.12465041949660401</v>
      </c>
      <c r="F81">
        <v>0.99642431466030901</v>
      </c>
      <c r="G81">
        <v>0.99642431466030901</v>
      </c>
      <c r="H81">
        <v>0.963017133305474</v>
      </c>
      <c r="I81">
        <v>0.56874216464688598</v>
      </c>
      <c r="J81">
        <v>0.74007327271574597</v>
      </c>
      <c r="K81">
        <v>0.85873570064613003</v>
      </c>
      <c r="L81">
        <v>0.63345112546251603</v>
      </c>
      <c r="M81">
        <v>-0.66366716809918203</v>
      </c>
      <c r="N81" s="21">
        <v>-2</v>
      </c>
      <c r="O81">
        <v>0.99978035257531095</v>
      </c>
      <c r="P81">
        <v>0.99391201210248303</v>
      </c>
      <c r="Q81">
        <v>1.00998670064007</v>
      </c>
      <c r="R81">
        <v>0.99121176538877698</v>
      </c>
      <c r="S81">
        <v>160.55999755859301</v>
      </c>
      <c r="T81" s="27">
        <f>IF(C81,P81,R81)</f>
        <v>0.99391201210248303</v>
      </c>
      <c r="U81" s="27">
        <f>IF(D81 = 0,O81,Q81)</f>
        <v>1.00998670064007</v>
      </c>
      <c r="V81" s="39">
        <f>S81*T81^(1-N81)</f>
        <v>157.64535215646924</v>
      </c>
      <c r="W81" s="38">
        <f>S81*U81^(N81+1)</f>
        <v>158.97238791049384</v>
      </c>
      <c r="X81" s="44">
        <f>0.5 * (D81-MAX($D$3:$D$125))/(MIN($D$3:$D$125)-MAX($D$3:$D$125)) + 0.75</f>
        <v>0.80160656507950057</v>
      </c>
      <c r="Y81" s="44">
        <f>AVERAGE(D81, F81, G81, H81, I81, J81, K81)</f>
        <v>0.85696664016260715</v>
      </c>
      <c r="Z81" s="22">
        <f>AI81^N81</f>
        <v>0.33315026502674633</v>
      </c>
      <c r="AA81" s="22">
        <f>(Z81+AB81)/2</f>
        <v>0.22492135422472667</v>
      </c>
      <c r="AB81" s="22">
        <f>AM81^N81</f>
        <v>0.11669244342270703</v>
      </c>
      <c r="AC81" s="22">
        <v>1</v>
      </c>
      <c r="AD81" s="22">
        <v>1</v>
      </c>
      <c r="AE81" s="22">
        <v>1</v>
      </c>
      <c r="AF81" s="22">
        <f>PERCENTILE($L$2:$L$125, 0.05)</f>
        <v>-9.907550352032625E-2</v>
      </c>
      <c r="AG81" s="22">
        <f>PERCENTILE($L$2:$L$125, 0.95)</f>
        <v>0.96668296941511545</v>
      </c>
      <c r="AH81" s="22">
        <f>MIN(MAX(L81,AF81), AG81)</f>
        <v>0.63345112546251603</v>
      </c>
      <c r="AI81" s="22">
        <f>AH81-$AH$126+1</f>
        <v>1.7325266289828423</v>
      </c>
      <c r="AJ81" s="22">
        <f>PERCENTILE($M$2:$M$125, 0.02)</f>
        <v>-2.5910440121824867</v>
      </c>
      <c r="AK81" s="22">
        <f>PERCENTILE($M$2:$M$125, 0.98)</f>
        <v>1.2685596617232511</v>
      </c>
      <c r="AL81" s="22">
        <f>MIN(MAX(M81,AJ81), AK81)</f>
        <v>-0.66366716809918203</v>
      </c>
      <c r="AM81" s="22">
        <f>AL81-$AL$126 + 1</f>
        <v>2.9273768440833048</v>
      </c>
      <c r="AN81" s="46">
        <v>0</v>
      </c>
      <c r="AO81" s="17">
        <v>1</v>
      </c>
      <c r="AP81" s="51">
        <v>1</v>
      </c>
      <c r="AQ81" s="21">
        <v>1</v>
      </c>
      <c r="AR81" s="17">
        <f>(AI81^4)*AB81*AE81*AN81</f>
        <v>0</v>
      </c>
      <c r="AS81" s="17">
        <f>(AM81^4) *Z81*AC81*AO81</f>
        <v>24.465533800290604</v>
      </c>
      <c r="AT81" s="17">
        <f>(AM81^4)*AA81*AP81*AQ81</f>
        <v>16.517534493782865</v>
      </c>
      <c r="AU81" s="17">
        <f>MIN(AR81, 0.05*AR$126)</f>
        <v>0</v>
      </c>
      <c r="AV81" s="17">
        <f>MIN(AS81, 0.05*AS$126)</f>
        <v>24.465533800290604</v>
      </c>
      <c r="AW81" s="17">
        <f>MIN(AT81, 0.05*AT$126)</f>
        <v>16.517534493782865</v>
      </c>
      <c r="AX81" s="14">
        <f>AU81/$AU$126</f>
        <v>0</v>
      </c>
      <c r="AY81" s="14">
        <f>AV81/$AV$126</f>
        <v>3.6418016493753873E-3</v>
      </c>
      <c r="AZ81" s="67">
        <f>AW81/$AW$126</f>
        <v>1.1870245989658759E-3</v>
      </c>
      <c r="BA81" s="21">
        <f>N81</f>
        <v>-2</v>
      </c>
      <c r="BB81" s="66">
        <v>161</v>
      </c>
      <c r="BC81" s="15">
        <f>$D$132*AX81</f>
        <v>0</v>
      </c>
      <c r="BD81" s="19">
        <f>BC81-BB81</f>
        <v>-161</v>
      </c>
      <c r="BE81" s="53">
        <f>BD81*IF($BD$126 &gt; 0, (BD81&gt;0), (BD81&lt;0))</f>
        <v>0</v>
      </c>
      <c r="BF81" s="61">
        <f>BE81/$BE$126</f>
        <v>0</v>
      </c>
      <c r="BG81" s="62">
        <f>BF81*$BD$126</f>
        <v>0</v>
      </c>
      <c r="BH81" s="63">
        <f>(IF(BG81 &gt; 0, V81, W81))</f>
        <v>158.97238791049384</v>
      </c>
      <c r="BI81" s="46">
        <f>BG81/BH81</f>
        <v>0</v>
      </c>
      <c r="BJ81" s="64" t="e">
        <f>BB81/BC81</f>
        <v>#DIV/0!</v>
      </c>
      <c r="BK81" s="66">
        <v>0</v>
      </c>
      <c r="BL81" s="66">
        <v>0</v>
      </c>
      <c r="BM81" s="66">
        <v>0</v>
      </c>
      <c r="BN81" s="10">
        <f>SUM(BK81:BM81)</f>
        <v>0</v>
      </c>
      <c r="BO81" s="15">
        <f>AY81*$D$131</f>
        <v>637.88705149964471</v>
      </c>
      <c r="BP81" s="9">
        <f>BO81-BN81</f>
        <v>637.88705149964471</v>
      </c>
      <c r="BQ81" s="53">
        <f>BP81*IF($BP$126 &gt; 0, (BP81&gt;0), (BP81&lt;0))</f>
        <v>637.88705149964471</v>
      </c>
      <c r="BR81" s="7">
        <f>BQ81/$BQ$126</f>
        <v>4.9965722818149753E-3</v>
      </c>
      <c r="BS81" s="62">
        <f>BR81*$BP$126*OR(M81&gt;0, BP81 &lt; 0)</f>
        <v>0</v>
      </c>
      <c r="BT81" s="48">
        <f>IF(BS81&gt;0,V81,W81)</f>
        <v>158.97238791049384</v>
      </c>
      <c r="BU81" s="46">
        <f>BS81/BT81</f>
        <v>0</v>
      </c>
      <c r="BV81" s="64">
        <f>BN81/BO81</f>
        <v>0</v>
      </c>
      <c r="BW81" s="16">
        <f>BB81+BN81+BY81</f>
        <v>322</v>
      </c>
      <c r="BX81" s="69">
        <f>BC81+BO81+BZ81</f>
        <v>649.77985095668384</v>
      </c>
      <c r="BY81" s="66">
        <v>161</v>
      </c>
      <c r="BZ81" s="15">
        <f>AZ81*$D$134</f>
        <v>11.892799457039111</v>
      </c>
      <c r="CA81" s="37">
        <f>BZ81-BY81</f>
        <v>-149.1072005429609</v>
      </c>
      <c r="CB81" s="54">
        <f>CA81*(CA81&lt;&gt;0)</f>
        <v>-149.1072005429609</v>
      </c>
      <c r="CC81" s="26">
        <f>CB81/$CB$126</f>
        <v>-6.7014472154139818E-2</v>
      </c>
      <c r="CD81" s="47">
        <f>CC81 * $CA$126</f>
        <v>-149.10720054296092</v>
      </c>
      <c r="CE81" s="48">
        <f>IF(CD81&gt;0, V81, W81)</f>
        <v>158.97238791049384</v>
      </c>
      <c r="CF81" s="65">
        <f>CD81/CE81</f>
        <v>-0.93794401973072639</v>
      </c>
      <c r="CG81" t="s">
        <v>222</v>
      </c>
      <c r="CH81" s="66">
        <v>0</v>
      </c>
      <c r="CI81" s="15">
        <f>AZ81*$CH$129</f>
        <v>11.042889844179543</v>
      </c>
      <c r="CJ81" s="37">
        <f>CI81-CH81</f>
        <v>11.042889844179543</v>
      </c>
      <c r="CK81" s="54">
        <f>CJ81*(CJ81&lt;&gt;0)</f>
        <v>11.042889844179543</v>
      </c>
      <c r="CL81" s="26">
        <f>CK81/$CK$126</f>
        <v>1.7182028697961013E-3</v>
      </c>
      <c r="CM81" s="47">
        <f>CL81 * $CJ$126</f>
        <v>11.042889844179543</v>
      </c>
      <c r="CN81" s="48">
        <f>IF(CD81&gt;0,V81,W81)</f>
        <v>158.97238791049384</v>
      </c>
      <c r="CO81" s="65">
        <f>CM81/CN81</f>
        <v>6.9464200603170267E-2</v>
      </c>
      <c r="CP81" s="70">
        <f>N81</f>
        <v>-2</v>
      </c>
      <c r="CQ81" s="1">
        <f>BW81+BY81</f>
        <v>483</v>
      </c>
    </row>
    <row r="82" spans="1:95" x14ac:dyDescent="0.2">
      <c r="A82" s="30" t="s">
        <v>170</v>
      </c>
      <c r="B82">
        <v>0</v>
      </c>
      <c r="C82">
        <v>0</v>
      </c>
      <c r="D82">
        <v>3.4758290051937597E-2</v>
      </c>
      <c r="E82">
        <v>0.96524170994806202</v>
      </c>
      <c r="F82">
        <v>1.74811283273738E-2</v>
      </c>
      <c r="G82">
        <v>1.74811283273738E-2</v>
      </c>
      <c r="H82">
        <v>8.2323443376514802E-2</v>
      </c>
      <c r="I82">
        <v>9.8203092352695306E-3</v>
      </c>
      <c r="J82">
        <v>2.8433108716240899E-2</v>
      </c>
      <c r="K82">
        <v>2.2294457208346202E-2</v>
      </c>
      <c r="L82">
        <v>0.73230165809055303</v>
      </c>
      <c r="M82">
        <v>-2.6310425940134299</v>
      </c>
      <c r="N82" s="21">
        <v>0</v>
      </c>
      <c r="O82">
        <v>1.00557439941796</v>
      </c>
      <c r="P82">
        <v>0.99329027684489801</v>
      </c>
      <c r="Q82">
        <v>1.0202494151836099</v>
      </c>
      <c r="R82">
        <v>0.98919056551273998</v>
      </c>
      <c r="S82">
        <v>142.21000671386699</v>
      </c>
      <c r="T82" s="27">
        <f>IF(C82,P82,R82)</f>
        <v>0.98919056551273998</v>
      </c>
      <c r="U82" s="27">
        <f>IF(D82 = 0,O82,Q82)</f>
        <v>1.0202494151836099</v>
      </c>
      <c r="V82" s="39">
        <f>S82*T82^(1-N82)</f>
        <v>140.67279696286064</v>
      </c>
      <c r="W82" s="38">
        <f>S82*U82^(N82+1)</f>
        <v>145.08967618308003</v>
      </c>
      <c r="X82" s="44">
        <f>0.5 * (D82-MAX($D$3:$D$125))/(MIN($D$3:$D$125)-MAX($D$3:$D$125)) + 0.75</f>
        <v>1.2324804259019984</v>
      </c>
      <c r="Y82" s="44">
        <f>AVERAGE(D82, F82, G82, H82, I82, J82, K82)</f>
        <v>3.0370266463293806E-2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v>1</v>
      </c>
      <c r="AD82" s="22">
        <v>1</v>
      </c>
      <c r="AE82" s="22">
        <v>1</v>
      </c>
      <c r="AF82" s="22">
        <f>PERCENTILE($L$2:$L$125, 0.05)</f>
        <v>-9.907550352032625E-2</v>
      </c>
      <c r="AG82" s="22">
        <f>PERCENTILE($L$2:$L$125, 0.95)</f>
        <v>0.96668296941511545</v>
      </c>
      <c r="AH82" s="22">
        <f>MIN(MAX(L82,AF82), AG82)</f>
        <v>0.73230165809055303</v>
      </c>
      <c r="AI82" s="22">
        <f>AH82-$AH$126+1</f>
        <v>1.8313771616108792</v>
      </c>
      <c r="AJ82" s="22">
        <f>PERCENTILE($M$2:$M$125, 0.02)</f>
        <v>-2.5910440121824867</v>
      </c>
      <c r="AK82" s="22">
        <f>PERCENTILE($M$2:$M$125, 0.98)</f>
        <v>1.2685596617232511</v>
      </c>
      <c r="AL82" s="22">
        <f>MIN(MAX(M82,AJ82), AK82)</f>
        <v>-2.5910440121824867</v>
      </c>
      <c r="AM82" s="22">
        <f>AL82-$AL$126 + 1</f>
        <v>1</v>
      </c>
      <c r="AN82" s="46">
        <v>1</v>
      </c>
      <c r="AO82" s="17">
        <v>1</v>
      </c>
      <c r="AP82" s="51">
        <v>1</v>
      </c>
      <c r="AQ82" s="21">
        <v>1</v>
      </c>
      <c r="AR82" s="17">
        <f>(AI82^4)*AB82*AE82*AN82</f>
        <v>11.248929005861383</v>
      </c>
      <c r="AS82" s="17">
        <f>(AM82^4) *Z82*AC82*AO82</f>
        <v>1</v>
      </c>
      <c r="AT82" s="17">
        <f>(AM82^4)*AA82*AP82*AQ82</f>
        <v>1</v>
      </c>
      <c r="AU82" s="17">
        <f>MIN(AR82, 0.05*AR$126)</f>
        <v>11.248929005861383</v>
      </c>
      <c r="AV82" s="17">
        <f>MIN(AS82, 0.05*AS$126)</f>
        <v>1</v>
      </c>
      <c r="AW82" s="17">
        <f>MIN(AT82, 0.05*AT$126)</f>
        <v>1</v>
      </c>
      <c r="AX82" s="14">
        <f>AU82/$AU$126</f>
        <v>1.4415308560574429E-2</v>
      </c>
      <c r="AY82" s="14">
        <f>AV82/$AV$126</f>
        <v>1.4885437117796013E-4</v>
      </c>
      <c r="AZ82" s="67">
        <f>AW82/$AW$126</f>
        <v>7.1864514610983087E-5</v>
      </c>
      <c r="BA82" s="21">
        <f>N82</f>
        <v>0</v>
      </c>
      <c r="BB82" s="66">
        <v>1707</v>
      </c>
      <c r="BC82" s="15">
        <f>$D$132*AX82</f>
        <v>1700.3865518796779</v>
      </c>
      <c r="BD82" s="19">
        <f>BC82-BB82</f>
        <v>-6.6134481203221185</v>
      </c>
      <c r="BE82" s="53">
        <f>BD82*IF($BD$126 &gt; 0, (BD82&gt;0), (BD82&lt;0))</f>
        <v>0</v>
      </c>
      <c r="BF82" s="61">
        <f>BE82/$BE$126</f>
        <v>0</v>
      </c>
      <c r="BG82" s="62">
        <f>BF82*$BD$126</f>
        <v>0</v>
      </c>
      <c r="BH82" s="63">
        <f>(IF(BG82 &gt; 0, V82, W82))</f>
        <v>145.08967618308003</v>
      </c>
      <c r="BI82" s="46">
        <f>BG82/BH82</f>
        <v>0</v>
      </c>
      <c r="BJ82" s="64">
        <f>BB82/BC82</f>
        <v>1.0038893792196906</v>
      </c>
      <c r="BK82" s="66">
        <v>427</v>
      </c>
      <c r="BL82" s="66">
        <v>3840</v>
      </c>
      <c r="BM82" s="66">
        <v>0</v>
      </c>
      <c r="BN82" s="10">
        <f>SUM(BK82:BM82)</f>
        <v>4267</v>
      </c>
      <c r="BO82" s="15">
        <f>AY82*$D$131</f>
        <v>26.072885092417962</v>
      </c>
      <c r="BP82" s="9">
        <f>BO82-BN82</f>
        <v>-4240.9271149075821</v>
      </c>
      <c r="BQ82" s="53">
        <f>BP82*IF($BP$126 &gt; 0, (BP82&gt;0), (BP82&lt;0))</f>
        <v>0</v>
      </c>
      <c r="BR82" s="7">
        <f>BQ82/$BQ$126</f>
        <v>0</v>
      </c>
      <c r="BS82" s="62">
        <f>BR82*$BP$126*OR(M82&gt;0, BP82 &lt; 0)</f>
        <v>0</v>
      </c>
      <c r="BT82" s="48">
        <f>IF(BS82&gt;0,V82,W82)</f>
        <v>145.08967618308003</v>
      </c>
      <c r="BU82" s="46">
        <f>BS82/BT82</f>
        <v>0</v>
      </c>
      <c r="BV82" s="64">
        <f>BN82/BO82</f>
        <v>163.65661049305396</v>
      </c>
      <c r="BW82" s="16">
        <f>BB82+BN82+BY82</f>
        <v>5974</v>
      </c>
      <c r="BX82" s="69">
        <f>BC82+BO82+BZ82</f>
        <v>1727.1794475439833</v>
      </c>
      <c r="BY82" s="66">
        <v>0</v>
      </c>
      <c r="BZ82" s="15">
        <f>AZ82*$D$134</f>
        <v>0.72001057188743955</v>
      </c>
      <c r="CA82" s="37">
        <f>BZ82-BY82</f>
        <v>0.72001057188743955</v>
      </c>
      <c r="CB82" s="54">
        <f>CA82*(CA82&lt;&gt;0)</f>
        <v>0.72001057188743955</v>
      </c>
      <c r="CC82" s="26">
        <f>CB82/$CB$126</f>
        <v>3.2360025702806312E-4</v>
      </c>
      <c r="CD82" s="47">
        <f>CC82 * $CA$126</f>
        <v>0.72001057188743955</v>
      </c>
      <c r="CE82" s="48">
        <f>IF(CD82&gt;0, V82, W82)</f>
        <v>140.67279696286064</v>
      </c>
      <c r="CF82" s="65">
        <f>CD82/CE82</f>
        <v>5.1183355092991522E-3</v>
      </c>
      <c r="CG82" t="s">
        <v>222</v>
      </c>
      <c r="CH82" s="66">
        <v>0</v>
      </c>
      <c r="CI82" s="15">
        <f>AZ82*$CH$129</f>
        <v>0.66855557942597565</v>
      </c>
      <c r="CJ82" s="37">
        <f>CI82-CH82</f>
        <v>0.66855557942597565</v>
      </c>
      <c r="CK82" s="54">
        <f>CJ82*(CJ82&lt;&gt;0)</f>
        <v>0.66855557942597565</v>
      </c>
      <c r="CL82" s="26">
        <f>CK82/$CK$126</f>
        <v>1.0402296241263041E-4</v>
      </c>
      <c r="CM82" s="47">
        <f>CL82 * $CJ$126</f>
        <v>0.66855557942597565</v>
      </c>
      <c r="CN82" s="48">
        <f>IF(CD82&gt;0,V82,W82)</f>
        <v>140.67279696286064</v>
      </c>
      <c r="CO82" s="65">
        <f>CM82/CN82</f>
        <v>4.7525576647379992E-3</v>
      </c>
      <c r="CP82" s="70">
        <f>N82</f>
        <v>0</v>
      </c>
      <c r="CQ82" s="1">
        <f>BW82+BY82</f>
        <v>5974</v>
      </c>
    </row>
    <row r="83" spans="1:95" x14ac:dyDescent="0.2">
      <c r="A83" s="30" t="s">
        <v>168</v>
      </c>
      <c r="B83">
        <v>0</v>
      </c>
      <c r="C83">
        <v>0</v>
      </c>
      <c r="D83">
        <v>0.12972468502099799</v>
      </c>
      <c r="E83">
        <v>0.87027531497900101</v>
      </c>
      <c r="F83">
        <v>7.0004636068613804E-2</v>
      </c>
      <c r="G83">
        <v>7.0004636068613804E-2</v>
      </c>
      <c r="H83">
        <v>0.15887850467289699</v>
      </c>
      <c r="I83">
        <v>0.164781111657648</v>
      </c>
      <c r="J83">
        <v>0.16180289434526399</v>
      </c>
      <c r="K83">
        <v>0.106428157615776</v>
      </c>
      <c r="L83">
        <v>0.98409351066982798</v>
      </c>
      <c r="M83">
        <v>-1.5629323730387601</v>
      </c>
      <c r="N83" s="21">
        <v>0</v>
      </c>
      <c r="O83">
        <v>1.00222871858706</v>
      </c>
      <c r="P83">
        <v>0.98215752747408602</v>
      </c>
      <c r="Q83">
        <v>1.0197047492508999</v>
      </c>
      <c r="R83">
        <v>0.99328892571610305</v>
      </c>
      <c r="S83">
        <v>306.20001220703102</v>
      </c>
      <c r="T83" s="27">
        <f>IF(C83,P83,R83)</f>
        <v>0.99328892571610305</v>
      </c>
      <c r="U83" s="27">
        <f>IF(D83 = 0,O83,Q83)</f>
        <v>1.0197047492508999</v>
      </c>
      <c r="V83" s="39">
        <f>S83*T83^(1-N83)</f>
        <v>304.14508117937947</v>
      </c>
      <c r="W83" s="38">
        <f>S83*U83^(N83+1)</f>
        <v>312.23360666819309</v>
      </c>
      <c r="X83" s="44">
        <f>0.5 * (D83-MAX($D$3:$D$125))/(MIN($D$3:$D$125)-MAX($D$3:$D$125)) + 0.75</f>
        <v>1.1838021470362525</v>
      </c>
      <c r="Y83" s="44">
        <f>AVERAGE(D83, F83, G83, H83, I83, J83, K83)</f>
        <v>0.12308923220711578</v>
      </c>
      <c r="Z83" s="22">
        <f>AI83^N83</f>
        <v>1</v>
      </c>
      <c r="AA83" s="22">
        <f>(Z83+AB83)/2</f>
        <v>1</v>
      </c>
      <c r="AB83" s="22">
        <f>AM83^N83</f>
        <v>1</v>
      </c>
      <c r="AC83" s="22">
        <v>1</v>
      </c>
      <c r="AD83" s="22">
        <v>1</v>
      </c>
      <c r="AE83" s="22">
        <v>1</v>
      </c>
      <c r="AF83" s="22">
        <f>PERCENTILE($L$2:$L$125, 0.05)</f>
        <v>-9.907550352032625E-2</v>
      </c>
      <c r="AG83" s="22">
        <f>PERCENTILE($L$2:$L$125, 0.95)</f>
        <v>0.96668296941511545</v>
      </c>
      <c r="AH83" s="22">
        <f>MIN(MAX(L83,AF83), AG83)</f>
        <v>0.96668296941511545</v>
      </c>
      <c r="AI83" s="22">
        <f>AH83-$AH$126+1</f>
        <v>2.0657584729354417</v>
      </c>
      <c r="AJ83" s="22">
        <f>PERCENTILE($M$2:$M$125, 0.02)</f>
        <v>-2.5910440121824867</v>
      </c>
      <c r="AK83" s="22">
        <f>PERCENTILE($M$2:$M$125, 0.98)</f>
        <v>1.2685596617232511</v>
      </c>
      <c r="AL83" s="22">
        <f>MIN(MAX(M83,AJ83), AK83)</f>
        <v>-1.5629323730387601</v>
      </c>
      <c r="AM83" s="22">
        <f>AL83-$AL$126 + 1</f>
        <v>2.0281116391437264</v>
      </c>
      <c r="AN83" s="46">
        <v>0</v>
      </c>
      <c r="AO83" s="17">
        <v>1</v>
      </c>
      <c r="AP83" s="51">
        <v>1</v>
      </c>
      <c r="AQ83" s="21">
        <v>1</v>
      </c>
      <c r="AR83" s="17">
        <f>(AI83^4)*AB83*AE83*AN83</f>
        <v>0</v>
      </c>
      <c r="AS83" s="17">
        <f>(AM83^4) *Z83*AC83*AO83</f>
        <v>16.91871714423376</v>
      </c>
      <c r="AT83" s="17">
        <f>(AM83^4)*AA83*AP83*AQ83</f>
        <v>16.91871714423376</v>
      </c>
      <c r="AU83" s="17">
        <f>MIN(AR83, 0.05*AR$126)</f>
        <v>0</v>
      </c>
      <c r="AV83" s="17">
        <f>MIN(AS83, 0.05*AS$126)</f>
        <v>16.91871714423376</v>
      </c>
      <c r="AW83" s="17">
        <f>MIN(AT83, 0.05*AT$126)</f>
        <v>16.91871714423376</v>
      </c>
      <c r="AX83" s="14">
        <f>AU83/$AU$126</f>
        <v>0</v>
      </c>
      <c r="AY83" s="14">
        <f>AV83/$AV$126</f>
        <v>2.5184250016426898E-3</v>
      </c>
      <c r="AZ83" s="67">
        <f>AW83/$AW$126</f>
        <v>1.2158553954108773E-3</v>
      </c>
      <c r="BA83" s="21">
        <f>N83</f>
        <v>0</v>
      </c>
      <c r="BB83" s="66">
        <v>2143</v>
      </c>
      <c r="BC83" s="15">
        <f>$D$132*AX83</f>
        <v>0</v>
      </c>
      <c r="BD83" s="19">
        <f>BC83-BB83</f>
        <v>-2143</v>
      </c>
      <c r="BE83" s="53">
        <f>BD83*IF($BD$126 &gt; 0, (BD83&gt;0), (BD83&lt;0))</f>
        <v>0</v>
      </c>
      <c r="BF83" s="61">
        <f>BE83/$BE$126</f>
        <v>0</v>
      </c>
      <c r="BG83" s="62">
        <f>BF83*$BD$126</f>
        <v>0</v>
      </c>
      <c r="BH83" s="63">
        <f>(IF(BG83 &gt; 0, V83, W83))</f>
        <v>312.23360666819309</v>
      </c>
      <c r="BI83" s="46">
        <f>BG83/BH83</f>
        <v>0</v>
      </c>
      <c r="BJ83" s="64" t="e">
        <f>BB83/BC83</f>
        <v>#DIV/0!</v>
      </c>
      <c r="BK83" s="66">
        <v>0</v>
      </c>
      <c r="BL83" s="66">
        <v>0</v>
      </c>
      <c r="BM83" s="66">
        <v>0</v>
      </c>
      <c r="BN83" s="10">
        <f>SUM(BK83:BM83)</f>
        <v>0</v>
      </c>
      <c r="BO83" s="15">
        <f>AY83*$D$131</f>
        <v>441.11976801272863</v>
      </c>
      <c r="BP83" s="9">
        <f>BO83-BN83</f>
        <v>441.11976801272863</v>
      </c>
      <c r="BQ83" s="53">
        <f>BP83*IF($BP$126 &gt; 0, (BP83&gt;0), (BP83&lt;0))</f>
        <v>441.11976801272863</v>
      </c>
      <c r="BR83" s="7">
        <f>BQ83/$BQ$126</f>
        <v>3.4552932225718328E-3</v>
      </c>
      <c r="BS83" s="62">
        <f>BR83*$BP$126*OR(M83&gt;0, BP83 &lt; 0)</f>
        <v>0</v>
      </c>
      <c r="BT83" s="48">
        <f>IF(BS83&gt;0,V83,W83)</f>
        <v>312.23360666819309</v>
      </c>
      <c r="BU83" s="46">
        <f>BS83/BT83</f>
        <v>0</v>
      </c>
      <c r="BV83" s="64">
        <f>BN83/BO83</f>
        <v>0</v>
      </c>
      <c r="BW83" s="16">
        <f>BB83+BN83+BY83</f>
        <v>2143</v>
      </c>
      <c r="BX83" s="69">
        <f>BC83+BO83+BZ83</f>
        <v>453.30142321935023</v>
      </c>
      <c r="BY83" s="66">
        <v>0</v>
      </c>
      <c r="BZ83" s="15">
        <f>AZ83*$D$134</f>
        <v>12.18165520662158</v>
      </c>
      <c r="CA83" s="37">
        <f>BZ83-BY83</f>
        <v>12.18165520662158</v>
      </c>
      <c r="CB83" s="54">
        <f>CA83*(CA83&lt;&gt;0)</f>
        <v>12.18165520662158</v>
      </c>
      <c r="CC83" s="26">
        <f>CB83/$CB$126</f>
        <v>5.4749012164591439E-3</v>
      </c>
      <c r="CD83" s="47">
        <f>CC83 * $CA$126</f>
        <v>12.18165520662158</v>
      </c>
      <c r="CE83" s="48">
        <f>IF(CD83&gt;0, V83, W83)</f>
        <v>304.14508117937947</v>
      </c>
      <c r="CF83" s="65">
        <f>CD83/CE83</f>
        <v>4.0052119729784653E-2</v>
      </c>
      <c r="CG83" t="s">
        <v>222</v>
      </c>
      <c r="CH83" s="66">
        <v>0</v>
      </c>
      <c r="CI83" s="15">
        <f>AZ83*$CH$129</f>
        <v>11.311102743507391</v>
      </c>
      <c r="CJ83" s="37">
        <f>CI83-CH83</f>
        <v>11.311102743507391</v>
      </c>
      <c r="CK83" s="54">
        <f>CJ83*(CJ83&lt;&gt;0)</f>
        <v>11.311102743507391</v>
      </c>
      <c r="CL83" s="26">
        <f>CK83/$CK$126</f>
        <v>1.7599350775645544E-3</v>
      </c>
      <c r="CM83" s="47">
        <f>CL83 * $CJ$126</f>
        <v>11.311102743507391</v>
      </c>
      <c r="CN83" s="48">
        <f>IF(CD83&gt;0,V83,W83)</f>
        <v>304.14508117937947</v>
      </c>
      <c r="CO83" s="65">
        <f>CM83/CN83</f>
        <v>3.718982631462088E-2</v>
      </c>
      <c r="CP83" s="70">
        <f>N83</f>
        <v>0</v>
      </c>
      <c r="CQ83" s="1">
        <f>BW83+BY83</f>
        <v>2143</v>
      </c>
    </row>
    <row r="84" spans="1:95" x14ac:dyDescent="0.2">
      <c r="A84" s="30" t="s">
        <v>220</v>
      </c>
      <c r="B84">
        <v>0</v>
      </c>
      <c r="C84">
        <v>0</v>
      </c>
      <c r="D84">
        <v>0.282917278511992</v>
      </c>
      <c r="E84">
        <v>0.717082721488007</v>
      </c>
      <c r="F84">
        <v>0.22702965483714099</v>
      </c>
      <c r="G84">
        <v>0.22702965483714099</v>
      </c>
      <c r="H84">
        <v>0.78220382824624901</v>
      </c>
      <c r="I84">
        <v>0.468184169684428</v>
      </c>
      <c r="J84">
        <v>0.60515737610265596</v>
      </c>
      <c r="K84">
        <v>0.37065977690968299</v>
      </c>
      <c r="L84">
        <v>0.73977631646033004</v>
      </c>
      <c r="M84">
        <v>0.70326024865424697</v>
      </c>
      <c r="N84" s="21">
        <v>0</v>
      </c>
      <c r="O84">
        <v>0.99784941318779696</v>
      </c>
      <c r="P84">
        <v>0.992000007629394</v>
      </c>
      <c r="Q84">
        <v>1.0376254224613699</v>
      </c>
      <c r="R84">
        <v>0.99881889874644303</v>
      </c>
      <c r="S84">
        <v>2.1898999214172301</v>
      </c>
      <c r="T84" s="27">
        <f>IF(C84,P84,R84)</f>
        <v>0.99881889874644303</v>
      </c>
      <c r="U84" s="27">
        <f>IF(D84 = 0,O84,Q84)</f>
        <v>1.0376254224613699</v>
      </c>
      <c r="V84" s="39">
        <f>S84*T84^(1-N84)</f>
        <v>2.18731342787488</v>
      </c>
      <c r="W84" s="38">
        <f>S84*U84^(N84+1)</f>
        <v>2.2722958311086741</v>
      </c>
      <c r="X84" s="44">
        <f>0.5 * (D84-MAX($D$3:$D$125))/(MIN($D$3:$D$125)-MAX($D$3:$D$125)) + 0.75</f>
        <v>1.1052780355487</v>
      </c>
      <c r="Y84" s="44">
        <f>AVERAGE(D84, F84, G84, H84, I84, J84, K84)</f>
        <v>0.42331167701847006</v>
      </c>
      <c r="Z84" s="22">
        <f>AI84^N84</f>
        <v>1</v>
      </c>
      <c r="AA84" s="22">
        <f>(Z84+AB84)/2</f>
        <v>1</v>
      </c>
      <c r="AB84" s="22">
        <f>AM84^N84</f>
        <v>1</v>
      </c>
      <c r="AC84" s="22">
        <v>1</v>
      </c>
      <c r="AD84" s="22">
        <v>1</v>
      </c>
      <c r="AE84" s="22">
        <v>1</v>
      </c>
      <c r="AF84" s="22">
        <f>PERCENTILE($L$2:$L$125, 0.05)</f>
        <v>-9.907550352032625E-2</v>
      </c>
      <c r="AG84" s="22">
        <f>PERCENTILE($L$2:$L$125, 0.95)</f>
        <v>0.96668296941511545</v>
      </c>
      <c r="AH84" s="22">
        <f>MIN(MAX(L84,AF84), AG84)</f>
        <v>0.73977631646033004</v>
      </c>
      <c r="AI84" s="22">
        <f>AH84-$AH$126+1</f>
        <v>1.8388518199806563</v>
      </c>
      <c r="AJ84" s="22">
        <f>PERCENTILE($M$2:$M$125, 0.02)</f>
        <v>-2.5910440121824867</v>
      </c>
      <c r="AK84" s="22">
        <f>PERCENTILE($M$2:$M$125, 0.98)</f>
        <v>1.2685596617232511</v>
      </c>
      <c r="AL84" s="22">
        <f>MIN(MAX(M84,AJ84), AK84)</f>
        <v>0.70326024865424697</v>
      </c>
      <c r="AM84" s="22">
        <f>AL84-$AL$126 + 1</f>
        <v>4.2943042608367339</v>
      </c>
      <c r="AN84" s="46">
        <v>0</v>
      </c>
      <c r="AO84" s="75">
        <v>0.2</v>
      </c>
      <c r="AP84" s="51">
        <v>0.5</v>
      </c>
      <c r="AQ84" s="50">
        <v>1</v>
      </c>
      <c r="AR84" s="17">
        <f>(AI84^4)*AB84*AE84*AN84</f>
        <v>0</v>
      </c>
      <c r="AS84" s="17">
        <f>(AM84^4) *Z84*AC84*AO84</f>
        <v>68.014458268424264</v>
      </c>
      <c r="AT84" s="17">
        <f>(AM84^4)*AA84*AP84*AQ84</f>
        <v>170.03614567106064</v>
      </c>
      <c r="AU84" s="17">
        <f>MIN(AR84, 0.05*AR$126)</f>
        <v>0</v>
      </c>
      <c r="AV84" s="17">
        <f>MIN(AS84, 0.05*AS$126)</f>
        <v>68.014458268424264</v>
      </c>
      <c r="AW84" s="17">
        <f>MIN(AT84, 0.05*AT$126)</f>
        <v>170.03614567106064</v>
      </c>
      <c r="AX84" s="14">
        <f>AU84/$AU$126</f>
        <v>0</v>
      </c>
      <c r="AY84" s="14">
        <f>AV84/$AV$126</f>
        <v>1.0124249416555904E-2</v>
      </c>
      <c r="AZ84" s="67">
        <f>AW84/$AW$126</f>
        <v>1.2219565074973187E-2</v>
      </c>
      <c r="BA84" s="21">
        <f>N84</f>
        <v>0</v>
      </c>
      <c r="BB84" s="66">
        <v>0</v>
      </c>
      <c r="BC84" s="15">
        <f>$D$132*AX84</f>
        <v>0</v>
      </c>
      <c r="BD84" s="19">
        <f>BC84-BB84</f>
        <v>0</v>
      </c>
      <c r="BE84" s="53">
        <f>BD84*IF($BD$126 &gt; 0, (BD84&gt;0), (BD84&lt;0))</f>
        <v>0</v>
      </c>
      <c r="BF84" s="61">
        <f>BE84/$BE$126</f>
        <v>0</v>
      </c>
      <c r="BG84" s="62">
        <f>BF84*$BD$126</f>
        <v>0</v>
      </c>
      <c r="BH84" s="63">
        <f>(IF(BG84 &gt; 0, V84, W84))</f>
        <v>2.2722958311086741</v>
      </c>
      <c r="BI84" s="46">
        <f>BG84/BH84</f>
        <v>0</v>
      </c>
      <c r="BJ84" s="64" t="e">
        <f>BB84/BC84</f>
        <v>#DIV/0!</v>
      </c>
      <c r="BK84" s="66">
        <v>0</v>
      </c>
      <c r="BL84" s="66">
        <v>0</v>
      </c>
      <c r="BM84" s="66">
        <v>0</v>
      </c>
      <c r="BN84" s="10">
        <f>SUM(BK84:BM84)</f>
        <v>0</v>
      </c>
      <c r="BO84" s="15">
        <f>AY84*$D$131</f>
        <v>1773.3331550556825</v>
      </c>
      <c r="BP84" s="9">
        <f>BO84-BN84</f>
        <v>1773.3331550556825</v>
      </c>
      <c r="BQ84" s="53">
        <f>BP84*IF($BP$126 &gt; 0, (BP84&gt;0), (BP84&lt;0))</f>
        <v>1773.3331550556825</v>
      </c>
      <c r="BR84" s="7">
        <f>BQ84/$BQ$126</f>
        <v>1.3890526964207638E-2</v>
      </c>
      <c r="BS84" s="62">
        <f>BR84*$BP$126*OR(M84&gt;0, BP84 &lt; 0)</f>
        <v>81.717970130433386</v>
      </c>
      <c r="BT84" s="48">
        <f>IF(BS84&gt;0,V84,W84)</f>
        <v>2.18731342787488</v>
      </c>
      <c r="BU84" s="46">
        <f>BS84/BT84</f>
        <v>37.35997278169129</v>
      </c>
      <c r="BV84" s="64">
        <f>BN84/BO84</f>
        <v>0</v>
      </c>
      <c r="BW84" s="16">
        <f>BB84+BN84+BY84</f>
        <v>105</v>
      </c>
      <c r="BX84" s="69">
        <f>BC84+BO84+BZ84</f>
        <v>1895.7609775418389</v>
      </c>
      <c r="BY84" s="66">
        <v>105</v>
      </c>
      <c r="BZ84" s="15">
        <f>AZ84*$D$134</f>
        <v>122.42782248615636</v>
      </c>
      <c r="CA84" s="37">
        <f>BZ84-BY84</f>
        <v>17.427822486156359</v>
      </c>
      <c r="CB84" s="54">
        <f>CA84*(CA84&lt;&gt;0)</f>
        <v>17.427822486156359</v>
      </c>
      <c r="CC84" s="26">
        <f>CB84/$CB$126</f>
        <v>7.832729207261295E-3</v>
      </c>
      <c r="CD84" s="47">
        <f>CC84 * $CA$126</f>
        <v>17.427822486156359</v>
      </c>
      <c r="CE84" s="48">
        <f>IF(CD84&gt;0, V84, W84)</f>
        <v>2.18731342787488</v>
      </c>
      <c r="CF84" s="65">
        <f>CD84/CE84</f>
        <v>7.9676841297905092</v>
      </c>
      <c r="CG84" t="s">
        <v>222</v>
      </c>
      <c r="CH84" s="66">
        <v>0</v>
      </c>
      <c r="CI84" s="15">
        <f>AZ84*$CH$129</f>
        <v>113.67861389247557</v>
      </c>
      <c r="CJ84" s="37">
        <f>CI84-CH84</f>
        <v>113.67861389247557</v>
      </c>
      <c r="CK84" s="54">
        <f>CJ84*(CJ84&lt;&gt;0)</f>
        <v>113.67861389247557</v>
      </c>
      <c r="CL84" s="26">
        <f>CK84/$CK$126</f>
        <v>1.7687663589929292E-2</v>
      </c>
      <c r="CM84" s="47">
        <f>CL84 * $CJ$126</f>
        <v>113.67861389247557</v>
      </c>
      <c r="CN84" s="48">
        <f>IF(CD84&gt;0,V84,W84)</f>
        <v>2.18731342787488</v>
      </c>
      <c r="CO84" s="65">
        <f>CM84/CN84</f>
        <v>51.971799031527858</v>
      </c>
      <c r="CP84" s="70">
        <f>N84</f>
        <v>0</v>
      </c>
      <c r="CQ84" s="1">
        <f>BW84+BY84</f>
        <v>210</v>
      </c>
    </row>
    <row r="85" spans="1:95" x14ac:dyDescent="0.2">
      <c r="A85" s="30" t="s">
        <v>169</v>
      </c>
      <c r="B85">
        <v>0</v>
      </c>
      <c r="C85">
        <v>0</v>
      </c>
      <c r="D85">
        <v>0.395691609977324</v>
      </c>
      <c r="E85">
        <v>0.604308390022675</v>
      </c>
      <c r="F85">
        <v>0.32142857142857101</v>
      </c>
      <c r="G85">
        <v>0.32142857142857101</v>
      </c>
      <c r="H85">
        <v>0.704663212435233</v>
      </c>
      <c r="I85">
        <v>0.53367875647668395</v>
      </c>
      <c r="J85">
        <v>0.61324039898501503</v>
      </c>
      <c r="K85">
        <v>0.44397408188771598</v>
      </c>
      <c r="L85">
        <v>0.321481529038324</v>
      </c>
      <c r="M85">
        <v>-0.46851374800858597</v>
      </c>
      <c r="N85" s="21">
        <v>0</v>
      </c>
      <c r="O85">
        <v>1.0185872875988899</v>
      </c>
      <c r="P85">
        <v>0.98531964239516501</v>
      </c>
      <c r="Q85">
        <v>1.03297035429047</v>
      </c>
      <c r="R85">
        <v>0.98483507931237402</v>
      </c>
      <c r="S85">
        <v>22.389999389648398</v>
      </c>
      <c r="T85" s="27">
        <f>IF(C85,P85,R85)</f>
        <v>0.98483507931237402</v>
      </c>
      <c r="U85" s="27">
        <f>IF(D85 = 0,O85,Q85)</f>
        <v>1.03297035429047</v>
      </c>
      <c r="V85" s="39">
        <f>S85*T85^(1-N85)</f>
        <v>22.050456824708387</v>
      </c>
      <c r="W85" s="38">
        <f>S85*U85^(N85+1)</f>
        <v>23.128205602088514</v>
      </c>
      <c r="X85" s="44">
        <f>0.5 * (D85-MAX($D$3:$D$125))/(MIN($D$3:$D$125)-MAX($D$3:$D$125)) + 0.75</f>
        <v>1.0474716888114568</v>
      </c>
      <c r="Y85" s="44">
        <f>AVERAGE(D85, F85, G85, H85, I85, J85, K85)</f>
        <v>0.476300743231302</v>
      </c>
      <c r="Z85" s="22">
        <f>AI85^N85</f>
        <v>1</v>
      </c>
      <c r="AA85" s="22">
        <f>(Z85+AB85)/2</f>
        <v>1</v>
      </c>
      <c r="AB85" s="22">
        <f>AM85^N85</f>
        <v>1</v>
      </c>
      <c r="AC85" s="22">
        <v>1</v>
      </c>
      <c r="AD85" s="22">
        <v>1</v>
      </c>
      <c r="AE85" s="22">
        <v>1</v>
      </c>
      <c r="AF85" s="22">
        <f>PERCENTILE($L$2:$L$125, 0.05)</f>
        <v>-9.907550352032625E-2</v>
      </c>
      <c r="AG85" s="22">
        <f>PERCENTILE($L$2:$L$125, 0.95)</f>
        <v>0.96668296941511545</v>
      </c>
      <c r="AH85" s="22">
        <f>MIN(MAX(L85,AF85), AG85)</f>
        <v>0.321481529038324</v>
      </c>
      <c r="AI85" s="22">
        <f>AH85-$AH$126+1</f>
        <v>1.4205570325586503</v>
      </c>
      <c r="AJ85" s="22">
        <f>PERCENTILE($M$2:$M$125, 0.02)</f>
        <v>-2.5910440121824867</v>
      </c>
      <c r="AK85" s="22">
        <f>PERCENTILE($M$2:$M$125, 0.98)</f>
        <v>1.2685596617232511</v>
      </c>
      <c r="AL85" s="22">
        <f>MIN(MAX(M85,AJ85), AK85)</f>
        <v>-0.46851374800858597</v>
      </c>
      <c r="AM85" s="22">
        <f>AL85-$AL$126 + 1</f>
        <v>3.1225302641739008</v>
      </c>
      <c r="AN85" s="46">
        <v>1</v>
      </c>
      <c r="AO85" s="17">
        <v>1</v>
      </c>
      <c r="AP85" s="51">
        <v>1</v>
      </c>
      <c r="AQ85" s="21">
        <v>1</v>
      </c>
      <c r="AR85" s="17">
        <f>(AI85^4)*AB85*AE85*AN85</f>
        <v>4.0722524935003204</v>
      </c>
      <c r="AS85" s="17">
        <f>(AM85^4) *Z85*AC85*AO85</f>
        <v>95.066307426420465</v>
      </c>
      <c r="AT85" s="17">
        <f>(AM85^4)*AA85*AP85*AQ85</f>
        <v>95.066307426420465</v>
      </c>
      <c r="AU85" s="17">
        <f>MIN(AR85, 0.05*AR$126)</f>
        <v>4.0722524935003204</v>
      </c>
      <c r="AV85" s="17">
        <f>MIN(AS85, 0.05*AS$126)</f>
        <v>95.066307426420465</v>
      </c>
      <c r="AW85" s="17">
        <f>MIN(AT85, 0.05*AT$126)</f>
        <v>95.066307426420465</v>
      </c>
      <c r="AX85" s="14">
        <f>AU85/$AU$126</f>
        <v>5.2185213543251962E-3</v>
      </c>
      <c r="AY85" s="14">
        <f>AV85/$AV$126</f>
        <v>1.415103541217046E-2</v>
      </c>
      <c r="AZ85" s="67">
        <f>AW85/$AW$126</f>
        <v>6.8318940390582044E-3</v>
      </c>
      <c r="BA85" s="21">
        <f>N85</f>
        <v>0</v>
      </c>
      <c r="BB85" s="66">
        <v>940</v>
      </c>
      <c r="BC85" s="15">
        <f>$D$132*AX85</f>
        <v>615.56112339213712</v>
      </c>
      <c r="BD85" s="19">
        <f>BC85-BB85</f>
        <v>-324.43887660786288</v>
      </c>
      <c r="BE85" s="53">
        <f>BD85*IF($BD$126 &gt; 0, (BD85&gt;0), (BD85&lt;0))</f>
        <v>0</v>
      </c>
      <c r="BF85" s="61">
        <f>BE85/$BE$126</f>
        <v>0</v>
      </c>
      <c r="BG85" s="62">
        <f>BF85*$BD$126</f>
        <v>0</v>
      </c>
      <c r="BH85" s="63">
        <f>(IF(BG85 &gt; 0, V85, W85))</f>
        <v>23.128205602088514</v>
      </c>
      <c r="BI85" s="46">
        <f>BG85/BH85</f>
        <v>0</v>
      </c>
      <c r="BJ85" s="64">
        <f>BB85/BC85</f>
        <v>1.5270619996597516</v>
      </c>
      <c r="BK85" s="66">
        <v>649</v>
      </c>
      <c r="BL85" s="66">
        <v>1075</v>
      </c>
      <c r="BM85" s="66">
        <v>0</v>
      </c>
      <c r="BN85" s="10">
        <f>SUM(BK85:BM85)</f>
        <v>1724</v>
      </c>
      <c r="BO85" s="15">
        <f>AY85*$D$131</f>
        <v>2478.6529096895415</v>
      </c>
      <c r="BP85" s="9">
        <f>BO85-BN85</f>
        <v>754.6529096895415</v>
      </c>
      <c r="BQ85" s="53">
        <f>BP85*IF($BP$126 &gt; 0, (BP85&gt;0), (BP85&lt;0))</f>
        <v>754.6529096895415</v>
      </c>
      <c r="BR85" s="7">
        <f>BQ85/$BQ$126</f>
        <v>5.9111997995273348E-3</v>
      </c>
      <c r="BS85" s="62">
        <f>BR85*$BP$126*OR(M85&gt;0, BP85 &lt; 0)</f>
        <v>0</v>
      </c>
      <c r="BT85" s="48">
        <f>IF(BS85&gt;0,V85,W85)</f>
        <v>23.128205602088514</v>
      </c>
      <c r="BU85" s="46">
        <f>BS85/BT85</f>
        <v>0</v>
      </c>
      <c r="BV85" s="64">
        <f>BN85/BO85</f>
        <v>0.69553909434457128</v>
      </c>
      <c r="BW85" s="16">
        <f>BB85+BN85+BY85</f>
        <v>2709</v>
      </c>
      <c r="BX85" s="69">
        <f>BC85+BO85+BZ85</f>
        <v>3162.6627794590031</v>
      </c>
      <c r="BY85" s="66">
        <v>45</v>
      </c>
      <c r="BZ85" s="15">
        <f>AZ85*$D$134</f>
        <v>68.448746377324156</v>
      </c>
      <c r="CA85" s="37">
        <f>BZ85-BY85</f>
        <v>23.448746377324156</v>
      </c>
      <c r="CB85" s="54">
        <f>CA85*(CA85&lt;&gt;0)</f>
        <v>23.448746377324156</v>
      </c>
      <c r="CC85" s="26">
        <f>CB85/$CB$126</f>
        <v>1.0538762416774915E-2</v>
      </c>
      <c r="CD85" s="47">
        <f>CC85 * $CA$126</f>
        <v>23.448746377324156</v>
      </c>
      <c r="CE85" s="48">
        <f>IF(CD85&gt;0, V85, W85)</f>
        <v>22.050456824708387</v>
      </c>
      <c r="CF85" s="65">
        <f>CD85/CE85</f>
        <v>1.063413178408573</v>
      </c>
      <c r="CG85" t="s">
        <v>222</v>
      </c>
      <c r="CH85" s="66">
        <v>0</v>
      </c>
      <c r="CI85" s="15">
        <f>AZ85*$CH$129</f>
        <v>63.557110245358473</v>
      </c>
      <c r="CJ85" s="37">
        <f>CI85-CH85</f>
        <v>63.557110245358473</v>
      </c>
      <c r="CK85" s="54">
        <f>CJ85*(CJ85&lt;&gt;0)</f>
        <v>63.557110245358473</v>
      </c>
      <c r="CL85" s="26">
        <f>CK85/$CK$126</f>
        <v>9.8890789241261046E-3</v>
      </c>
      <c r="CM85" s="47">
        <f>CL85 * $CJ$126</f>
        <v>63.557110245358473</v>
      </c>
      <c r="CN85" s="48">
        <f>IF(CD85&gt;0,V85,W85)</f>
        <v>22.050456824708387</v>
      </c>
      <c r="CO85" s="65">
        <f>CM85/CN85</f>
        <v>2.8823489123427266</v>
      </c>
      <c r="CP85" s="70">
        <f>N85</f>
        <v>0</v>
      </c>
      <c r="CQ85" s="1">
        <f>BW85+BY85</f>
        <v>2754</v>
      </c>
    </row>
    <row r="86" spans="1:95" x14ac:dyDescent="0.2">
      <c r="A86" s="30" t="s">
        <v>209</v>
      </c>
      <c r="B86">
        <v>1</v>
      </c>
      <c r="C86">
        <v>1</v>
      </c>
      <c r="D86">
        <v>0.29776847977684801</v>
      </c>
      <c r="E86">
        <v>0.70223152022315105</v>
      </c>
      <c r="F86">
        <v>0.36878453038673997</v>
      </c>
      <c r="G86">
        <v>0.36878453038673997</v>
      </c>
      <c r="H86">
        <v>0.117447129909365</v>
      </c>
      <c r="I86">
        <v>0.17296072507552801</v>
      </c>
      <c r="J86">
        <v>0.142526280899922</v>
      </c>
      <c r="K86">
        <v>0.22926292236087001</v>
      </c>
      <c r="L86">
        <v>0.49725021092208799</v>
      </c>
      <c r="M86">
        <v>0.83733032530992801</v>
      </c>
      <c r="N86" s="21">
        <v>0</v>
      </c>
      <c r="O86">
        <v>1</v>
      </c>
      <c r="P86">
        <v>0.99396533872474302</v>
      </c>
      <c r="Q86">
        <v>0.99817514077427405</v>
      </c>
      <c r="R86">
        <v>0.97908191019422897</v>
      </c>
      <c r="S86">
        <v>3.0799999237060498</v>
      </c>
      <c r="T86" s="27">
        <f>IF(C86,P86,R86)</f>
        <v>0.99396533872474302</v>
      </c>
      <c r="U86" s="27">
        <f>IF(D86 = 0,O86,Q86)</f>
        <v>0.99817514077427405</v>
      </c>
      <c r="V86" s="39">
        <f>S86*T86^(1-N86)</f>
        <v>3.0614131674386664</v>
      </c>
      <c r="W86" s="38">
        <f>S86*U86^(N86+1)</f>
        <v>3.0743793574300398</v>
      </c>
      <c r="X86" s="44">
        <f>0.5 * (D86-MAX($D$3:$D$125))/(MIN($D$3:$D$125)-MAX($D$3:$D$125)) + 0.75</f>
        <v>1.0976655436046021</v>
      </c>
      <c r="Y86" s="44">
        <f>AVERAGE(D86, F86, G86, H86, I86, J86, K86)</f>
        <v>0.24250494268514466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PERCENTILE($L$2:$L$125, 0.05)</f>
        <v>-9.907550352032625E-2</v>
      </c>
      <c r="AG86" s="22">
        <f>PERCENTILE($L$2:$L$125, 0.95)</f>
        <v>0.96668296941511545</v>
      </c>
      <c r="AH86" s="22">
        <f>MIN(MAX(L86,AF86), AG86)</f>
        <v>0.49725021092208799</v>
      </c>
      <c r="AI86" s="22">
        <f>AH86-$AH$126+1</f>
        <v>1.5963257144424143</v>
      </c>
      <c r="AJ86" s="22">
        <f>PERCENTILE($M$2:$M$125, 0.02)</f>
        <v>-2.5910440121824867</v>
      </c>
      <c r="AK86" s="22">
        <f>PERCENTILE($M$2:$M$125, 0.98)</f>
        <v>1.2685596617232511</v>
      </c>
      <c r="AL86" s="22">
        <f>MIN(MAX(M86,AJ86), AK86)</f>
        <v>0.83733032530992801</v>
      </c>
      <c r="AM86" s="22">
        <f>AL86-$AL$126 + 1</f>
        <v>4.4283743374924143</v>
      </c>
      <c r="AN86" s="46">
        <v>0</v>
      </c>
      <c r="AO86" s="75">
        <v>0.2</v>
      </c>
      <c r="AP86" s="51">
        <v>0.5</v>
      </c>
      <c r="AQ86" s="50">
        <v>1</v>
      </c>
      <c r="AR86" s="17">
        <f>(AI86^4)*AB86*AE86*AN86</f>
        <v>0</v>
      </c>
      <c r="AS86" s="17">
        <f>(AM86^4) *Z86*AC86*AO86</f>
        <v>76.914336346963765</v>
      </c>
      <c r="AT86" s="17">
        <f>(AM86^4)*AA86*AP86*AQ86</f>
        <v>192.28584086740941</v>
      </c>
      <c r="AU86" s="17">
        <f>MIN(AR86, 0.05*AR$126)</f>
        <v>0</v>
      </c>
      <c r="AV86" s="17">
        <f>MIN(AS86, 0.05*AS$126)</f>
        <v>76.914336346963765</v>
      </c>
      <c r="AW86" s="17">
        <f>MIN(AT86, 0.05*AT$126)</f>
        <v>192.28584086740941</v>
      </c>
      <c r="AX86" s="14">
        <f>AU86/$AU$126</f>
        <v>0</v>
      </c>
      <c r="AY86" s="14">
        <f>AV86/$AV$126</f>
        <v>1.1449035171497415E-2</v>
      </c>
      <c r="AZ86" s="67">
        <f>AW86/$AW$126</f>
        <v>1.3818528620501112E-2</v>
      </c>
      <c r="BA86" s="21">
        <f>N86</f>
        <v>0</v>
      </c>
      <c r="BB86" s="66">
        <v>0</v>
      </c>
      <c r="BC86" s="15">
        <f>$D$132*AX86</f>
        <v>0</v>
      </c>
      <c r="BD86" s="19">
        <f>BC86-BB86</f>
        <v>0</v>
      </c>
      <c r="BE86" s="53">
        <f>BD86*IF($BD$126 &gt; 0, (BD86&gt;0), (BD86&lt;0))</f>
        <v>0</v>
      </c>
      <c r="BF86" s="61">
        <f>BE86/$BE$126</f>
        <v>0</v>
      </c>
      <c r="BG86" s="62">
        <f>BF86*$BD$126</f>
        <v>0</v>
      </c>
      <c r="BH86" s="63">
        <f>(IF(BG86 &gt; 0, V86, W86))</f>
        <v>3.0743793574300398</v>
      </c>
      <c r="BI86" s="46">
        <f>BG86/BH86</f>
        <v>0</v>
      </c>
      <c r="BJ86" s="64" t="e">
        <f>BB86/BC86</f>
        <v>#DIV/0!</v>
      </c>
      <c r="BK86" s="66">
        <v>0</v>
      </c>
      <c r="BL86" s="66">
        <v>0</v>
      </c>
      <c r="BM86" s="66">
        <v>0</v>
      </c>
      <c r="BN86" s="10">
        <f>SUM(BK86:BM86)</f>
        <v>0</v>
      </c>
      <c r="BO86" s="15">
        <f>AY86*$D$131</f>
        <v>2005.3786535339727</v>
      </c>
      <c r="BP86" s="9">
        <f>BO86-BN86</f>
        <v>2005.3786535339727</v>
      </c>
      <c r="BQ86" s="53">
        <f>BP86*IF($BP$126 &gt; 0, (BP86&gt;0), (BP86&lt;0))</f>
        <v>2005.3786535339727</v>
      </c>
      <c r="BR86" s="7">
        <f>BQ86/$BQ$126</f>
        <v>1.5708140447802874E-2</v>
      </c>
      <c r="BS86" s="62">
        <f>BR86*$BP$126*OR(M86&gt;0, BP86 &lt; 0)</f>
        <v>92.410990254424135</v>
      </c>
      <c r="BT86" s="48">
        <f>IF(BS86&gt;0,V86,W86)</f>
        <v>3.0614131674386664</v>
      </c>
      <c r="BU86" s="46">
        <f>BS86/BT86</f>
        <v>30.185729661488278</v>
      </c>
      <c r="BV86" s="64">
        <f>BN86/BO86</f>
        <v>0</v>
      </c>
      <c r="BW86" s="16">
        <f>BB86+BN86+BY86</f>
        <v>86</v>
      </c>
      <c r="BX86" s="69">
        <f>BC86+BO86+BZ86</f>
        <v>2143.8264917827732</v>
      </c>
      <c r="BY86" s="66">
        <v>86</v>
      </c>
      <c r="BZ86" s="15">
        <f>AZ86*$D$134</f>
        <v>138.44783824880065</v>
      </c>
      <c r="CA86" s="37">
        <f>BZ86-BY86</f>
        <v>52.44783824880065</v>
      </c>
      <c r="CB86" s="54">
        <f>CA86*(CA86&lt;&gt;0)</f>
        <v>52.44783824880065</v>
      </c>
      <c r="CC86" s="26">
        <f>CB86/$CB$126</f>
        <v>2.3572062134292457E-2</v>
      </c>
      <c r="CD86" s="47">
        <f>CC86 * $CA$126</f>
        <v>52.44783824880065</v>
      </c>
      <c r="CE86" s="48">
        <f>IF(CD86&gt;0, V86, W86)</f>
        <v>3.0614131674386664</v>
      </c>
      <c r="CF86" s="65">
        <f>CD86/CE86</f>
        <v>17.131904574867029</v>
      </c>
      <c r="CG86" t="s">
        <v>222</v>
      </c>
      <c r="CH86" s="66">
        <v>0</v>
      </c>
      <c r="CI86" s="15">
        <f>AZ86*$CH$129</f>
        <v>128.55377175652185</v>
      </c>
      <c r="CJ86" s="37">
        <f>CI86-CH86</f>
        <v>128.55377175652185</v>
      </c>
      <c r="CK86" s="54">
        <f>CJ86*(CJ86&lt;&gt;0)</f>
        <v>128.55377175652185</v>
      </c>
      <c r="CL86" s="26">
        <f>CK86/$CK$126</f>
        <v>2.0002142797031563E-2</v>
      </c>
      <c r="CM86" s="47">
        <f>CL86 * $CJ$126</f>
        <v>128.55377175652185</v>
      </c>
      <c r="CN86" s="48">
        <f>IF(CD86&gt;0,V86,W86)</f>
        <v>3.0614131674386664</v>
      </c>
      <c r="CO86" s="65">
        <f>CM86/CN86</f>
        <v>41.991643964893655</v>
      </c>
      <c r="CP86" s="70">
        <f>N86</f>
        <v>0</v>
      </c>
      <c r="CQ86" s="1">
        <f>BW86+BY86</f>
        <v>172</v>
      </c>
    </row>
    <row r="87" spans="1:95" x14ac:dyDescent="0.2">
      <c r="A87" s="30" t="s">
        <v>214</v>
      </c>
      <c r="B87">
        <v>1</v>
      </c>
      <c r="C87">
        <v>1</v>
      </c>
      <c r="D87">
        <v>0.801038753495805</v>
      </c>
      <c r="E87">
        <v>0.198961246504195</v>
      </c>
      <c r="F87">
        <v>0.97616209773539897</v>
      </c>
      <c r="G87">
        <v>0.97616209773539897</v>
      </c>
      <c r="H87">
        <v>0.432511491851232</v>
      </c>
      <c r="I87">
        <v>0.91057250313414095</v>
      </c>
      <c r="J87">
        <v>0.627561209579797</v>
      </c>
      <c r="K87">
        <v>0.78268861420157299</v>
      </c>
      <c r="L87">
        <v>0.72075829626102905</v>
      </c>
      <c r="M87">
        <v>0.75411966502444305</v>
      </c>
      <c r="N87" s="21">
        <v>0</v>
      </c>
      <c r="O87">
        <v>1.0050213902096401</v>
      </c>
      <c r="P87">
        <v>0.99357211215425301</v>
      </c>
      <c r="Q87">
        <v>1.00847918200682</v>
      </c>
      <c r="R87">
        <v>0.99747989691047201</v>
      </c>
      <c r="S87">
        <v>12</v>
      </c>
      <c r="T87" s="27">
        <f>IF(C87,P87,R87)</f>
        <v>0.99357211215425301</v>
      </c>
      <c r="U87" s="27">
        <f>IF(D87 = 0,O87,Q87)</f>
        <v>1.00847918200682</v>
      </c>
      <c r="V87" s="39">
        <f>S87*T87^(1-N87)</f>
        <v>11.922865345851037</v>
      </c>
      <c r="W87" s="38">
        <f>S87*U87^(N87+1)</f>
        <v>12.10175018408184</v>
      </c>
      <c r="X87" s="44">
        <f>0.5 * (D87-MAX($D$3:$D$125))/(MIN($D$3:$D$125)-MAX($D$3:$D$125)) + 0.75</f>
        <v>0.83969712501913207</v>
      </c>
      <c r="Y87" s="44">
        <f>AVERAGE(D87, F87, G87, H87, I87, J87, K87)</f>
        <v>0.78667096681904936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v>1</v>
      </c>
      <c r="AD87" s="22">
        <v>1</v>
      </c>
      <c r="AE87" s="22">
        <v>1</v>
      </c>
      <c r="AF87" s="22">
        <f>PERCENTILE($L$2:$L$125, 0.05)</f>
        <v>-9.907550352032625E-2</v>
      </c>
      <c r="AG87" s="22">
        <f>PERCENTILE($L$2:$L$125, 0.95)</f>
        <v>0.96668296941511545</v>
      </c>
      <c r="AH87" s="22">
        <f>MIN(MAX(L87,AF87), AG87)</f>
        <v>0.72075829626102905</v>
      </c>
      <c r="AI87" s="22">
        <f>AH87-$AH$126+1</f>
        <v>1.8198337997813554</v>
      </c>
      <c r="AJ87" s="22">
        <f>PERCENTILE($M$2:$M$125, 0.02)</f>
        <v>-2.5910440121824867</v>
      </c>
      <c r="AK87" s="22">
        <f>PERCENTILE($M$2:$M$125, 0.98)</f>
        <v>1.2685596617232511</v>
      </c>
      <c r="AL87" s="22">
        <f>MIN(MAX(M87,AJ87), AK87)</f>
        <v>0.75411966502444305</v>
      </c>
      <c r="AM87" s="22">
        <f>AL87-$AL$126 + 1</f>
        <v>4.34516367720693</v>
      </c>
      <c r="AN87" s="46">
        <v>0</v>
      </c>
      <c r="AO87" s="75">
        <v>0.2</v>
      </c>
      <c r="AP87" s="51">
        <v>0.5</v>
      </c>
      <c r="AQ87" s="50">
        <v>1</v>
      </c>
      <c r="AR87" s="17">
        <f>(AI87^4)*AB87*AE87*AN87</f>
        <v>0</v>
      </c>
      <c r="AS87" s="17">
        <f>(AM87^4) *Z87*AC87*AO87</f>
        <v>71.294258666767831</v>
      </c>
      <c r="AT87" s="17">
        <f>(AM87^4)*AA87*AP87*AQ87</f>
        <v>178.23564666691956</v>
      </c>
      <c r="AU87" s="17">
        <f>MIN(AR87, 0.05*AR$126)</f>
        <v>0</v>
      </c>
      <c r="AV87" s="17">
        <f>MIN(AS87, 0.05*AS$126)</f>
        <v>71.294258666767831</v>
      </c>
      <c r="AW87" s="17">
        <f>MIN(AT87, 0.05*AT$126)</f>
        <v>178.23564666691956</v>
      </c>
      <c r="AX87" s="14">
        <f>AU87/$AU$126</f>
        <v>0</v>
      </c>
      <c r="AY87" s="14">
        <f>AV87/$AV$126</f>
        <v>1.0612462042440561E-2</v>
      </c>
      <c r="AZ87" s="67">
        <f>AW87/$AW$126</f>
        <v>1.2808818234092861E-2</v>
      </c>
      <c r="BA87" s="21">
        <f>N87</f>
        <v>0</v>
      </c>
      <c r="BB87" s="66">
        <v>0</v>
      </c>
      <c r="BC87" s="15">
        <f>$D$132*AX87</f>
        <v>0</v>
      </c>
      <c r="BD87" s="19">
        <f>BC87-BB87</f>
        <v>0</v>
      </c>
      <c r="BE87" s="53">
        <f>BD87*IF($BD$126 &gt; 0, (BD87&gt;0), (BD87&lt;0))</f>
        <v>0</v>
      </c>
      <c r="BF87" s="61">
        <f>BE87/$BE$126</f>
        <v>0</v>
      </c>
      <c r="BG87" s="62">
        <f>BF87*$BD$126</f>
        <v>0</v>
      </c>
      <c r="BH87" s="63">
        <f>(IF(BG87 &gt; 0, V87, W87))</f>
        <v>12.10175018408184</v>
      </c>
      <c r="BI87" s="46">
        <f>BG87/BH87</f>
        <v>0</v>
      </c>
      <c r="BJ87" s="64" t="e">
        <f>BB87/BC87</f>
        <v>#DIV/0!</v>
      </c>
      <c r="BK87" s="66">
        <v>0</v>
      </c>
      <c r="BL87" s="66">
        <v>0</v>
      </c>
      <c r="BM87" s="66">
        <v>0</v>
      </c>
      <c r="BN87" s="10">
        <f>SUM(BK87:BM87)</f>
        <v>0</v>
      </c>
      <c r="BO87" s="15">
        <f>AY87*$D$131</f>
        <v>1858.8470139677613</v>
      </c>
      <c r="BP87" s="9">
        <f>BO87-BN87</f>
        <v>1858.8470139677613</v>
      </c>
      <c r="BQ87" s="53">
        <f>BP87*IF($BP$126 &gt; 0, (BP87&gt;0), (BP87&lt;0))</f>
        <v>1858.8470139677613</v>
      </c>
      <c r="BR87" s="7">
        <f>BQ87/$BQ$126</f>
        <v>1.4560357424234411E-2</v>
      </c>
      <c r="BS87" s="62">
        <f>BR87*$BP$126*OR(M87&gt;0, BP87 &lt; 0)</f>
        <v>85.658582726770874</v>
      </c>
      <c r="BT87" s="48">
        <f>IF(BS87&gt;0,V87,W87)</f>
        <v>11.922865345851037</v>
      </c>
      <c r="BU87" s="46">
        <f>BS87/BT87</f>
        <v>7.1843957171401476</v>
      </c>
      <c r="BV87" s="64">
        <f>BN87/BO87</f>
        <v>0</v>
      </c>
      <c r="BW87" s="16">
        <f>BB87+BN87+BY87</f>
        <v>168</v>
      </c>
      <c r="BX87" s="69">
        <f>BC87+BO87+BZ87</f>
        <v>1987.1785638551378</v>
      </c>
      <c r="BY87" s="66">
        <v>168</v>
      </c>
      <c r="BZ87" s="15">
        <f>AZ87*$D$134</f>
        <v>128.33154988737638</v>
      </c>
      <c r="CA87" s="37">
        <f>BZ87-BY87</f>
        <v>-39.668450112623617</v>
      </c>
      <c r="CB87" s="54">
        <f>CA87*(CA87&lt;&gt;0)</f>
        <v>-39.668450112623617</v>
      </c>
      <c r="CC87" s="26">
        <f>CB87/$CB$126</f>
        <v>-1.7828516904549962E-2</v>
      </c>
      <c r="CD87" s="47">
        <f>CC87 * $CA$126</f>
        <v>-39.668450112623617</v>
      </c>
      <c r="CE87" s="48">
        <f>IF(CD87&gt;0, V87, W87)</f>
        <v>12.10175018408184</v>
      </c>
      <c r="CF87" s="65">
        <f>CD87/CE87</f>
        <v>-3.2779101790418639</v>
      </c>
      <c r="CG87" t="s">
        <v>222</v>
      </c>
      <c r="CH87" s="66">
        <v>0</v>
      </c>
      <c r="CI87" s="15">
        <f>AZ87*$CH$129</f>
        <v>119.16043603176588</v>
      </c>
      <c r="CJ87" s="37">
        <f>CI87-CH87</f>
        <v>119.16043603176588</v>
      </c>
      <c r="CK87" s="54">
        <f>CJ87*(CJ87&lt;&gt;0)</f>
        <v>119.16043603176588</v>
      </c>
      <c r="CL87" s="26">
        <f>CK87/$CK$126</f>
        <v>1.8540599973823849E-2</v>
      </c>
      <c r="CM87" s="47">
        <f>CL87 * $CJ$126</f>
        <v>119.16043603176588</v>
      </c>
      <c r="CN87" s="48">
        <f>IF(CD87&gt;0,V87,W87)</f>
        <v>12.10175018408184</v>
      </c>
      <c r="CO87" s="65">
        <f>CM87/CN87</f>
        <v>9.8465456829959006</v>
      </c>
      <c r="CP87" s="70">
        <f>N87</f>
        <v>0</v>
      </c>
      <c r="CQ87" s="1">
        <f>BW87+BY87</f>
        <v>336</v>
      </c>
    </row>
    <row r="88" spans="1:95" x14ac:dyDescent="0.2">
      <c r="A88" s="30" t="s">
        <v>245</v>
      </c>
      <c r="B88">
        <v>1</v>
      </c>
      <c r="C88">
        <v>1</v>
      </c>
      <c r="D88">
        <v>0.79766536964980495</v>
      </c>
      <c r="E88">
        <v>0.202334630350194</v>
      </c>
      <c r="F88">
        <v>0.909554140127388</v>
      </c>
      <c r="G88">
        <v>0.909554140127388</v>
      </c>
      <c r="H88">
        <v>0.40393343419062</v>
      </c>
      <c r="I88">
        <v>0.53403933434190598</v>
      </c>
      <c r="J88">
        <v>0.46445273420833499</v>
      </c>
      <c r="K88">
        <v>0.649957619612754</v>
      </c>
      <c r="L88">
        <v>5.65046664790744E-2</v>
      </c>
      <c r="M88">
        <v>-0.20993289870957901</v>
      </c>
      <c r="N88" s="21">
        <v>0</v>
      </c>
      <c r="O88">
        <v>1.00130035786349</v>
      </c>
      <c r="P88">
        <v>0.94570132388116901</v>
      </c>
      <c r="Q88">
        <v>1.02223032656017</v>
      </c>
      <c r="R88">
        <v>0.991564706831494</v>
      </c>
      <c r="S88">
        <v>9.3900003433227504</v>
      </c>
      <c r="T88" s="27">
        <f>IF(C88,P88,R88)</f>
        <v>0.94570132388116901</v>
      </c>
      <c r="U88" s="27">
        <f>IF(D88 = 0,O88,Q88)</f>
        <v>1.02223032656017</v>
      </c>
      <c r="V88" s="39">
        <f>S88*T88^(1-N88)</f>
        <v>8.8801357559249574</v>
      </c>
      <c r="W88" s="38">
        <f>S88*U88^(N88+1)</f>
        <v>9.5987431173549229</v>
      </c>
      <c r="X88" s="44">
        <f>0.5 * (D88-MAX($D$3:$D$125))/(MIN($D$3:$D$125)-MAX($D$3:$D$125)) + 0.75</f>
        <v>0.84142626846645663</v>
      </c>
      <c r="Y88" s="44">
        <f>AVERAGE(D88, F88, G88, H88, I88, J88, K88)</f>
        <v>0.66702239603688507</v>
      </c>
      <c r="Z88" s="22">
        <f>AI88^N88</f>
        <v>1</v>
      </c>
      <c r="AA88" s="22">
        <f>(Z88+AB88)/2</f>
        <v>1</v>
      </c>
      <c r="AB88" s="22">
        <f>AM88^N88</f>
        <v>1</v>
      </c>
      <c r="AC88" s="22">
        <v>1</v>
      </c>
      <c r="AD88" s="22">
        <v>1</v>
      </c>
      <c r="AE88" s="22">
        <v>1</v>
      </c>
      <c r="AF88" s="22">
        <f>PERCENTILE($L$2:$L$125, 0.05)</f>
        <v>-9.907550352032625E-2</v>
      </c>
      <c r="AG88" s="22">
        <f>PERCENTILE($L$2:$L$125, 0.95)</f>
        <v>0.96668296941511545</v>
      </c>
      <c r="AH88" s="22">
        <f>MIN(MAX(L88,AF88), AG88)</f>
        <v>5.65046664790744E-2</v>
      </c>
      <c r="AI88" s="22">
        <f>AH88-$AH$126+1</f>
        <v>1.1555801699994006</v>
      </c>
      <c r="AJ88" s="22">
        <f>PERCENTILE($M$2:$M$125, 0.02)</f>
        <v>-2.5910440121824867</v>
      </c>
      <c r="AK88" s="22">
        <f>PERCENTILE($M$2:$M$125, 0.98)</f>
        <v>1.2685596617232511</v>
      </c>
      <c r="AL88" s="22">
        <f>MIN(MAX(M88,AJ88), AK88)</f>
        <v>-0.20993289870957901</v>
      </c>
      <c r="AM88" s="22">
        <f>AL88-$AL$126 + 1</f>
        <v>3.3811111134729077</v>
      </c>
      <c r="AN88" s="46">
        <v>0</v>
      </c>
      <c r="AO88" s="75">
        <v>0.2</v>
      </c>
      <c r="AP88" s="51">
        <v>0.5</v>
      </c>
      <c r="AQ88" s="50">
        <v>1</v>
      </c>
      <c r="AR88" s="17">
        <f>(AI88^4)*AB88*AE88*AN88</f>
        <v>0</v>
      </c>
      <c r="AS88" s="17">
        <f>(AM88^4) *Z88*AC88*AO88</f>
        <v>26.13772404888925</v>
      </c>
      <c r="AT88" s="17">
        <f>(AM88^4)*AA88*AP88*AQ88</f>
        <v>65.344310122223121</v>
      </c>
      <c r="AU88" s="17">
        <f>MIN(AR88, 0.05*AR$126)</f>
        <v>0</v>
      </c>
      <c r="AV88" s="17">
        <f>MIN(AS88, 0.05*AS$126)</f>
        <v>26.13772404888925</v>
      </c>
      <c r="AW88" s="17">
        <f>MIN(AT88, 0.05*AT$126)</f>
        <v>65.344310122223121</v>
      </c>
      <c r="AX88" s="14">
        <f>AU88/$AU$126</f>
        <v>0</v>
      </c>
      <c r="AY88" s="14">
        <f>AV88/$AV$126</f>
        <v>3.8907144773204557E-3</v>
      </c>
      <c r="AZ88" s="67">
        <f>AW88/$AW$126</f>
        <v>4.6959371295231143E-3</v>
      </c>
      <c r="BA88" s="21">
        <f>N88</f>
        <v>0</v>
      </c>
      <c r="BB88" s="66">
        <v>0</v>
      </c>
      <c r="BC88" s="15">
        <f>$D$132*AX88</f>
        <v>0</v>
      </c>
      <c r="BD88" s="19">
        <f>BC88-BB88</f>
        <v>0</v>
      </c>
      <c r="BE88" s="53">
        <f>BD88*IF($BD$126 &gt; 0, (BD88&gt;0), (BD88&lt;0))</f>
        <v>0</v>
      </c>
      <c r="BF88" s="61">
        <f>BE88/$BE$126</f>
        <v>0</v>
      </c>
      <c r="BG88" s="62">
        <f>BF88*$BD$126</f>
        <v>0</v>
      </c>
      <c r="BH88" s="63">
        <f>(IF(BG88 &gt; 0, V88, W88))</f>
        <v>9.5987431173549229</v>
      </c>
      <c r="BI88" s="46">
        <f>BG88/BH88</f>
        <v>0</v>
      </c>
      <c r="BJ88" s="64" t="e">
        <f>BB88/BC88</f>
        <v>#DIV/0!</v>
      </c>
      <c r="BK88" s="66">
        <v>0</v>
      </c>
      <c r="BL88" s="66">
        <v>0</v>
      </c>
      <c r="BM88" s="66">
        <v>0</v>
      </c>
      <c r="BN88" s="10">
        <f>SUM(BK88:BM88)</f>
        <v>0</v>
      </c>
      <c r="BO88" s="15">
        <f>AY88*$D$131</f>
        <v>681.48587570401901</v>
      </c>
      <c r="BP88" s="9">
        <f>BO88-BN88</f>
        <v>681.48587570401901</v>
      </c>
      <c r="BQ88" s="53">
        <f>BP88*IF($BP$126 &gt; 0, (BP88&gt;0), (BP88&lt;0))</f>
        <v>681.48587570401901</v>
      </c>
      <c r="BR88" s="7">
        <f>BQ88/$BQ$126</f>
        <v>5.3380820773613136E-3</v>
      </c>
      <c r="BS88" s="62">
        <f>BR88*$BP$126*OR(M88&gt;0, BP88 &lt; 0)</f>
        <v>0</v>
      </c>
      <c r="BT88" s="48">
        <f>IF(BS88&gt;0,V88,W88)</f>
        <v>9.5987431173549229</v>
      </c>
      <c r="BU88" s="46">
        <f>BS88/BT88</f>
        <v>0</v>
      </c>
      <c r="BV88" s="64">
        <f>BN88/BO88</f>
        <v>0</v>
      </c>
      <c r="BW88" s="16">
        <f>BB88+BN88+BY88</f>
        <v>0</v>
      </c>
      <c r="BX88" s="69">
        <f>BC88+BO88+BZ88</f>
        <v>728.53446980471108</v>
      </c>
      <c r="BY88" s="66">
        <v>0</v>
      </c>
      <c r="BZ88" s="15">
        <f>AZ88*$D$134</f>
        <v>47.048594100692085</v>
      </c>
      <c r="CA88" s="37">
        <f>BZ88-BY88</f>
        <v>47.048594100692085</v>
      </c>
      <c r="CB88" s="54">
        <f>CA88*(CA88&lt;&gt;0)</f>
        <v>47.048594100692085</v>
      </c>
      <c r="CC88" s="26">
        <f>CB88/$CB$126</f>
        <v>2.1145435550872872E-2</v>
      </c>
      <c r="CD88" s="47">
        <f>CC88 * $CA$126</f>
        <v>47.048594100692085</v>
      </c>
      <c r="CE88" s="48">
        <f>IF(CD88&gt;0, V88, W88)</f>
        <v>8.8801357559249574</v>
      </c>
      <c r="CF88" s="65">
        <f>CD88/CE88</f>
        <v>5.2981841036946502</v>
      </c>
      <c r="CG88" t="s">
        <v>222</v>
      </c>
      <c r="CH88" s="66">
        <v>107</v>
      </c>
      <c r="CI88" s="15">
        <f>AZ88*$CH$129</f>
        <v>43.686303115953535</v>
      </c>
      <c r="CJ88" s="37">
        <f>CI88-CH88</f>
        <v>-63.313696884046465</v>
      </c>
      <c r="CK88" s="54">
        <f>CJ88*(CJ88&lt;&gt;0)</f>
        <v>-63.313696884046465</v>
      </c>
      <c r="CL88" s="26">
        <f>CK88/$CK$126</f>
        <v>-9.8512053654965723E-3</v>
      </c>
      <c r="CM88" s="47">
        <f>CL88 * $CJ$126</f>
        <v>-63.313696884046472</v>
      </c>
      <c r="CN88" s="48">
        <f>IF(CD88&gt;0,V88,W88)</f>
        <v>8.8801357559249574</v>
      </c>
      <c r="CO88" s="65">
        <f>CM88/CN88</f>
        <v>-7.1298118209288228</v>
      </c>
      <c r="CP88" s="70">
        <f>N88</f>
        <v>0</v>
      </c>
      <c r="CQ88" s="1">
        <f>BW88+BY88</f>
        <v>0</v>
      </c>
    </row>
    <row r="89" spans="1:95" x14ac:dyDescent="0.2">
      <c r="A89" s="30" t="s">
        <v>120</v>
      </c>
      <c r="B89">
        <v>0</v>
      </c>
      <c r="C89">
        <v>0</v>
      </c>
      <c r="D89">
        <v>4.4117647058823498E-2</v>
      </c>
      <c r="E89">
        <v>0.95588235294117596</v>
      </c>
      <c r="F89">
        <v>4.4324324324324302E-2</v>
      </c>
      <c r="G89">
        <v>4.4324324324324302E-2</v>
      </c>
      <c r="H89">
        <v>0.11181923522595499</v>
      </c>
      <c r="I89">
        <v>0.14426419466975601</v>
      </c>
      <c r="J89">
        <v>0.12700988905774399</v>
      </c>
      <c r="K89">
        <v>7.5030843757696905E-2</v>
      </c>
      <c r="L89">
        <v>0.44761817658880498</v>
      </c>
      <c r="M89">
        <v>-1.5863317022943599</v>
      </c>
      <c r="N89" s="21">
        <v>0</v>
      </c>
      <c r="O89">
        <v>0.997633422520394</v>
      </c>
      <c r="P89">
        <v>0.98085854624907098</v>
      </c>
      <c r="Q89">
        <v>1.0255081786014399</v>
      </c>
      <c r="R89">
        <v>0.98729059734675195</v>
      </c>
      <c r="S89">
        <v>75.180000305175696</v>
      </c>
      <c r="T89" s="27">
        <f>IF(C89,P89,R89)</f>
        <v>0.98729059734675195</v>
      </c>
      <c r="U89" s="27">
        <f>IF(D89 = 0,O89,Q89)</f>
        <v>1.0255081786014399</v>
      </c>
      <c r="V89" s="39">
        <f>S89*T89^(1-N89)</f>
        <v>74.224507409825904</v>
      </c>
      <c r="W89" s="38">
        <f>S89*U89^(N89+1)</f>
        <v>77.097705180216423</v>
      </c>
      <c r="X89" s="44">
        <f>0.5 * (D89-MAX($D$3:$D$125))/(MIN($D$3:$D$125)-MAX($D$3:$D$125)) + 0.75</f>
        <v>1.2276829668583684</v>
      </c>
      <c r="Y89" s="44">
        <f>AVERAGE(D89, F89, G89, H89, I89, J89, K89)</f>
        <v>8.4412922631231999E-2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PERCENTILE($L$2:$L$125, 0.05)</f>
        <v>-9.907550352032625E-2</v>
      </c>
      <c r="AG89" s="22">
        <f>PERCENTILE($L$2:$L$125, 0.95)</f>
        <v>0.96668296941511545</v>
      </c>
      <c r="AH89" s="22">
        <f>MIN(MAX(L89,AF89), AG89)</f>
        <v>0.44761817658880498</v>
      </c>
      <c r="AI89" s="22">
        <f>AH89-$AH$126+1</f>
        <v>1.5466936801091311</v>
      </c>
      <c r="AJ89" s="22">
        <f>PERCENTILE($M$2:$M$125, 0.02)</f>
        <v>-2.5910440121824867</v>
      </c>
      <c r="AK89" s="22">
        <f>PERCENTILE($M$2:$M$125, 0.98)</f>
        <v>1.2685596617232511</v>
      </c>
      <c r="AL89" s="22">
        <f>MIN(MAX(M89,AJ89), AK89)</f>
        <v>-1.5863317022943599</v>
      </c>
      <c r="AM89" s="22">
        <f>AL89-$AL$126 + 1</f>
        <v>2.0047123098881268</v>
      </c>
      <c r="AN89" s="46">
        <v>0</v>
      </c>
      <c r="AO89" s="17">
        <v>1</v>
      </c>
      <c r="AP89" s="51">
        <v>1</v>
      </c>
      <c r="AQ89" s="21">
        <v>1</v>
      </c>
      <c r="AR89" s="17">
        <f>(AI89^4)*AB89*AE89*AN89</f>
        <v>0</v>
      </c>
      <c r="AS89" s="17">
        <f>(AM89^4) *Z89*AC89*AO89</f>
        <v>16.151327694788034</v>
      </c>
      <c r="AT89" s="17">
        <f>(AM89^4)*AA89*AP89*AQ89</f>
        <v>16.151327694788034</v>
      </c>
      <c r="AU89" s="17">
        <f>MIN(AR89, 0.05*AR$126)</f>
        <v>0</v>
      </c>
      <c r="AV89" s="17">
        <f>MIN(AS89, 0.05*AS$126)</f>
        <v>16.151327694788034</v>
      </c>
      <c r="AW89" s="17">
        <f>MIN(AT89, 0.05*AT$126)</f>
        <v>16.151327694788034</v>
      </c>
      <c r="AX89" s="14">
        <f>AU89/$AU$126</f>
        <v>0</v>
      </c>
      <c r="AY89" s="14">
        <f>AV89/$AV$126</f>
        <v>2.4041957276968451E-3</v>
      </c>
      <c r="AZ89" s="67">
        <f>AW89/$AW$126</f>
        <v>1.1607073251088706E-3</v>
      </c>
      <c r="BA89" s="21">
        <f>N89</f>
        <v>0</v>
      </c>
      <c r="BB89" s="66">
        <v>827</v>
      </c>
      <c r="BC89" s="15">
        <f>$D$132*AX89</f>
        <v>0</v>
      </c>
      <c r="BD89" s="19">
        <f>BC89-BB89</f>
        <v>-827</v>
      </c>
      <c r="BE89" s="53">
        <f>BD89*IF($BD$126 &gt; 0, (BD89&gt;0), (BD89&lt;0))</f>
        <v>0</v>
      </c>
      <c r="BF89" s="61">
        <f>BE89/$BE$126</f>
        <v>0</v>
      </c>
      <c r="BG89" s="62">
        <f>BF89*$BD$126</f>
        <v>0</v>
      </c>
      <c r="BH89" s="63">
        <f>(IF(BG89 &gt; 0, V89, W89))</f>
        <v>77.097705180216423</v>
      </c>
      <c r="BI89" s="46">
        <f>BG89/BH89</f>
        <v>0</v>
      </c>
      <c r="BJ89" s="64" t="e">
        <f>BB89/BC89</f>
        <v>#DIV/0!</v>
      </c>
      <c r="BK89" s="66">
        <v>0</v>
      </c>
      <c r="BL89" s="66">
        <v>0</v>
      </c>
      <c r="BM89" s="66">
        <v>0</v>
      </c>
      <c r="BN89" s="10">
        <f>SUM(BK89:BM89)</f>
        <v>0</v>
      </c>
      <c r="BO89" s="15">
        <f>AY89*$D$131</f>
        <v>421.11171107619629</v>
      </c>
      <c r="BP89" s="9">
        <f>BO89-BN89</f>
        <v>421.11171107619629</v>
      </c>
      <c r="BQ89" s="53">
        <f>BP89*IF($BP$126 &gt; 0, (BP89&gt;0), (BP89&lt;0))</f>
        <v>421.11171107619629</v>
      </c>
      <c r="BR89" s="7">
        <f>BQ89/$BQ$126</f>
        <v>3.2985700182568615E-3</v>
      </c>
      <c r="BS89" s="62">
        <f>BR89*$BP$126*OR(M89&gt;0, BP89 &lt; 0)</f>
        <v>0</v>
      </c>
      <c r="BT89" s="48">
        <f>IF(BS89&gt;0,V89,W89)</f>
        <v>77.097705180216423</v>
      </c>
      <c r="BU89" s="46">
        <f>BS89/BT89</f>
        <v>0</v>
      </c>
      <c r="BV89" s="64">
        <f>BN89/BO89</f>
        <v>0</v>
      </c>
      <c r="BW89" s="16">
        <f>BB89+BN89+BY89</f>
        <v>827</v>
      </c>
      <c r="BX89" s="69">
        <f>BC89+BO89+BZ89</f>
        <v>432.74083776646205</v>
      </c>
      <c r="BY89" s="66">
        <v>0</v>
      </c>
      <c r="BZ89" s="15">
        <f>AZ89*$D$134</f>
        <v>11.629126690265775</v>
      </c>
      <c r="CA89" s="37">
        <f>BZ89-BY89</f>
        <v>11.629126690265775</v>
      </c>
      <c r="CB89" s="54">
        <f>CA89*(CA89&lt;&gt;0)</f>
        <v>11.629126690265775</v>
      </c>
      <c r="CC89" s="26">
        <f>CB89/$CB$126</f>
        <v>5.2265737933778825E-3</v>
      </c>
      <c r="CD89" s="47">
        <f>CC89 * $CA$126</f>
        <v>11.629126690265775</v>
      </c>
      <c r="CE89" s="48">
        <f>IF(CD89&gt;0, V89, W89)</f>
        <v>74.224507409825904</v>
      </c>
      <c r="CF89" s="65">
        <f>CD89/CE89</f>
        <v>0.15667502683522425</v>
      </c>
      <c r="CG89" t="s">
        <v>222</v>
      </c>
      <c r="CH89" s="66">
        <v>0</v>
      </c>
      <c r="CI89" s="15">
        <f>AZ89*$CH$129</f>
        <v>10.798060245487823</v>
      </c>
      <c r="CJ89" s="37">
        <f>CI89-CH89</f>
        <v>10.798060245487823</v>
      </c>
      <c r="CK89" s="54">
        <f>CJ89*(CJ89&lt;&gt;0)</f>
        <v>10.798060245487823</v>
      </c>
      <c r="CL89" s="26">
        <f>CK89/$CK$126</f>
        <v>1.6801089537090124E-3</v>
      </c>
      <c r="CM89" s="47">
        <f>CL89 * $CJ$126</f>
        <v>10.798060245487823</v>
      </c>
      <c r="CN89" s="48">
        <f>IF(CD89&gt;0,V89,W89)</f>
        <v>74.224507409825904</v>
      </c>
      <c r="CO89" s="65">
        <f>CM89/CN89</f>
        <v>0.1454783685645365</v>
      </c>
      <c r="CP89" s="70">
        <f>N89</f>
        <v>0</v>
      </c>
      <c r="CQ89" s="1">
        <f>BW89+BY89</f>
        <v>827</v>
      </c>
    </row>
    <row r="90" spans="1:95" x14ac:dyDescent="0.2">
      <c r="A90" s="30" t="s">
        <v>171</v>
      </c>
      <c r="B90">
        <v>1</v>
      </c>
      <c r="C90">
        <v>1</v>
      </c>
      <c r="D90">
        <v>0.867359168997203</v>
      </c>
      <c r="E90">
        <v>0.132640831002796</v>
      </c>
      <c r="F90">
        <v>0.95073500198649097</v>
      </c>
      <c r="G90">
        <v>0.95073500198649097</v>
      </c>
      <c r="H90">
        <v>0.44337651483493501</v>
      </c>
      <c r="I90">
        <v>0.64396155453405701</v>
      </c>
      <c r="J90">
        <v>0.534338310190274</v>
      </c>
      <c r="K90">
        <v>0.7127511027001</v>
      </c>
      <c r="L90">
        <v>0.58028704066387105</v>
      </c>
      <c r="M90">
        <v>-0.28831822443204103</v>
      </c>
      <c r="N90" s="21">
        <v>0</v>
      </c>
      <c r="O90">
        <v>1.00728152275175</v>
      </c>
      <c r="P90">
        <v>0.99487857935831103</v>
      </c>
      <c r="Q90">
        <v>1.00747124631658</v>
      </c>
      <c r="R90">
        <v>0.98905338238720897</v>
      </c>
      <c r="S90">
        <v>90.809997558593693</v>
      </c>
      <c r="T90" s="27">
        <f>IF(C90,P90,R90)</f>
        <v>0.99487857935831103</v>
      </c>
      <c r="U90" s="27">
        <f>IF(D90 = 0,O90,Q90)</f>
        <v>1.00747124631658</v>
      </c>
      <c r="V90" s="39">
        <f>S90*T90^(1-N90)</f>
        <v>90.344921362625385</v>
      </c>
      <c r="W90" s="38">
        <f>S90*U90^(N90+1)</f>
        <v>91.488461418361979</v>
      </c>
      <c r="X90" s="44">
        <f>0.5 * (D90-MAX($D$3:$D$125))/(MIN($D$3:$D$125)-MAX($D$3:$D$125)) + 0.75</f>
        <v>0.80570232421279442</v>
      </c>
      <c r="Y90" s="44">
        <f>AVERAGE(D90, F90, G90, H90, I90, J90, K90)</f>
        <v>0.72903666503279296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PERCENTILE($L$2:$L$125, 0.05)</f>
        <v>-9.907550352032625E-2</v>
      </c>
      <c r="AG90" s="22">
        <f>PERCENTILE($L$2:$L$125, 0.95)</f>
        <v>0.96668296941511545</v>
      </c>
      <c r="AH90" s="22">
        <f>MIN(MAX(L90,AF90), AG90)</f>
        <v>0.58028704066387105</v>
      </c>
      <c r="AI90" s="22">
        <f>AH90-$AH$126+1</f>
        <v>1.6793625441841973</v>
      </c>
      <c r="AJ90" s="22">
        <f>PERCENTILE($M$2:$M$125, 0.02)</f>
        <v>-2.5910440121824867</v>
      </c>
      <c r="AK90" s="22">
        <f>PERCENTILE($M$2:$M$125, 0.98)</f>
        <v>1.2685596617232511</v>
      </c>
      <c r="AL90" s="22">
        <f>MIN(MAX(M90,AJ90), AK90)</f>
        <v>-0.28831822443204103</v>
      </c>
      <c r="AM90" s="22">
        <f>AL90-$AL$126 + 1</f>
        <v>3.3027257877504459</v>
      </c>
      <c r="AN90" s="46">
        <v>1</v>
      </c>
      <c r="AO90" s="17">
        <v>1</v>
      </c>
      <c r="AP90" s="51">
        <v>1</v>
      </c>
      <c r="AQ90" s="21">
        <v>1</v>
      </c>
      <c r="AR90" s="17">
        <f>(AI90^4)*AB90*AE90*AN90</f>
        <v>7.9538583159723348</v>
      </c>
      <c r="AS90" s="17">
        <f>(AM90^4) *Z90*AC90*AO90</f>
        <v>118.98441227583606</v>
      </c>
      <c r="AT90" s="17">
        <f>(AM90^4)*AA90*AP90*AQ90</f>
        <v>118.98441227583606</v>
      </c>
      <c r="AU90" s="17">
        <f>MIN(AR90, 0.05*AR$126)</f>
        <v>7.9538583159723348</v>
      </c>
      <c r="AV90" s="17">
        <f>MIN(AS90, 0.05*AS$126)</f>
        <v>118.98441227583606</v>
      </c>
      <c r="AW90" s="17">
        <f>MIN(AT90, 0.05*AT$126)</f>
        <v>118.98441227583606</v>
      </c>
      <c r="AX90" s="14">
        <f>AU90/$AU$126</f>
        <v>1.0192732286966039E-2</v>
      </c>
      <c r="AY90" s="14">
        <f>AV90/$AV$126</f>
        <v>1.7711349869298738E-2</v>
      </c>
      <c r="AZ90" s="67">
        <f>AW90/$AW$126</f>
        <v>8.5507570344760565E-3</v>
      </c>
      <c r="BA90" s="21">
        <f>N90</f>
        <v>0</v>
      </c>
      <c r="BB90" s="66">
        <v>1181</v>
      </c>
      <c r="BC90" s="15">
        <f>$D$132*AX90</f>
        <v>1202.3041223736529</v>
      </c>
      <c r="BD90" s="19">
        <f>BC90-BB90</f>
        <v>21.304122373652945</v>
      </c>
      <c r="BE90" s="53">
        <f>BD90*IF($BD$126 &gt; 0, (BD90&gt;0), (BD90&lt;0))</f>
        <v>21.304122373652945</v>
      </c>
      <c r="BF90" s="61">
        <f>BE90/$BE$126</f>
        <v>5.3216003439793594E-4</v>
      </c>
      <c r="BG90" s="62">
        <f>BF90*$BD$126</f>
        <v>1.6167021845009386</v>
      </c>
      <c r="BH90" s="63">
        <f>(IF(BG90 &gt; 0, V90, W90))</f>
        <v>90.344921362625385</v>
      </c>
      <c r="BI90" s="46">
        <f>BG90/BH90</f>
        <v>1.7894776597478439E-2</v>
      </c>
      <c r="BJ90" s="64">
        <f>BB90/BC90</f>
        <v>0.9822805877671007</v>
      </c>
      <c r="BK90" s="66">
        <v>545</v>
      </c>
      <c r="BL90" s="66">
        <v>2815</v>
      </c>
      <c r="BM90" s="66">
        <v>272</v>
      </c>
      <c r="BN90" s="10">
        <f>SUM(BK90:BM90)</f>
        <v>3632</v>
      </c>
      <c r="BO90" s="15">
        <f>AY90*$D$131</f>
        <v>3102.2669090567592</v>
      </c>
      <c r="BP90" s="9">
        <f>BO90-BN90</f>
        <v>-529.73309094324077</v>
      </c>
      <c r="BQ90" s="53">
        <f>BP90*IF($BP$126 &gt; 0, (BP90&gt;0), (BP90&lt;0))</f>
        <v>0</v>
      </c>
      <c r="BR90" s="7">
        <f>BQ90/$BQ$126</f>
        <v>0</v>
      </c>
      <c r="BS90" s="62">
        <f>BR90*$BP$126*OR(M90&gt;0, BP90 &lt; 0)</f>
        <v>0</v>
      </c>
      <c r="BT90" s="48">
        <f>IF(BS90&gt;0,V90,W90)</f>
        <v>91.488461418361979</v>
      </c>
      <c r="BU90" s="46">
        <f>BS90/BT90</f>
        <v>0</v>
      </c>
      <c r="BV90" s="64">
        <f>BN90/BO90</f>
        <v>1.1707567744724794</v>
      </c>
      <c r="BW90" s="16">
        <f>BB90+BN90+BY90</f>
        <v>4813</v>
      </c>
      <c r="BX90" s="69">
        <f>BC90+BO90+BZ90</f>
        <v>4390.2410661588283</v>
      </c>
      <c r="BY90" s="66">
        <v>0</v>
      </c>
      <c r="BZ90" s="15">
        <f>AZ90*$D$134</f>
        <v>85.670034728415615</v>
      </c>
      <c r="CA90" s="37">
        <f>BZ90-BY90</f>
        <v>85.670034728415615</v>
      </c>
      <c r="CB90" s="54">
        <f>CA90*(CA90&lt;&gt;0)</f>
        <v>85.670034728415615</v>
      </c>
      <c r="CC90" s="26">
        <f>CB90/$CB$126</f>
        <v>3.850338639479358E-2</v>
      </c>
      <c r="CD90" s="47">
        <f>CC90 * $CA$126</f>
        <v>85.670034728415615</v>
      </c>
      <c r="CE90" s="48">
        <f>IF(CD90&gt;0, V90, W90)</f>
        <v>90.344921362625385</v>
      </c>
      <c r="CF90" s="65">
        <f>CD90/CE90</f>
        <v>0.94825512531638867</v>
      </c>
      <c r="CG90" t="s">
        <v>222</v>
      </c>
      <c r="CH90" s="66">
        <v>0</v>
      </c>
      <c r="CI90" s="15">
        <f>AZ90*$CH$129</f>
        <v>79.547692691730759</v>
      </c>
      <c r="CJ90" s="37">
        <f>CI90-CH90</f>
        <v>79.547692691730759</v>
      </c>
      <c r="CK90" s="54">
        <f>CJ90*(CJ90&lt;&gt;0)</f>
        <v>79.547692691730759</v>
      </c>
      <c r="CL90" s="26">
        <f>CK90/$CK$126</f>
        <v>1.2377111045858216E-2</v>
      </c>
      <c r="CM90" s="47">
        <f>CL90 * $CJ$126</f>
        <v>79.547692691730759</v>
      </c>
      <c r="CN90" s="48">
        <f>IF(CD90&gt;0,V90,W90)</f>
        <v>90.344921362625385</v>
      </c>
      <c r="CO90" s="65">
        <f>CM90/CN90</f>
        <v>0.88048881433460069</v>
      </c>
      <c r="CP90" s="70">
        <f>N90</f>
        <v>0</v>
      </c>
      <c r="CQ90" s="1">
        <f>BW90+BY90</f>
        <v>4813</v>
      </c>
    </row>
    <row r="91" spans="1:95" x14ac:dyDescent="0.2">
      <c r="A91" s="30" t="s">
        <v>172</v>
      </c>
      <c r="B91">
        <v>0</v>
      </c>
      <c r="C91">
        <v>0</v>
      </c>
      <c r="D91">
        <v>0.46551724137931</v>
      </c>
      <c r="E91">
        <v>0.53448275862068895</v>
      </c>
      <c r="F91">
        <v>0.4</v>
      </c>
      <c r="G91">
        <v>0.4</v>
      </c>
      <c r="H91">
        <v>0.73986486486486402</v>
      </c>
      <c r="I91">
        <v>0.82432432432432401</v>
      </c>
      <c r="J91">
        <v>0.78095365087887003</v>
      </c>
      <c r="K91">
        <v>0.55891095923371203</v>
      </c>
      <c r="L91">
        <v>8.5535677226880893E-2</v>
      </c>
      <c r="M91">
        <v>-0.39306029409142801</v>
      </c>
      <c r="N91" s="21">
        <v>0</v>
      </c>
      <c r="O91">
        <v>1.02316622634763</v>
      </c>
      <c r="P91">
        <v>0.971137068292241</v>
      </c>
      <c r="Q91">
        <v>1.0157457802524801</v>
      </c>
      <c r="R91">
        <v>0.990413058304487</v>
      </c>
      <c r="S91">
        <v>40.580001831054602</v>
      </c>
      <c r="T91" s="27">
        <f>IF(C91,P91,R91)</f>
        <v>0.990413058304487</v>
      </c>
      <c r="U91" s="27">
        <f>IF(D91 = 0,O91,Q91)</f>
        <v>1.0157457802524801</v>
      </c>
      <c r="V91" s="39">
        <f>S91*T91^(1-N91)</f>
        <v>40.190963719496473</v>
      </c>
      <c r="W91" s="38">
        <f>S91*U91^(N91+1)</f>
        <v>41.218965622531627</v>
      </c>
      <c r="X91" s="44">
        <f>0.5 * (D91-MAX($D$3:$D$125))/(MIN($D$3:$D$125)-MAX($D$3:$D$125)) + 0.75</f>
        <v>1.0116801695222384</v>
      </c>
      <c r="Y91" s="44">
        <f>AVERAGE(D91, F91, G91, H91, I91, J91, K91)</f>
        <v>0.59565300581158287</v>
      </c>
      <c r="Z91" s="22">
        <f>AI91^N91</f>
        <v>1</v>
      </c>
      <c r="AA91" s="22">
        <f>(Z91+AB91)/2</f>
        <v>1</v>
      </c>
      <c r="AB91" s="22">
        <f>AM91^N91</f>
        <v>1</v>
      </c>
      <c r="AC91" s="22">
        <v>1</v>
      </c>
      <c r="AD91" s="22">
        <v>1</v>
      </c>
      <c r="AE91" s="22">
        <v>1</v>
      </c>
      <c r="AF91" s="22">
        <f>PERCENTILE($L$2:$L$125, 0.05)</f>
        <v>-9.907550352032625E-2</v>
      </c>
      <c r="AG91" s="22">
        <f>PERCENTILE($L$2:$L$125, 0.95)</f>
        <v>0.96668296941511545</v>
      </c>
      <c r="AH91" s="22">
        <f>MIN(MAX(L91,AF91), AG91)</f>
        <v>8.5535677226880893E-2</v>
      </c>
      <c r="AI91" s="22">
        <f>AH91-$AH$126+1</f>
        <v>1.1846111807472071</v>
      </c>
      <c r="AJ91" s="22">
        <f>PERCENTILE($M$2:$M$125, 0.02)</f>
        <v>-2.5910440121824867</v>
      </c>
      <c r="AK91" s="22">
        <f>PERCENTILE($M$2:$M$125, 0.98)</f>
        <v>1.2685596617232511</v>
      </c>
      <c r="AL91" s="22">
        <f>MIN(MAX(M91,AJ91), AK91)</f>
        <v>-0.39306029409142801</v>
      </c>
      <c r="AM91" s="22">
        <f>AL91-$AL$126 + 1</f>
        <v>3.1979837180910589</v>
      </c>
      <c r="AN91" s="46">
        <v>1</v>
      </c>
      <c r="AO91" s="17">
        <v>1</v>
      </c>
      <c r="AP91" s="51">
        <v>1</v>
      </c>
      <c r="AQ91" s="21">
        <v>1</v>
      </c>
      <c r="AR91" s="17">
        <f>(AI91^4)*AB91*AE91*AN91</f>
        <v>1.9692611328439755</v>
      </c>
      <c r="AS91" s="17">
        <f>(AM91^4) *Z91*AC91*AO91</f>
        <v>104.59357157045618</v>
      </c>
      <c r="AT91" s="17">
        <f>(AM91^4)*AA91*AP91*AQ91</f>
        <v>104.59357157045618</v>
      </c>
      <c r="AU91" s="17">
        <f>MIN(AR91, 0.05*AR$126)</f>
        <v>1.9692611328439755</v>
      </c>
      <c r="AV91" s="17">
        <f>MIN(AS91, 0.05*AS$126)</f>
        <v>104.59357157045618</v>
      </c>
      <c r="AW91" s="17">
        <f>MIN(AT91, 0.05*AT$126)</f>
        <v>104.59357157045618</v>
      </c>
      <c r="AX91" s="14">
        <f>AU91/$AU$126</f>
        <v>2.5235741866181769E-3</v>
      </c>
      <c r="AY91" s="14">
        <f>AV91/$AV$126</f>
        <v>1.5569210325377223E-2</v>
      </c>
      <c r="AZ91" s="67">
        <f>AW91/$AW$126</f>
        <v>7.5165662523399542E-3</v>
      </c>
      <c r="BA91" s="21">
        <f>N91</f>
        <v>0</v>
      </c>
      <c r="BB91" s="66">
        <v>325</v>
      </c>
      <c r="BC91" s="15">
        <f>$D$132*AX91</f>
        <v>297.67324033092029</v>
      </c>
      <c r="BD91" s="19">
        <f>BC91-BB91</f>
        <v>-27.326759669079706</v>
      </c>
      <c r="BE91" s="53">
        <f>BD91*IF($BD$126 &gt; 0, (BD91&gt;0), (BD91&lt;0))</f>
        <v>0</v>
      </c>
      <c r="BF91" s="61">
        <f>BE91/$BE$126</f>
        <v>0</v>
      </c>
      <c r="BG91" s="62">
        <f>BF91*$BD$126</f>
        <v>0</v>
      </c>
      <c r="BH91" s="63">
        <f>(IF(BG91 &gt; 0, V91, W91))</f>
        <v>41.218965622531627</v>
      </c>
      <c r="BI91" s="46">
        <f>BG91/BH91</f>
        <v>0</v>
      </c>
      <c r="BJ91" s="64">
        <f>BB91/BC91</f>
        <v>1.0918011966366234</v>
      </c>
      <c r="BK91" s="66">
        <v>81</v>
      </c>
      <c r="BL91" s="66">
        <v>406</v>
      </c>
      <c r="BM91" s="66">
        <v>81</v>
      </c>
      <c r="BN91" s="10">
        <f>SUM(BK91:BM91)</f>
        <v>568</v>
      </c>
      <c r="BO91" s="15">
        <f>AY91*$D$131</f>
        <v>2727.0561729620981</v>
      </c>
      <c r="BP91" s="9">
        <f>BO91-BN91</f>
        <v>2159.0561729620981</v>
      </c>
      <c r="BQ91" s="53">
        <f>BP91*IF($BP$126 &gt; 0, (BP91&gt;0), (BP91&lt;0))</f>
        <v>2159.0561729620981</v>
      </c>
      <c r="BR91" s="7">
        <f>BQ91/$BQ$126</f>
        <v>1.6911897182020078E-2</v>
      </c>
      <c r="BS91" s="62">
        <f>BR91*$BP$126*OR(M91&gt;0, BP91 &lt; 0)</f>
        <v>0</v>
      </c>
      <c r="BT91" s="48">
        <f>IF(BS91&gt;0,V91,W91)</f>
        <v>41.218965622531627</v>
      </c>
      <c r="BU91" s="46">
        <f>BS91/BT91</f>
        <v>0</v>
      </c>
      <c r="BV91" s="64">
        <f>BN91/BO91</f>
        <v>0.20828320502948963</v>
      </c>
      <c r="BW91" s="16">
        <f>BB91+BN91+BY91</f>
        <v>974</v>
      </c>
      <c r="BX91" s="69">
        <f>BC91+BO91+BZ91</f>
        <v>3100.0378905752123</v>
      </c>
      <c r="BY91" s="66">
        <v>81</v>
      </c>
      <c r="BZ91" s="15">
        <f>AZ91*$D$134</f>
        <v>75.308477282194005</v>
      </c>
      <c r="CA91" s="37">
        <f>BZ91-BY91</f>
        <v>-5.6915227178059951</v>
      </c>
      <c r="CB91" s="54">
        <f>CA91*(CA91&lt;&gt;0)</f>
        <v>-5.6915227178059951</v>
      </c>
      <c r="CC91" s="26">
        <f>CB91/$CB$126</f>
        <v>-2.5579877383397763E-3</v>
      </c>
      <c r="CD91" s="47">
        <f>CC91 * $CA$126</f>
        <v>-5.6915227178059951</v>
      </c>
      <c r="CE91" s="48">
        <f>IF(CD91&gt;0, V91, W91)</f>
        <v>41.218965622531627</v>
      </c>
      <c r="CF91" s="65">
        <f>CD91/CE91</f>
        <v>-0.13808019274250841</v>
      </c>
      <c r="CG91" t="s">
        <v>222</v>
      </c>
      <c r="CH91" s="66">
        <v>0</v>
      </c>
      <c r="CI91" s="15">
        <f>AZ91*$CH$129</f>
        <v>69.926615845518597</v>
      </c>
      <c r="CJ91" s="37">
        <f>CI91-CH91</f>
        <v>69.926615845518597</v>
      </c>
      <c r="CK91" s="54">
        <f>CJ91*(CJ91&lt;&gt;0)</f>
        <v>69.926615845518597</v>
      </c>
      <c r="CL91" s="26">
        <f>CK91/$CK$126</f>
        <v>1.0880133164076334E-2</v>
      </c>
      <c r="CM91" s="47">
        <f>CL91 * $CJ$126</f>
        <v>69.926615845518597</v>
      </c>
      <c r="CN91" s="48">
        <f>IF(CD91&gt;0,V91,W91)</f>
        <v>41.218965622531627</v>
      </c>
      <c r="CO91" s="65">
        <f>CM91/CN91</f>
        <v>1.6964670216589433</v>
      </c>
      <c r="CP91" s="70">
        <f>N91</f>
        <v>0</v>
      </c>
      <c r="CQ91" s="1">
        <f>BW91+BY91</f>
        <v>1055</v>
      </c>
    </row>
    <row r="92" spans="1:95" x14ac:dyDescent="0.2">
      <c r="A92" s="30" t="s">
        <v>121</v>
      </c>
      <c r="B92">
        <v>0</v>
      </c>
      <c r="C92">
        <v>0</v>
      </c>
      <c r="D92">
        <v>9.7338403041825006E-2</v>
      </c>
      <c r="E92">
        <v>0.90266159695817405</v>
      </c>
      <c r="F92">
        <v>7.9006772009029294E-2</v>
      </c>
      <c r="G92">
        <v>7.9006772009029294E-2</v>
      </c>
      <c r="H92">
        <v>8.0912863070539395E-2</v>
      </c>
      <c r="I92">
        <v>0.11244813278008201</v>
      </c>
      <c r="J92">
        <v>9.5386059621795305E-2</v>
      </c>
      <c r="K92">
        <v>8.68109708814436E-2</v>
      </c>
      <c r="L92">
        <v>-9.9885557425705304E-2</v>
      </c>
      <c r="M92">
        <v>-1.43034782356221</v>
      </c>
      <c r="N92" s="21">
        <v>0</v>
      </c>
      <c r="O92">
        <v>0.99580061870104697</v>
      </c>
      <c r="P92">
        <v>0.99996394003574296</v>
      </c>
      <c r="Q92">
        <v>1.01006973452055</v>
      </c>
      <c r="R92">
        <v>0.97532943967715802</v>
      </c>
      <c r="S92">
        <v>4.0199999809265101</v>
      </c>
      <c r="T92" s="27">
        <f>IF(C92,P92,R92)</f>
        <v>0.97532943967715802</v>
      </c>
      <c r="U92" s="27">
        <f>IF(D92 = 0,O92,Q92)</f>
        <v>1.01006973452055</v>
      </c>
      <c r="V92" s="39">
        <f>S92*T92^(1-N92)</f>
        <v>3.920824328899239</v>
      </c>
      <c r="W92" s="38">
        <f>S92*U92^(N92+1)</f>
        <v>4.060480313507056</v>
      </c>
      <c r="X92" s="44">
        <f>0.5 * (D92-MAX($D$3:$D$125))/(MIN($D$3:$D$125)-MAX($D$3:$D$125)) + 0.75</f>
        <v>1.2004028452739868</v>
      </c>
      <c r="Y92" s="44">
        <f>AVERAGE(D92, F92, G92, H92, I92, J92, K92)</f>
        <v>9.0129996201963408E-2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v>1</v>
      </c>
      <c r="AD92" s="22">
        <v>1</v>
      </c>
      <c r="AE92" s="22">
        <v>1</v>
      </c>
      <c r="AF92" s="22">
        <f>PERCENTILE($L$2:$L$125, 0.05)</f>
        <v>-9.907550352032625E-2</v>
      </c>
      <c r="AG92" s="22">
        <f>PERCENTILE($L$2:$L$125, 0.95)</f>
        <v>0.96668296941511545</v>
      </c>
      <c r="AH92" s="22">
        <f>MIN(MAX(L92,AF92), AG92)</f>
        <v>-9.907550352032625E-2</v>
      </c>
      <c r="AI92" s="22">
        <f>AH92-$AH$126+1</f>
        <v>1</v>
      </c>
      <c r="AJ92" s="22">
        <f>PERCENTILE($M$2:$M$125, 0.02)</f>
        <v>-2.5910440121824867</v>
      </c>
      <c r="AK92" s="22">
        <f>PERCENTILE($M$2:$M$125, 0.98)</f>
        <v>1.2685596617232511</v>
      </c>
      <c r="AL92" s="22">
        <f>MIN(MAX(M92,AJ92), AK92)</f>
        <v>-1.43034782356221</v>
      </c>
      <c r="AM92" s="22">
        <f>AL92-$AL$126 + 1</f>
        <v>2.1606961886202765</v>
      </c>
      <c r="AN92" s="46">
        <v>1</v>
      </c>
      <c r="AO92" s="17">
        <v>1</v>
      </c>
      <c r="AP92" s="51">
        <v>1</v>
      </c>
      <c r="AQ92" s="21">
        <v>1</v>
      </c>
      <c r="AR92" s="17">
        <f>(AI92^4)*AB92*AE92*AN92</f>
        <v>1</v>
      </c>
      <c r="AS92" s="17">
        <f>(AM92^4) *Z92*AC92*AO92</f>
        <v>21.795900839909553</v>
      </c>
      <c r="AT92" s="17">
        <f>(AM92^4)*AA92*AP92*AQ92</f>
        <v>21.795900839909553</v>
      </c>
      <c r="AU92" s="17">
        <f>MIN(AR92, 0.05*AR$126)</f>
        <v>1</v>
      </c>
      <c r="AV92" s="17">
        <f>MIN(AS92, 0.05*AS$126)</f>
        <v>21.795900839909553</v>
      </c>
      <c r="AW92" s="17">
        <f>MIN(AT92, 0.05*AT$126)</f>
        <v>21.795900839909553</v>
      </c>
      <c r="AX92" s="14">
        <f>AU92/$AU$126</f>
        <v>1.2814827574307889E-3</v>
      </c>
      <c r="AY92" s="14">
        <f>AV92/$AV$126</f>
        <v>3.2444151137819097E-3</v>
      </c>
      <c r="AZ92" s="67">
        <f>AW92/$AW$126</f>
        <v>1.5663518343692188E-3</v>
      </c>
      <c r="BA92" s="21">
        <f>N92</f>
        <v>0</v>
      </c>
      <c r="BB92" s="66">
        <v>201</v>
      </c>
      <c r="BC92" s="15">
        <f>$D$132*AX92</f>
        <v>151.15986161826356</v>
      </c>
      <c r="BD92" s="19">
        <f>BC92-BB92</f>
        <v>-49.840138381736438</v>
      </c>
      <c r="BE92" s="53">
        <f>BD92*IF($BD$126 &gt; 0, (BD92&gt;0), (BD92&lt;0))</f>
        <v>0</v>
      </c>
      <c r="BF92" s="61">
        <f>BE92/$BE$126</f>
        <v>0</v>
      </c>
      <c r="BG92" s="62">
        <f>BF92*$BD$126</f>
        <v>0</v>
      </c>
      <c r="BH92" s="63">
        <f>(IF(BG92 &gt; 0, V92, W92))</f>
        <v>4.060480313507056</v>
      </c>
      <c r="BI92" s="46">
        <f>BG92/BH92</f>
        <v>0</v>
      </c>
      <c r="BJ92" s="64">
        <f>BB92/BC92</f>
        <v>1.3297180736219636</v>
      </c>
      <c r="BK92" s="66">
        <v>52</v>
      </c>
      <c r="BL92" s="66">
        <v>273</v>
      </c>
      <c r="BM92" s="66">
        <v>0</v>
      </c>
      <c r="BN92" s="10">
        <f>SUM(BK92:BM92)</f>
        <v>325</v>
      </c>
      <c r="BO92" s="15">
        <f>AY92*$D$131</f>
        <v>568.28201808469794</v>
      </c>
      <c r="BP92" s="9">
        <f>BO92-BN92</f>
        <v>243.28201808469794</v>
      </c>
      <c r="BQ92" s="53">
        <f>BP92*IF($BP$126 &gt; 0, (BP92&gt;0), (BP92&lt;0))</f>
        <v>243.28201808469794</v>
      </c>
      <c r="BR92" s="7">
        <f>BQ92/$BQ$126</f>
        <v>1.905629194648558E-3</v>
      </c>
      <c r="BS92" s="62">
        <f>BR92*$BP$126*OR(M92&gt;0, BP92 &lt; 0)</f>
        <v>0</v>
      </c>
      <c r="BT92" s="48">
        <f>IF(BS92&gt;0,V92,W92)</f>
        <v>4.060480313507056</v>
      </c>
      <c r="BU92" s="46">
        <f>BS92/BT92</f>
        <v>0</v>
      </c>
      <c r="BV92" s="64">
        <f>BN92/BO92</f>
        <v>0.57189914453981772</v>
      </c>
      <c r="BW92" s="16">
        <f>BB92+BN92+BY92</f>
        <v>534</v>
      </c>
      <c r="BX92" s="69">
        <f>BC92+BO92+BZ92</f>
        <v>735.13515873150675</v>
      </c>
      <c r="BY92" s="66">
        <v>8</v>
      </c>
      <c r="BZ92" s="15">
        <f>AZ92*$D$134</f>
        <v>15.693279028545204</v>
      </c>
      <c r="CA92" s="37">
        <f>BZ92-BY92</f>
        <v>7.693279028545204</v>
      </c>
      <c r="CB92" s="54">
        <f>CA92*(CA92&lt;&gt;0)</f>
        <v>7.693279028545204</v>
      </c>
      <c r="CC92" s="26">
        <f>CB92/$CB$126</f>
        <v>3.4576534959753769E-3</v>
      </c>
      <c r="CD92" s="47">
        <f>CC92 * $CA$126</f>
        <v>7.693279028545204</v>
      </c>
      <c r="CE92" s="48">
        <f>IF(CD92&gt;0, V92, W92)</f>
        <v>3.920824328899239</v>
      </c>
      <c r="CF92" s="65">
        <f>CD92/CE92</f>
        <v>1.9621585623819753</v>
      </c>
      <c r="CG92" t="s">
        <v>222</v>
      </c>
      <c r="CH92" s="66">
        <v>62</v>
      </c>
      <c r="CI92" s="15">
        <f>AZ92*$CH$129</f>
        <v>14.571771115136842</v>
      </c>
      <c r="CJ92" s="37">
        <f>CI92-CH92</f>
        <v>-47.428228884863159</v>
      </c>
      <c r="CK92" s="54">
        <f>CJ92*(CJ92&lt;&gt;0)</f>
        <v>-47.428228884863159</v>
      </c>
      <c r="CL92" s="26">
        <f>CK92/$CK$126</f>
        <v>-7.3795283779155372E-3</v>
      </c>
      <c r="CM92" s="47">
        <f>CL92 * $CJ$126</f>
        <v>-47.428228884863159</v>
      </c>
      <c r="CN92" s="48">
        <f>IF(CD92&gt;0,V92,W92)</f>
        <v>3.920824328899239</v>
      </c>
      <c r="CO92" s="65">
        <f>CM92/CN92</f>
        <v>-12.096494233440575</v>
      </c>
      <c r="CP92" s="70">
        <f>N92</f>
        <v>0</v>
      </c>
      <c r="CQ92" s="1">
        <f>BW92+BY92</f>
        <v>542</v>
      </c>
    </row>
    <row r="93" spans="1:95" x14ac:dyDescent="0.2">
      <c r="A93" s="30" t="s">
        <v>122</v>
      </c>
      <c r="B93">
        <v>0</v>
      </c>
      <c r="C93">
        <v>0</v>
      </c>
      <c r="D93">
        <v>0.1286456252497</v>
      </c>
      <c r="E93">
        <v>0.87135437475029898</v>
      </c>
      <c r="F93">
        <v>0.13825983313468401</v>
      </c>
      <c r="G93">
        <v>0.13825983313468401</v>
      </c>
      <c r="H93">
        <v>8.7755954868366001E-2</v>
      </c>
      <c r="I93">
        <v>0.28834099456748802</v>
      </c>
      <c r="J93">
        <v>0.15907117685477801</v>
      </c>
      <c r="K93">
        <v>0.14830089132732599</v>
      </c>
      <c r="L93">
        <v>1.0009359869696</v>
      </c>
      <c r="M93">
        <v>-1.3796084251819301</v>
      </c>
      <c r="N93" s="21">
        <v>0</v>
      </c>
      <c r="O93">
        <v>0.98723598808416602</v>
      </c>
      <c r="P93">
        <v>0.96579681394150796</v>
      </c>
      <c r="Q93">
        <v>1.00762176230016</v>
      </c>
      <c r="R93">
        <v>0.99471579725784898</v>
      </c>
      <c r="S93">
        <v>174.36000061035099</v>
      </c>
      <c r="T93" s="27">
        <f>IF(C93,P93,R93)</f>
        <v>0.99471579725784898</v>
      </c>
      <c r="U93" s="27">
        <f>IF(D93 = 0,O93,Q93)</f>
        <v>1.00762176230016</v>
      </c>
      <c r="V93" s="39">
        <f>S93*T93^(1-N93)</f>
        <v>173.43864701700431</v>
      </c>
      <c r="W93" s="38">
        <f>S93*U93^(N93+1)</f>
        <v>175.68893108965884</v>
      </c>
      <c r="X93" s="44">
        <f>0.5 * (D93-MAX($D$3:$D$125))/(MIN($D$3:$D$125)-MAX($D$3:$D$125)) + 0.75</f>
        <v>1.1843552560857975</v>
      </c>
      <c r="Y93" s="44">
        <f>AVERAGE(D93, F93, G93, H93, I93, J93, K93)</f>
        <v>0.15551918701957515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PERCENTILE($L$2:$L$125, 0.05)</f>
        <v>-9.907550352032625E-2</v>
      </c>
      <c r="AG93" s="22">
        <f>PERCENTILE($L$2:$L$125, 0.95)</f>
        <v>0.96668296941511545</v>
      </c>
      <c r="AH93" s="22">
        <f>MIN(MAX(L93,AF93), AG93)</f>
        <v>0.96668296941511545</v>
      </c>
      <c r="AI93" s="22">
        <f>AH93-$AH$126+1</f>
        <v>2.0657584729354417</v>
      </c>
      <c r="AJ93" s="22">
        <f>PERCENTILE($M$2:$M$125, 0.02)</f>
        <v>-2.5910440121824867</v>
      </c>
      <c r="AK93" s="22">
        <f>PERCENTILE($M$2:$M$125, 0.98)</f>
        <v>1.2685596617232511</v>
      </c>
      <c r="AL93" s="22">
        <f>MIN(MAX(M93,AJ93), AK93)</f>
        <v>-1.3796084251819301</v>
      </c>
      <c r="AM93" s="22">
        <f>AL93-$AL$126 + 1</f>
        <v>2.2114355870005564</v>
      </c>
      <c r="AN93" s="46">
        <v>1</v>
      </c>
      <c r="AO93" s="17">
        <v>1</v>
      </c>
      <c r="AP93" s="51">
        <v>1</v>
      </c>
      <c r="AQ93" s="21">
        <v>1</v>
      </c>
      <c r="AR93" s="17">
        <f>(AI93^4)*AB93*AE93*AN93</f>
        <v>18.210344884831038</v>
      </c>
      <c r="AS93" s="17">
        <f>(AM93^4) *Z93*AC93*AO93</f>
        <v>23.916475336452311</v>
      </c>
      <c r="AT93" s="17">
        <f>(AM93^4)*AA93*AP93*AQ93</f>
        <v>23.916475336452311</v>
      </c>
      <c r="AU93" s="17">
        <f>MIN(AR93, 0.05*AR$126)</f>
        <v>18.210344884831038</v>
      </c>
      <c r="AV93" s="17">
        <f>MIN(AS93, 0.05*AS$126)</f>
        <v>23.916475336452311</v>
      </c>
      <c r="AW93" s="17">
        <f>MIN(AT93, 0.05*AT$126)</f>
        <v>23.916475336452311</v>
      </c>
      <c r="AX93" s="14">
        <f>AU93/$AU$126</f>
        <v>2.3336242976778943E-2</v>
      </c>
      <c r="AY93" s="14">
        <f>AV93/$AV$126</f>
        <v>3.5600718970008015E-3</v>
      </c>
      <c r="AZ93" s="67">
        <f>AW93/$AW$126</f>
        <v>1.7187458912596939E-3</v>
      </c>
      <c r="BA93" s="21">
        <f>N93</f>
        <v>0</v>
      </c>
      <c r="BB93" s="66">
        <v>2790</v>
      </c>
      <c r="BC93" s="15">
        <f>$D$132*AX93</f>
        <v>2752.6732128119138</v>
      </c>
      <c r="BD93" s="19">
        <f>BC93-BB93</f>
        <v>-37.3267871880862</v>
      </c>
      <c r="BE93" s="53">
        <f>BD93*IF($BD$126 &gt; 0, (BD93&gt;0), (BD93&lt;0))</f>
        <v>0</v>
      </c>
      <c r="BF93" s="61">
        <f>BE93/$BE$126</f>
        <v>0</v>
      </c>
      <c r="BG93" s="62">
        <f>BF93*$BD$126</f>
        <v>0</v>
      </c>
      <c r="BH93" s="63">
        <f>(IF(BG93 &gt; 0, V93, W93))</f>
        <v>175.68893108965884</v>
      </c>
      <c r="BI93" s="46">
        <f>BG93/BH93</f>
        <v>0</v>
      </c>
      <c r="BJ93" s="64">
        <f>BB93/BC93</f>
        <v>1.0135601955998097</v>
      </c>
      <c r="BK93" s="66">
        <v>872</v>
      </c>
      <c r="BL93" s="66">
        <v>5231</v>
      </c>
      <c r="BM93" s="66">
        <v>174</v>
      </c>
      <c r="BN93" s="10">
        <f>SUM(BK93:BM93)</f>
        <v>6277</v>
      </c>
      <c r="BO93" s="15">
        <f>AY93*$D$131</f>
        <v>623.57151326296935</v>
      </c>
      <c r="BP93" s="9">
        <f>BO93-BN93</f>
        <v>-5653.4284867370307</v>
      </c>
      <c r="BQ93" s="53">
        <f>BP93*IF($BP$126 &gt; 0, (BP93&gt;0), (BP93&lt;0))</f>
        <v>0</v>
      </c>
      <c r="BR93" s="7">
        <f>BQ93/$BQ$126</f>
        <v>0</v>
      </c>
      <c r="BS93" s="62">
        <f>BR93*$BP$126*OR(M93&gt;0, BP93 &lt; 0)</f>
        <v>0</v>
      </c>
      <c r="BT93" s="48">
        <f>IF(BS93&gt;0,V93,W93)</f>
        <v>175.68893108965884</v>
      </c>
      <c r="BU93" s="46">
        <f>BS93/BT93</f>
        <v>0</v>
      </c>
      <c r="BV93" s="64">
        <f>BN93/BO93</f>
        <v>10.066207109356672</v>
      </c>
      <c r="BW93" s="16">
        <f>BB93+BN93+BY93</f>
        <v>9067</v>
      </c>
      <c r="BX93" s="69">
        <f>BC93+BO93+BZ93</f>
        <v>3393.4648411594139</v>
      </c>
      <c r="BY93" s="66">
        <v>0</v>
      </c>
      <c r="BZ93" s="15">
        <f>AZ93*$D$134</f>
        <v>17.220115084530875</v>
      </c>
      <c r="CA93" s="37">
        <f>BZ93-BY93</f>
        <v>17.220115084530875</v>
      </c>
      <c r="CB93" s="54">
        <f>CA93*(CA93&lt;&gt;0)</f>
        <v>17.220115084530875</v>
      </c>
      <c r="CC93" s="26">
        <f>CB93/$CB$126</f>
        <v>7.7393775660813012E-3</v>
      </c>
      <c r="CD93" s="47">
        <f>CC93 * $CA$126</f>
        <v>17.220115084530875</v>
      </c>
      <c r="CE93" s="48">
        <f>IF(CD93&gt;0, V93, W93)</f>
        <v>173.43864701700431</v>
      </c>
      <c r="CF93" s="65">
        <f>CD93/CE93</f>
        <v>9.9286493412524005E-2</v>
      </c>
      <c r="CG93" t="s">
        <v>222</v>
      </c>
      <c r="CH93" s="66">
        <v>0</v>
      </c>
      <c r="CI93" s="15">
        <f>AZ93*$CH$129</f>
        <v>15.989493026388933</v>
      </c>
      <c r="CJ93" s="37">
        <f>CI93-CH93</f>
        <v>15.989493026388933</v>
      </c>
      <c r="CK93" s="54">
        <f>CJ93*(CJ93&lt;&gt;0)</f>
        <v>15.989493026388933</v>
      </c>
      <c r="CL93" s="26">
        <f>CK93/$CK$126</f>
        <v>2.4878626149663816E-3</v>
      </c>
      <c r="CM93" s="47">
        <f>CL93 * $CJ$126</f>
        <v>15.989493026388935</v>
      </c>
      <c r="CN93" s="48">
        <f>IF(CD93&gt;0,V93,W93)</f>
        <v>173.43864701700431</v>
      </c>
      <c r="CO93" s="65">
        <f>CM93/CN93</f>
        <v>9.2191061804243024E-2</v>
      </c>
      <c r="CP93" s="70">
        <f>N93</f>
        <v>0</v>
      </c>
      <c r="CQ93" s="1">
        <f>BW93+BY93</f>
        <v>9067</v>
      </c>
    </row>
    <row r="94" spans="1:95" x14ac:dyDescent="0.2">
      <c r="A94" s="30" t="s">
        <v>173</v>
      </c>
      <c r="B94">
        <v>0</v>
      </c>
      <c r="C94">
        <v>0</v>
      </c>
      <c r="D94">
        <v>0.55744680851063799</v>
      </c>
      <c r="E94">
        <v>0.44255319148936101</v>
      </c>
      <c r="F94">
        <v>0.55421686746987897</v>
      </c>
      <c r="G94">
        <v>0.55421686746987897</v>
      </c>
      <c r="H94">
        <v>0.89682539682539597</v>
      </c>
      <c r="I94">
        <v>0.49603174603174599</v>
      </c>
      <c r="J94">
        <v>0.66697366325284102</v>
      </c>
      <c r="K94">
        <v>0.60798688664551004</v>
      </c>
      <c r="L94">
        <v>-0.73726267884306895</v>
      </c>
      <c r="M94">
        <v>-1.0930806529169901</v>
      </c>
      <c r="N94" s="21">
        <v>0</v>
      </c>
      <c r="O94">
        <v>0.98925177783528395</v>
      </c>
      <c r="P94">
        <v>0.99002404302607105</v>
      </c>
      <c r="Q94">
        <v>1.0256902572620901</v>
      </c>
      <c r="R94">
        <v>0.98765776764620195</v>
      </c>
      <c r="S94">
        <v>31.9899997711181</v>
      </c>
      <c r="T94" s="27">
        <f>IF(C94,P94,R94)</f>
        <v>0.98765776764620195</v>
      </c>
      <c r="U94" s="27">
        <f>IF(D94 = 0,O94,Q94)</f>
        <v>1.0256902572620901</v>
      </c>
      <c r="V94" s="39">
        <f>S94*T94^(1-N94)</f>
        <v>31.595171760945014</v>
      </c>
      <c r="W94" s="38">
        <f>S94*U94^(N94+1)</f>
        <v>32.811831095052327</v>
      </c>
      <c r="X94" s="44">
        <f>0.5 * (D94-MAX($D$3:$D$125))/(MIN($D$3:$D$125)-MAX($D$3:$D$125)) + 0.75</f>
        <v>0.96455852079287441</v>
      </c>
      <c r="Y94" s="44">
        <f>AVERAGE(D94, F94, G94, H94, I94, J94, K94)</f>
        <v>0.6190997480294127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PERCENTILE($L$2:$L$125, 0.05)</f>
        <v>-9.907550352032625E-2</v>
      </c>
      <c r="AG94" s="22">
        <f>PERCENTILE($L$2:$L$125, 0.95)</f>
        <v>0.96668296941511545</v>
      </c>
      <c r="AH94" s="22">
        <f>MIN(MAX(L94,AF94), AG94)</f>
        <v>-9.907550352032625E-2</v>
      </c>
      <c r="AI94" s="22">
        <f>AH94-$AH$126+1</f>
        <v>1</v>
      </c>
      <c r="AJ94" s="22">
        <f>PERCENTILE($M$2:$M$125, 0.02)</f>
        <v>-2.5910440121824867</v>
      </c>
      <c r="AK94" s="22">
        <f>PERCENTILE($M$2:$M$125, 0.98)</f>
        <v>1.2685596617232511</v>
      </c>
      <c r="AL94" s="22">
        <f>MIN(MAX(M94,AJ94), AK94)</f>
        <v>-1.0930806529169901</v>
      </c>
      <c r="AM94" s="22">
        <f>AL94-$AL$126 + 1</f>
        <v>2.4979633592654968</v>
      </c>
      <c r="AN94" s="46">
        <v>1</v>
      </c>
      <c r="AO94" s="17">
        <v>1</v>
      </c>
      <c r="AP94" s="51">
        <v>1</v>
      </c>
      <c r="AQ94" s="21">
        <v>1</v>
      </c>
      <c r="AR94" s="17">
        <f>(AI94^4)*AB94*AE94*AN94</f>
        <v>1</v>
      </c>
      <c r="AS94" s="17">
        <f>(AM94^4) *Z94*AC94*AO94</f>
        <v>38.935365416088381</v>
      </c>
      <c r="AT94" s="17">
        <f>(AM94^4)*AA94*AP94*AQ94</f>
        <v>38.935365416088381</v>
      </c>
      <c r="AU94" s="17">
        <f>MIN(AR94, 0.05*AR$126)</f>
        <v>1</v>
      </c>
      <c r="AV94" s="17">
        <f>MIN(AS94, 0.05*AS$126)</f>
        <v>38.935365416088381</v>
      </c>
      <c r="AW94" s="17">
        <f>MIN(AT94, 0.05*AT$126)</f>
        <v>38.935365416088381</v>
      </c>
      <c r="AX94" s="14">
        <f>AU94/$AU$126</f>
        <v>1.2814827574307889E-3</v>
      </c>
      <c r="AY94" s="14">
        <f>AV94/$AV$126</f>
        <v>5.7956993355959318E-3</v>
      </c>
      <c r="AZ94" s="67">
        <f>AW94/$AW$126</f>
        <v>2.7980711368284492E-3</v>
      </c>
      <c r="BA94" s="21">
        <f>N94</f>
        <v>0</v>
      </c>
      <c r="BB94" s="66">
        <v>128</v>
      </c>
      <c r="BC94" s="15">
        <f>$D$132*AX94</f>
        <v>151.15986161826356</v>
      </c>
      <c r="BD94" s="19">
        <f>BC94-BB94</f>
        <v>23.159861618263562</v>
      </c>
      <c r="BE94" s="53">
        <f>BD94*IF($BD$126 &gt; 0, (BD94&gt;0), (BD94&lt;0))</f>
        <v>23.159861618263562</v>
      </c>
      <c r="BF94" s="61">
        <f>BE94/$BE$126</f>
        <v>5.7851492491747694E-4</v>
      </c>
      <c r="BG94" s="62">
        <f>BF94*$BD$126</f>
        <v>1.7575283418993048</v>
      </c>
      <c r="BH94" s="63">
        <f>(IF(BG94 &gt; 0, V94, W94))</f>
        <v>31.595171760945014</v>
      </c>
      <c r="BI94" s="46">
        <f>BG94/BH94</f>
        <v>5.5626484805877729E-2</v>
      </c>
      <c r="BJ94" s="64">
        <f>BB94/BC94</f>
        <v>0.84678563892343939</v>
      </c>
      <c r="BK94" s="66">
        <v>32</v>
      </c>
      <c r="BL94" s="66">
        <v>320</v>
      </c>
      <c r="BM94" s="66">
        <v>0</v>
      </c>
      <c r="BN94" s="10">
        <f>SUM(BK94:BM94)</f>
        <v>352</v>
      </c>
      <c r="BO94" s="15">
        <f>AY94*$D$131</f>
        <v>1015.1573085249767</v>
      </c>
      <c r="BP94" s="9">
        <f>BO94-BN94</f>
        <v>663.15730852497666</v>
      </c>
      <c r="BQ94" s="53">
        <f>BP94*IF($BP$126 &gt; 0, (BP94&gt;0), (BP94&lt;0))</f>
        <v>663.15730852497666</v>
      </c>
      <c r="BR94" s="7">
        <f>BQ94/$BQ$126</f>
        <v>5.194514324234979E-3</v>
      </c>
      <c r="BS94" s="62">
        <f>BR94*$BP$126*OR(M94&gt;0, BP94 &lt; 0)</f>
        <v>0</v>
      </c>
      <c r="BT94" s="48">
        <f>IF(BS94&gt;0,V94,W94)</f>
        <v>32.811831095052327</v>
      </c>
      <c r="BU94" s="46">
        <f>BS94/BT94</f>
        <v>0</v>
      </c>
      <c r="BV94" s="64">
        <f>BN94/BO94</f>
        <v>0.34674428981992544</v>
      </c>
      <c r="BW94" s="16">
        <f>BB94+BN94+BY94</f>
        <v>480</v>
      </c>
      <c r="BX94" s="69">
        <f>BC94+BO94+BZ94</f>
        <v>1194.3510448631243</v>
      </c>
      <c r="BY94" s="66">
        <v>0</v>
      </c>
      <c r="BZ94" s="15">
        <f>AZ94*$D$134</f>
        <v>28.033874719884231</v>
      </c>
      <c r="CA94" s="37">
        <f>BZ94-BY94</f>
        <v>28.033874719884231</v>
      </c>
      <c r="CB94" s="54">
        <f>CA94*(CA94&lt;&gt;0)</f>
        <v>28.033874719884231</v>
      </c>
      <c r="CC94" s="26">
        <f>CB94/$CB$126</f>
        <v>1.2599494256127761E-2</v>
      </c>
      <c r="CD94" s="47">
        <f>CC94 * $CA$126</f>
        <v>28.033874719884231</v>
      </c>
      <c r="CE94" s="48">
        <f>IF(CD94&gt;0, V94, W94)</f>
        <v>31.595171760945014</v>
      </c>
      <c r="CF94" s="65">
        <f>CD94/CE94</f>
        <v>0.88728350432761616</v>
      </c>
      <c r="CG94" t="s">
        <v>222</v>
      </c>
      <c r="CH94" s="66">
        <v>0</v>
      </c>
      <c r="CI94" s="15">
        <f>AZ94*$CH$129</f>
        <v>26.030455785915063</v>
      </c>
      <c r="CJ94" s="37">
        <f>CI94-CH94</f>
        <v>26.030455785915063</v>
      </c>
      <c r="CK94" s="54">
        <f>CJ94*(CJ94&lt;&gt;0)</f>
        <v>26.030455785915063</v>
      </c>
      <c r="CL94" s="26">
        <f>CK94/$CK$126</f>
        <v>4.0501720531997921E-3</v>
      </c>
      <c r="CM94" s="47">
        <f>CL94 * $CJ$126</f>
        <v>26.030455785915063</v>
      </c>
      <c r="CN94" s="48">
        <f>IF(CD94&gt;0,V94,W94)</f>
        <v>31.595171760945014</v>
      </c>
      <c r="CO94" s="65">
        <f>CM94/CN94</f>
        <v>0.82387448255911899</v>
      </c>
      <c r="CP94" s="70">
        <f>N94</f>
        <v>0</v>
      </c>
      <c r="CQ94" s="1">
        <f>BW94+BY94</f>
        <v>480</v>
      </c>
    </row>
    <row r="95" spans="1:95" x14ac:dyDescent="0.2">
      <c r="A95" s="30" t="s">
        <v>255</v>
      </c>
      <c r="B95">
        <v>0</v>
      </c>
      <c r="C95">
        <v>0</v>
      </c>
      <c r="D95">
        <v>0.17099480623252</v>
      </c>
      <c r="E95">
        <v>0.82900519376747905</v>
      </c>
      <c r="F95">
        <v>0.46166070719109997</v>
      </c>
      <c r="G95">
        <v>0.46166070719109997</v>
      </c>
      <c r="H95">
        <v>0.22273297116589999</v>
      </c>
      <c r="I95">
        <v>0.20225658169661501</v>
      </c>
      <c r="J95">
        <v>0.212247990282937</v>
      </c>
      <c r="K95">
        <v>0.313028045538911</v>
      </c>
      <c r="L95">
        <v>0.75941696936495495</v>
      </c>
      <c r="M95">
        <v>-1.16710562110877</v>
      </c>
      <c r="N95" s="21">
        <v>0</v>
      </c>
      <c r="O95">
        <v>1.00038129194744</v>
      </c>
      <c r="P95">
        <v>0.99138563874809504</v>
      </c>
      <c r="Q95">
        <v>1.00392356493141</v>
      </c>
      <c r="R95">
        <v>0.99341094551821696</v>
      </c>
      <c r="S95">
        <v>210.88999938964801</v>
      </c>
      <c r="T95" s="27">
        <f>IF(C95,P95,R95)</f>
        <v>0.99341094551821696</v>
      </c>
      <c r="U95" s="27">
        <f>IF(D95 = 0,O95,Q95)</f>
        <v>1.00392356493141</v>
      </c>
      <c r="V95" s="39">
        <f>S95*T95^(1-N95)</f>
        <v>209.50043369400643</v>
      </c>
      <c r="W95" s="38">
        <f>S95*U95^(N95+1)</f>
        <v>211.7174399956383</v>
      </c>
      <c r="X95" s="44">
        <f>0.5 * (D95-MAX($D$3:$D$125))/(MIN($D$3:$D$125)-MAX($D$3:$D$125)) + 0.75</f>
        <v>1.1626477326793412</v>
      </c>
      <c r="Y95" s="44">
        <f>AVERAGE(D95, F95, G95, H95, I95, J95, K95)</f>
        <v>0.29208311561415473</v>
      </c>
      <c r="Z95" s="22">
        <f>AI95^N95</f>
        <v>1</v>
      </c>
      <c r="AA95" s="22">
        <f>(Z95+AB95)/2</f>
        <v>1</v>
      </c>
      <c r="AB95" s="22">
        <f>AM95^N95</f>
        <v>1</v>
      </c>
      <c r="AC95" s="22">
        <v>1</v>
      </c>
      <c r="AD95" s="22">
        <v>1</v>
      </c>
      <c r="AE95" s="22">
        <v>1</v>
      </c>
      <c r="AF95" s="22">
        <f>PERCENTILE($L$2:$L$125, 0.05)</f>
        <v>-9.907550352032625E-2</v>
      </c>
      <c r="AG95" s="22">
        <f>PERCENTILE($L$2:$L$125, 0.95)</f>
        <v>0.96668296941511545</v>
      </c>
      <c r="AH95" s="22">
        <f>MIN(MAX(L95,AF95), AG95)</f>
        <v>0.75941696936495495</v>
      </c>
      <c r="AI95" s="22">
        <f>AH95-$AH$126+1</f>
        <v>1.8584924728852812</v>
      </c>
      <c r="AJ95" s="22">
        <f>PERCENTILE($M$2:$M$125, 0.02)</f>
        <v>-2.5910440121824867</v>
      </c>
      <c r="AK95" s="22">
        <f>PERCENTILE($M$2:$M$125, 0.98)</f>
        <v>1.2685596617232511</v>
      </c>
      <c r="AL95" s="22">
        <f>MIN(MAX(M95,AJ95), AK95)</f>
        <v>-1.16710562110877</v>
      </c>
      <c r="AM95" s="22">
        <f>AL95-$AL$126 + 1</f>
        <v>2.4239383910737167</v>
      </c>
      <c r="AN95" s="46">
        <v>0</v>
      </c>
      <c r="AO95" s="17">
        <v>1</v>
      </c>
      <c r="AP95" s="51">
        <v>1</v>
      </c>
      <c r="AQ95" s="21">
        <v>2</v>
      </c>
      <c r="AR95" s="17">
        <f>(AI95^4)*AB95*AE95*AN95</f>
        <v>0</v>
      </c>
      <c r="AS95" s="17">
        <f>(AM95^4) *Z95*AC95*AO95</f>
        <v>34.521233781560134</v>
      </c>
      <c r="AT95" s="17">
        <f>(AM95^4)*AA95*AP95*AQ95</f>
        <v>69.042467563120269</v>
      </c>
      <c r="AU95" s="17">
        <f>MIN(AR95, 0.05*AR$126)</f>
        <v>0</v>
      </c>
      <c r="AV95" s="17">
        <f>MIN(AS95, 0.05*AS$126)</f>
        <v>34.521233781560134</v>
      </c>
      <c r="AW95" s="17">
        <f>MIN(AT95, 0.05*AT$126)</f>
        <v>69.042467563120269</v>
      </c>
      <c r="AX95" s="14">
        <f>AU95/$AU$126</f>
        <v>0</v>
      </c>
      <c r="AY95" s="14">
        <f>AV95/$AV$126</f>
        <v>5.138636546841489E-3</v>
      </c>
      <c r="AZ95" s="67">
        <f>AW95/$AW$126</f>
        <v>4.9617034189681827E-3</v>
      </c>
      <c r="BA95" s="21">
        <f>N95</f>
        <v>0</v>
      </c>
      <c r="BB95" s="66">
        <v>1687</v>
      </c>
      <c r="BC95" s="15">
        <f>$D$132*AX95</f>
        <v>0</v>
      </c>
      <c r="BD95" s="19">
        <f>BC95-BB95</f>
        <v>-1687</v>
      </c>
      <c r="BE95" s="53">
        <f>BD95*IF($BD$126 &gt; 0, (BD95&gt;0), (BD95&lt;0))</f>
        <v>0</v>
      </c>
      <c r="BF95" s="61">
        <f>BE95/$BE$126</f>
        <v>0</v>
      </c>
      <c r="BG95" s="62">
        <f>BF95*$BD$126</f>
        <v>0</v>
      </c>
      <c r="BH95" s="63">
        <f>(IF(BG95 &gt; 0, V95, W95))</f>
        <v>211.7174399956383</v>
      </c>
      <c r="BI95" s="46">
        <f>BG95/BH95</f>
        <v>0</v>
      </c>
      <c r="BJ95" s="64" t="e">
        <f>BB95/BC95</f>
        <v>#DIV/0!</v>
      </c>
      <c r="BK95" s="66">
        <v>0</v>
      </c>
      <c r="BL95" s="66">
        <v>0</v>
      </c>
      <c r="BM95" s="66">
        <v>0</v>
      </c>
      <c r="BN95" s="10">
        <f>SUM(BK95:BM95)</f>
        <v>0</v>
      </c>
      <c r="BO95" s="15">
        <f>AY95*$D$131</f>
        <v>900.06816163511473</v>
      </c>
      <c r="BP95" s="9">
        <f>BO95-BN95</f>
        <v>900.06816163511473</v>
      </c>
      <c r="BQ95" s="53">
        <f>BP95*IF($BP$126 &gt; 0, (BP95&gt;0), (BP95&lt;0))</f>
        <v>900.06816163511473</v>
      </c>
      <c r="BR95" s="7">
        <f>BQ95/$BQ$126</f>
        <v>7.050238153599956E-3</v>
      </c>
      <c r="BS95" s="62">
        <f>BR95*$BP$126*OR(M95&gt;0, BP95 &lt; 0)</f>
        <v>0</v>
      </c>
      <c r="BT95" s="48">
        <f>IF(BS95&gt;0,V95,W95)</f>
        <v>211.7174399956383</v>
      </c>
      <c r="BU95" s="46">
        <f>BS95/BT95</f>
        <v>0</v>
      </c>
      <c r="BV95" s="64">
        <f>BN95/BO95</f>
        <v>0</v>
      </c>
      <c r="BW95" s="16">
        <f>BB95+BN95+BY95</f>
        <v>1687</v>
      </c>
      <c r="BX95" s="69">
        <f>BC95+BO95+BZ95</f>
        <v>949.77946818975693</v>
      </c>
      <c r="BY95" s="66">
        <v>0</v>
      </c>
      <c r="BZ95" s="15">
        <f>AZ95*$D$134</f>
        <v>49.711306554642221</v>
      </c>
      <c r="CA95" s="37">
        <f>BZ95-BY95</f>
        <v>49.711306554642221</v>
      </c>
      <c r="CB95" s="54">
        <f>CA95*(CA95&lt;&gt;0)</f>
        <v>49.711306554642221</v>
      </c>
      <c r="CC95" s="26">
        <f>CB95/$CB$126</f>
        <v>2.2342160249277428E-2</v>
      </c>
      <c r="CD95" s="47">
        <f>CC95 * $CA$126</f>
        <v>49.711306554642221</v>
      </c>
      <c r="CE95" s="48">
        <f>IF(CD95&gt;0, V95, W95)</f>
        <v>209.50043369400643</v>
      </c>
      <c r="CF95" s="65">
        <f>CD95/CE95</f>
        <v>0.23728498160175601</v>
      </c>
      <c r="CG95" t="s">
        <v>222</v>
      </c>
      <c r="CH95" s="66">
        <v>0</v>
      </c>
      <c r="CI95" s="15">
        <f>AZ95*$CH$129</f>
        <v>46.158726906661002</v>
      </c>
      <c r="CJ95" s="37">
        <f>CI95-CH95</f>
        <v>46.158726906661002</v>
      </c>
      <c r="CK95" s="54">
        <f>CJ95*(CJ95&lt;&gt;0)</f>
        <v>46.158726906661002</v>
      </c>
      <c r="CL95" s="26">
        <f>CK95/$CK$126</f>
        <v>7.1820020081937146E-3</v>
      </c>
      <c r="CM95" s="47">
        <f>CL95 * $CJ$126</f>
        <v>46.158726906661002</v>
      </c>
      <c r="CN95" s="48">
        <f>IF(CD95&gt;0,V95,W95)</f>
        <v>209.50043369400643</v>
      </c>
      <c r="CO95" s="65">
        <f>CM95/CN95</f>
        <v>0.22032759595180518</v>
      </c>
      <c r="CP95" s="70">
        <f>N95</f>
        <v>0</v>
      </c>
      <c r="CQ95" s="1">
        <f>BW95+BY95</f>
        <v>1687</v>
      </c>
    </row>
    <row r="96" spans="1:95" x14ac:dyDescent="0.2">
      <c r="A96" s="30" t="s">
        <v>191</v>
      </c>
      <c r="B96">
        <v>0</v>
      </c>
      <c r="C96">
        <v>0</v>
      </c>
      <c r="D96">
        <v>0.20361635220125701</v>
      </c>
      <c r="E96">
        <v>0.79638364779874204</v>
      </c>
      <c r="F96">
        <v>0.306376360808709</v>
      </c>
      <c r="G96">
        <v>0.306376360808709</v>
      </c>
      <c r="H96">
        <v>0.182444061962134</v>
      </c>
      <c r="I96">
        <v>6.0240963855421603E-2</v>
      </c>
      <c r="J96">
        <v>0.104836091792365</v>
      </c>
      <c r="K96">
        <v>0.17921858242033001</v>
      </c>
      <c r="L96">
        <v>0.574537161441529</v>
      </c>
      <c r="M96">
        <v>-1.6033966900313601</v>
      </c>
      <c r="N96" s="21">
        <v>0</v>
      </c>
      <c r="O96">
        <v>0.99691580669321</v>
      </c>
      <c r="P96">
        <v>0.972134106804042</v>
      </c>
      <c r="Q96">
        <v>1.0116643735513799</v>
      </c>
      <c r="R96">
        <v>0.98243866328542795</v>
      </c>
      <c r="S96">
        <v>49.590000152587798</v>
      </c>
      <c r="T96" s="27">
        <f>IF(C96,P96,R96)</f>
        <v>0.98243866328542795</v>
      </c>
      <c r="U96" s="27">
        <f>IF(D96 = 0,O96,Q96)</f>
        <v>1.0116643735513799</v>
      </c>
      <c r="V96" s="39">
        <f>S96*T96^(1-N96)</f>
        <v>48.719133462232527</v>
      </c>
      <c r="W96" s="38">
        <f>S96*U96^(N96+1)</f>
        <v>50.168436438780574</v>
      </c>
      <c r="X96" s="44">
        <f>0.5 * (D96-MAX($D$3:$D$125))/(MIN($D$3:$D$125)-MAX($D$3:$D$125)) + 0.75</f>
        <v>1.1459264418246629</v>
      </c>
      <c r="Y96" s="44">
        <f>AVERAGE(D96, F96, G96, H96, I96, J96, K96)</f>
        <v>0.19187268197841795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v>1</v>
      </c>
      <c r="AD96" s="22">
        <v>1</v>
      </c>
      <c r="AE96" s="22">
        <v>1</v>
      </c>
      <c r="AF96" s="22">
        <f>PERCENTILE($L$2:$L$125, 0.05)</f>
        <v>-9.907550352032625E-2</v>
      </c>
      <c r="AG96" s="22">
        <f>PERCENTILE($L$2:$L$125, 0.95)</f>
        <v>0.96668296941511545</v>
      </c>
      <c r="AH96" s="22">
        <f>MIN(MAX(L96,AF96), AG96)</f>
        <v>0.574537161441529</v>
      </c>
      <c r="AI96" s="22">
        <f>AH96-$AH$126+1</f>
        <v>1.6736126649618552</v>
      </c>
      <c r="AJ96" s="22">
        <f>PERCENTILE($M$2:$M$125, 0.02)</f>
        <v>-2.5910440121824867</v>
      </c>
      <c r="AK96" s="22">
        <f>PERCENTILE($M$2:$M$125, 0.98)</f>
        <v>1.2685596617232511</v>
      </c>
      <c r="AL96" s="22">
        <f>MIN(MAX(M96,AJ96), AK96)</f>
        <v>-1.6033966900313601</v>
      </c>
      <c r="AM96" s="22">
        <f>AL96-$AL$126 + 1</f>
        <v>1.9876473221511266</v>
      </c>
      <c r="AN96" s="46">
        <v>1</v>
      </c>
      <c r="AO96" s="17">
        <v>1</v>
      </c>
      <c r="AP96" s="51">
        <v>1</v>
      </c>
      <c r="AQ96" s="21">
        <v>1</v>
      </c>
      <c r="AR96" s="17">
        <f>(AI96^4)*AB96*AE96*AN96</f>
        <v>7.8454853321270175</v>
      </c>
      <c r="AS96" s="17">
        <f>(AM96^4) *Z96*AC96*AO96</f>
        <v>15.608361380692761</v>
      </c>
      <c r="AT96" s="17">
        <f>(AM96^4)*AA96*AP96*AQ96</f>
        <v>15.608361380692761</v>
      </c>
      <c r="AU96" s="17">
        <f>MIN(AR96, 0.05*AR$126)</f>
        <v>7.8454853321270175</v>
      </c>
      <c r="AV96" s="17">
        <f>MIN(AS96, 0.05*AS$126)</f>
        <v>15.608361380692761</v>
      </c>
      <c r="AW96" s="17">
        <f>MIN(AT96, 0.05*AT$126)</f>
        <v>15.608361380692761</v>
      </c>
      <c r="AX96" s="14">
        <f>AU96/$AU$126</f>
        <v>1.0053854176796939E-2</v>
      </c>
      <c r="AY96" s="14">
        <f>AV96/$AV$126</f>
        <v>2.3233728184413787E-3</v>
      </c>
      <c r="AZ96" s="67">
        <f>AW96/$AW$126</f>
        <v>1.1216873144962991E-3</v>
      </c>
      <c r="BA96" s="21">
        <f>N96</f>
        <v>0</v>
      </c>
      <c r="BB96" s="66">
        <v>1389</v>
      </c>
      <c r="BC96" s="15">
        <f>$D$132*AX96</f>
        <v>1185.9224771324366</v>
      </c>
      <c r="BD96" s="19">
        <f>BC96-BB96</f>
        <v>-203.0775228675634</v>
      </c>
      <c r="BE96" s="53">
        <f>BD96*IF($BD$126 &gt; 0, (BD96&gt;0), (BD96&lt;0))</f>
        <v>0</v>
      </c>
      <c r="BF96" s="61">
        <f>BE96/$BE$126</f>
        <v>0</v>
      </c>
      <c r="BG96" s="62">
        <f>BF96*$BD$126</f>
        <v>0</v>
      </c>
      <c r="BH96" s="63">
        <f>(IF(BG96 &gt; 0, V96, W96))</f>
        <v>50.168436438780574</v>
      </c>
      <c r="BI96" s="46">
        <f>BG96/BH96</f>
        <v>0</v>
      </c>
      <c r="BJ96" s="64">
        <f>BB96/BC96</f>
        <v>1.1712401331313034</v>
      </c>
      <c r="BK96" s="66">
        <v>149</v>
      </c>
      <c r="BL96" s="66">
        <v>1934</v>
      </c>
      <c r="BM96" s="66">
        <v>50</v>
      </c>
      <c r="BN96" s="10">
        <f>SUM(BK96:BM96)</f>
        <v>2133</v>
      </c>
      <c r="BO96" s="15">
        <f>AY96*$D$131</f>
        <v>406.95501275973658</v>
      </c>
      <c r="BP96" s="9">
        <f>BO96-BN96</f>
        <v>-1726.0449872402635</v>
      </c>
      <c r="BQ96" s="53">
        <f>BP96*IF($BP$126 &gt; 0, (BP96&gt;0), (BP96&lt;0))</f>
        <v>0</v>
      </c>
      <c r="BR96" s="7">
        <f>BQ96/$BQ$126</f>
        <v>0</v>
      </c>
      <c r="BS96" s="62">
        <f>BR96*$BP$126*OR(M96&gt;0, BP96 &lt; 0)</f>
        <v>0</v>
      </c>
      <c r="BT96" s="48">
        <f>IF(BS96&gt;0,V96,W96)</f>
        <v>50.168436438780574</v>
      </c>
      <c r="BU96" s="46">
        <f>BS96/BT96</f>
        <v>0</v>
      </c>
      <c r="BV96" s="64">
        <f>BN96/BO96</f>
        <v>5.2413655886315587</v>
      </c>
      <c r="BW96" s="16">
        <f>BB96+BN96+BY96</f>
        <v>3522</v>
      </c>
      <c r="BX96" s="69">
        <f>BC96+BO96+BZ96</f>
        <v>1604.1156750961115</v>
      </c>
      <c r="BY96" s="66">
        <v>0</v>
      </c>
      <c r="BZ96" s="15">
        <f>AZ96*$D$134</f>
        <v>11.238185203938421</v>
      </c>
      <c r="CA96" s="37">
        <f>BZ96-BY96</f>
        <v>11.238185203938421</v>
      </c>
      <c r="CB96" s="54">
        <f>CA96*(CA96&lt;&gt;0)</f>
        <v>11.238185203938421</v>
      </c>
      <c r="CC96" s="26">
        <f>CB96/$CB$126</f>
        <v>5.0508697545790723E-3</v>
      </c>
      <c r="CD96" s="47">
        <f>CC96 * $CA$126</f>
        <v>11.238185203938421</v>
      </c>
      <c r="CE96" s="48">
        <f>IF(CD96&gt;0, V96, W96)</f>
        <v>48.719133462232527</v>
      </c>
      <c r="CF96" s="65">
        <f>CD96/CE96</f>
        <v>0.23067292879193665</v>
      </c>
      <c r="CG96" t="s">
        <v>222</v>
      </c>
      <c r="CH96" s="66">
        <v>0</v>
      </c>
      <c r="CI96" s="15">
        <f>AZ96*$CH$129</f>
        <v>10.435057086759072</v>
      </c>
      <c r="CJ96" s="37">
        <f>CI96-CH96</f>
        <v>10.435057086759072</v>
      </c>
      <c r="CK96" s="54">
        <f>CJ96*(CJ96&lt;&gt;0)</f>
        <v>10.435057086759072</v>
      </c>
      <c r="CL96" s="26">
        <f>CK96/$CK$126</f>
        <v>1.6236279892265554E-3</v>
      </c>
      <c r="CM96" s="47">
        <f>CL96 * $CJ$126</f>
        <v>10.435057086759072</v>
      </c>
      <c r="CN96" s="48">
        <f>IF(CD96&gt;0,V96,W96)</f>
        <v>48.719133462232527</v>
      </c>
      <c r="CO96" s="65">
        <f>CM96/CN96</f>
        <v>0.21418806832532056</v>
      </c>
      <c r="CP96" s="70">
        <f>N96</f>
        <v>0</v>
      </c>
      <c r="CQ96" s="1">
        <f>BW96+BY96</f>
        <v>3522</v>
      </c>
    </row>
    <row r="97" spans="1:95" x14ac:dyDescent="0.2">
      <c r="A97" s="30" t="s">
        <v>192</v>
      </c>
      <c r="B97">
        <v>1</v>
      </c>
      <c r="C97">
        <v>0</v>
      </c>
      <c r="D97">
        <v>0.31014150943396201</v>
      </c>
      <c r="E97">
        <v>0.68985849056603699</v>
      </c>
      <c r="F97">
        <v>0.2830626450116</v>
      </c>
      <c r="G97">
        <v>0.2830626450116</v>
      </c>
      <c r="H97">
        <v>0.439024390243902</v>
      </c>
      <c r="I97">
        <v>0.10840108401084</v>
      </c>
      <c r="J97">
        <v>0.21815297341461301</v>
      </c>
      <c r="K97">
        <v>0.24849739972862001</v>
      </c>
      <c r="L97">
        <v>0.20495168316539</v>
      </c>
      <c r="M97">
        <v>-1.0012892599271801</v>
      </c>
      <c r="N97" s="21">
        <v>0</v>
      </c>
      <c r="O97">
        <v>1.01289019879704</v>
      </c>
      <c r="P97">
        <v>0.97659911712810199</v>
      </c>
      <c r="Q97">
        <v>1.00917014066193</v>
      </c>
      <c r="R97">
        <v>0.98267039632587105</v>
      </c>
      <c r="S97">
        <v>21.9699993133544</v>
      </c>
      <c r="T97" s="27">
        <f>IF(C97,P97,R97)</f>
        <v>0.98267039632587105</v>
      </c>
      <c r="U97" s="27">
        <f>IF(D97 = 0,O97,Q97)</f>
        <v>1.00917014066193</v>
      </c>
      <c r="V97" s="39">
        <f>S97*T97^(1-N97)</f>
        <v>21.589267932533083</v>
      </c>
      <c r="W97" s="38">
        <f>S97*U97^(N97+1)</f>
        <v>22.171467297400365</v>
      </c>
      <c r="X97" s="44">
        <f>0.5 * (D97-MAX($D$3:$D$125))/(MIN($D$3:$D$125)-MAX($D$3:$D$125)) + 0.75</f>
        <v>1.0913233234091386</v>
      </c>
      <c r="Y97" s="44">
        <f>AVERAGE(D97, F97, G97, H97, I97, J97, K97)</f>
        <v>0.27004894955073383</v>
      </c>
      <c r="Z97" s="22">
        <f>AI97^N97</f>
        <v>1</v>
      </c>
      <c r="AA97" s="22">
        <f>(Z97+AB97)/2</f>
        <v>1</v>
      </c>
      <c r="AB97" s="22">
        <f>AM97^N97</f>
        <v>1</v>
      </c>
      <c r="AC97" s="22">
        <v>1</v>
      </c>
      <c r="AD97" s="22">
        <v>1</v>
      </c>
      <c r="AE97" s="22">
        <v>1</v>
      </c>
      <c r="AF97" s="22">
        <f>PERCENTILE($L$2:$L$125, 0.05)</f>
        <v>-9.907550352032625E-2</v>
      </c>
      <c r="AG97" s="22">
        <f>PERCENTILE($L$2:$L$125, 0.95)</f>
        <v>0.96668296941511545</v>
      </c>
      <c r="AH97" s="22">
        <f>MIN(MAX(L97,AF97), AG97)</f>
        <v>0.20495168316539</v>
      </c>
      <c r="AI97" s="22">
        <f>AH97-$AH$126+1</f>
        <v>1.3040271866857163</v>
      </c>
      <c r="AJ97" s="22">
        <f>PERCENTILE($M$2:$M$125, 0.02)</f>
        <v>-2.5910440121824867</v>
      </c>
      <c r="AK97" s="22">
        <f>PERCENTILE($M$2:$M$125, 0.98)</f>
        <v>1.2685596617232511</v>
      </c>
      <c r="AL97" s="22">
        <f>MIN(MAX(M97,AJ97), AK97)</f>
        <v>-1.0012892599271801</v>
      </c>
      <c r="AM97" s="22">
        <f>AL97-$AL$126 + 1</f>
        <v>2.5897547522553066</v>
      </c>
      <c r="AN97" s="46">
        <v>1</v>
      </c>
      <c r="AO97" s="17">
        <v>1</v>
      </c>
      <c r="AP97" s="51">
        <v>1</v>
      </c>
      <c r="AQ97" s="21">
        <v>1</v>
      </c>
      <c r="AR97" s="17">
        <f>(AI97^4)*AB97*AE97*AN97</f>
        <v>2.8916557093677082</v>
      </c>
      <c r="AS97" s="17">
        <f>(AM97^4) *Z97*AC97*AO97</f>
        <v>44.981564313993445</v>
      </c>
      <c r="AT97" s="17">
        <f>(AM97^4)*AA97*AP97*AQ97</f>
        <v>44.981564313993445</v>
      </c>
      <c r="AU97" s="17">
        <f>MIN(AR97, 0.05*AR$126)</f>
        <v>2.8916557093677082</v>
      </c>
      <c r="AV97" s="17">
        <f>MIN(AS97, 0.05*AS$126)</f>
        <v>44.981564313993445</v>
      </c>
      <c r="AW97" s="17">
        <f>MIN(AT97, 0.05*AT$126)</f>
        <v>44.981564313993445</v>
      </c>
      <c r="AX97" s="14">
        <f>AU97/$AU$126</f>
        <v>3.7056069319810147E-3</v>
      </c>
      <c r="AY97" s="14">
        <f>AV97/$AV$126</f>
        <v>6.695702470560466E-3</v>
      </c>
      <c r="AZ97" s="67">
        <f>AW97/$AW$126</f>
        <v>3.2325782858678574E-3</v>
      </c>
      <c r="BA97" s="21">
        <f>N97</f>
        <v>0</v>
      </c>
      <c r="BB97" s="66">
        <v>439</v>
      </c>
      <c r="BC97" s="15">
        <f>$D$132*AX97</f>
        <v>437.10227687568454</v>
      </c>
      <c r="BD97" s="19">
        <f>BC97-BB97</f>
        <v>-1.897723124315462</v>
      </c>
      <c r="BE97" s="53">
        <f>BD97*IF($BD$126 &gt; 0, (BD97&gt;0), (BD97&lt;0))</f>
        <v>0</v>
      </c>
      <c r="BF97" s="61">
        <f>BE97/$BE$126</f>
        <v>0</v>
      </c>
      <c r="BG97" s="62">
        <f>BF97*$BD$126</f>
        <v>0</v>
      </c>
      <c r="BH97" s="63">
        <f>(IF(BG97 &gt; 0, V97, W97))</f>
        <v>22.171467297400365</v>
      </c>
      <c r="BI97" s="46">
        <f>BG97/BH97</f>
        <v>0</v>
      </c>
      <c r="BJ97" s="64">
        <f>BB97/BC97</f>
        <v>1.0043415997232501</v>
      </c>
      <c r="BK97" s="66">
        <v>0</v>
      </c>
      <c r="BL97" s="66">
        <v>1098</v>
      </c>
      <c r="BM97" s="66">
        <v>0</v>
      </c>
      <c r="BN97" s="10">
        <f>SUM(BK97:BM97)</f>
        <v>1098</v>
      </c>
      <c r="BO97" s="15">
        <f>AY97*$D$131</f>
        <v>1172.7991576359595</v>
      </c>
      <c r="BP97" s="9">
        <f>BO97-BN97</f>
        <v>74.799157635959546</v>
      </c>
      <c r="BQ97" s="53">
        <f>BP97*IF($BP$126 &gt; 0, (BP97&gt;0), (BP97&lt;0))</f>
        <v>74.799157635959546</v>
      </c>
      <c r="BR97" s="7">
        <f>BQ97/$BQ$126</f>
        <v>5.8590215441479705E-4</v>
      </c>
      <c r="BS97" s="62">
        <f>BR97*$BP$126*OR(M97&gt;0, BP97 &lt; 0)</f>
        <v>0</v>
      </c>
      <c r="BT97" s="48">
        <f>IF(BS97&gt;0,V97,W97)</f>
        <v>22.171467297400365</v>
      </c>
      <c r="BU97" s="46">
        <f>BS97/BT97</f>
        <v>0</v>
      </c>
      <c r="BV97" s="64">
        <f>BN97/BO97</f>
        <v>0.93622168199137001</v>
      </c>
      <c r="BW97" s="16">
        <f>BB97+BN97+BY97</f>
        <v>1537</v>
      </c>
      <c r="BX97" s="69">
        <f>BC97+BO97+BZ97</f>
        <v>1642.2886363577541</v>
      </c>
      <c r="BY97" s="66">
        <v>0</v>
      </c>
      <c r="BZ97" s="15">
        <f>AZ97*$D$134</f>
        <v>32.387201846110067</v>
      </c>
      <c r="CA97" s="37">
        <f>BZ97-BY97</f>
        <v>32.387201846110067</v>
      </c>
      <c r="CB97" s="54">
        <f>CA97*(CA97&lt;&gt;0)</f>
        <v>32.387201846110067</v>
      </c>
      <c r="CC97" s="26">
        <f>CB97/$CB$126</f>
        <v>1.4556045773532632E-2</v>
      </c>
      <c r="CD97" s="47">
        <f>CC97 * $CA$126</f>
        <v>32.387201846110067</v>
      </c>
      <c r="CE97" s="48">
        <f>IF(CD97&gt;0, V97, W97)</f>
        <v>21.589267932533083</v>
      </c>
      <c r="CF97" s="65">
        <f>CD97/CE97</f>
        <v>1.5001528512833671</v>
      </c>
      <c r="CG97" t="s">
        <v>222</v>
      </c>
      <c r="CH97" s="66">
        <v>0</v>
      </c>
      <c r="CI97" s="15">
        <f>AZ97*$CH$129</f>
        <v>30.072675793428679</v>
      </c>
      <c r="CJ97" s="37">
        <f>CI97-CH97</f>
        <v>30.072675793428679</v>
      </c>
      <c r="CK97" s="54">
        <f>CJ97*(CJ97&lt;&gt;0)</f>
        <v>30.072675793428679</v>
      </c>
      <c r="CL97" s="26">
        <f>CK97/$CK$126</f>
        <v>4.6791155738958581E-3</v>
      </c>
      <c r="CM97" s="47">
        <f>CL97 * $CJ$126</f>
        <v>30.072675793428679</v>
      </c>
      <c r="CN97" s="48">
        <f>IF(CD97&gt;0,V97,W97)</f>
        <v>21.589267932533083</v>
      </c>
      <c r="CO97" s="65">
        <f>CM97/CN97</f>
        <v>1.3929456009071925</v>
      </c>
      <c r="CP97" s="70">
        <f>N97</f>
        <v>0</v>
      </c>
      <c r="CQ97" s="1">
        <f>BW97+BY97</f>
        <v>1537</v>
      </c>
    </row>
    <row r="98" spans="1:95" x14ac:dyDescent="0.2">
      <c r="A98" s="30" t="s">
        <v>210</v>
      </c>
      <c r="B98">
        <v>1</v>
      </c>
      <c r="C98">
        <v>1</v>
      </c>
      <c r="D98">
        <v>0.31841789852177299</v>
      </c>
      <c r="E98">
        <v>0.68158210147822595</v>
      </c>
      <c r="F98">
        <v>0.30711164084227199</v>
      </c>
      <c r="G98">
        <v>0.30711164084227199</v>
      </c>
      <c r="H98">
        <v>0.121813623067279</v>
      </c>
      <c r="I98">
        <v>0.36523192645215202</v>
      </c>
      <c r="J98">
        <v>0.21092705900613801</v>
      </c>
      <c r="K98">
        <v>0.25451553035013302</v>
      </c>
      <c r="L98">
        <v>0.48215732401807998</v>
      </c>
      <c r="M98">
        <v>0.69622706033527904</v>
      </c>
      <c r="N98" s="21">
        <v>0</v>
      </c>
      <c r="O98">
        <v>1.00327102475754</v>
      </c>
      <c r="P98">
        <v>0.99680365609982402</v>
      </c>
      <c r="Q98">
        <v>1.0013313596319799</v>
      </c>
      <c r="R98">
        <v>0.99360278290731097</v>
      </c>
      <c r="S98">
        <v>2.2300000190734801</v>
      </c>
      <c r="T98" s="27">
        <f>IF(C98,P98,R98)</f>
        <v>0.99680365609982402</v>
      </c>
      <c r="U98" s="27">
        <f>IF(D98 = 0,O98,Q98)</f>
        <v>1.0013313596319799</v>
      </c>
      <c r="V98" s="39">
        <f>S98*T98^(1-N98)</f>
        <v>2.2228721721151223</v>
      </c>
      <c r="W98" s="38">
        <f>S98*U98^(N98+1)</f>
        <v>2.2329689510781892</v>
      </c>
      <c r="X98" s="44">
        <f>0.5 * (D98-MAX($D$3:$D$125))/(MIN($D$3:$D$125)-MAX($D$3:$D$125)) + 0.75</f>
        <v>1.0870809766700722</v>
      </c>
      <c r="Y98" s="44">
        <f>AVERAGE(D98, F98, G98, H98, I98, J98, K98)</f>
        <v>0.26930418844028842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PERCENTILE($L$2:$L$125, 0.05)</f>
        <v>-9.907550352032625E-2</v>
      </c>
      <c r="AG98" s="22">
        <f>PERCENTILE($L$2:$L$125, 0.95)</f>
        <v>0.96668296941511545</v>
      </c>
      <c r="AH98" s="22">
        <f>MIN(MAX(L98,AF98), AG98)</f>
        <v>0.48215732401807998</v>
      </c>
      <c r="AI98" s="22">
        <f>AH98-$AH$126+1</f>
        <v>1.5812328275384062</v>
      </c>
      <c r="AJ98" s="22">
        <f>PERCENTILE($M$2:$M$125, 0.02)</f>
        <v>-2.5910440121824867</v>
      </c>
      <c r="AK98" s="22">
        <f>PERCENTILE($M$2:$M$125, 0.98)</f>
        <v>1.2685596617232511</v>
      </c>
      <c r="AL98" s="22">
        <f>MIN(MAX(M98,AJ98), AK98)</f>
        <v>0.69622706033527904</v>
      </c>
      <c r="AM98" s="22">
        <f>AL98-$AL$126 + 1</f>
        <v>4.2872710725177656</v>
      </c>
      <c r="AN98" s="46">
        <v>0</v>
      </c>
      <c r="AO98" s="75">
        <v>0.2</v>
      </c>
      <c r="AP98" s="51">
        <v>0.5</v>
      </c>
      <c r="AQ98" s="50">
        <v>1</v>
      </c>
      <c r="AR98" s="17">
        <f>(AI98^4)*AB98*AE98*AN98</f>
        <v>0</v>
      </c>
      <c r="AS98" s="17">
        <f>(AM98^4) *Z98*AC98*AO98</f>
        <v>67.569976864587488</v>
      </c>
      <c r="AT98" s="17">
        <f>(AM98^4)*AA98*AP98*AQ98</f>
        <v>168.92494216146872</v>
      </c>
      <c r="AU98" s="17">
        <f>MIN(AR98, 0.05*AR$126)</f>
        <v>0</v>
      </c>
      <c r="AV98" s="17">
        <f>MIN(AS98, 0.05*AS$126)</f>
        <v>67.569976864587488</v>
      </c>
      <c r="AW98" s="17">
        <f>MIN(AT98, 0.05*AT$126)</f>
        <v>168.92494216146872</v>
      </c>
      <c r="AX98" s="14">
        <f>AU98/$AU$126</f>
        <v>0</v>
      </c>
      <c r="AY98" s="14">
        <f>AV98/$AV$126</f>
        <v>1.0058086416687486E-2</v>
      </c>
      <c r="AZ98" s="67">
        <f>AW98/$AW$126</f>
        <v>1.2139708974122343E-2</v>
      </c>
      <c r="BA98" s="21">
        <f>N98</f>
        <v>0</v>
      </c>
      <c r="BB98" s="66">
        <v>0</v>
      </c>
      <c r="BC98" s="15">
        <f>$D$132*AX98</f>
        <v>0</v>
      </c>
      <c r="BD98" s="19">
        <f>BC98-BB98</f>
        <v>0</v>
      </c>
      <c r="BE98" s="53">
        <f>BD98*IF($BD$126 &gt; 0, (BD98&gt;0), (BD98&lt;0))</f>
        <v>0</v>
      </c>
      <c r="BF98" s="61">
        <f>BE98/$BE$126</f>
        <v>0</v>
      </c>
      <c r="BG98" s="62">
        <f>BF98*$BD$126</f>
        <v>0</v>
      </c>
      <c r="BH98" s="63">
        <f>(IF(BG98 &gt; 0, V98, W98))</f>
        <v>2.2329689510781892</v>
      </c>
      <c r="BI98" s="46">
        <f>BG98/BH98</f>
        <v>0</v>
      </c>
      <c r="BJ98" s="64" t="e">
        <f>BB98/BC98</f>
        <v>#DIV/0!</v>
      </c>
      <c r="BK98" s="66">
        <v>0</v>
      </c>
      <c r="BL98" s="66">
        <v>0</v>
      </c>
      <c r="BM98" s="66">
        <v>0</v>
      </c>
      <c r="BN98" s="10">
        <f>SUM(BK98:BM98)</f>
        <v>0</v>
      </c>
      <c r="BO98" s="15">
        <f>AY98*$D$131</f>
        <v>1761.7442424877299</v>
      </c>
      <c r="BP98" s="9">
        <f>BO98-BN98</f>
        <v>1761.7442424877299</v>
      </c>
      <c r="BQ98" s="53">
        <f>BP98*IF($BP$126 &gt; 0, (BP98&gt;0), (BP98&lt;0))</f>
        <v>1761.7442424877299</v>
      </c>
      <c r="BR98" s="7">
        <f>BQ98/$BQ$126</f>
        <v>1.3799750957425125E-2</v>
      </c>
      <c r="BS98" s="62">
        <f>BR98*$BP$126*OR(M98&gt;0, BP98 &lt; 0)</f>
        <v>81.183934882531858</v>
      </c>
      <c r="BT98" s="48">
        <f>IF(BS98&gt;0,V98,W98)</f>
        <v>2.2228721721151223</v>
      </c>
      <c r="BU98" s="46">
        <f>BS98/BT98</f>
        <v>36.52208880966969</v>
      </c>
      <c r="BV98" s="64">
        <f>BN98/BO98</f>
        <v>0</v>
      </c>
      <c r="BW98" s="16">
        <f>BB98+BN98+BY98</f>
        <v>154</v>
      </c>
      <c r="BX98" s="69">
        <f>BC98+BO98+BZ98</f>
        <v>1883.3719866994618</v>
      </c>
      <c r="BY98" s="66">
        <v>154</v>
      </c>
      <c r="BZ98" s="15">
        <f>AZ98*$D$134</f>
        <v>121.62774421173175</v>
      </c>
      <c r="CA98" s="37">
        <f>BZ98-BY98</f>
        <v>-32.372255788268248</v>
      </c>
      <c r="CB98" s="54">
        <f>CA98*(CA98&lt;&gt;0)</f>
        <v>-32.372255788268248</v>
      </c>
      <c r="CC98" s="26">
        <f>CB98/$CB$126</f>
        <v>-1.4549328444165522E-2</v>
      </c>
      <c r="CD98" s="47">
        <f>CC98 * $CA$126</f>
        <v>-32.372255788268248</v>
      </c>
      <c r="CE98" s="48">
        <f>IF(CD98&gt;0, V98, W98)</f>
        <v>2.2329689510781892</v>
      </c>
      <c r="CF98" s="65">
        <f>CD98/CE98</f>
        <v>-14.497405247232525</v>
      </c>
      <c r="CG98" t="s">
        <v>222</v>
      </c>
      <c r="CH98" s="66">
        <v>0</v>
      </c>
      <c r="CI98" s="15">
        <f>AZ98*$CH$129</f>
        <v>112.93571258626015</v>
      </c>
      <c r="CJ98" s="37">
        <f>CI98-CH98</f>
        <v>112.93571258626015</v>
      </c>
      <c r="CK98" s="54">
        <f>CJ98*(CJ98&lt;&gt;0)</f>
        <v>112.93571258626015</v>
      </c>
      <c r="CL98" s="26">
        <f>CK98/$CK$126</f>
        <v>1.757207290901823E-2</v>
      </c>
      <c r="CM98" s="47">
        <f>CL98 * $CJ$126</f>
        <v>112.93571258626017</v>
      </c>
      <c r="CN98" s="48">
        <f>IF(CD98&gt;0,V98,W98)</f>
        <v>2.2329689510781892</v>
      </c>
      <c r="CO98" s="65">
        <f>CM98/CN98</f>
        <v>50.576481384449679</v>
      </c>
      <c r="CP98" s="70">
        <f>N98</f>
        <v>0</v>
      </c>
      <c r="CQ98" s="1">
        <f>BW98+BY98</f>
        <v>308</v>
      </c>
    </row>
    <row r="99" spans="1:95" x14ac:dyDescent="0.2">
      <c r="A99" s="30" t="s">
        <v>261</v>
      </c>
      <c r="B99">
        <v>0</v>
      </c>
      <c r="C99">
        <v>0</v>
      </c>
      <c r="D99">
        <v>0.22880658436213899</v>
      </c>
      <c r="E99">
        <v>0.77119341563786004</v>
      </c>
      <c r="F99">
        <v>0.166398066075745</v>
      </c>
      <c r="G99">
        <v>0.166398066075745</v>
      </c>
      <c r="H99">
        <v>7.7726702883409896E-2</v>
      </c>
      <c r="I99">
        <v>0.20706226493940599</v>
      </c>
      <c r="J99">
        <v>0.126863182780943</v>
      </c>
      <c r="K99">
        <v>0.14529207917489101</v>
      </c>
      <c r="L99">
        <v>1.19792093355755</v>
      </c>
      <c r="M99">
        <v>0.91718286616079003</v>
      </c>
      <c r="N99" s="21">
        <v>0</v>
      </c>
      <c r="O99">
        <v>1.03307086795252</v>
      </c>
      <c r="P99">
        <v>0.95804302610463399</v>
      </c>
      <c r="Q99">
        <v>1.01059833377105</v>
      </c>
      <c r="R99">
        <v>0.99310345465448002</v>
      </c>
      <c r="S99">
        <v>0.87999999523162797</v>
      </c>
      <c r="T99" s="27">
        <f>IF(C99,P99,R99)</f>
        <v>0.99310345465448002</v>
      </c>
      <c r="U99" s="27">
        <f>IF(D99 = 0,O99,Q99)</f>
        <v>1.01059833377105</v>
      </c>
      <c r="V99" s="39">
        <f>S99*T99^(1-N99)</f>
        <v>0.87393103536045569</v>
      </c>
      <c r="W99" s="38">
        <f>S99*U99^(N99+1)</f>
        <v>0.88932652889961517</v>
      </c>
      <c r="X99" s="44">
        <f>0.5 * (D99-MAX($D$3:$D$125))/(MIN($D$3:$D$125)-MAX($D$3:$D$125)) + 0.75</f>
        <v>1.1330143254258063</v>
      </c>
      <c r="Y99" s="44">
        <f>AVERAGE(D99, F99, G99, H99, I99, J99, K99)</f>
        <v>0.159792420898897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v>1</v>
      </c>
      <c r="AD99" s="22">
        <v>1</v>
      </c>
      <c r="AE99" s="22">
        <v>1</v>
      </c>
      <c r="AF99" s="22">
        <f>PERCENTILE($L$2:$L$125, 0.05)</f>
        <v>-9.907550352032625E-2</v>
      </c>
      <c r="AG99" s="22">
        <f>PERCENTILE($L$2:$L$125, 0.95)</f>
        <v>0.96668296941511545</v>
      </c>
      <c r="AH99" s="22">
        <f>MIN(MAX(L99,AF99), AG99)</f>
        <v>0.96668296941511545</v>
      </c>
      <c r="AI99" s="22">
        <f>AH99-$AH$126+1</f>
        <v>2.0657584729354417</v>
      </c>
      <c r="AJ99" s="22">
        <f>PERCENTILE($M$2:$M$125, 0.02)</f>
        <v>-2.5910440121824867</v>
      </c>
      <c r="AK99" s="22">
        <f>PERCENTILE($M$2:$M$125, 0.98)</f>
        <v>1.2685596617232511</v>
      </c>
      <c r="AL99" s="22">
        <f>MIN(MAX(M99,AJ99), AK99)</f>
        <v>0.91718286616079003</v>
      </c>
      <c r="AM99" s="22">
        <f>AL99-$AL$126 + 1</f>
        <v>4.5082268783432768</v>
      </c>
      <c r="AN99" s="46">
        <v>0</v>
      </c>
      <c r="AO99" s="75">
        <v>0.2</v>
      </c>
      <c r="AP99" s="51">
        <v>0.5</v>
      </c>
      <c r="AQ99" s="50">
        <v>1</v>
      </c>
      <c r="AR99" s="17">
        <f>(AI99^4)*AB99*AE99*AN99</f>
        <v>0</v>
      </c>
      <c r="AS99" s="17">
        <f>(AM99^4) *Z99*AC99*AO99</f>
        <v>82.613886097761522</v>
      </c>
      <c r="AT99" s="17">
        <f>(AM99^4)*AA99*AP99*AQ99</f>
        <v>206.5347152444038</v>
      </c>
      <c r="AU99" s="17">
        <f>MIN(AR99, 0.05*AR$126)</f>
        <v>0</v>
      </c>
      <c r="AV99" s="17">
        <f>MIN(AS99, 0.05*AS$126)</f>
        <v>82.613886097761522</v>
      </c>
      <c r="AW99" s="17">
        <f>MIN(AT99, 0.05*AT$126)</f>
        <v>206.5347152444038</v>
      </c>
      <c r="AX99" s="14">
        <f>AU99/$AU$126</f>
        <v>0</v>
      </c>
      <c r="AY99" s="14">
        <f>AV99/$AV$126</f>
        <v>1.2297438065649915E-2</v>
      </c>
      <c r="AZ99" s="67">
        <f>AW99/$AW$126</f>
        <v>1.484251706135669E-2</v>
      </c>
      <c r="BA99" s="21">
        <f>N99</f>
        <v>0</v>
      </c>
      <c r="BB99" s="66">
        <v>0</v>
      </c>
      <c r="BC99" s="15">
        <f>$D$132*AX99</f>
        <v>0</v>
      </c>
      <c r="BD99" s="19">
        <f>BC99-BB99</f>
        <v>0</v>
      </c>
      <c r="BE99" s="53">
        <f>BD99*IF($BD$126 &gt; 0, (BD99&gt;0), (BD99&lt;0))</f>
        <v>0</v>
      </c>
      <c r="BF99" s="61">
        <f>BE99/$BE$126</f>
        <v>0</v>
      </c>
      <c r="BG99" s="62">
        <f>BF99*$BD$126</f>
        <v>0</v>
      </c>
      <c r="BH99" s="63">
        <f>(IF(BG99 &gt; 0, V99, W99))</f>
        <v>0.88932652889961517</v>
      </c>
      <c r="BI99" s="46">
        <f>BG99/BH99</f>
        <v>0</v>
      </c>
      <c r="BJ99" s="64" t="e">
        <f>BB99/BC99</f>
        <v>#DIV/0!</v>
      </c>
      <c r="BK99" s="66">
        <v>0</v>
      </c>
      <c r="BL99" s="66">
        <v>0</v>
      </c>
      <c r="BM99" s="66">
        <v>0</v>
      </c>
      <c r="BN99" s="10">
        <f>SUM(BK99:BM99)</f>
        <v>0</v>
      </c>
      <c r="BO99" s="15">
        <f>AY99*$D$131</f>
        <v>2153.9823592650423</v>
      </c>
      <c r="BP99" s="9">
        <f>BO99-BN99</f>
        <v>2153.9823592650423</v>
      </c>
      <c r="BQ99" s="53">
        <f>BP99*IF($BP$126 &gt; 0, (BP99&gt;0), (BP99&lt;0))</f>
        <v>2153.9823592650423</v>
      </c>
      <c r="BR99" s="7">
        <f>BQ99/$BQ$126</f>
        <v>1.6872153975409754E-2</v>
      </c>
      <c r="BS99" s="62">
        <f>BR99*$BP$126*OR(M99&gt;0, BP99 &lt; 0)</f>
        <v>99.258881837335394</v>
      </c>
      <c r="BT99" s="48">
        <f>IF(BS99&gt;0,V99,W99)</f>
        <v>0.87393103536045569</v>
      </c>
      <c r="BU99" s="46">
        <f>BS99/BT99</f>
        <v>113.57747673578814</v>
      </c>
      <c r="BV99" s="64">
        <f>BN99/BO99</f>
        <v>0</v>
      </c>
      <c r="BW99" s="16">
        <f>BB99+BN99+BY99</f>
        <v>84</v>
      </c>
      <c r="BX99" s="69">
        <f>BC99+BO99+BZ99</f>
        <v>2302.6895377027749</v>
      </c>
      <c r="BY99" s="66">
        <v>84</v>
      </c>
      <c r="BZ99" s="15">
        <f>AZ99*$D$134</f>
        <v>148.70717843773267</v>
      </c>
      <c r="CA99" s="37">
        <f>BZ99-BY99</f>
        <v>64.707178437732665</v>
      </c>
      <c r="CB99" s="54">
        <f>CA99*(CA99&lt;&gt;0)</f>
        <v>64.707178437732665</v>
      </c>
      <c r="CC99" s="26">
        <f>CB99/$CB$126</f>
        <v>2.9081877949542808E-2</v>
      </c>
      <c r="CD99" s="47">
        <f>CC99 * $CA$126</f>
        <v>64.707178437732665</v>
      </c>
      <c r="CE99" s="48">
        <f>IF(CD99&gt;0, V99, W99)</f>
        <v>0.87393103536045569</v>
      </c>
      <c r="CF99" s="65">
        <f>CD99/CE99</f>
        <v>74.04151565694653</v>
      </c>
      <c r="CG99" t="s">
        <v>222</v>
      </c>
      <c r="CH99" s="66">
        <v>0</v>
      </c>
      <c r="CI99" s="15">
        <f>AZ99*$CH$129</f>
        <v>138.07993622180129</v>
      </c>
      <c r="CJ99" s="37">
        <f>CI99-CH99</f>
        <v>138.07993622180129</v>
      </c>
      <c r="CK99" s="54">
        <f>CJ99*(CJ99&lt;&gt;0)</f>
        <v>138.07993622180129</v>
      </c>
      <c r="CL99" s="26">
        <f>CK99/$CK$126</f>
        <v>2.1484352920771946E-2</v>
      </c>
      <c r="CM99" s="47">
        <f>CL99 * $CJ$126</f>
        <v>138.07993622180129</v>
      </c>
      <c r="CN99" s="48">
        <f>IF(CD99&gt;0,V99,W99)</f>
        <v>0.87393103536045569</v>
      </c>
      <c r="CO99" s="65">
        <f>CM99/CN99</f>
        <v>157.99866423653185</v>
      </c>
      <c r="CP99" s="70">
        <f>N99</f>
        <v>0</v>
      </c>
      <c r="CQ99" s="1">
        <f>BW99+BY99</f>
        <v>168</v>
      </c>
    </row>
    <row r="100" spans="1:95" x14ac:dyDescent="0.2">
      <c r="A100" s="24" t="s">
        <v>193</v>
      </c>
      <c r="B100">
        <v>0</v>
      </c>
      <c r="C100">
        <v>0</v>
      </c>
      <c r="D100">
        <v>3.1050955414012701E-2</v>
      </c>
      <c r="E100">
        <v>0.96894904458598696</v>
      </c>
      <c r="F100">
        <v>5.5118110236220402E-2</v>
      </c>
      <c r="G100">
        <v>5.5118110236220402E-2</v>
      </c>
      <c r="H100">
        <v>0.150087260034904</v>
      </c>
      <c r="I100">
        <v>2.4432809773123901E-2</v>
      </c>
      <c r="J100">
        <v>6.0556200952521698E-2</v>
      </c>
      <c r="K100">
        <v>5.77732062429272E-2</v>
      </c>
      <c r="L100">
        <v>0.62409405506656901</v>
      </c>
      <c r="M100">
        <v>-1.1706274191705801</v>
      </c>
      <c r="N100" s="21">
        <v>0</v>
      </c>
      <c r="O100">
        <v>1.00198431676664</v>
      </c>
      <c r="P100">
        <v>0.966164624977224</v>
      </c>
      <c r="Q100">
        <v>1.0161675272997599</v>
      </c>
      <c r="R100">
        <v>0.976712803807258</v>
      </c>
      <c r="S100">
        <v>44.009998321533203</v>
      </c>
      <c r="T100" s="27">
        <f>IF(C100,P100,R100)</f>
        <v>0.976712803807258</v>
      </c>
      <c r="U100" s="27">
        <f>IF(D100 = 0,O100,Q100)</f>
        <v>1.0161675272997599</v>
      </c>
      <c r="V100" s="39">
        <f>S100*T100^(1-N100)</f>
        <v>42.985128856177411</v>
      </c>
      <c r="W100" s="38">
        <f>S100*U100^(N100+1)</f>
        <v>44.721531170858981</v>
      </c>
      <c r="X100" s="44">
        <f>0.5 * (D100-MAX($D$3:$D$125))/(MIN($D$3:$D$125)-MAX($D$3:$D$125)) + 0.75</f>
        <v>1.234380747267386</v>
      </c>
      <c r="Y100" s="44">
        <f>AVERAGE(D100, F100, G100, H100, I100, J100, K100)</f>
        <v>6.2019521841418609E-2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v>1</v>
      </c>
      <c r="AD100" s="22">
        <v>1</v>
      </c>
      <c r="AE100" s="22">
        <v>1</v>
      </c>
      <c r="AF100" s="22">
        <f>PERCENTILE($L$2:$L$125, 0.05)</f>
        <v>-9.907550352032625E-2</v>
      </c>
      <c r="AG100" s="22">
        <f>PERCENTILE($L$2:$L$125, 0.95)</f>
        <v>0.96668296941511545</v>
      </c>
      <c r="AH100" s="22">
        <f>MIN(MAX(L100,AF100), AG100)</f>
        <v>0.62409405506656901</v>
      </c>
      <c r="AI100" s="22">
        <f>AH100-$AH$126+1</f>
        <v>1.7231695585868954</v>
      </c>
      <c r="AJ100" s="22">
        <f>PERCENTILE($M$2:$M$125, 0.02)</f>
        <v>-2.5910440121824867</v>
      </c>
      <c r="AK100" s="22">
        <f>PERCENTILE($M$2:$M$125, 0.98)</f>
        <v>1.2685596617232511</v>
      </c>
      <c r="AL100" s="22">
        <f>MIN(MAX(M100,AJ100), AK100)</f>
        <v>-1.1706274191705801</v>
      </c>
      <c r="AM100" s="22">
        <f>AL100-$AL$126 + 1</f>
        <v>2.4204165930119066</v>
      </c>
      <c r="AN100" s="46">
        <v>1</v>
      </c>
      <c r="AO100" s="17">
        <v>1</v>
      </c>
      <c r="AP100" s="51">
        <v>1</v>
      </c>
      <c r="AQ100" s="21">
        <v>1</v>
      </c>
      <c r="AR100" s="17">
        <f>(AI100^4)*AB100*AE100*AN100</f>
        <v>8.8168216377038302</v>
      </c>
      <c r="AS100" s="17">
        <f>(AM100^4) *Z100*AC100*AO100</f>
        <v>34.321043696808516</v>
      </c>
      <c r="AT100" s="17">
        <f>(AM100^4)*AA100*AP100*AQ100</f>
        <v>34.321043696808516</v>
      </c>
      <c r="AU100" s="17">
        <f>MIN(AR100, 0.05*AR$126)</f>
        <v>8.8168216377038302</v>
      </c>
      <c r="AV100" s="17">
        <f>MIN(AS100, 0.05*AS$126)</f>
        <v>34.321043696808516</v>
      </c>
      <c r="AW100" s="17">
        <f>MIN(AT100, 0.05*AT$126)</f>
        <v>34.321043696808516</v>
      </c>
      <c r="AX100" s="14">
        <f>AU100/$AU$126</f>
        <v>1.1298604904060148E-2</v>
      </c>
      <c r="AY100" s="14">
        <f>AV100/$AV$126</f>
        <v>5.1088373776597244E-3</v>
      </c>
      <c r="AZ100" s="67">
        <f>AW100/$AW$126</f>
        <v>2.4664651462134846E-3</v>
      </c>
      <c r="BA100" s="21">
        <f>N100</f>
        <v>0</v>
      </c>
      <c r="BB100" s="66">
        <v>1320</v>
      </c>
      <c r="BC100" s="15">
        <f>$D$132*AX100</f>
        <v>1332.7495386682228</v>
      </c>
      <c r="BD100" s="19">
        <f>BC100-BB100</f>
        <v>12.74953866822284</v>
      </c>
      <c r="BE100" s="53">
        <f>BD100*IF($BD$126 &gt; 0, (BD100&gt;0), (BD100&lt;0))</f>
        <v>12.74953866822284</v>
      </c>
      <c r="BF100" s="61">
        <f>BE100/$BE$126</f>
        <v>3.184733366266294E-4</v>
      </c>
      <c r="BG100" s="62">
        <f>BF100*$BD$126</f>
        <v>0.96752199667170558</v>
      </c>
      <c r="BH100" s="63">
        <f>(IF(BG100 &gt; 0, V100, W100))</f>
        <v>42.985128856177411</v>
      </c>
      <c r="BI100" s="46">
        <f>BG100/BH100</f>
        <v>2.2508295832005226E-2</v>
      </c>
      <c r="BJ100" s="64">
        <f>BB100/BC100</f>
        <v>0.99043365741400813</v>
      </c>
      <c r="BK100" s="66">
        <v>1056</v>
      </c>
      <c r="BL100" s="66">
        <v>2156</v>
      </c>
      <c r="BM100" s="66">
        <v>0</v>
      </c>
      <c r="BN100" s="10">
        <f>SUM(BK100:BM100)</f>
        <v>3212</v>
      </c>
      <c r="BO100" s="15">
        <f>AY100*$D$131</f>
        <v>894.84862855874439</v>
      </c>
      <c r="BP100" s="9">
        <f>BO100-BN100</f>
        <v>-2317.1513714412558</v>
      </c>
      <c r="BQ100" s="53">
        <f>BP100*IF($BP$126 &gt; 0, (BP100&gt;0), (BP100&lt;0))</f>
        <v>0</v>
      </c>
      <c r="BR100" s="7">
        <f>BQ100/$BQ$126</f>
        <v>0</v>
      </c>
      <c r="BS100" s="62">
        <f>BR100*$BP$126*OR(M100&gt;0, BP100 &lt; 0)</f>
        <v>0</v>
      </c>
      <c r="BT100" s="48">
        <f>IF(BS100&gt;0,V100,W100)</f>
        <v>44.721531170858981</v>
      </c>
      <c r="BU100" s="46">
        <f>BS100/BT100</f>
        <v>0</v>
      </c>
      <c r="BV100" s="64">
        <f>BN100/BO100</f>
        <v>3.5894338969634356</v>
      </c>
      <c r="BW100" s="16">
        <f>BB100+BN100+BY100</f>
        <v>4532</v>
      </c>
      <c r="BX100" s="69">
        <f>BC100+BO100+BZ100</f>
        <v>2252.30968152688</v>
      </c>
      <c r="BY100" s="66">
        <v>0</v>
      </c>
      <c r="BZ100" s="15">
        <f>AZ100*$D$134</f>
        <v>24.711514299912903</v>
      </c>
      <c r="CA100" s="37">
        <f>BZ100-BY100</f>
        <v>24.711514299912903</v>
      </c>
      <c r="CB100" s="54">
        <f>CA100*(CA100&lt;&gt;0)</f>
        <v>24.711514299912903</v>
      </c>
      <c r="CC100" s="26">
        <f>CB100/$CB$126</f>
        <v>1.1106298561758621E-2</v>
      </c>
      <c r="CD100" s="47">
        <f>CC100 * $CA$126</f>
        <v>24.711514299912903</v>
      </c>
      <c r="CE100" s="48">
        <f>IF(CD100&gt;0, V100, W100)</f>
        <v>42.985128856177411</v>
      </c>
      <c r="CF100" s="65">
        <f>CD100/CE100</f>
        <v>0.57488519768300284</v>
      </c>
      <c r="CG100" t="s">
        <v>222</v>
      </c>
      <c r="CH100" s="66">
        <v>0</v>
      </c>
      <c r="CI100" s="15">
        <f>AZ100*$CH$129</f>
        <v>22.945525255224048</v>
      </c>
      <c r="CJ100" s="37">
        <f>CI100-CH100</f>
        <v>22.945525255224048</v>
      </c>
      <c r="CK100" s="54">
        <f>CJ100*(CJ100&lt;&gt;0)</f>
        <v>22.945525255224048</v>
      </c>
      <c r="CL100" s="26">
        <f>CK100/$CK$126</f>
        <v>3.5701766384353584E-3</v>
      </c>
      <c r="CM100" s="47">
        <f>CL100 * $CJ$126</f>
        <v>22.945525255224048</v>
      </c>
      <c r="CN100" s="48">
        <f>IF(CD100&gt;0,V100,W100)</f>
        <v>42.985128856177411</v>
      </c>
      <c r="CO100" s="65">
        <f>CM100/CN100</f>
        <v>0.5338014765989596</v>
      </c>
      <c r="CP100" s="70">
        <f>N100</f>
        <v>0</v>
      </c>
      <c r="CQ100" s="1">
        <f>BW100+BY100</f>
        <v>4532</v>
      </c>
    </row>
    <row r="101" spans="1:95" x14ac:dyDescent="0.2">
      <c r="A101" s="24" t="s">
        <v>176</v>
      </c>
      <c r="B101">
        <v>1</v>
      </c>
      <c r="C101">
        <v>1</v>
      </c>
      <c r="D101">
        <v>0.48687734333154697</v>
      </c>
      <c r="E101">
        <v>0.51312265666845203</v>
      </c>
      <c r="F101">
        <v>0.42606382978723401</v>
      </c>
      <c r="G101">
        <v>0.42606382978723401</v>
      </c>
      <c r="H101">
        <v>0.21570859419464899</v>
      </c>
      <c r="I101">
        <v>0.26636311895275999</v>
      </c>
      <c r="J101">
        <v>0.23970151007993701</v>
      </c>
      <c r="K101">
        <v>0.319574941743625</v>
      </c>
      <c r="L101">
        <v>0.93743326308597397</v>
      </c>
      <c r="M101">
        <v>-1.7241379261261001</v>
      </c>
      <c r="N101" s="21">
        <v>0</v>
      </c>
      <c r="O101">
        <v>1.0202222224279101</v>
      </c>
      <c r="P101">
        <v>0.96992669641765505</v>
      </c>
      <c r="Q101">
        <v>1.01777012047002</v>
      </c>
      <c r="R101">
        <v>0.98802939519649602</v>
      </c>
      <c r="S101">
        <v>32.150001525878899</v>
      </c>
      <c r="T101" s="27">
        <f>IF(C101,P101,R101)</f>
        <v>0.96992669641765505</v>
      </c>
      <c r="U101" s="27">
        <f>IF(D101 = 0,O101,Q101)</f>
        <v>1.01777012047002</v>
      </c>
      <c r="V101" s="39">
        <f>S101*T101^(1-N101)</f>
        <v>31.183144769818291</v>
      </c>
      <c r="W101" s="38">
        <f>S101*U101^(N101+1)</f>
        <v>32.721310926105097</v>
      </c>
      <c r="X101" s="44">
        <f>0.5 * (D101-MAX($D$3:$D$125))/(MIN($D$3:$D$125)-MAX($D$3:$D$125)) + 0.75</f>
        <v>1.0007313175649695</v>
      </c>
      <c r="Y101" s="44">
        <f>AVERAGE(D101, F101, G101, H101, I101, J101, K101)</f>
        <v>0.34005045255385513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PERCENTILE($L$2:$L$125, 0.05)</f>
        <v>-9.907550352032625E-2</v>
      </c>
      <c r="AG101" s="22">
        <f>PERCENTILE($L$2:$L$125, 0.95)</f>
        <v>0.96668296941511545</v>
      </c>
      <c r="AH101" s="22">
        <f>MIN(MAX(L101,AF101), AG101)</f>
        <v>0.93743326308597397</v>
      </c>
      <c r="AI101" s="22">
        <f>AH101-$AH$126+1</f>
        <v>2.0365087666063002</v>
      </c>
      <c r="AJ101" s="22">
        <f>PERCENTILE($M$2:$M$125, 0.02)</f>
        <v>-2.5910440121824867</v>
      </c>
      <c r="AK101" s="22">
        <f>PERCENTILE($M$2:$M$125, 0.98)</f>
        <v>1.2685596617232511</v>
      </c>
      <c r="AL101" s="22">
        <f>MIN(MAX(M101,AJ101), AK101)</f>
        <v>-1.7241379261261001</v>
      </c>
      <c r="AM101" s="22">
        <f>AL101-$AL$126 + 1</f>
        <v>1.8669060860563866</v>
      </c>
      <c r="AN101" s="46">
        <v>1</v>
      </c>
      <c r="AO101" s="17">
        <v>1</v>
      </c>
      <c r="AP101" s="51">
        <v>1</v>
      </c>
      <c r="AQ101" s="21">
        <v>1</v>
      </c>
      <c r="AR101" s="17">
        <f>(AI101^4)*AB101*AE101*AN101</f>
        <v>17.20066096630698</v>
      </c>
      <c r="AS101" s="17">
        <f>(AM101^4) *Z101*AC101*AO101</f>
        <v>12.147583303526005</v>
      </c>
      <c r="AT101" s="17">
        <f>(AM101^4)*AA101*AP101*AQ101</f>
        <v>12.147583303526005</v>
      </c>
      <c r="AU101" s="17">
        <f>MIN(AR101, 0.05*AR$126)</f>
        <v>17.20066096630698</v>
      </c>
      <c r="AV101" s="17">
        <f>MIN(AS101, 0.05*AS$126)</f>
        <v>12.147583303526005</v>
      </c>
      <c r="AW101" s="17">
        <f>MIN(AT101, 0.05*AT$126)</f>
        <v>12.147583303526005</v>
      </c>
      <c r="AX101" s="14">
        <f>AU101/$AU$126</f>
        <v>2.2042350444735209E-2</v>
      </c>
      <c r="AY101" s="14">
        <f>AV101/$AV$126</f>
        <v>1.8082208739782512E-3</v>
      </c>
      <c r="AZ101" s="67">
        <f>AW101/$AW$126</f>
        <v>8.7298017780437884E-4</v>
      </c>
      <c r="BA101" s="21">
        <f>N101</f>
        <v>0</v>
      </c>
      <c r="BB101" s="66">
        <v>2894</v>
      </c>
      <c r="BC101" s="15">
        <f>$D$132*AX101</f>
        <v>2600.0495314096311</v>
      </c>
      <c r="BD101" s="19">
        <f>BC101-BB101</f>
        <v>-293.95046859036893</v>
      </c>
      <c r="BE101" s="53">
        <f>BD101*IF($BD$126 &gt; 0, (BD101&gt;0), (BD101&lt;0))</f>
        <v>0</v>
      </c>
      <c r="BF101" s="61">
        <f>BE101/$BE$126</f>
        <v>0</v>
      </c>
      <c r="BG101" s="62">
        <f>BF101*$BD$126</f>
        <v>0</v>
      </c>
      <c r="BH101" s="63">
        <f>(IF(BG101 &gt; 0, V101, W101))</f>
        <v>32.721310926105097</v>
      </c>
      <c r="BI101" s="46">
        <f>BG101/BH101</f>
        <v>0</v>
      </c>
      <c r="BJ101" s="64">
        <f>BB101/BC101</f>
        <v>1.11305571876202</v>
      </c>
      <c r="BK101" s="66">
        <v>804</v>
      </c>
      <c r="BL101" s="66">
        <v>4822</v>
      </c>
      <c r="BM101" s="66">
        <v>32</v>
      </c>
      <c r="BN101" s="10">
        <f>SUM(BK101:BM101)</f>
        <v>5658</v>
      </c>
      <c r="BO101" s="15">
        <f>AY101*$D$131</f>
        <v>316.72254362340857</v>
      </c>
      <c r="BP101" s="9">
        <f>BO101-BN101</f>
        <v>-5341.2774563765915</v>
      </c>
      <c r="BQ101" s="53">
        <f>BP101*IF($BP$126 &gt; 0, (BP101&gt;0), (BP101&lt;0))</f>
        <v>0</v>
      </c>
      <c r="BR101" s="7">
        <f>BQ101/$BQ$126</f>
        <v>0</v>
      </c>
      <c r="BS101" s="62">
        <f>BR101*$BP$126*OR(M101&gt;0, BP101 &lt; 0)</f>
        <v>0</v>
      </c>
      <c r="BT101" s="48">
        <f>IF(BS101&gt;0,V101,W101)</f>
        <v>32.721310926105097</v>
      </c>
      <c r="BU101" s="46">
        <f>BS101/BT101</f>
        <v>0</v>
      </c>
      <c r="BV101" s="64">
        <f>BN101/BO101</f>
        <v>17.864216216725989</v>
      </c>
      <c r="BW101" s="16">
        <f>BB101+BN101+BY101</f>
        <v>8552</v>
      </c>
      <c r="BX101" s="69">
        <f>BC101+BO101+BZ101</f>
        <v>2925.5184634344614</v>
      </c>
      <c r="BY101" s="66">
        <v>0</v>
      </c>
      <c r="BZ101" s="15">
        <f>AZ101*$D$134</f>
        <v>8.7463884014220721</v>
      </c>
      <c r="CA101" s="37">
        <f>BZ101-BY101</f>
        <v>8.7463884014220721</v>
      </c>
      <c r="CB101" s="54">
        <f>CA101*(CA101&lt;&gt;0)</f>
        <v>8.7463884014220721</v>
      </c>
      <c r="CC101" s="26">
        <f>CB101/$CB$126</f>
        <v>3.9309610792908241E-3</v>
      </c>
      <c r="CD101" s="47">
        <f>CC101 * $CA$126</f>
        <v>8.7463884014220721</v>
      </c>
      <c r="CE101" s="48">
        <f>IF(CD101&gt;0, V101, W101)</f>
        <v>31.183144769818291</v>
      </c>
      <c r="CF101" s="65">
        <f>CD101/CE101</f>
        <v>0.28048448820619187</v>
      </c>
      <c r="CG101" t="s">
        <v>222</v>
      </c>
      <c r="CH101" s="66">
        <v>0</v>
      </c>
      <c r="CI101" s="15">
        <f>AZ101*$CH$129</f>
        <v>8.1213345941141366</v>
      </c>
      <c r="CJ101" s="37">
        <f>CI101-CH101</f>
        <v>8.1213345941141366</v>
      </c>
      <c r="CK101" s="54">
        <f>CJ101*(CJ101&lt;&gt;0)</f>
        <v>8.1213345941141366</v>
      </c>
      <c r="CL101" s="26">
        <f>CK101/$CK$126</f>
        <v>1.2636276013869826E-3</v>
      </c>
      <c r="CM101" s="47">
        <f>CL101 * $CJ$126</f>
        <v>8.1213345941141366</v>
      </c>
      <c r="CN101" s="48">
        <f>IF(CD101&gt;0,V101,W101)</f>
        <v>31.183144769818291</v>
      </c>
      <c r="CO101" s="65">
        <f>CM101/CN101</f>
        <v>0.26043988359938147</v>
      </c>
      <c r="CP101" s="70">
        <f>N101</f>
        <v>0</v>
      </c>
      <c r="CQ101" s="1">
        <f>BW101+BY101</f>
        <v>8552</v>
      </c>
    </row>
    <row r="102" spans="1:95" x14ac:dyDescent="0.2">
      <c r="A102" s="24" t="s">
        <v>174</v>
      </c>
      <c r="B102">
        <v>0</v>
      </c>
      <c r="C102">
        <v>0</v>
      </c>
      <c r="D102">
        <v>2.85171102661596E-2</v>
      </c>
      <c r="E102">
        <v>0.97148288973384</v>
      </c>
      <c r="F102">
        <v>1.48148148148148E-2</v>
      </c>
      <c r="G102">
        <v>1.48148148148148E-2</v>
      </c>
      <c r="H102">
        <v>0.46875</v>
      </c>
      <c r="I102">
        <v>0.29567307692307598</v>
      </c>
      <c r="J102">
        <v>0.37228585093673899</v>
      </c>
      <c r="K102">
        <v>7.4265375107135503E-2</v>
      </c>
      <c r="L102">
        <v>-9.4485198056511593E-2</v>
      </c>
      <c r="M102">
        <v>-2.0116977403254501</v>
      </c>
      <c r="N102" s="21">
        <v>0</v>
      </c>
      <c r="O102">
        <v>1.0066712347331701</v>
      </c>
      <c r="P102">
        <v>0.97584270202725498</v>
      </c>
      <c r="Q102">
        <v>1.0296045849744899</v>
      </c>
      <c r="R102">
        <v>0.98852358499889403</v>
      </c>
      <c r="S102">
        <v>132.30999755859301</v>
      </c>
      <c r="T102" s="27">
        <f>IF(C102,P102,R102)</f>
        <v>0.98852358499889403</v>
      </c>
      <c r="U102" s="27">
        <f>IF(D102 = 0,O102,Q102)</f>
        <v>1.0296045849744899</v>
      </c>
      <c r="V102" s="39">
        <f>S102*T102^(1-N102)</f>
        <v>130.79155311781528</v>
      </c>
      <c r="W102" s="38">
        <f>S102*U102^(N102+1)</f>
        <v>136.22698012429092</v>
      </c>
      <c r="X102" s="44">
        <f>0.5 * (D102-MAX($D$3:$D$125))/(MIN($D$3:$D$125)-MAX($D$3:$D$125)) + 0.75</f>
        <v>1.2356795563961311</v>
      </c>
      <c r="Y102" s="44">
        <f>AVERAGE(D102, F102, G102, H102, I102, J102, K102)</f>
        <v>0.18130300612324854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v>1</v>
      </c>
      <c r="AD102" s="22">
        <v>1</v>
      </c>
      <c r="AE102" s="22">
        <v>1</v>
      </c>
      <c r="AF102" s="22">
        <f>PERCENTILE($L$2:$L$125, 0.05)</f>
        <v>-9.907550352032625E-2</v>
      </c>
      <c r="AG102" s="22">
        <f>PERCENTILE($L$2:$L$125, 0.95)</f>
        <v>0.96668296941511545</v>
      </c>
      <c r="AH102" s="22">
        <f>MIN(MAX(L102,AF102), AG102)</f>
        <v>-9.4485198056511593E-2</v>
      </c>
      <c r="AI102" s="22">
        <f>AH102-$AH$126+1</f>
        <v>1.0045903054638146</v>
      </c>
      <c r="AJ102" s="22">
        <f>PERCENTILE($M$2:$M$125, 0.02)</f>
        <v>-2.5910440121824867</v>
      </c>
      <c r="AK102" s="22">
        <f>PERCENTILE($M$2:$M$125, 0.98)</f>
        <v>1.2685596617232511</v>
      </c>
      <c r="AL102" s="22">
        <f>MIN(MAX(M102,AJ102), AK102)</f>
        <v>-2.0116977403254501</v>
      </c>
      <c r="AM102" s="22">
        <f>AL102-$AL$126 + 1</f>
        <v>1.5793462718570366</v>
      </c>
      <c r="AN102" s="46">
        <v>1</v>
      </c>
      <c r="AO102" s="17">
        <v>1</v>
      </c>
      <c r="AP102" s="51">
        <v>1</v>
      </c>
      <c r="AQ102" s="21">
        <v>2</v>
      </c>
      <c r="AR102" s="17">
        <f>(AI102^4)*AB102*AE102*AN102</f>
        <v>1.0184880346122958</v>
      </c>
      <c r="AS102" s="17">
        <f>(AM102^4) *Z102*AC102*AO102</f>
        <v>6.221705328374691</v>
      </c>
      <c r="AT102" s="17">
        <f>(AM102^4)*AA102*AP102*AQ102</f>
        <v>12.443410656749382</v>
      </c>
      <c r="AU102" s="17">
        <f>MIN(AR102, 0.05*AR$126)</f>
        <v>1.0184880346122958</v>
      </c>
      <c r="AV102" s="17">
        <f>MIN(AS102, 0.05*AS$126)</f>
        <v>6.221705328374691</v>
      </c>
      <c r="AW102" s="17">
        <f>MIN(AT102, 0.05*AT$126)</f>
        <v>12.443410656749382</v>
      </c>
      <c r="AX102" s="14">
        <f>AU102/$AU$126</f>
        <v>1.3051748550052297E-3</v>
      </c>
      <c r="AY102" s="14">
        <f>AV102/$AV$126</f>
        <v>9.2612803430977867E-4</v>
      </c>
      <c r="AZ102" s="67">
        <f>AW102/$AW$126</f>
        <v>8.9423966695242874E-4</v>
      </c>
      <c r="BA102" s="21">
        <f>N102</f>
        <v>0</v>
      </c>
      <c r="BB102" s="66">
        <v>265</v>
      </c>
      <c r="BC102" s="15">
        <f>$D$132*AX102</f>
        <v>153.95451037185188</v>
      </c>
      <c r="BD102" s="19">
        <f>BC102-BB102</f>
        <v>-111.04548962814812</v>
      </c>
      <c r="BE102" s="53">
        <f>BD102*IF($BD$126 &gt; 0, (BD102&gt;0), (BD102&lt;0))</f>
        <v>0</v>
      </c>
      <c r="BF102" s="61">
        <f>BE102/$BE$126</f>
        <v>0</v>
      </c>
      <c r="BG102" s="62">
        <f>BF102*$BD$126</f>
        <v>0</v>
      </c>
      <c r="BH102" s="63">
        <f>(IF(BG102 &gt; 0, V102, W102))</f>
        <v>136.22698012429092</v>
      </c>
      <c r="BI102" s="46">
        <f>BG102/BH102</f>
        <v>0</v>
      </c>
      <c r="BJ102" s="64">
        <f>BB102/BC102</f>
        <v>1.7212876671163186</v>
      </c>
      <c r="BK102" s="66">
        <v>0</v>
      </c>
      <c r="BL102" s="66">
        <v>529</v>
      </c>
      <c r="BM102" s="66">
        <v>0</v>
      </c>
      <c r="BN102" s="10">
        <f>SUM(BK102:BM102)</f>
        <v>529</v>
      </c>
      <c r="BO102" s="15">
        <f>AY102*$D$131</f>
        <v>162.2178081055979</v>
      </c>
      <c r="BP102" s="9">
        <f>BO102-BN102</f>
        <v>-366.7821918944021</v>
      </c>
      <c r="BQ102" s="53">
        <f>BP102*IF($BP$126 &gt; 0, (BP102&gt;0), (BP102&lt;0))</f>
        <v>0</v>
      </c>
      <c r="BR102" s="7">
        <f>BQ102/$BQ$126</f>
        <v>0</v>
      </c>
      <c r="BS102" s="62">
        <f>BR102*$BP$126*OR(M102&gt;0, BP102 &lt; 0)</f>
        <v>0</v>
      </c>
      <c r="BT102" s="48">
        <f>IF(BS102&gt;0,V102,W102)</f>
        <v>136.22698012429092</v>
      </c>
      <c r="BU102" s="46">
        <f>BS102/BT102</f>
        <v>0</v>
      </c>
      <c r="BV102" s="64">
        <f>BN102/BO102</f>
        <v>3.2610476382200915</v>
      </c>
      <c r="BW102" s="16">
        <f>BB102+BN102+BY102</f>
        <v>794</v>
      </c>
      <c r="BX102" s="69">
        <f>BC102+BO102+BZ102</f>
        <v>325.13170570064614</v>
      </c>
      <c r="BY102" s="66">
        <v>0</v>
      </c>
      <c r="BZ102" s="15">
        <f>AZ102*$D$134</f>
        <v>8.9593872231963836</v>
      </c>
      <c r="CA102" s="37">
        <f>BZ102-BY102</f>
        <v>8.9593872231963836</v>
      </c>
      <c r="CB102" s="54">
        <f>CA102*(CA102&lt;&gt;0)</f>
        <v>8.9593872231963836</v>
      </c>
      <c r="CC102" s="26">
        <f>CB102/$CB$126</f>
        <v>4.0266908868298399E-3</v>
      </c>
      <c r="CD102" s="47">
        <f>CC102 * $CA$126</f>
        <v>8.9593872231963836</v>
      </c>
      <c r="CE102" s="48">
        <f>IF(CD102&gt;0, V102, W102)</f>
        <v>130.79155311781528</v>
      </c>
      <c r="CF102" s="65">
        <f>CD102/CE102</f>
        <v>6.8501267930704116E-2</v>
      </c>
      <c r="CG102" t="s">
        <v>222</v>
      </c>
      <c r="CH102" s="66">
        <v>0</v>
      </c>
      <c r="CI102" s="15">
        <f>AZ102*$CH$129</f>
        <v>8.3191116216584451</v>
      </c>
      <c r="CJ102" s="37">
        <f>CI102-CH102</f>
        <v>8.3191116216584451</v>
      </c>
      <c r="CK102" s="54">
        <f>CJ102*(CJ102&lt;&gt;0)</f>
        <v>8.3191116216584451</v>
      </c>
      <c r="CL102" s="26">
        <f>CK102/$CK$126</f>
        <v>1.294400439031966E-3</v>
      </c>
      <c r="CM102" s="47">
        <f>CL102 * $CJ$126</f>
        <v>8.3191116216584451</v>
      </c>
      <c r="CN102" s="48">
        <f>IF(CD102&gt;0,V102,W102)</f>
        <v>130.79155311781528</v>
      </c>
      <c r="CO102" s="65">
        <f>CM102/CN102</f>
        <v>6.3605878386998743E-2</v>
      </c>
      <c r="CP102" s="70">
        <f>N102</f>
        <v>0</v>
      </c>
      <c r="CQ102" s="1">
        <f>BW102+BY102</f>
        <v>794</v>
      </c>
    </row>
    <row r="103" spans="1:95" x14ac:dyDescent="0.2">
      <c r="A103" s="24" t="s">
        <v>227</v>
      </c>
      <c r="B103">
        <v>0</v>
      </c>
      <c r="C103">
        <v>0</v>
      </c>
      <c r="D103">
        <v>0.32720735117858502</v>
      </c>
      <c r="E103">
        <v>0.67279264882141399</v>
      </c>
      <c r="F103">
        <v>0.15898251192368801</v>
      </c>
      <c r="G103">
        <v>0.15898251192368801</v>
      </c>
      <c r="H103">
        <v>0.50522356874216401</v>
      </c>
      <c r="I103">
        <v>0.76932720434600899</v>
      </c>
      <c r="J103">
        <v>0.62344385128905</v>
      </c>
      <c r="K103">
        <v>0.31482799990044003</v>
      </c>
      <c r="L103">
        <v>0.68458774213392304</v>
      </c>
      <c r="M103">
        <v>0.96806916479486305</v>
      </c>
      <c r="N103" s="21">
        <v>0</v>
      </c>
      <c r="O103">
        <v>1.0933370692372399</v>
      </c>
      <c r="P103">
        <v>0.98505463750920597</v>
      </c>
      <c r="Q103">
        <v>1.0060185125396499</v>
      </c>
      <c r="R103">
        <v>1</v>
      </c>
      <c r="S103">
        <v>2.17000007629394</v>
      </c>
      <c r="T103" s="27">
        <f>IF(C103,P103,R103)</f>
        <v>1</v>
      </c>
      <c r="U103" s="27">
        <f>IF(D103 = 0,O103,Q103)</f>
        <v>1.0060185125396499</v>
      </c>
      <c r="V103" s="39">
        <f>S103*T103^(1-N103)</f>
        <v>2.17000007629394</v>
      </c>
      <c r="W103" s="38">
        <f>S103*U103^(N103+1)</f>
        <v>2.1830602489641562</v>
      </c>
      <c r="X103" s="44">
        <f>0.5 * (D103-MAX($D$3:$D$125))/(MIN($D$3:$D$125)-MAX($D$3:$D$125)) + 0.75</f>
        <v>1.0825756416234491</v>
      </c>
      <c r="Y103" s="44">
        <f>AVERAGE(D103, F103, G103, H103, I103, J103, K103)</f>
        <v>0.4082849999005177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v>1</v>
      </c>
      <c r="AD103" s="22">
        <v>1</v>
      </c>
      <c r="AE103" s="22">
        <v>1</v>
      </c>
      <c r="AF103" s="22">
        <f>PERCENTILE($L$2:$L$125, 0.05)</f>
        <v>-9.907550352032625E-2</v>
      </c>
      <c r="AG103" s="22">
        <f>PERCENTILE($L$2:$L$125, 0.95)</f>
        <v>0.96668296941511545</v>
      </c>
      <c r="AH103" s="22">
        <f>MIN(MAX(L103,AF103), AG103)</f>
        <v>0.68458774213392304</v>
      </c>
      <c r="AI103" s="22">
        <f>AH103-$AH$126+1</f>
        <v>1.7836632456542492</v>
      </c>
      <c r="AJ103" s="22">
        <f>PERCENTILE($M$2:$M$125, 0.02)</f>
        <v>-2.5910440121824867</v>
      </c>
      <c r="AK103" s="22">
        <f>PERCENTILE($M$2:$M$125, 0.98)</f>
        <v>1.2685596617232511</v>
      </c>
      <c r="AL103" s="22">
        <f>MIN(MAX(M103,AJ103), AK103)</f>
        <v>0.96806916479486305</v>
      </c>
      <c r="AM103" s="22">
        <f>AL103-$AL$126 + 1</f>
        <v>4.5591131769773501</v>
      </c>
      <c r="AN103" s="46">
        <v>0</v>
      </c>
      <c r="AO103" s="75">
        <v>0.2</v>
      </c>
      <c r="AP103" s="51">
        <v>0.5</v>
      </c>
      <c r="AQ103" s="50">
        <v>1</v>
      </c>
      <c r="AR103" s="17">
        <f>(AI103^4)*AB103*AE103*AN103</f>
        <v>0</v>
      </c>
      <c r="AS103" s="17">
        <f>(AM103^4) *Z103*AC103*AO103</f>
        <v>86.407509806127152</v>
      </c>
      <c r="AT103" s="17">
        <f>(AM103^4)*AA103*AP103*AQ103</f>
        <v>216.01877451531786</v>
      </c>
      <c r="AU103" s="17">
        <f>MIN(AR103, 0.05*AR$126)</f>
        <v>0</v>
      </c>
      <c r="AV103" s="17">
        <f>MIN(AS103, 0.05*AS$126)</f>
        <v>86.407509806127152</v>
      </c>
      <c r="AW103" s="17">
        <f>MIN(AT103, 0.05*AT$126)</f>
        <v>216.01877451531786</v>
      </c>
      <c r="AX103" s="14">
        <f>AU103/$AU$126</f>
        <v>0</v>
      </c>
      <c r="AY103" s="14">
        <f>AV103/$AV$126</f>
        <v>1.2862135537244482E-2</v>
      </c>
      <c r="AZ103" s="67">
        <f>AW103/$AW$126</f>
        <v>1.5524084377402722E-2</v>
      </c>
      <c r="BA103" s="21">
        <f>N103</f>
        <v>0</v>
      </c>
      <c r="BB103" s="66">
        <v>0</v>
      </c>
      <c r="BC103" s="15">
        <f>$D$132*AX103</f>
        <v>0</v>
      </c>
      <c r="BD103" s="19">
        <f>BC103-BB103</f>
        <v>0</v>
      </c>
      <c r="BE103" s="53">
        <f>BD103*IF($BD$126 &gt; 0, (BD103&gt;0), (BD103&lt;0))</f>
        <v>0</v>
      </c>
      <c r="BF103" s="61">
        <f>BE103/$BE$126</f>
        <v>0</v>
      </c>
      <c r="BG103" s="62">
        <f>BF103*$BD$126</f>
        <v>0</v>
      </c>
      <c r="BH103" s="63">
        <f>(IF(BG103 &gt; 0, V103, W103))</f>
        <v>2.1830602489641562</v>
      </c>
      <c r="BI103" s="46">
        <f>BG103/BH103</f>
        <v>0</v>
      </c>
      <c r="BJ103" s="64" t="e">
        <f>BB103/BC103</f>
        <v>#DIV/0!</v>
      </c>
      <c r="BK103" s="66">
        <v>0</v>
      </c>
      <c r="BL103" s="66">
        <v>0</v>
      </c>
      <c r="BM103" s="66">
        <v>0</v>
      </c>
      <c r="BN103" s="10">
        <f>SUM(BK103:BM103)</f>
        <v>0</v>
      </c>
      <c r="BO103" s="15">
        <f>AY103*$D$131</f>
        <v>2252.8930742971315</v>
      </c>
      <c r="BP103" s="9">
        <f>BO103-BN103</f>
        <v>2252.8930742971315</v>
      </c>
      <c r="BQ103" s="53">
        <f>BP103*IF($BP$126 &gt; 0, (BP103&gt;0), (BP103&lt;0))</f>
        <v>2252.8930742971315</v>
      </c>
      <c r="BR103" s="7">
        <f>BQ103/$BQ$126</f>
        <v>1.7646922072586141E-2</v>
      </c>
      <c r="BS103" s="62">
        <f>BR103*$BP$126*OR(M103&gt;0, BP103 &lt; 0)</f>
        <v>103.81684255302407</v>
      </c>
      <c r="BT103" s="48">
        <f>IF(BS103&gt;0,V103,W103)</f>
        <v>2.17000007629394</v>
      </c>
      <c r="BU103" s="46">
        <f>BS103/BT103</f>
        <v>47.841861245612897</v>
      </c>
      <c r="BV103" s="64">
        <f>BN103/BO103</f>
        <v>0</v>
      </c>
      <c r="BW103" s="16">
        <f>BB103+BN103+BY103</f>
        <v>139</v>
      </c>
      <c r="BX103" s="69">
        <f>BC103+BO103+BZ103</f>
        <v>2408.4288756743294</v>
      </c>
      <c r="BY103" s="66">
        <v>139</v>
      </c>
      <c r="BZ103" s="15">
        <f>AZ103*$D$134</f>
        <v>155.53580137719788</v>
      </c>
      <c r="CA103" s="37">
        <f>BZ103-BY103</f>
        <v>16.535801377197885</v>
      </c>
      <c r="CB103" s="54">
        <f>CA103*(CA103&lt;&gt;0)</f>
        <v>16.535801377197885</v>
      </c>
      <c r="CC103" s="26">
        <f>CB103/$CB$126</f>
        <v>7.4318208436844517E-3</v>
      </c>
      <c r="CD103" s="47">
        <f>CC103 * $CA$126</f>
        <v>16.535801377197885</v>
      </c>
      <c r="CE103" s="48">
        <f>IF(CD103&gt;0, V103, W103)</f>
        <v>2.17000007629394</v>
      </c>
      <c r="CF103" s="65">
        <f>CD103/CE103</f>
        <v>7.6201846985363924</v>
      </c>
      <c r="CG103" t="s">
        <v>222</v>
      </c>
      <c r="CH103" s="66">
        <v>0</v>
      </c>
      <c r="CI103" s="15">
        <f>AZ103*$CH$129</f>
        <v>144.42055696297751</v>
      </c>
      <c r="CJ103" s="37">
        <f>CI103-CH103</f>
        <v>144.42055696297751</v>
      </c>
      <c r="CK103" s="54">
        <f>CJ103*(CJ103&lt;&gt;0)</f>
        <v>144.42055696297751</v>
      </c>
      <c r="CL103" s="26">
        <f>CK103/$CK$126</f>
        <v>2.2470912861829395E-2</v>
      </c>
      <c r="CM103" s="47">
        <f>CL103 * $CJ$126</f>
        <v>144.42055696297751</v>
      </c>
      <c r="CN103" s="48">
        <f>IF(CD103&gt;0,V103,W103)</f>
        <v>2.17000007629394</v>
      </c>
      <c r="CO103" s="65">
        <f>CM103/CN103</f>
        <v>66.553249716759396</v>
      </c>
      <c r="CP103" s="70">
        <f>N103</f>
        <v>0</v>
      </c>
      <c r="CQ103" s="1">
        <f>BW103+BY103</f>
        <v>278</v>
      </c>
    </row>
    <row r="104" spans="1:95" x14ac:dyDescent="0.2">
      <c r="A104" s="24" t="s">
        <v>175</v>
      </c>
      <c r="B104">
        <v>0</v>
      </c>
      <c r="C104">
        <v>0</v>
      </c>
      <c r="D104">
        <v>0.31671554252199402</v>
      </c>
      <c r="E104">
        <v>0.68328445747800504</v>
      </c>
      <c r="F104">
        <v>0.23661971830985901</v>
      </c>
      <c r="G104">
        <v>0.23661971830985901</v>
      </c>
      <c r="H104">
        <v>0.94805194805194803</v>
      </c>
      <c r="I104">
        <v>0.51082251082250996</v>
      </c>
      <c r="J104">
        <v>0.69590680158629603</v>
      </c>
      <c r="K104">
        <v>0.405789688584203</v>
      </c>
      <c r="L104">
        <v>-4.3481539234187197E-2</v>
      </c>
      <c r="M104">
        <v>-1.66388056812385</v>
      </c>
      <c r="N104" s="21">
        <v>0</v>
      </c>
      <c r="O104">
        <v>1.0018388245752601</v>
      </c>
      <c r="P104">
        <v>0.99293735341596101</v>
      </c>
      <c r="Q104">
        <v>1.0051264150871699</v>
      </c>
      <c r="R104">
        <v>0.98905207899685399</v>
      </c>
      <c r="S104">
        <v>17.049999237060501</v>
      </c>
      <c r="T104" s="27">
        <f>IF(C104,P104,R104)</f>
        <v>0.98905207899685399</v>
      </c>
      <c r="U104" s="27">
        <f>IF(D104 = 0,O104,Q104)</f>
        <v>1.0051264150871699</v>
      </c>
      <c r="V104" s="39">
        <f>S104*T104^(1-N104)</f>
        <v>16.863337192309462</v>
      </c>
      <c r="W104" s="38">
        <f>S104*U104^(N104+1)</f>
        <v>17.137404610385605</v>
      </c>
      <c r="X104" s="44">
        <f>0.5 * (D104-MAX($D$3:$D$125))/(MIN($D$3:$D$125)-MAX($D$3:$D$125)) + 0.75</f>
        <v>1.087953577552869</v>
      </c>
      <c r="Y104" s="44">
        <f>AVERAGE(D104, F104, G104, H104, I104, J104, K104)</f>
        <v>0.47864656116952409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v>1</v>
      </c>
      <c r="AD104" s="22">
        <v>1</v>
      </c>
      <c r="AE104" s="22">
        <v>1</v>
      </c>
      <c r="AF104" s="22">
        <f>PERCENTILE($L$2:$L$125, 0.05)</f>
        <v>-9.907550352032625E-2</v>
      </c>
      <c r="AG104" s="22">
        <f>PERCENTILE($L$2:$L$125, 0.95)</f>
        <v>0.96668296941511545</v>
      </c>
      <c r="AH104" s="22">
        <f>MIN(MAX(L104,AF104), AG104)</f>
        <v>-4.3481539234187197E-2</v>
      </c>
      <c r="AI104" s="22">
        <f>AH104-$AH$126+1</f>
        <v>1.0555939642861389</v>
      </c>
      <c r="AJ104" s="22">
        <f>PERCENTILE($M$2:$M$125, 0.02)</f>
        <v>-2.5910440121824867</v>
      </c>
      <c r="AK104" s="22">
        <f>PERCENTILE($M$2:$M$125, 0.98)</f>
        <v>1.2685596617232511</v>
      </c>
      <c r="AL104" s="22">
        <f>MIN(MAX(M104,AJ104), AK104)</f>
        <v>-1.66388056812385</v>
      </c>
      <c r="AM104" s="22">
        <f>AL104-$AL$126 + 1</f>
        <v>1.9271634440586367</v>
      </c>
      <c r="AN104" s="46">
        <v>1</v>
      </c>
      <c r="AO104" s="17">
        <v>1</v>
      </c>
      <c r="AP104" s="51">
        <v>1</v>
      </c>
      <c r="AQ104" s="21">
        <v>1</v>
      </c>
      <c r="AR104" s="17">
        <f>(AI104^4)*AB104*AE104*AN104</f>
        <v>1.2416168372780398</v>
      </c>
      <c r="AS104" s="17">
        <f>(AM104^4) *Z104*AC104*AO104</f>
        <v>13.793491008867163</v>
      </c>
      <c r="AT104" s="17">
        <f>(AM104^4)*AA104*AP104*AQ104</f>
        <v>13.793491008867163</v>
      </c>
      <c r="AU104" s="17">
        <f>MIN(AR104, 0.05*AR$126)</f>
        <v>1.2416168372780398</v>
      </c>
      <c r="AV104" s="17">
        <f>MIN(AS104, 0.05*AS$126)</f>
        <v>13.793491008867163</v>
      </c>
      <c r="AW104" s="17">
        <f>MIN(AT104, 0.05*AT$126)</f>
        <v>13.793491008867163</v>
      </c>
      <c r="AX104" s="14">
        <f>AU104/$AU$126</f>
        <v>1.5911105683075577E-3</v>
      </c>
      <c r="AY104" s="14">
        <f>AV104/$AV$126</f>
        <v>2.0532214304737686E-3</v>
      </c>
      <c r="AZ104" s="67">
        <f>AW104/$AW$126</f>
        <v>9.9126253614319811E-4</v>
      </c>
      <c r="BA104" s="21">
        <f>N104</f>
        <v>0</v>
      </c>
      <c r="BB104" s="66">
        <v>256</v>
      </c>
      <c r="BC104" s="15">
        <f>$D$132*AX104</f>
        <v>187.68262930585459</v>
      </c>
      <c r="BD104" s="19">
        <f>BC104-BB104</f>
        <v>-68.31737069414541</v>
      </c>
      <c r="BE104" s="53">
        <f>BD104*IF($BD$126 &gt; 0, (BD104&gt;0), (BD104&lt;0))</f>
        <v>0</v>
      </c>
      <c r="BF104" s="61">
        <f>BE104/$BE$126</f>
        <v>0</v>
      </c>
      <c r="BG104" s="62">
        <f>BF104*$BD$126</f>
        <v>0</v>
      </c>
      <c r="BH104" s="63">
        <f>(IF(BG104 &gt; 0, V104, W104))</f>
        <v>17.137404610385605</v>
      </c>
      <c r="BI104" s="46">
        <f>BG104/BH104</f>
        <v>0</v>
      </c>
      <c r="BJ104" s="64">
        <f>BB104/BC104</f>
        <v>1.3640047613719908</v>
      </c>
      <c r="BK104" s="66">
        <v>17</v>
      </c>
      <c r="BL104" s="66">
        <v>460</v>
      </c>
      <c r="BM104" s="66">
        <v>68</v>
      </c>
      <c r="BN104" s="10">
        <f>SUM(BK104:BM104)</f>
        <v>545</v>
      </c>
      <c r="BO104" s="15">
        <f>AY104*$D$131</f>
        <v>359.63610609749389</v>
      </c>
      <c r="BP104" s="9">
        <f>BO104-BN104</f>
        <v>-185.36389390250611</v>
      </c>
      <c r="BQ104" s="53">
        <f>BP104*IF($BP$126 &gt; 0, (BP104&gt;0), (BP104&lt;0))</f>
        <v>0</v>
      </c>
      <c r="BR104" s="7">
        <f>BQ104/$BQ$126</f>
        <v>0</v>
      </c>
      <c r="BS104" s="62">
        <f>BR104*$BP$126*OR(M104&gt;0, BP104 &lt; 0)</f>
        <v>0</v>
      </c>
      <c r="BT104" s="48">
        <f>IF(BS104&gt;0,V104,W104)</f>
        <v>17.137404610385605</v>
      </c>
      <c r="BU104" s="46">
        <f>BS104/BT104</f>
        <v>0</v>
      </c>
      <c r="BV104" s="64">
        <f>BN104/BO104</f>
        <v>1.5154207009800504</v>
      </c>
      <c r="BW104" s="16">
        <f>BB104+BN104+BY104</f>
        <v>801</v>
      </c>
      <c r="BX104" s="69">
        <f>BC104+BO104+BZ104</f>
        <v>557.2501947529671</v>
      </c>
      <c r="BY104" s="66">
        <v>0</v>
      </c>
      <c r="BZ104" s="15">
        <f>AZ104*$D$134</f>
        <v>9.9314593496187022</v>
      </c>
      <c r="CA104" s="37">
        <f>BZ104-BY104</f>
        <v>9.9314593496187022</v>
      </c>
      <c r="CB104" s="54">
        <f>CA104*(CA104&lt;&gt;0)</f>
        <v>9.9314593496187022</v>
      </c>
      <c r="CC104" s="26">
        <f>CB104/$CB$126</f>
        <v>4.4635772357836919E-3</v>
      </c>
      <c r="CD104" s="47">
        <f>CC104 * $CA$126</f>
        <v>9.9314593496187022</v>
      </c>
      <c r="CE104" s="48">
        <f>IF(CD104&gt;0, V104, W104)</f>
        <v>16.863337192309462</v>
      </c>
      <c r="CF104" s="65">
        <f>CD104/CE104</f>
        <v>0.58893795672590543</v>
      </c>
      <c r="CG104" t="s">
        <v>222</v>
      </c>
      <c r="CH104" s="66">
        <v>0</v>
      </c>
      <c r="CI104" s="15">
        <f>AZ104*$CH$129</f>
        <v>9.2217153737401727</v>
      </c>
      <c r="CJ104" s="37">
        <f>CI104-CH104</f>
        <v>9.2217153737401727</v>
      </c>
      <c r="CK104" s="54">
        <f>CJ104*(CJ104&lt;&gt;0)</f>
        <v>9.2217153737401727</v>
      </c>
      <c r="CL104" s="26">
        <f>CK104/$CK$126</f>
        <v>1.4348397967543446E-3</v>
      </c>
      <c r="CM104" s="47">
        <f>CL104 * $CJ$126</f>
        <v>9.2217153737401727</v>
      </c>
      <c r="CN104" s="48">
        <f>IF(CD104&gt;0,V104,W104)</f>
        <v>16.863337192309462</v>
      </c>
      <c r="CO104" s="65">
        <f>CM104/CN104</f>
        <v>0.54684996620631787</v>
      </c>
      <c r="CP104" s="70">
        <f>N104</f>
        <v>0</v>
      </c>
      <c r="CQ104" s="1">
        <f>BW104+BY104</f>
        <v>801</v>
      </c>
    </row>
    <row r="105" spans="1:95" x14ac:dyDescent="0.2">
      <c r="A105" s="24" t="s">
        <v>177</v>
      </c>
      <c r="B105">
        <v>1</v>
      </c>
      <c r="C105">
        <v>1</v>
      </c>
      <c r="D105">
        <v>0.45187601957585599</v>
      </c>
      <c r="E105">
        <v>0.54812398042414301</v>
      </c>
      <c r="F105">
        <v>0.41846652267818502</v>
      </c>
      <c r="G105">
        <v>0.41846652267818502</v>
      </c>
      <c r="H105">
        <v>0.275882012724118</v>
      </c>
      <c r="I105">
        <v>0.28340080971659898</v>
      </c>
      <c r="J105">
        <v>0.27961614007825097</v>
      </c>
      <c r="K105">
        <v>0.34206723582249399</v>
      </c>
      <c r="L105">
        <v>0.40074954452761002</v>
      </c>
      <c r="M105">
        <v>-1.7214879554048299</v>
      </c>
      <c r="N105" s="21">
        <v>0</v>
      </c>
      <c r="O105">
        <v>1.01293489607475</v>
      </c>
      <c r="P105">
        <v>0.97658956132257102</v>
      </c>
      <c r="Q105">
        <v>1.01010101468001</v>
      </c>
      <c r="R105">
        <v>0.97554095972952304</v>
      </c>
      <c r="S105">
        <v>27.280000686645501</v>
      </c>
      <c r="T105" s="27">
        <f>IF(C105,P105,R105)</f>
        <v>0.97658956132257102</v>
      </c>
      <c r="U105" s="27">
        <f>IF(D105 = 0,O105,Q105)</f>
        <v>1.01010101468001</v>
      </c>
      <c r="V105" s="39">
        <f>S105*T105^(1-N105)</f>
        <v>26.641363903450564</v>
      </c>
      <c r="W105" s="38">
        <f>S105*U105^(N105+1)</f>
        <v>27.555556374051989</v>
      </c>
      <c r="X105" s="44">
        <f>0.5 * (D105-MAX($D$3:$D$125))/(MIN($D$3:$D$125)-MAX($D$3:$D$125)) + 0.75</f>
        <v>1.0186724450449047</v>
      </c>
      <c r="Y105" s="44">
        <f>AVERAGE(D105, F105, G105, H105, I105, J105, K105)</f>
        <v>0.35282503761052686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v>1</v>
      </c>
      <c r="AD105" s="22">
        <v>1</v>
      </c>
      <c r="AE105" s="22">
        <v>1</v>
      </c>
      <c r="AF105" s="22">
        <f>PERCENTILE($L$2:$L$125, 0.05)</f>
        <v>-9.907550352032625E-2</v>
      </c>
      <c r="AG105" s="22">
        <f>PERCENTILE($L$2:$L$125, 0.95)</f>
        <v>0.96668296941511545</v>
      </c>
      <c r="AH105" s="22">
        <f>MIN(MAX(L105,AF105), AG105)</f>
        <v>0.40074954452761002</v>
      </c>
      <c r="AI105" s="22">
        <f>AH105-$AH$126+1</f>
        <v>1.4998250480479363</v>
      </c>
      <c r="AJ105" s="22">
        <f>PERCENTILE($M$2:$M$125, 0.02)</f>
        <v>-2.5910440121824867</v>
      </c>
      <c r="AK105" s="22">
        <f>PERCENTILE($M$2:$M$125, 0.98)</f>
        <v>1.2685596617232511</v>
      </c>
      <c r="AL105" s="22">
        <f>MIN(MAX(M105,AJ105), AK105)</f>
        <v>-1.7214879554048299</v>
      </c>
      <c r="AM105" s="22">
        <f>AL105-$AL$126 + 1</f>
        <v>1.8695560567776568</v>
      </c>
      <c r="AN105" s="46">
        <v>1</v>
      </c>
      <c r="AO105" s="17">
        <v>1</v>
      </c>
      <c r="AP105" s="51">
        <v>1</v>
      </c>
      <c r="AQ105" s="21">
        <v>1</v>
      </c>
      <c r="AR105" s="17">
        <f>(AI105^4)*AB105*AE105*AN105</f>
        <v>5.0601385618255144</v>
      </c>
      <c r="AS105" s="17">
        <f>(AM105^4) *Z105*AC105*AO105</f>
        <v>12.216701605071558</v>
      </c>
      <c r="AT105" s="17">
        <f>(AM105^4)*AA105*AP105*AQ105</f>
        <v>12.216701605071558</v>
      </c>
      <c r="AU105" s="17">
        <f>MIN(AR105, 0.05*AR$126)</f>
        <v>5.0601385618255144</v>
      </c>
      <c r="AV105" s="17">
        <f>MIN(AS105, 0.05*AS$126)</f>
        <v>12.216701605071558</v>
      </c>
      <c r="AW105" s="17">
        <f>MIN(AT105, 0.05*AT$126)</f>
        <v>12.216701605071558</v>
      </c>
      <c r="AX105" s="14">
        <f>AU105/$AU$126</f>
        <v>6.4844803171900268E-3</v>
      </c>
      <c r="AY105" s="14">
        <f>AV105/$AV$126</f>
        <v>1.8185094352917031E-3</v>
      </c>
      <c r="AZ105" s="67">
        <f>AW105/$AW$126</f>
        <v>8.7794733099568552E-4</v>
      </c>
      <c r="BA105" s="21">
        <f>N105</f>
        <v>0</v>
      </c>
      <c r="BB105" s="66">
        <v>491</v>
      </c>
      <c r="BC105" s="15">
        <f>$D$132*AX105</f>
        <v>764.88984477478402</v>
      </c>
      <c r="BD105" s="19">
        <f>BC105-BB105</f>
        <v>273.88984477478402</v>
      </c>
      <c r="BE105" s="53">
        <f>BD105*IF($BD$126 &gt; 0, (BD105&gt;0), (BD105&lt;0))</f>
        <v>273.88984477478402</v>
      </c>
      <c r="BF105" s="61">
        <f>BE105/$BE$126</f>
        <v>6.8415505065277469E-3</v>
      </c>
      <c r="BG105" s="62">
        <f>BF105*$BD$126</f>
        <v>20.784630438831414</v>
      </c>
      <c r="BH105" s="63">
        <f>(IF(BG105 &gt; 0, V105, W105))</f>
        <v>26.641363903450564</v>
      </c>
      <c r="BI105" s="46">
        <f>BG105/BH105</f>
        <v>0.78016390280001424</v>
      </c>
      <c r="BJ105" s="64">
        <f>BB105/BC105</f>
        <v>0.64192249819262692</v>
      </c>
      <c r="BK105" s="66">
        <v>436</v>
      </c>
      <c r="BL105" s="66">
        <v>1146</v>
      </c>
      <c r="BM105" s="66">
        <v>27</v>
      </c>
      <c r="BN105" s="10">
        <f>SUM(BK105:BM105)</f>
        <v>1609</v>
      </c>
      <c r="BO105" s="15">
        <f>AY105*$D$131</f>
        <v>318.52465715738884</v>
      </c>
      <c r="BP105" s="9">
        <f>BO105-BN105</f>
        <v>-1290.4753428426111</v>
      </c>
      <c r="BQ105" s="53">
        <f>BP105*IF($BP$126 &gt; 0, (BP105&gt;0), (BP105&lt;0))</f>
        <v>0</v>
      </c>
      <c r="BR105" s="7">
        <f>BQ105/$BQ$126</f>
        <v>0</v>
      </c>
      <c r="BS105" s="62">
        <f>BR105*$BP$126*OR(M105&gt;0, BP105 &lt; 0)</f>
        <v>0</v>
      </c>
      <c r="BT105" s="48">
        <f>IF(BS105&gt;0,V105,W105)</f>
        <v>27.555556374051989</v>
      </c>
      <c r="BU105" s="46">
        <f>BS105/BT105</f>
        <v>0</v>
      </c>
      <c r="BV105" s="64">
        <f>BN105/BO105</f>
        <v>5.0514142746725064</v>
      </c>
      <c r="BW105" s="16">
        <f>BB105+BN105+BY105</f>
        <v>2100</v>
      </c>
      <c r="BX105" s="69">
        <f>BC105+BO105+BZ105</f>
        <v>1092.2106562414187</v>
      </c>
      <c r="BY105" s="66">
        <v>0</v>
      </c>
      <c r="BZ105" s="15">
        <f>AZ105*$D$134</f>
        <v>8.7961543092457735</v>
      </c>
      <c r="CA105" s="37">
        <f>BZ105-BY105</f>
        <v>8.7961543092457735</v>
      </c>
      <c r="CB105" s="54">
        <f>CA105*(CA105&lt;&gt;0)</f>
        <v>8.7961543092457735</v>
      </c>
      <c r="CC105" s="26">
        <f>CB105/$CB$126</f>
        <v>3.9533277794363076E-3</v>
      </c>
      <c r="CD105" s="47">
        <f>CC105 * $CA$126</f>
        <v>8.7961543092457735</v>
      </c>
      <c r="CE105" s="48">
        <f>IF(CD105&gt;0, V105, W105)</f>
        <v>26.641363903450564</v>
      </c>
      <c r="CF105" s="65">
        <f>CD105/CE105</f>
        <v>0.33016906871297619</v>
      </c>
      <c r="CG105" t="s">
        <v>222</v>
      </c>
      <c r="CH105" s="66">
        <v>0</v>
      </c>
      <c r="CI105" s="15">
        <f>AZ105*$CH$129</f>
        <v>8.167544020252862</v>
      </c>
      <c r="CJ105" s="37">
        <f>CI105-CH105</f>
        <v>8.167544020252862</v>
      </c>
      <c r="CK105" s="54">
        <f>CJ105*(CJ105&lt;&gt;0)</f>
        <v>8.167544020252862</v>
      </c>
      <c r="CL105" s="26">
        <f>CK105/$CK$126</f>
        <v>1.2708174918706803E-3</v>
      </c>
      <c r="CM105" s="47">
        <f>CL105 * $CJ$126</f>
        <v>8.167544020252862</v>
      </c>
      <c r="CN105" s="48">
        <f>IF(CD105&gt;0,V105,W105)</f>
        <v>26.641363903450564</v>
      </c>
      <c r="CO105" s="65">
        <f>CM105/CN105</f>
        <v>0.30657379441429461</v>
      </c>
      <c r="CP105" s="70">
        <f>N105</f>
        <v>0</v>
      </c>
      <c r="CQ105" s="1">
        <f>BW105+BY105</f>
        <v>2100</v>
      </c>
    </row>
    <row r="106" spans="1:95" x14ac:dyDescent="0.2">
      <c r="A106" s="24" t="s">
        <v>194</v>
      </c>
      <c r="B106">
        <v>0</v>
      </c>
      <c r="C106">
        <v>0</v>
      </c>
      <c r="D106">
        <v>5.7937427578215505E-4</v>
      </c>
      <c r="E106">
        <v>0.99942062572421697</v>
      </c>
      <c r="F106">
        <v>5.7504312823461695E-4</v>
      </c>
      <c r="G106">
        <v>5.7504312823461695E-4</v>
      </c>
      <c r="H106">
        <v>8.6633663366336607E-3</v>
      </c>
      <c r="I106">
        <v>6.8069306930693E-3</v>
      </c>
      <c r="J106">
        <v>7.6792534938062203E-3</v>
      </c>
      <c r="K106">
        <v>2.1014047567246398E-3</v>
      </c>
      <c r="L106">
        <v>0.75817992639359499</v>
      </c>
      <c r="M106">
        <v>-1.7996286521657701</v>
      </c>
      <c r="N106" s="21">
        <v>6</v>
      </c>
      <c r="O106">
        <v>0.98960860756737101</v>
      </c>
      <c r="P106">
        <v>0.97066912214410195</v>
      </c>
      <c r="Q106">
        <v>1.0194307928055899</v>
      </c>
      <c r="R106">
        <v>0.98194222963650701</v>
      </c>
      <c r="S106">
        <v>123.730003356933</v>
      </c>
      <c r="T106" s="27">
        <f>IF(C106,P106,R106)</f>
        <v>0.98194222963650701</v>
      </c>
      <c r="U106" s="27">
        <f>IF(D106 = 0,O106,Q106)</f>
        <v>1.0194307928055899</v>
      </c>
      <c r="V106" s="39">
        <f>S106*T106^(1-N106)</f>
        <v>135.53308870610701</v>
      </c>
      <c r="W106" s="38">
        <f>S106*U106^(N106+1)</f>
        <v>141.57261648980787</v>
      </c>
      <c r="X106" s="44">
        <f>0.5 * (D106-MAX($D$3:$D$125))/(MIN($D$3:$D$125)-MAX($D$3:$D$125)) + 0.75</f>
        <v>1.25</v>
      </c>
      <c r="Y106" s="44">
        <f>AVERAGE(D106, F106, G106, H106, I106, J106, K106)</f>
        <v>3.8543451160693155E-3</v>
      </c>
      <c r="Z106" s="22">
        <f>AI106^N106</f>
        <v>41.042123267420983</v>
      </c>
      <c r="AA106" s="22">
        <f>(Z106+AB106)/2</f>
        <v>37.046301275843462</v>
      </c>
      <c r="AB106" s="22">
        <f>AM106^N106</f>
        <v>33.050479284265933</v>
      </c>
      <c r="AC106" s="22">
        <v>1</v>
      </c>
      <c r="AD106" s="22">
        <v>1</v>
      </c>
      <c r="AE106" s="22">
        <v>1</v>
      </c>
      <c r="AF106" s="22">
        <f>PERCENTILE($L$2:$L$125, 0.05)</f>
        <v>-9.907550352032625E-2</v>
      </c>
      <c r="AG106" s="22">
        <f>PERCENTILE($L$2:$L$125, 0.95)</f>
        <v>0.96668296941511545</v>
      </c>
      <c r="AH106" s="22">
        <f>MIN(MAX(L106,AF106), AG106)</f>
        <v>0.75817992639359499</v>
      </c>
      <c r="AI106" s="22">
        <f>AH106-$AH$126+1</f>
        <v>1.8572554299139212</v>
      </c>
      <c r="AJ106" s="22">
        <f>PERCENTILE($M$2:$M$125, 0.02)</f>
        <v>-2.5910440121824867</v>
      </c>
      <c r="AK106" s="22">
        <f>PERCENTILE($M$2:$M$125, 0.98)</f>
        <v>1.2685596617232511</v>
      </c>
      <c r="AL106" s="22">
        <f>MIN(MAX(M106,AJ106), AK106)</f>
        <v>-1.7996286521657701</v>
      </c>
      <c r="AM106" s="22">
        <f>AL106-$AL$126 + 1</f>
        <v>1.7914153600167166</v>
      </c>
      <c r="AN106" s="46">
        <v>1</v>
      </c>
      <c r="AO106" s="17">
        <v>1</v>
      </c>
      <c r="AP106" s="51">
        <v>1</v>
      </c>
      <c r="AQ106" s="21">
        <v>2</v>
      </c>
      <c r="AR106" s="17">
        <f>(AI106^4)*AB106*AE106*AN106</f>
        <v>393.24599545887196</v>
      </c>
      <c r="AS106" s="17">
        <f>(AM106^4) *Z106*AC106*AO106</f>
        <v>422.68320807341956</v>
      </c>
      <c r="AT106" s="17">
        <f>(AM106^4)*AA106*AP106*AQ106</f>
        <v>763.06234784679577</v>
      </c>
      <c r="AU106" s="17">
        <f>MIN(AR106, 0.05*AR$126)</f>
        <v>80.473351598524658</v>
      </c>
      <c r="AV106" s="17">
        <f>MIN(AS106, 0.05*AS$126)</f>
        <v>348.40648238284751</v>
      </c>
      <c r="AW106" s="17">
        <f>MIN(AT106, 0.05*AT$126)</f>
        <v>733.16787879671642</v>
      </c>
      <c r="AX106" s="14">
        <f>AU106/$AU$126</f>
        <v>0.10312521250617476</v>
      </c>
      <c r="AY106" s="14">
        <f>AV106/$AV$126</f>
        <v>5.1861827849423815E-2</v>
      </c>
      <c r="AZ106" s="67">
        <f>AW106/$AW$126</f>
        <v>5.2688753738090108E-2</v>
      </c>
      <c r="BA106" s="21">
        <f>N106</f>
        <v>6</v>
      </c>
      <c r="BB106" s="66">
        <v>2846</v>
      </c>
      <c r="BC106" s="15">
        <f>$D$132*AX106</f>
        <v>12164.340691590856</v>
      </c>
      <c r="BD106" s="19">
        <f>BC106-BB106</f>
        <v>9318.3406915908563</v>
      </c>
      <c r="BE106" s="53">
        <f>BD106*IF($BD$126 &gt; 0, (BD106&gt;0), (BD106&lt;0))</f>
        <v>9318.3406915908563</v>
      </c>
      <c r="BF106" s="61">
        <f>BE106/$BE$126</f>
        <v>0.23276473989378421</v>
      </c>
      <c r="BG106" s="62">
        <f>BF106*$BD$126</f>
        <v>707.13927979732046</v>
      </c>
      <c r="BH106" s="63">
        <f>(IF(BG106 &gt; 0, V106, W106))</f>
        <v>135.53308870610701</v>
      </c>
      <c r="BI106" s="46">
        <f>BG106/BH106</f>
        <v>5.2174659822790366</v>
      </c>
      <c r="BJ106" s="64">
        <f>BB106/BC106</f>
        <v>0.23396253624887575</v>
      </c>
      <c r="BK106" s="66">
        <v>124</v>
      </c>
      <c r="BL106" s="66">
        <v>3588</v>
      </c>
      <c r="BM106" s="66">
        <v>0</v>
      </c>
      <c r="BN106" s="10">
        <f>SUM(BK106:BM106)</f>
        <v>3712</v>
      </c>
      <c r="BO106" s="15">
        <f>AY106*$D$131</f>
        <v>9083.9621806215273</v>
      </c>
      <c r="BP106" s="9">
        <f>BO106-BN106</f>
        <v>5371.9621806215273</v>
      </c>
      <c r="BQ106" s="53">
        <f>BP106*IF($BP$126 &gt; 0, (BP106&gt;0), (BP106&lt;0))</f>
        <v>5371.9621806215273</v>
      </c>
      <c r="BR106" s="7">
        <f>BQ106/$BQ$126</f>
        <v>4.2078605087764197E-2</v>
      </c>
      <c r="BS106" s="62">
        <f>BR106*$BP$126*OR(M106&gt;0, BP106 &lt; 0)</f>
        <v>0</v>
      </c>
      <c r="BT106" s="48">
        <f>IF(BS106&gt;0,V106,W106)</f>
        <v>141.57261648980787</v>
      </c>
      <c r="BU106" s="46">
        <f>BS106/BT106</f>
        <v>0</v>
      </c>
      <c r="BV106" s="64">
        <f>BN106/BO106</f>
        <v>0.408632260481959</v>
      </c>
      <c r="BW106" s="16">
        <f>BB106+BN106+BY106</f>
        <v>6682</v>
      </c>
      <c r="BX106" s="69">
        <f>BC106+BO106+BZ106</f>
        <v>21776.191495914311</v>
      </c>
      <c r="BY106" s="66">
        <v>124</v>
      </c>
      <c r="BZ106" s="15">
        <f>AZ106*$D$134</f>
        <v>527.88862370192476</v>
      </c>
      <c r="CA106" s="37">
        <f>BZ106-BY106</f>
        <v>403.88862370192476</v>
      </c>
      <c r="CB106" s="54">
        <f>CA106*(CA106&lt;&gt;0)</f>
        <v>403.88862370192476</v>
      </c>
      <c r="CC106" s="26">
        <f>CB106/$CB$126</f>
        <v>0.1815229769446855</v>
      </c>
      <c r="CD106" s="47">
        <f>CC106 * $CA$126</f>
        <v>403.88862370192476</v>
      </c>
      <c r="CE106" s="48">
        <f>IF(CD106&gt;0, V106, W106)</f>
        <v>135.53308870610701</v>
      </c>
      <c r="CF106" s="65">
        <f>CD106/CE106</f>
        <v>2.9800001428265679</v>
      </c>
      <c r="CG106" t="s">
        <v>222</v>
      </c>
      <c r="CH106" s="66">
        <v>0</v>
      </c>
      <c r="CI106" s="15">
        <f>AZ106*$CH$129</f>
        <v>490.16347602545227</v>
      </c>
      <c r="CJ106" s="37">
        <f>CI106-CH106</f>
        <v>490.16347602545227</v>
      </c>
      <c r="CK106" s="54">
        <f>CJ106*(CJ106&lt;&gt;0)</f>
        <v>490.16347602545227</v>
      </c>
      <c r="CL106" s="26">
        <f>CK106/$CK$126</f>
        <v>7.6266294698218801E-2</v>
      </c>
      <c r="CM106" s="47">
        <f>CL106 * $CJ$126</f>
        <v>490.16347602545221</v>
      </c>
      <c r="CN106" s="48">
        <f>IF(CD106&gt;0,V106,W106)</f>
        <v>135.53308870610701</v>
      </c>
      <c r="CO106" s="65">
        <f>CM106/CN106</f>
        <v>3.6165594741837079</v>
      </c>
      <c r="CP106" s="70">
        <f>N106</f>
        <v>6</v>
      </c>
      <c r="CQ106" s="1">
        <f>BW106+BY106</f>
        <v>6806</v>
      </c>
    </row>
    <row r="107" spans="1:95" x14ac:dyDescent="0.2">
      <c r="A107" s="24" t="s">
        <v>123</v>
      </c>
      <c r="B107">
        <v>0</v>
      </c>
      <c r="C107">
        <v>0</v>
      </c>
      <c r="D107">
        <v>0.21254494606472199</v>
      </c>
      <c r="E107">
        <v>0.78745505393527704</v>
      </c>
      <c r="F107">
        <v>0.100119189511323</v>
      </c>
      <c r="G107">
        <v>0.100119189511323</v>
      </c>
      <c r="H107">
        <v>7.10405348934392E-2</v>
      </c>
      <c r="I107">
        <v>0.11199331383201</v>
      </c>
      <c r="J107">
        <v>8.9196776394188104E-2</v>
      </c>
      <c r="K107">
        <v>9.4500311955087304E-2</v>
      </c>
      <c r="L107">
        <v>0.69609171553056304</v>
      </c>
      <c r="M107">
        <v>-1.4019567263761601</v>
      </c>
      <c r="N107" s="21">
        <v>0</v>
      </c>
      <c r="O107">
        <v>1.01019808785149</v>
      </c>
      <c r="P107">
        <v>0.97867472686194301</v>
      </c>
      <c r="Q107">
        <v>1.00445400722824</v>
      </c>
      <c r="R107">
        <v>0.99263124940633496</v>
      </c>
      <c r="S107">
        <v>42.299999237060497</v>
      </c>
      <c r="T107" s="27">
        <f>IF(C107,P107,R107)</f>
        <v>0.99263124940633496</v>
      </c>
      <c r="U107" s="27">
        <f>IF(D107 = 0,O107,Q107)</f>
        <v>1.00445400722824</v>
      </c>
      <c r="V107" s="39">
        <f>S107*T107^(1-N107)</f>
        <v>41.988301092570374</v>
      </c>
      <c r="W107" s="38">
        <f>S107*U107^(N107+1)</f>
        <v>42.48840373941691</v>
      </c>
      <c r="X107" s="44">
        <f>0.5 * (D107-MAX($D$3:$D$125))/(MIN($D$3:$D$125)-MAX($D$3:$D$125)) + 0.75</f>
        <v>1.1413497851862136</v>
      </c>
      <c r="Y107" s="44">
        <f>AVERAGE(D107, F107, G107, H107, I107, J107, K107)</f>
        <v>0.11135918030887038</v>
      </c>
      <c r="Z107" s="22">
        <f>AI107^N107</f>
        <v>1</v>
      </c>
      <c r="AA107" s="22">
        <f>(Z107+AB107)/2</f>
        <v>1</v>
      </c>
      <c r="AB107" s="22">
        <f>AM107^N107</f>
        <v>1</v>
      </c>
      <c r="AC107" s="22">
        <v>1</v>
      </c>
      <c r="AD107" s="22">
        <v>1</v>
      </c>
      <c r="AE107" s="22">
        <v>1</v>
      </c>
      <c r="AF107" s="22">
        <f>PERCENTILE($L$2:$L$125, 0.05)</f>
        <v>-9.907550352032625E-2</v>
      </c>
      <c r="AG107" s="22">
        <f>PERCENTILE($L$2:$L$125, 0.95)</f>
        <v>0.96668296941511545</v>
      </c>
      <c r="AH107" s="22">
        <f>MIN(MAX(L107,AF107), AG107)</f>
        <v>0.69609171553056304</v>
      </c>
      <c r="AI107" s="22">
        <f>AH107-$AH$126+1</f>
        <v>1.7951672190508892</v>
      </c>
      <c r="AJ107" s="22">
        <f>PERCENTILE($M$2:$M$125, 0.02)</f>
        <v>-2.5910440121824867</v>
      </c>
      <c r="AK107" s="22">
        <f>PERCENTILE($M$2:$M$125, 0.98)</f>
        <v>1.2685596617232511</v>
      </c>
      <c r="AL107" s="22">
        <f>MIN(MAX(M107,AJ107), AK107)</f>
        <v>-1.4019567263761601</v>
      </c>
      <c r="AM107" s="22">
        <f>AL107-$AL$126 + 1</f>
        <v>2.1890872858063268</v>
      </c>
      <c r="AN107" s="46">
        <v>1</v>
      </c>
      <c r="AO107" s="17">
        <v>1</v>
      </c>
      <c r="AP107" s="51">
        <v>1</v>
      </c>
      <c r="AQ107" s="21">
        <v>1</v>
      </c>
      <c r="AR107" s="17">
        <f>(AI107^4)*AB107*AE107*AN107</f>
        <v>10.385314110078557</v>
      </c>
      <c r="AS107" s="17">
        <f>(AM107^4) *Z107*AC107*AO107</f>
        <v>22.964252551158346</v>
      </c>
      <c r="AT107" s="17">
        <f>(AM107^4)*AA107*AP107*AQ107</f>
        <v>22.964252551158346</v>
      </c>
      <c r="AU107" s="17">
        <f>MIN(AR107, 0.05*AR$126)</f>
        <v>10.385314110078557</v>
      </c>
      <c r="AV107" s="17">
        <f>MIN(AS107, 0.05*AS$126)</f>
        <v>22.964252551158346</v>
      </c>
      <c r="AW107" s="17">
        <f>MIN(AT107, 0.05*AT$126)</f>
        <v>22.964252551158346</v>
      </c>
      <c r="AX107" s="14">
        <f>AU107/$AU$126</f>
        <v>1.330860096256835E-2</v>
      </c>
      <c r="AY107" s="14">
        <f>AV107/$AV$126</f>
        <v>3.4183293730745425E-3</v>
      </c>
      <c r="AZ107" s="67">
        <f>AW107/$AW$126</f>
        <v>1.6503148629930246E-3</v>
      </c>
      <c r="BA107" s="21">
        <f>N107</f>
        <v>0</v>
      </c>
      <c r="BB107" s="66">
        <v>1988</v>
      </c>
      <c r="BC107" s="15">
        <f>$D$132*AX107</f>
        <v>1569.8426437416749</v>
      </c>
      <c r="BD107" s="19">
        <f>BC107-BB107</f>
        <v>-418.15735625832508</v>
      </c>
      <c r="BE107" s="53">
        <f>BD107*IF($BD$126 &gt; 0, (BD107&gt;0), (BD107&lt;0))</f>
        <v>0</v>
      </c>
      <c r="BF107" s="61">
        <f>BE107/$BE$126</f>
        <v>0</v>
      </c>
      <c r="BG107" s="62">
        <f>BF107*$BD$126</f>
        <v>0</v>
      </c>
      <c r="BH107" s="63">
        <f>(IF(BG107 &gt; 0, V107, W107))</f>
        <v>42.48840373941691</v>
      </c>
      <c r="BI107" s="46">
        <f>BG107/BH107</f>
        <v>0</v>
      </c>
      <c r="BJ107" s="64">
        <f>BB107/BC107</f>
        <v>1.2663689624723526</v>
      </c>
      <c r="BK107" s="66">
        <v>338</v>
      </c>
      <c r="BL107" s="66">
        <v>3299</v>
      </c>
      <c r="BM107" s="66">
        <v>0</v>
      </c>
      <c r="BN107" s="10">
        <f>SUM(BK107:BM107)</f>
        <v>3637</v>
      </c>
      <c r="BO107" s="15">
        <f>AY107*$D$131</f>
        <v>598.74431799961769</v>
      </c>
      <c r="BP107" s="9">
        <f>BO107-BN107</f>
        <v>-3038.2556820003824</v>
      </c>
      <c r="BQ107" s="53">
        <f>BP107*IF($BP$126 &gt; 0, (BP107&gt;0), (BP107&lt;0))</f>
        <v>0</v>
      </c>
      <c r="BR107" s="7">
        <f>BQ107/$BQ$126</f>
        <v>0</v>
      </c>
      <c r="BS107" s="62">
        <f>BR107*$BP$126*OR(M107&gt;0, BP107 &lt; 0)</f>
        <v>0</v>
      </c>
      <c r="BT107" s="48">
        <f>IF(BS107&gt;0,V107,W107)</f>
        <v>42.48840373941691</v>
      </c>
      <c r="BU107" s="46">
        <f>BS107/BT107</f>
        <v>0</v>
      </c>
      <c r="BV107" s="64">
        <f>BN107/BO107</f>
        <v>6.0743791475985622</v>
      </c>
      <c r="BW107" s="16">
        <f>BB107+BN107+BY107</f>
        <v>5625</v>
      </c>
      <c r="BX107" s="69">
        <f>BC107+BO107+BZ107</f>
        <v>2185.1214663536198</v>
      </c>
      <c r="BY107" s="66">
        <v>0</v>
      </c>
      <c r="BZ107" s="15">
        <f>AZ107*$D$134</f>
        <v>16.534504612327115</v>
      </c>
      <c r="CA107" s="37">
        <f>BZ107-BY107</f>
        <v>16.534504612327115</v>
      </c>
      <c r="CB107" s="54">
        <f>CA107*(CA107&lt;&gt;0)</f>
        <v>16.534504612327115</v>
      </c>
      <c r="CC107" s="26">
        <f>CB107/$CB$126</f>
        <v>7.4312380280121956E-3</v>
      </c>
      <c r="CD107" s="47">
        <f>CC107 * $CA$126</f>
        <v>16.534504612327115</v>
      </c>
      <c r="CE107" s="48">
        <f>IF(CD107&gt;0, V107, W107)</f>
        <v>41.988301092570374</v>
      </c>
      <c r="CF107" s="65">
        <f>CD107/CE107</f>
        <v>0.39378836919059856</v>
      </c>
      <c r="CG107" t="s">
        <v>222</v>
      </c>
      <c r="CH107" s="66">
        <v>0</v>
      </c>
      <c r="CI107" s="15">
        <f>AZ107*$CH$129</f>
        <v>15.352879170424108</v>
      </c>
      <c r="CJ107" s="37">
        <f>CI107-CH107</f>
        <v>15.352879170424108</v>
      </c>
      <c r="CK107" s="54">
        <f>CJ107*(CJ107&lt;&gt;0)</f>
        <v>15.352879170424108</v>
      </c>
      <c r="CL107" s="26">
        <f>CK107/$CK$126</f>
        <v>2.3888095799632966E-3</v>
      </c>
      <c r="CM107" s="47">
        <f>CL107 * $CJ$126</f>
        <v>15.352879170424107</v>
      </c>
      <c r="CN107" s="48">
        <f>IF(CD107&gt;0,V107,W107)</f>
        <v>41.988301092570374</v>
      </c>
      <c r="CO107" s="65">
        <f>CM107/CN107</f>
        <v>0.36564659133447824</v>
      </c>
      <c r="CP107" s="70">
        <f>N107</f>
        <v>0</v>
      </c>
      <c r="CQ107" s="1">
        <f>BW107+BY107</f>
        <v>5625</v>
      </c>
    </row>
    <row r="108" spans="1:95" x14ac:dyDescent="0.2">
      <c r="A108" s="24" t="s">
        <v>263</v>
      </c>
      <c r="B108">
        <v>1</v>
      </c>
      <c r="C108">
        <v>0</v>
      </c>
      <c r="D108">
        <v>0.43268078306032698</v>
      </c>
      <c r="E108">
        <v>0.56731921693967202</v>
      </c>
      <c r="F108">
        <v>0.77671831545490599</v>
      </c>
      <c r="G108">
        <v>0.77671831545490599</v>
      </c>
      <c r="H108">
        <v>0.46510656080233997</v>
      </c>
      <c r="I108">
        <v>0.55369828666945198</v>
      </c>
      <c r="J108">
        <v>0.50747286216602405</v>
      </c>
      <c r="K108">
        <v>0.62782439156238101</v>
      </c>
      <c r="L108">
        <v>0.71559396276269105</v>
      </c>
      <c r="M108">
        <v>-1.1177467206178799</v>
      </c>
      <c r="N108" s="21">
        <v>0</v>
      </c>
      <c r="O108">
        <v>1.00603838486505</v>
      </c>
      <c r="P108">
        <v>0.99403335474342103</v>
      </c>
      <c r="Q108">
        <v>1.0025230019637701</v>
      </c>
      <c r="R108">
        <v>0.99720694420365097</v>
      </c>
      <c r="S108">
        <v>206.55999755859301</v>
      </c>
      <c r="T108" s="27">
        <f>IF(C108,P108,R108)</f>
        <v>0.99720694420365097</v>
      </c>
      <c r="U108" s="27">
        <f>IF(D108 = 0,O108,Q108)</f>
        <v>1.0025230019637701</v>
      </c>
      <c r="V108" s="39">
        <f>S108*T108^(1-N108)</f>
        <v>205.98306396011813</v>
      </c>
      <c r="W108" s="38">
        <f>S108*U108^(N108+1)</f>
        <v>207.08114883806968</v>
      </c>
      <c r="X108" s="44">
        <f>0.5 * (D108-MAX($D$3:$D$125))/(MIN($D$3:$D$125)-MAX($D$3:$D$125)) + 0.75</f>
        <v>1.0285116210639722</v>
      </c>
      <c r="Y108" s="44">
        <f>AVERAGE(D108, F108, G108, H108, I108, J108, K108)</f>
        <v>0.59145993073861935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PERCENTILE($L$2:$L$125, 0.05)</f>
        <v>-9.907550352032625E-2</v>
      </c>
      <c r="AG108" s="22">
        <f>PERCENTILE($L$2:$L$125, 0.95)</f>
        <v>0.96668296941511545</v>
      </c>
      <c r="AH108" s="22">
        <f>MIN(MAX(L108,AF108), AG108)</f>
        <v>0.71559396276269105</v>
      </c>
      <c r="AI108" s="22">
        <f>AH108-$AH$126+1</f>
        <v>1.8146694662830174</v>
      </c>
      <c r="AJ108" s="22">
        <f>PERCENTILE($M$2:$M$125, 0.02)</f>
        <v>-2.5910440121824867</v>
      </c>
      <c r="AK108" s="22">
        <f>PERCENTILE($M$2:$M$125, 0.98)</f>
        <v>1.2685596617232511</v>
      </c>
      <c r="AL108" s="22">
        <f>MIN(MAX(M108,AJ108), AK108)</f>
        <v>-1.1177467206178799</v>
      </c>
      <c r="AM108" s="22">
        <f>AL108-$AL$126 + 1</f>
        <v>2.4732972915646068</v>
      </c>
      <c r="AN108" s="46">
        <v>1</v>
      </c>
      <c r="AO108" s="17">
        <v>1</v>
      </c>
      <c r="AP108" s="51">
        <v>1</v>
      </c>
      <c r="AQ108" s="21">
        <v>2</v>
      </c>
      <c r="AR108" s="17">
        <f>(AI108^4)*AB108*AE108*AN108</f>
        <v>10.84401544110791</v>
      </c>
      <c r="AS108" s="17">
        <f>(AM108^4) *Z108*AC108*AO108</f>
        <v>37.420129630562904</v>
      </c>
      <c r="AT108" s="17">
        <f>(AM108^4)*AA108*AP108*AQ108</f>
        <v>74.840259261125809</v>
      </c>
      <c r="AU108" s="17">
        <f>MIN(AR108, 0.05*AR$126)</f>
        <v>10.84401544110791</v>
      </c>
      <c r="AV108" s="17">
        <f>MIN(AS108, 0.05*AS$126)</f>
        <v>37.420129630562904</v>
      </c>
      <c r="AW108" s="17">
        <f>MIN(AT108, 0.05*AT$126)</f>
        <v>74.840259261125809</v>
      </c>
      <c r="AX108" s="14">
        <f>AU108/$AU$126</f>
        <v>1.3896418809093017E-2</v>
      </c>
      <c r="AY108" s="14">
        <f>AV108/$AV$126</f>
        <v>5.5701498655551952E-3</v>
      </c>
      <c r="AZ108" s="67">
        <f>AW108/$AW$126</f>
        <v>5.3783589051609381E-3</v>
      </c>
      <c r="BA108" s="21">
        <f>N108</f>
        <v>0</v>
      </c>
      <c r="BB108" s="66">
        <v>0</v>
      </c>
      <c r="BC108" s="15">
        <f>$D$132*AX108</f>
        <v>1639.179873464185</v>
      </c>
      <c r="BD108" s="19">
        <f>BC108-BB108</f>
        <v>1639.179873464185</v>
      </c>
      <c r="BE108" s="53">
        <f>BD108*IF($BD$126 &gt; 0, (BD108&gt;0), (BD108&lt;0))</f>
        <v>1639.179873464185</v>
      </c>
      <c r="BF108" s="61">
        <f>BE108/$BE$126</f>
        <v>4.0945409651133809E-2</v>
      </c>
      <c r="BG108" s="62">
        <f>BF108*$BD$126</f>
        <v>124.39215452014521</v>
      </c>
      <c r="BH108" s="63">
        <f>(IF(BG108 &gt; 0, V108, W108))</f>
        <v>205.98306396011813</v>
      </c>
      <c r="BI108" s="46">
        <f>BG108/BH108</f>
        <v>0.60389505879099692</v>
      </c>
      <c r="BJ108" s="64">
        <f>BB108/BC108</f>
        <v>0</v>
      </c>
      <c r="BK108" s="66">
        <v>0</v>
      </c>
      <c r="BL108" s="66">
        <v>0</v>
      </c>
      <c r="BM108" s="66">
        <v>0</v>
      </c>
      <c r="BN108" s="10">
        <f>SUM(BK108:BM108)</f>
        <v>0</v>
      </c>
      <c r="BO108" s="15">
        <f>AY108*$D$131</f>
        <v>975.6507400010513</v>
      </c>
      <c r="BP108" s="9">
        <f>BO108-BN108</f>
        <v>975.6507400010513</v>
      </c>
      <c r="BQ108" s="53">
        <f>BP108*IF($BP$126 &gt; 0, (BP108&gt;0), (BP108&lt;0))</f>
        <v>975.6507400010513</v>
      </c>
      <c r="BR108" s="7">
        <f>BQ108/$BQ$126</f>
        <v>7.6422768462862225E-3</v>
      </c>
      <c r="BS108" s="62">
        <f>BR108*$BP$126*OR(M108&gt;0, BP108 &lt; 0)</f>
        <v>0</v>
      </c>
      <c r="BT108" s="48">
        <f>IF(BS108&gt;0,V108,W108)</f>
        <v>207.08114883806968</v>
      </c>
      <c r="BU108" s="46">
        <f>BS108/BT108</f>
        <v>0</v>
      </c>
      <c r="BV108" s="64">
        <f>BN108/BO108</f>
        <v>0</v>
      </c>
      <c r="BW108" s="16">
        <f>BB108+BN108+BY108</f>
        <v>0</v>
      </c>
      <c r="BX108" s="69">
        <f>BC108+BO108+BZ108</f>
        <v>2668.7163913360437</v>
      </c>
      <c r="BY108" s="66">
        <v>0</v>
      </c>
      <c r="BZ108" s="15">
        <f>AZ108*$D$134</f>
        <v>53.885777870807438</v>
      </c>
      <c r="CA108" s="37">
        <f>BZ108-BY108</f>
        <v>53.885777870807438</v>
      </c>
      <c r="CB108" s="54">
        <f>CA108*(CA108&lt;&gt;0)</f>
        <v>53.885777870807438</v>
      </c>
      <c r="CC108" s="26">
        <f>CB108/$CB$126</f>
        <v>2.4218327132947193E-2</v>
      </c>
      <c r="CD108" s="47">
        <f>CC108 * $CA$126</f>
        <v>53.885777870807438</v>
      </c>
      <c r="CE108" s="48">
        <f>IF(CD108&gt;0, V108, W108)</f>
        <v>205.98306396011813</v>
      </c>
      <c r="CF108" s="65">
        <f>CD108/CE108</f>
        <v>0.26160295334397321</v>
      </c>
      <c r="CG108" t="s">
        <v>222</v>
      </c>
      <c r="CH108" s="66">
        <v>0</v>
      </c>
      <c r="CI108" s="15">
        <f>AZ108*$CH$129</f>
        <v>50.034872894712208</v>
      </c>
      <c r="CJ108" s="37">
        <f>CI108-CH108</f>
        <v>50.034872894712208</v>
      </c>
      <c r="CK108" s="54">
        <f>CJ108*(CJ108&lt;&gt;0)</f>
        <v>50.034872894712208</v>
      </c>
      <c r="CL108" s="26">
        <f>CK108/$CK$126</f>
        <v>7.7851054760716054E-3</v>
      </c>
      <c r="CM108" s="47">
        <f>CL108 * $CJ$126</f>
        <v>50.034872894712208</v>
      </c>
      <c r="CN108" s="48">
        <f>IF(CD108&gt;0,V108,W108)</f>
        <v>205.98306396011813</v>
      </c>
      <c r="CO108" s="65">
        <f>CM108/CN108</f>
        <v>0.24290770286046343</v>
      </c>
      <c r="CP108" s="70">
        <f>N108</f>
        <v>0</v>
      </c>
      <c r="CQ108" s="1">
        <f>BW108+BY108</f>
        <v>0</v>
      </c>
    </row>
    <row r="109" spans="1:95" x14ac:dyDescent="0.2">
      <c r="A109" s="24" t="s">
        <v>233</v>
      </c>
      <c r="B109">
        <v>0</v>
      </c>
      <c r="C109">
        <v>0</v>
      </c>
      <c r="D109">
        <v>7.1514182980423405E-2</v>
      </c>
      <c r="E109">
        <v>0.928485817019576</v>
      </c>
      <c r="F109">
        <v>7.7870480731028993E-2</v>
      </c>
      <c r="G109">
        <v>7.7870480731028993E-2</v>
      </c>
      <c r="H109">
        <v>7.4383618888424499E-2</v>
      </c>
      <c r="I109">
        <v>3.55202674467196E-2</v>
      </c>
      <c r="J109">
        <v>5.1401615116372597E-2</v>
      </c>
      <c r="K109">
        <v>6.3266645868603297E-2</v>
      </c>
      <c r="L109">
        <v>1.0947844192942</v>
      </c>
      <c r="M109">
        <v>-1.7002067830803</v>
      </c>
      <c r="N109" s="21">
        <v>0</v>
      </c>
      <c r="O109">
        <v>1.0030741203170299</v>
      </c>
      <c r="P109">
        <v>0.98949664972889695</v>
      </c>
      <c r="Q109">
        <v>1.0039996407423</v>
      </c>
      <c r="R109">
        <v>0.98505019323228205</v>
      </c>
      <c r="S109">
        <v>207.47000122070301</v>
      </c>
      <c r="T109" s="27">
        <f>IF(C109,P109,R109)</f>
        <v>0.98505019323228205</v>
      </c>
      <c r="U109" s="27">
        <f>IF(D109 = 0,O109,Q109)</f>
        <v>1.0039996407423</v>
      </c>
      <c r="V109" s="39">
        <f>S109*T109^(1-N109)</f>
        <v>204.36836479235529</v>
      </c>
      <c r="W109" s="38">
        <f>S109*U109^(N109+1)</f>
        <v>208.29980669039037</v>
      </c>
      <c r="X109" s="44">
        <f>0.5 * (D109-MAX($D$3:$D$125))/(MIN($D$3:$D$125)-MAX($D$3:$D$125)) + 0.75</f>
        <v>1.2136399338888473</v>
      </c>
      <c r="Y109" s="44">
        <f>AVERAGE(D109, F109, G109, H109, I109, J109, K109)</f>
        <v>6.4546755966085917E-2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v>1</v>
      </c>
      <c r="AD109" s="22">
        <v>1</v>
      </c>
      <c r="AE109" s="22">
        <v>1</v>
      </c>
      <c r="AF109" s="22">
        <f>PERCENTILE($L$2:$L$125, 0.05)</f>
        <v>-9.907550352032625E-2</v>
      </c>
      <c r="AG109" s="22">
        <f>PERCENTILE($L$2:$L$125, 0.95)</f>
        <v>0.96668296941511545</v>
      </c>
      <c r="AH109" s="22">
        <f>MIN(MAX(L109,AF109), AG109)</f>
        <v>0.96668296941511545</v>
      </c>
      <c r="AI109" s="22">
        <f>AH109-$AH$126+1</f>
        <v>2.0657584729354417</v>
      </c>
      <c r="AJ109" s="22">
        <f>PERCENTILE($M$2:$M$125, 0.02)</f>
        <v>-2.5910440121824867</v>
      </c>
      <c r="AK109" s="22">
        <f>PERCENTILE($M$2:$M$125, 0.98)</f>
        <v>1.2685596617232511</v>
      </c>
      <c r="AL109" s="22">
        <f>MIN(MAX(M109,AJ109), AK109)</f>
        <v>-1.7002067830803</v>
      </c>
      <c r="AM109" s="22">
        <f>AL109-$AL$126 + 1</f>
        <v>1.8908372291021867</v>
      </c>
      <c r="AN109" s="46">
        <v>0</v>
      </c>
      <c r="AO109" s="73">
        <v>1</v>
      </c>
      <c r="AP109" s="51">
        <v>0.5</v>
      </c>
      <c r="AQ109" s="21">
        <v>2</v>
      </c>
      <c r="AR109" s="17">
        <f>(AI109^4)*AB109*AE109*AN109</f>
        <v>0</v>
      </c>
      <c r="AS109" s="17">
        <f>(AM109^4) *Z109*AC109*AO109</f>
        <v>12.782522873207142</v>
      </c>
      <c r="AT109" s="17">
        <f>(AM109^4)*AA109*AP109*AQ109</f>
        <v>12.782522873207142</v>
      </c>
      <c r="AU109" s="17">
        <f>MIN(AR109, 0.05*AR$126)</f>
        <v>0</v>
      </c>
      <c r="AV109" s="17">
        <f>MIN(AS109, 0.05*AS$126)</f>
        <v>12.782522873207142</v>
      </c>
      <c r="AW109" s="17">
        <f>MIN(AT109, 0.05*AT$126)</f>
        <v>12.782522873207142</v>
      </c>
      <c r="AX109" s="14">
        <f>AU109/$AU$126</f>
        <v>0</v>
      </c>
      <c r="AY109" s="14">
        <f>AV109/$AV$126</f>
        <v>1.9027344043591415E-3</v>
      </c>
      <c r="AZ109" s="67">
        <f>AW109/$AW$126</f>
        <v>9.1860980178682023E-4</v>
      </c>
      <c r="BA109" s="21">
        <f>N109</f>
        <v>0</v>
      </c>
      <c r="BB109" s="66">
        <v>2697</v>
      </c>
      <c r="BC109" s="15">
        <f>$D$132*AX109</f>
        <v>0</v>
      </c>
      <c r="BD109" s="19">
        <f>BC109-BB109</f>
        <v>-2697</v>
      </c>
      <c r="BE109" s="53">
        <f>BD109*IF($BD$126 &gt; 0, (BD109&gt;0), (BD109&lt;0))</f>
        <v>0</v>
      </c>
      <c r="BF109" s="61">
        <f>BE109/$BE$126</f>
        <v>0</v>
      </c>
      <c r="BG109" s="62">
        <f>BF109*$BD$126</f>
        <v>0</v>
      </c>
      <c r="BH109" s="63">
        <f>(IF(BG109 &gt; 0, V109, W109))</f>
        <v>208.29980669039037</v>
      </c>
      <c r="BI109" s="46">
        <f>BG109/BH109</f>
        <v>0</v>
      </c>
      <c r="BJ109" s="64" t="e">
        <f>BB109/BC109</f>
        <v>#DIV/0!</v>
      </c>
      <c r="BK109" s="66">
        <v>0</v>
      </c>
      <c r="BL109" s="66">
        <v>0</v>
      </c>
      <c r="BM109" s="66">
        <v>0</v>
      </c>
      <c r="BN109" s="10">
        <f>SUM(BK109:BM109)</f>
        <v>0</v>
      </c>
      <c r="BO109" s="15">
        <f>AY109*$D$131</f>
        <v>333.27725006433417</v>
      </c>
      <c r="BP109" s="9">
        <f>BO109-BN109</f>
        <v>333.27725006433417</v>
      </c>
      <c r="BQ109" s="53">
        <f>BP109*IF($BP$126 &gt; 0, (BP109&gt;0), (BP109&lt;0))</f>
        <v>333.27725006433417</v>
      </c>
      <c r="BR109" s="7">
        <f>BQ109/$BQ$126</f>
        <v>2.6105622710416434E-3</v>
      </c>
      <c r="BS109" s="62">
        <f>BR109*$BP$126*OR(M109&gt;0, BP109 &lt; 0)</f>
        <v>0</v>
      </c>
      <c r="BT109" s="48">
        <f>IF(BS109&gt;0,V109,W109)</f>
        <v>208.29980669039037</v>
      </c>
      <c r="BU109" s="46">
        <f>BS109/BT109</f>
        <v>0</v>
      </c>
      <c r="BV109" s="64">
        <f>BN109/BO109</f>
        <v>0</v>
      </c>
      <c r="BW109" s="16">
        <f>BB109+BN109+BY109</f>
        <v>2697</v>
      </c>
      <c r="BX109" s="69">
        <f>BC109+BO109+BZ109</f>
        <v>342.4808016684363</v>
      </c>
      <c r="BY109" s="66">
        <v>0</v>
      </c>
      <c r="BZ109" s="15">
        <f>AZ109*$D$134</f>
        <v>9.2035516041021523</v>
      </c>
      <c r="CA109" s="37">
        <f>BZ109-BY109</f>
        <v>9.2035516041021523</v>
      </c>
      <c r="CB109" s="54">
        <f>CA109*(CA109&lt;&gt;0)</f>
        <v>9.2035516041021523</v>
      </c>
      <c r="CC109" s="26">
        <f>CB109/$CB$126</f>
        <v>4.1364276872369278E-3</v>
      </c>
      <c r="CD109" s="47">
        <f>CC109 * $CA$126</f>
        <v>9.2035516041021523</v>
      </c>
      <c r="CE109" s="48">
        <f>IF(CD109&gt;0, V109, W109)</f>
        <v>204.36836479235529</v>
      </c>
      <c r="CF109" s="65">
        <f>CD109/CE109</f>
        <v>4.5034130470502372E-2</v>
      </c>
      <c r="CG109" t="s">
        <v>222</v>
      </c>
      <c r="CH109" s="66">
        <v>0</v>
      </c>
      <c r="CI109" s="15">
        <f>AZ109*$CH$129</f>
        <v>8.5458269860227887</v>
      </c>
      <c r="CJ109" s="37">
        <f>CI109-CH109</f>
        <v>8.5458269860227887</v>
      </c>
      <c r="CK109" s="54">
        <f>CJ109*(CJ109&lt;&gt;0)</f>
        <v>8.5458269860227887</v>
      </c>
      <c r="CL109" s="26">
        <f>CK109/$CK$126</f>
        <v>1.3296758963782151E-3</v>
      </c>
      <c r="CM109" s="47">
        <f>CL109 * $CJ$126</f>
        <v>8.5458269860227887</v>
      </c>
      <c r="CN109" s="48">
        <f>IF(CD109&gt;0,V109,W109)</f>
        <v>204.36836479235529</v>
      </c>
      <c r="CO109" s="65">
        <f>CM109/CN109</f>
        <v>4.1815801553756221E-2</v>
      </c>
      <c r="CP109" s="70">
        <f>N109</f>
        <v>0</v>
      </c>
      <c r="CQ109" s="1">
        <f>BW109+BY109</f>
        <v>2697</v>
      </c>
    </row>
    <row r="110" spans="1:95" x14ac:dyDescent="0.2">
      <c r="A110" s="31" t="s">
        <v>124</v>
      </c>
      <c r="B110">
        <v>0</v>
      </c>
      <c r="C110">
        <v>0</v>
      </c>
      <c r="D110">
        <v>1.4388489208633001E-2</v>
      </c>
      <c r="E110">
        <v>0.985611510791366</v>
      </c>
      <c r="F110">
        <v>2.2683084899546301E-2</v>
      </c>
      <c r="G110">
        <v>2.2683084899546301E-2</v>
      </c>
      <c r="H110">
        <v>9.93657505285412E-2</v>
      </c>
      <c r="I110">
        <v>0.112050739957716</v>
      </c>
      <c r="J110">
        <v>0.105517798845393</v>
      </c>
      <c r="K110">
        <v>4.8923094644792303E-2</v>
      </c>
      <c r="L110">
        <v>0.964422704303742</v>
      </c>
      <c r="M110">
        <v>-1.84537637479417</v>
      </c>
      <c r="N110" s="21">
        <v>0</v>
      </c>
      <c r="O110">
        <v>1.0141144188706399</v>
      </c>
      <c r="P110">
        <v>0.97225690296026201</v>
      </c>
      <c r="Q110">
        <v>1.0118882694356599</v>
      </c>
      <c r="R110">
        <v>0.98514014987006504</v>
      </c>
      <c r="S110">
        <v>46.25</v>
      </c>
      <c r="T110" s="27">
        <f>IF(C110,P110,R110)</f>
        <v>0.98514014987006504</v>
      </c>
      <c r="U110" s="27">
        <f>IF(D110 = 0,O110,Q110)</f>
        <v>1.0118882694356599</v>
      </c>
      <c r="V110" s="39">
        <f>S110*T110^(1-N110)</f>
        <v>45.562731931490511</v>
      </c>
      <c r="W110" s="38">
        <f>S110*U110^(N110+1)</f>
        <v>46.799832461399269</v>
      </c>
      <c r="X110" s="44">
        <f>0.5 * (D110-MAX($D$3:$D$125))/(MIN($D$3:$D$125)-MAX($D$3:$D$125)) + 0.75</f>
        <v>1.2429216651025929</v>
      </c>
      <c r="Y110" s="44">
        <f>AVERAGE(D110, F110, G110, H110, I110, J110, K110)</f>
        <v>6.0801720426309727E-2</v>
      </c>
      <c r="Z110" s="22">
        <f>AI110^N110</f>
        <v>1</v>
      </c>
      <c r="AA110" s="22">
        <f>(Z110+AB110)/2</f>
        <v>1</v>
      </c>
      <c r="AB110" s="22">
        <f>AM110^N110</f>
        <v>1</v>
      </c>
      <c r="AC110" s="22">
        <v>1</v>
      </c>
      <c r="AD110" s="22">
        <v>1</v>
      </c>
      <c r="AE110" s="22">
        <v>1</v>
      </c>
      <c r="AF110" s="22">
        <f>PERCENTILE($L$2:$L$125, 0.05)</f>
        <v>-9.907550352032625E-2</v>
      </c>
      <c r="AG110" s="22">
        <f>PERCENTILE($L$2:$L$125, 0.95)</f>
        <v>0.96668296941511545</v>
      </c>
      <c r="AH110" s="22">
        <f>MIN(MAX(L110,AF110), AG110)</f>
        <v>0.964422704303742</v>
      </c>
      <c r="AI110" s="22">
        <f>AH110-$AH$126+1</f>
        <v>2.0634982078240682</v>
      </c>
      <c r="AJ110" s="22">
        <f>PERCENTILE($M$2:$M$125, 0.02)</f>
        <v>-2.5910440121824867</v>
      </c>
      <c r="AK110" s="22">
        <f>PERCENTILE($M$2:$M$125, 0.98)</f>
        <v>1.2685596617232511</v>
      </c>
      <c r="AL110" s="22">
        <f>MIN(MAX(M110,AJ110), AK110)</f>
        <v>-1.84537637479417</v>
      </c>
      <c r="AM110" s="22">
        <f>AL110-$AL$126 + 1</f>
        <v>1.7456676373883167</v>
      </c>
      <c r="AN110" s="46">
        <v>1</v>
      </c>
      <c r="AO110" s="17">
        <v>1</v>
      </c>
      <c r="AP110" s="51">
        <v>1</v>
      </c>
      <c r="AQ110" s="21">
        <v>1</v>
      </c>
      <c r="AR110" s="17">
        <f>(AI110^4)*AB110*AE110*AN110</f>
        <v>18.130775654668501</v>
      </c>
      <c r="AS110" s="17">
        <f>(AM110^4) *Z110*AC110*AO110</f>
        <v>9.2863755447509959</v>
      </c>
      <c r="AT110" s="17">
        <f>(AM110^4)*AA110*AP110*AQ110</f>
        <v>9.2863755447509959</v>
      </c>
      <c r="AU110" s="17">
        <f>MIN(AR110, 0.05*AR$126)</f>
        <v>18.130775654668501</v>
      </c>
      <c r="AV110" s="17">
        <f>MIN(AS110, 0.05*AS$126)</f>
        <v>9.2863755447509959</v>
      </c>
      <c r="AW110" s="17">
        <f>MIN(AT110, 0.05*AT$126)</f>
        <v>9.2863755447509959</v>
      </c>
      <c r="AX110" s="14">
        <f>AU110/$AU$126</f>
        <v>2.3234276380303606E-2</v>
      </c>
      <c r="AY110" s="14">
        <f>AV110/$AV$126</f>
        <v>1.3823175922362966E-3</v>
      </c>
      <c r="AZ110" s="67">
        <f>AW110/$AW$126</f>
        <v>6.6736087101883408E-4</v>
      </c>
      <c r="BA110" s="21">
        <f>N110</f>
        <v>0</v>
      </c>
      <c r="BB110" s="66">
        <v>2868</v>
      </c>
      <c r="BC110" s="15">
        <f>$D$132*AX110</f>
        <v>2740.6455389914727</v>
      </c>
      <c r="BD110" s="19">
        <f>BC110-BB110</f>
        <v>-127.35446100852732</v>
      </c>
      <c r="BE110" s="53">
        <f>BD110*IF($BD$126 &gt; 0, (BD110&gt;0), (BD110&lt;0))</f>
        <v>0</v>
      </c>
      <c r="BF110" s="61">
        <f>BE110/$BE$126</f>
        <v>0</v>
      </c>
      <c r="BG110" s="62">
        <f>BF110*$BD$126</f>
        <v>0</v>
      </c>
      <c r="BH110" s="63">
        <f>(IF(BG110 &gt; 0, V110, W110))</f>
        <v>46.799832461399269</v>
      </c>
      <c r="BI110" s="46">
        <f>BG110/BH110</f>
        <v>0</v>
      </c>
      <c r="BJ110" s="64">
        <f>BB110/BC110</f>
        <v>1.0464687823349066</v>
      </c>
      <c r="BK110" s="66">
        <v>92</v>
      </c>
      <c r="BL110" s="66">
        <v>5088</v>
      </c>
      <c r="BM110" s="66">
        <v>0</v>
      </c>
      <c r="BN110" s="10">
        <f>SUM(BK110:BM110)</f>
        <v>5180</v>
      </c>
      <c r="BO110" s="15">
        <f>AY110*$D$131</f>
        <v>242.12260250333298</v>
      </c>
      <c r="BP110" s="9">
        <f>BO110-BN110</f>
        <v>-4937.8773974966671</v>
      </c>
      <c r="BQ110" s="53">
        <f>BP110*IF($BP$126 &gt; 0, (BP110&gt;0), (BP110&lt;0))</f>
        <v>0</v>
      </c>
      <c r="BR110" s="7">
        <f>BQ110/$BQ$126</f>
        <v>0</v>
      </c>
      <c r="BS110" s="62">
        <f>BR110*$BP$126*OR(M110&gt;0, BP110 &lt; 0)</f>
        <v>0</v>
      </c>
      <c r="BT110" s="48">
        <f>IF(BS110&gt;0,V110,W110)</f>
        <v>46.799832461399269</v>
      </c>
      <c r="BU110" s="46">
        <f>BS110/BT110</f>
        <v>0</v>
      </c>
      <c r="BV110" s="64">
        <f>BN110/BO110</f>
        <v>21.394119947676895</v>
      </c>
      <c r="BW110" s="16">
        <f>BB110+BN110+BY110</f>
        <v>8048</v>
      </c>
      <c r="BX110" s="69">
        <f>BC110+BO110+BZ110</f>
        <v>2989.4544300615435</v>
      </c>
      <c r="BY110" s="66">
        <v>0</v>
      </c>
      <c r="BZ110" s="15">
        <f>AZ110*$D$134</f>
        <v>6.6862885667376988</v>
      </c>
      <c r="CA110" s="37">
        <f>BZ110-BY110</f>
        <v>6.6862885667376988</v>
      </c>
      <c r="CB110" s="54">
        <f>CA110*(CA110&lt;&gt;0)</f>
        <v>6.6862885667376988</v>
      </c>
      <c r="CC110" s="26">
        <f>CB110/$CB$126</f>
        <v>3.0050735131405427E-3</v>
      </c>
      <c r="CD110" s="47">
        <f>CC110 * $CA$126</f>
        <v>6.6862885667376997</v>
      </c>
      <c r="CE110" s="48">
        <f>IF(CD110&gt;0, V110, W110)</f>
        <v>45.562731931490511</v>
      </c>
      <c r="CF110" s="65">
        <f>CD110/CE110</f>
        <v>0.1467490706393858</v>
      </c>
      <c r="CG110" t="s">
        <v>222</v>
      </c>
      <c r="CH110" s="66">
        <v>0</v>
      </c>
      <c r="CI110" s="15">
        <f>AZ110*$CH$129</f>
        <v>6.2084581830882133</v>
      </c>
      <c r="CJ110" s="37">
        <f>CI110-CH110</f>
        <v>6.2084581830882133</v>
      </c>
      <c r="CK110" s="54">
        <f>CJ110*(CJ110&lt;&gt;0)</f>
        <v>6.2084581830882133</v>
      </c>
      <c r="CL110" s="26">
        <f>CK110/$CK$126</f>
        <v>9.6599629424120323E-4</v>
      </c>
      <c r="CM110" s="47">
        <f>CL110 * $CJ$126</f>
        <v>6.2084581830882133</v>
      </c>
      <c r="CN110" s="48">
        <f>IF(CD110&gt;0,V110,W110)</f>
        <v>45.562731931490511</v>
      </c>
      <c r="CO110" s="65">
        <f>CM110/CN110</f>
        <v>0.13626176306599519</v>
      </c>
      <c r="CP110" s="70">
        <f>N110</f>
        <v>0</v>
      </c>
      <c r="CQ110" s="1">
        <f>BW110+BY110</f>
        <v>8048</v>
      </c>
    </row>
    <row r="111" spans="1:95" x14ac:dyDescent="0.2">
      <c r="A111" s="31" t="s">
        <v>195</v>
      </c>
      <c r="B111">
        <v>0</v>
      </c>
      <c r="C111">
        <v>0</v>
      </c>
      <c r="D111">
        <v>3.2760687175389498E-2</v>
      </c>
      <c r="E111">
        <v>0.96723931282460995</v>
      </c>
      <c r="F111">
        <v>1.74811283273738E-2</v>
      </c>
      <c r="G111">
        <v>1.74811283273738E-2</v>
      </c>
      <c r="H111">
        <v>0.125365649811951</v>
      </c>
      <c r="I111">
        <v>7.8562473882156203E-2</v>
      </c>
      <c r="J111">
        <v>9.9242307455394196E-2</v>
      </c>
      <c r="K111">
        <v>4.1651740805546601E-2</v>
      </c>
      <c r="L111">
        <v>0.83323015043469595</v>
      </c>
      <c r="M111">
        <v>-2.04863880930951</v>
      </c>
      <c r="N111" s="21">
        <v>0</v>
      </c>
      <c r="O111">
        <v>1.0003061411332099</v>
      </c>
      <c r="P111">
        <v>0.99347005986565196</v>
      </c>
      <c r="Q111">
        <v>1.0125968503852301</v>
      </c>
      <c r="R111">
        <v>0.991736999716611</v>
      </c>
      <c r="S111">
        <v>108.52999877929599</v>
      </c>
      <c r="T111" s="27">
        <f>IF(C111,P111,R111)</f>
        <v>0.991736999716611</v>
      </c>
      <c r="U111" s="27">
        <f>IF(D111 = 0,O111,Q111)</f>
        <v>1.0125968503852301</v>
      </c>
      <c r="V111" s="39">
        <f>S111*T111^(1-N111)</f>
        <v>107.63321536862647</v>
      </c>
      <c r="W111" s="38">
        <f>S111*U111^(N111+1)</f>
        <v>109.89713493622799</v>
      </c>
      <c r="X111" s="44">
        <f>0.5 * (D111-MAX($D$3:$D$125))/(MIN($D$3:$D$125)-MAX($D$3:$D$125)) + 0.75</f>
        <v>1.233504365685322</v>
      </c>
      <c r="Y111" s="44">
        <f>AVERAGE(D111, F111, G111, H111, I111, J111, K111)</f>
        <v>5.893501654074073E-2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PERCENTILE($L$2:$L$125, 0.05)</f>
        <v>-9.907550352032625E-2</v>
      </c>
      <c r="AG111" s="22">
        <f>PERCENTILE($L$2:$L$125, 0.95)</f>
        <v>0.96668296941511545</v>
      </c>
      <c r="AH111" s="22">
        <f>MIN(MAX(L111,AF111), AG111)</f>
        <v>0.83323015043469595</v>
      </c>
      <c r="AI111" s="22">
        <f>AH111-$AH$126+1</f>
        <v>1.9323056539550221</v>
      </c>
      <c r="AJ111" s="22">
        <f>PERCENTILE($M$2:$M$125, 0.02)</f>
        <v>-2.5910440121824867</v>
      </c>
      <c r="AK111" s="22">
        <f>PERCENTILE($M$2:$M$125, 0.98)</f>
        <v>1.2685596617232511</v>
      </c>
      <c r="AL111" s="22">
        <f>MIN(MAX(M111,AJ111), AK111)</f>
        <v>-2.04863880930951</v>
      </c>
      <c r="AM111" s="22">
        <f>AL111-$AL$126 + 1</f>
        <v>1.5424052028729767</v>
      </c>
      <c r="AN111" s="46">
        <v>1</v>
      </c>
      <c r="AO111" s="17">
        <v>1</v>
      </c>
      <c r="AP111" s="51">
        <v>1</v>
      </c>
      <c r="AQ111" s="21">
        <v>1</v>
      </c>
      <c r="AR111" s="17">
        <f>(AI111^4)*AB111*AE111*AN111</f>
        <v>13.94130082577958</v>
      </c>
      <c r="AS111" s="17">
        <f>(AM111^4) *Z111*AC111*AO111</f>
        <v>5.6597067074552436</v>
      </c>
      <c r="AT111" s="17">
        <f>(AM111^4)*AA111*AP111*AQ111</f>
        <v>5.6597067074552436</v>
      </c>
      <c r="AU111" s="17">
        <f>MIN(AR111, 0.05*AR$126)</f>
        <v>13.94130082577958</v>
      </c>
      <c r="AV111" s="17">
        <f>MIN(AS111, 0.05*AS$126)</f>
        <v>5.6597067074552436</v>
      </c>
      <c r="AW111" s="17">
        <f>MIN(AT111, 0.05*AT$126)</f>
        <v>5.6597067074552436</v>
      </c>
      <c r="AX111" s="14">
        <f>AU111/$AU$126</f>
        <v>1.786553662439215E-2</v>
      </c>
      <c r="AY111" s="14">
        <f>AV111/$AV$126</f>
        <v>8.4247208298993354E-4</v>
      </c>
      <c r="AZ111" s="67">
        <f>AW111/$AW$126</f>
        <v>4.0673207537179635E-4</v>
      </c>
      <c r="BA111" s="21">
        <f>N111</f>
        <v>0</v>
      </c>
      <c r="BB111" s="66">
        <v>1845</v>
      </c>
      <c r="BC111" s="15">
        <f>$D$132*AX111</f>
        <v>2107.3651036034248</v>
      </c>
      <c r="BD111" s="19">
        <f>BC111-BB111</f>
        <v>262.36510360342481</v>
      </c>
      <c r="BE111" s="53">
        <f>BD111*IF($BD$126 &gt; 0, (BD111&gt;0), (BD111&lt;0))</f>
        <v>262.36510360342481</v>
      </c>
      <c r="BF111" s="61">
        <f>BE111/$BE$126</f>
        <v>6.5536716373299905E-3</v>
      </c>
      <c r="BG111" s="62">
        <f>BF111*$BD$126</f>
        <v>19.910054434208625</v>
      </c>
      <c r="BH111" s="63">
        <f>(IF(BG111 &gt; 0, V111, W111))</f>
        <v>107.63321536862647</v>
      </c>
      <c r="BI111" s="46">
        <f>BG111/BH111</f>
        <v>0.18498057840249302</v>
      </c>
      <c r="BJ111" s="64">
        <f>BB111/BC111</f>
        <v>0.87550087872538007</v>
      </c>
      <c r="BK111" s="66">
        <v>1411</v>
      </c>
      <c r="BL111" s="66">
        <v>2930</v>
      </c>
      <c r="BM111" s="66">
        <v>109</v>
      </c>
      <c r="BN111" s="10">
        <f>SUM(BK111:BM111)</f>
        <v>4450</v>
      </c>
      <c r="BO111" s="15">
        <f>AY111*$D$131</f>
        <v>147.5648826402678</v>
      </c>
      <c r="BP111" s="9">
        <f>BO111-BN111</f>
        <v>-4302.4351173597324</v>
      </c>
      <c r="BQ111" s="53">
        <f>BP111*IF($BP$126 &gt; 0, (BP111&gt;0), (BP111&lt;0))</f>
        <v>0</v>
      </c>
      <c r="BR111" s="7">
        <f>BQ111/$BQ$126</f>
        <v>0</v>
      </c>
      <c r="BS111" s="62">
        <f>BR111*$BP$126*OR(M111&gt;0, BP111 &lt; 0)</f>
        <v>0</v>
      </c>
      <c r="BT111" s="48">
        <f>IF(BS111&gt;0,V111,W111)</f>
        <v>109.89713493622799</v>
      </c>
      <c r="BU111" s="46">
        <f>BS111/BT111</f>
        <v>0</v>
      </c>
      <c r="BV111" s="64">
        <f>BN111/BO111</f>
        <v>30.156226335016076</v>
      </c>
      <c r="BW111" s="16">
        <f>BB111+BN111+BY111</f>
        <v>6295</v>
      </c>
      <c r="BX111" s="69">
        <f>BC111+BO111+BZ111</f>
        <v>2259.0050349068429</v>
      </c>
      <c r="BY111" s="66">
        <v>0</v>
      </c>
      <c r="BZ111" s="15">
        <f>AZ111*$D$134</f>
        <v>4.075048663150028</v>
      </c>
      <c r="CA111" s="37">
        <f>BZ111-BY111</f>
        <v>4.075048663150028</v>
      </c>
      <c r="CB111" s="54">
        <f>CA111*(CA111&lt;&gt;0)</f>
        <v>4.075048663150028</v>
      </c>
      <c r="CC111" s="26">
        <f>CB111/$CB$126</f>
        <v>1.8314825452359698E-3</v>
      </c>
      <c r="CD111" s="47">
        <f>CC111 * $CA$126</f>
        <v>4.075048663150028</v>
      </c>
      <c r="CE111" s="48">
        <f>IF(CD111&gt;0, V111, W111)</f>
        <v>107.63321536862647</v>
      </c>
      <c r="CF111" s="65">
        <f>CD111/CE111</f>
        <v>3.786051219592057E-2</v>
      </c>
      <c r="CG111" t="s">
        <v>222</v>
      </c>
      <c r="CH111" s="66">
        <v>116</v>
      </c>
      <c r="CI111" s="15">
        <f>AZ111*$CH$129</f>
        <v>3.7838284971838214</v>
      </c>
      <c r="CJ111" s="37">
        <f>CI111-CH111</f>
        <v>-112.21617150281618</v>
      </c>
      <c r="CK111" s="54">
        <f>CJ111*(CJ111&lt;&gt;0)</f>
        <v>-112.21617150281618</v>
      </c>
      <c r="CL111" s="26">
        <f>CK111/$CK$126</f>
        <v>-1.7460116929020723E-2</v>
      </c>
      <c r="CM111" s="47">
        <f>CL111 * $CJ$126</f>
        <v>-112.21617150281618</v>
      </c>
      <c r="CN111" s="48">
        <f>IF(CD111&gt;0,V111,W111)</f>
        <v>107.63321536862647</v>
      </c>
      <c r="CO111" s="65">
        <f>CM111/CN111</f>
        <v>-1.0425793851692884</v>
      </c>
      <c r="CP111" s="70">
        <f>N111</f>
        <v>0</v>
      </c>
      <c r="CQ111" s="1">
        <f>BW111+BY111</f>
        <v>6295</v>
      </c>
    </row>
    <row r="112" spans="1:95" x14ac:dyDescent="0.2">
      <c r="A112" s="31" t="s">
        <v>125</v>
      </c>
      <c r="B112">
        <v>0</v>
      </c>
      <c r="C112">
        <v>0</v>
      </c>
      <c r="D112">
        <v>1.0056568196103E-2</v>
      </c>
      <c r="E112">
        <v>0.98994343180389599</v>
      </c>
      <c r="F112">
        <v>1.2461059190031099E-3</v>
      </c>
      <c r="G112">
        <v>1.2461059190031099E-3</v>
      </c>
      <c r="H112">
        <v>4.5239702903443597E-2</v>
      </c>
      <c r="I112">
        <v>2.6333558406482101E-2</v>
      </c>
      <c r="J112">
        <v>3.4515537931484201E-2</v>
      </c>
      <c r="K112">
        <v>6.5582022013657903E-3</v>
      </c>
      <c r="L112">
        <v>0.417062937348957</v>
      </c>
      <c r="M112">
        <v>-1.05763991748919</v>
      </c>
      <c r="N112" s="21">
        <v>3</v>
      </c>
      <c r="O112">
        <v>1.01505651550969</v>
      </c>
      <c r="P112">
        <v>0.98188883990632703</v>
      </c>
      <c r="Q112">
        <v>1.0090422422820899</v>
      </c>
      <c r="R112">
        <v>0.97851458715518203</v>
      </c>
      <c r="S112">
        <v>42.740001678466797</v>
      </c>
      <c r="T112" s="27">
        <f>IF(C112,P112,R112)</f>
        <v>0.97851458715518203</v>
      </c>
      <c r="U112" s="27">
        <f>IF(D112 = 0,O112,Q112)</f>
        <v>1.0090422422820899</v>
      </c>
      <c r="V112" s="39">
        <f>S112*T112^(1-N112)</f>
        <v>44.637506491010399</v>
      </c>
      <c r="W112" s="38">
        <f>S112*U112^(N112+1)</f>
        <v>44.306957243830148</v>
      </c>
      <c r="X112" s="44">
        <f>0.5 * (D112-MAX($D$3:$D$125))/(MIN($D$3:$D$125)-MAX($D$3:$D$125)) + 0.75</f>
        <v>1.2451421396098228</v>
      </c>
      <c r="Y112" s="44">
        <f>AVERAGE(D112, F112, G112, H112, I112, J112, K112)</f>
        <v>1.7885111639554991E-2</v>
      </c>
      <c r="Z112" s="22">
        <f>AI112^N112</f>
        <v>3.4851107008444759</v>
      </c>
      <c r="AA112" s="22">
        <f>(Z112+AB112)/2</f>
        <v>9.8724217506600951</v>
      </c>
      <c r="AB112" s="22">
        <f>AM112^N112</f>
        <v>16.259732800475714</v>
      </c>
      <c r="AC112" s="22">
        <v>1</v>
      </c>
      <c r="AD112" s="22">
        <v>1</v>
      </c>
      <c r="AE112" s="22">
        <v>1</v>
      </c>
      <c r="AF112" s="22">
        <f>PERCENTILE($L$2:$L$125, 0.05)</f>
        <v>-9.907550352032625E-2</v>
      </c>
      <c r="AG112" s="22">
        <f>PERCENTILE($L$2:$L$125, 0.95)</f>
        <v>0.96668296941511545</v>
      </c>
      <c r="AH112" s="22">
        <f>MIN(MAX(L112,AF112), AG112)</f>
        <v>0.417062937348957</v>
      </c>
      <c r="AI112" s="22">
        <f>AH112-$AH$126+1</f>
        <v>1.5161384408692833</v>
      </c>
      <c r="AJ112" s="22">
        <f>PERCENTILE($M$2:$M$125, 0.02)</f>
        <v>-2.5910440121824867</v>
      </c>
      <c r="AK112" s="22">
        <f>PERCENTILE($M$2:$M$125, 0.98)</f>
        <v>1.2685596617232511</v>
      </c>
      <c r="AL112" s="22">
        <f>MIN(MAX(M112,AJ112), AK112)</f>
        <v>-1.05763991748919</v>
      </c>
      <c r="AM112" s="22">
        <f>AL112-$AL$126 + 1</f>
        <v>2.5334040946932967</v>
      </c>
      <c r="AN112" s="46">
        <v>1</v>
      </c>
      <c r="AO112" s="17">
        <v>1</v>
      </c>
      <c r="AP112" s="51">
        <v>1</v>
      </c>
      <c r="AQ112" s="21">
        <v>1</v>
      </c>
      <c r="AR112" s="17">
        <f>(AI112^4)*AB112*AE112*AN112</f>
        <v>85.914969688544673</v>
      </c>
      <c r="AS112" s="17">
        <f>(AM112^4) *Z112*AC112*AO112</f>
        <v>143.56033073049383</v>
      </c>
      <c r="AT112" s="17">
        <f>(AM112^4)*AA112*AP112*AQ112</f>
        <v>406.66947287851184</v>
      </c>
      <c r="AU112" s="17">
        <f>MIN(AR112, 0.05*AR$126)</f>
        <v>80.473351598524658</v>
      </c>
      <c r="AV112" s="17">
        <f>MIN(AS112, 0.05*AS$126)</f>
        <v>143.56033073049383</v>
      </c>
      <c r="AW112" s="17">
        <f>MIN(AT112, 0.05*AT$126)</f>
        <v>406.66947287851184</v>
      </c>
      <c r="AX112" s="14">
        <f>AU112/$AU$126</f>
        <v>0.10312521250617476</v>
      </c>
      <c r="AY112" s="14">
        <f>AV112/$AV$126</f>
        <v>2.1369582756987644E-2</v>
      </c>
      <c r="AZ112" s="67">
        <f>AW112/$AW$126</f>
        <v>2.9225104275518606E-2</v>
      </c>
      <c r="BA112" s="21">
        <f>N112</f>
        <v>3</v>
      </c>
      <c r="BB112" s="66">
        <v>855</v>
      </c>
      <c r="BC112" s="15">
        <f>$D$132*AX112</f>
        <v>12164.340691590856</v>
      </c>
      <c r="BD112" s="19">
        <f>BC112-BB112</f>
        <v>11309.340691590856</v>
      </c>
      <c r="BE112" s="53">
        <f>BD112*IF($BD$126 &gt; 0, (BD112&gt;0), (BD112&lt;0))</f>
        <v>11309.340691590856</v>
      </c>
      <c r="BF112" s="61">
        <f>BE112/$BE$126</f>
        <v>0.28249833651434364</v>
      </c>
      <c r="BG112" s="62">
        <f>BF112*$BD$126</f>
        <v>858.2299463305809</v>
      </c>
      <c r="BH112" s="63">
        <f>(IF(BG112 &gt; 0, V112, W112))</f>
        <v>44.637506491010399</v>
      </c>
      <c r="BI112" s="46">
        <f>BG112/BH112</f>
        <v>19.226655200899739</v>
      </c>
      <c r="BJ112" s="64">
        <f>BB112/BC112</f>
        <v>7.0287409870972858E-2</v>
      </c>
      <c r="BK112" s="66">
        <v>0</v>
      </c>
      <c r="BL112" s="66">
        <v>1496</v>
      </c>
      <c r="BM112" s="66">
        <v>43</v>
      </c>
      <c r="BN112" s="10">
        <f>SUM(BK112:BM112)</f>
        <v>1539</v>
      </c>
      <c r="BO112" s="15">
        <f>AY112*$D$131</f>
        <v>3743.032006965685</v>
      </c>
      <c r="BP112" s="9">
        <f>BO112-BN112</f>
        <v>2204.032006965685</v>
      </c>
      <c r="BQ112" s="53">
        <f>BP112*IF($BP$126 &gt; 0, (BP112&gt;0), (BP112&lt;0))</f>
        <v>2204.032006965685</v>
      </c>
      <c r="BR112" s="7">
        <f>BQ112/$BQ$126</f>
        <v>1.7264193101815779E-2</v>
      </c>
      <c r="BS112" s="62">
        <f>BR112*$BP$126*OR(M112&gt;0, BP112 &lt; 0)</f>
        <v>0</v>
      </c>
      <c r="BT112" s="48">
        <f>IF(BS112&gt;0,V112,W112)</f>
        <v>44.306957243830148</v>
      </c>
      <c r="BU112" s="46">
        <f>BS112/BT112</f>
        <v>0</v>
      </c>
      <c r="BV112" s="64">
        <f>BN112/BO112</f>
        <v>0.41116399676411025</v>
      </c>
      <c r="BW112" s="16">
        <f>BB112+BN112+BY112</f>
        <v>2394</v>
      </c>
      <c r="BX112" s="69">
        <f>BC112+BO112+BZ112</f>
        <v>16200.179018292962</v>
      </c>
      <c r="BY112" s="66">
        <v>0</v>
      </c>
      <c r="BZ112" s="15">
        <f>AZ112*$D$134</f>
        <v>292.8063197364209</v>
      </c>
      <c r="CA112" s="37">
        <f>BZ112-BY112</f>
        <v>292.8063197364209</v>
      </c>
      <c r="CB112" s="54">
        <f>CA112*(CA112&lt;&gt;0)</f>
        <v>292.8063197364209</v>
      </c>
      <c r="CC112" s="26">
        <f>CB112/$CB$126</f>
        <v>0.13159834594895337</v>
      </c>
      <c r="CD112" s="47">
        <f>CC112 * $CA$126</f>
        <v>292.8063197364209</v>
      </c>
      <c r="CE112" s="48">
        <f>IF(CD112&gt;0, V112, W112)</f>
        <v>44.637506491010399</v>
      </c>
      <c r="CF112" s="65">
        <f>CD112/CE112</f>
        <v>6.5596477660639385</v>
      </c>
      <c r="CG112" t="s">
        <v>222</v>
      </c>
      <c r="CH112" s="66">
        <v>0</v>
      </c>
      <c r="CI112" s="15">
        <f>AZ112*$CH$129</f>
        <v>271.88114507514962</v>
      </c>
      <c r="CJ112" s="37">
        <f>CI112-CH112</f>
        <v>271.88114507514962</v>
      </c>
      <c r="CK112" s="54">
        <f>CJ112*(CJ112&lt;&gt;0)</f>
        <v>271.88114507514962</v>
      </c>
      <c r="CL112" s="26">
        <f>CK112/$CK$126</f>
        <v>4.2302963291605669E-2</v>
      </c>
      <c r="CM112" s="47">
        <f>CL112 * $CJ$126</f>
        <v>271.88114507514962</v>
      </c>
      <c r="CN112" s="48">
        <f>IF(CD112&gt;0,V112,W112)</f>
        <v>44.637506491010399</v>
      </c>
      <c r="CO112" s="65">
        <f>CM112/CN112</f>
        <v>6.0908676681997029</v>
      </c>
      <c r="CP112" s="70">
        <f>N112</f>
        <v>3</v>
      </c>
      <c r="CQ112" s="1">
        <f>BW112+BY112</f>
        <v>2394</v>
      </c>
    </row>
    <row r="113" spans="1:95" x14ac:dyDescent="0.2">
      <c r="A113" s="31" t="s">
        <v>126</v>
      </c>
      <c r="B113">
        <v>1</v>
      </c>
      <c r="C113">
        <v>1</v>
      </c>
      <c r="D113">
        <v>0.92025766326077296</v>
      </c>
      <c r="E113">
        <v>7.9742336739226996E-2</v>
      </c>
      <c r="F113">
        <v>0.54613686534216299</v>
      </c>
      <c r="G113">
        <v>0.54613686534216299</v>
      </c>
      <c r="H113">
        <v>0.97734703409621604</v>
      </c>
      <c r="I113">
        <v>0.872022419430172</v>
      </c>
      <c r="J113">
        <v>0.92318390654055804</v>
      </c>
      <c r="K113">
        <v>0.71005969104885303</v>
      </c>
      <c r="L113">
        <v>0.30884569170563397</v>
      </c>
      <c r="M113">
        <v>-1.4033419534354099</v>
      </c>
      <c r="N113" s="21">
        <v>0</v>
      </c>
      <c r="O113">
        <v>1.00684059039054</v>
      </c>
      <c r="P113">
        <v>0.99589010142922796</v>
      </c>
      <c r="Q113">
        <v>1.00218096808729</v>
      </c>
      <c r="R113">
        <v>0.98728539883848698</v>
      </c>
      <c r="S113">
        <v>53.7</v>
      </c>
      <c r="T113" s="27">
        <f>IF(C113,P113,R113)</f>
        <v>0.99589010142922796</v>
      </c>
      <c r="U113" s="27">
        <f>IF(D113 = 0,O113,Q113)</f>
        <v>1.00218096808729</v>
      </c>
      <c r="V113" s="39">
        <f>S113*T113^(1-N113)</f>
        <v>53.479298446749546</v>
      </c>
      <c r="W113" s="38">
        <f>S113*U113^(N113+1)</f>
        <v>53.817117986287471</v>
      </c>
      <c r="X113" s="44">
        <f>0.5 * (D113-MAX($D$3:$D$125))/(MIN($D$3:$D$125)-MAX($D$3:$D$125)) + 0.75</f>
        <v>0.77858738891195411</v>
      </c>
      <c r="Y113" s="44">
        <f>AVERAGE(D113, F113, G113, H113, I113, J113, K113)</f>
        <v>0.78502063500869979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PERCENTILE($L$2:$L$125, 0.05)</f>
        <v>-9.907550352032625E-2</v>
      </c>
      <c r="AG113" s="22">
        <f>PERCENTILE($L$2:$L$125, 0.95)</f>
        <v>0.96668296941511545</v>
      </c>
      <c r="AH113" s="22">
        <f>MIN(MAX(L113,AF113), AG113)</f>
        <v>0.30884569170563397</v>
      </c>
      <c r="AI113" s="22">
        <f>AH113-$AH$126+1</f>
        <v>1.4079211952259603</v>
      </c>
      <c r="AJ113" s="22">
        <f>PERCENTILE($M$2:$M$125, 0.02)</f>
        <v>-2.5910440121824867</v>
      </c>
      <c r="AK113" s="22">
        <f>PERCENTILE($M$2:$M$125, 0.98)</f>
        <v>1.2685596617232511</v>
      </c>
      <c r="AL113" s="22">
        <f>MIN(MAX(M113,AJ113), AK113)</f>
        <v>-1.4033419534354099</v>
      </c>
      <c r="AM113" s="22">
        <f>AL113-$AL$126 + 1</f>
        <v>2.1877020587470768</v>
      </c>
      <c r="AN113" s="46">
        <v>1</v>
      </c>
      <c r="AO113" s="17">
        <v>1</v>
      </c>
      <c r="AP113" s="51">
        <v>1</v>
      </c>
      <c r="AQ113" s="21">
        <v>1</v>
      </c>
      <c r="AR113" s="17">
        <f>(AI113^4)*AB113*AE113*AN113</f>
        <v>3.9292837111637122</v>
      </c>
      <c r="AS113" s="17">
        <f>(AM113^4) *Z113*AC113*AO113</f>
        <v>22.906181732607727</v>
      </c>
      <c r="AT113" s="17">
        <f>(AM113^4)*AA113*AP113*AQ113</f>
        <v>22.906181732607727</v>
      </c>
      <c r="AU113" s="17">
        <f>MIN(AR113, 0.05*AR$126)</f>
        <v>3.9292837111637122</v>
      </c>
      <c r="AV113" s="17">
        <f>MIN(AS113, 0.05*AS$126)</f>
        <v>22.906181732607727</v>
      </c>
      <c r="AW113" s="17">
        <f>MIN(AT113, 0.05*AT$126)</f>
        <v>22.906181732607727</v>
      </c>
      <c r="AX113" s="14">
        <f>AU113/$AU$126</f>
        <v>5.0353093249099574E-3</v>
      </c>
      <c r="AY113" s="14">
        <f>AV113/$AV$126</f>
        <v>3.4096852778954007E-3</v>
      </c>
      <c r="AZ113" s="67">
        <f>AW113/$AW$126</f>
        <v>1.6461416318048221E-3</v>
      </c>
      <c r="BA113" s="21">
        <f>N113</f>
        <v>0</v>
      </c>
      <c r="BB113" s="66">
        <v>0</v>
      </c>
      <c r="BC113" s="15">
        <f>$D$132*AX113</f>
        <v>593.94998203840385</v>
      </c>
      <c r="BD113" s="19">
        <f>BC113-BB113</f>
        <v>593.94998203840385</v>
      </c>
      <c r="BE113" s="53">
        <f>BD113*IF($BD$126 &gt; 0, (BD113&gt;0), (BD113&lt;0))</f>
        <v>593.94998203840385</v>
      </c>
      <c r="BF113" s="61">
        <f>BE113/$BE$126</f>
        <v>1.4836398201650674E-2</v>
      </c>
      <c r="BG113" s="62">
        <f>BF113*$BD$126</f>
        <v>45.072977736615002</v>
      </c>
      <c r="BH113" s="63">
        <f>(IF(BG113 &gt; 0, V113, W113))</f>
        <v>53.479298446749546</v>
      </c>
      <c r="BI113" s="46">
        <f>BG113/BH113</f>
        <v>0.84281168687160524</v>
      </c>
      <c r="BJ113" s="64">
        <f>BB113/BC113</f>
        <v>0</v>
      </c>
      <c r="BK113" s="66">
        <v>0</v>
      </c>
      <c r="BL113" s="66">
        <v>0</v>
      </c>
      <c r="BM113" s="66">
        <v>0</v>
      </c>
      <c r="BN113" s="10">
        <f>SUM(BK113:BM113)</f>
        <v>0</v>
      </c>
      <c r="BO113" s="15">
        <f>AY113*$D$131</f>
        <v>597.23024422032472</v>
      </c>
      <c r="BP113" s="9">
        <f>BO113-BN113</f>
        <v>597.23024422032472</v>
      </c>
      <c r="BQ113" s="53">
        <f>BP113*IF($BP$126 &gt; 0, (BP113&gt;0), (BP113&lt;0))</f>
        <v>597.23024422032472</v>
      </c>
      <c r="BR113" s="7">
        <f>BQ113/$BQ$126</f>
        <v>4.678107318713186E-3</v>
      </c>
      <c r="BS113" s="62">
        <f>BR113*$BP$126*OR(M113&gt;0, BP113 &lt; 0)</f>
        <v>0</v>
      </c>
      <c r="BT113" s="48">
        <f>IF(BS113&gt;0,V113,W113)</f>
        <v>53.817117986287471</v>
      </c>
      <c r="BU113" s="46">
        <f>BS113/BT113</f>
        <v>0</v>
      </c>
      <c r="BV113" s="64">
        <f>BN113/BO113</f>
        <v>0</v>
      </c>
      <c r="BW113" s="16">
        <f>BB113+BN113+BY113</f>
        <v>0</v>
      </c>
      <c r="BX113" s="69">
        <f>BC113+BO113+BZ113</f>
        <v>1207.672919267781</v>
      </c>
      <c r="BY113" s="66">
        <v>0</v>
      </c>
      <c r="BZ113" s="15">
        <f>AZ113*$D$134</f>
        <v>16.492693009052513</v>
      </c>
      <c r="CA113" s="37">
        <f>BZ113-BY113</f>
        <v>16.492693009052513</v>
      </c>
      <c r="CB113" s="54">
        <f>CA113*(CA113&lt;&gt;0)</f>
        <v>16.492693009052513</v>
      </c>
      <c r="CC113" s="26">
        <f>CB113/$CB$126</f>
        <v>7.4124462962033852E-3</v>
      </c>
      <c r="CD113" s="47">
        <f>CC113 * $CA$126</f>
        <v>16.492693009052513</v>
      </c>
      <c r="CE113" s="48">
        <f>IF(CD113&gt;0, V113, W113)</f>
        <v>53.479298446749546</v>
      </c>
      <c r="CF113" s="65">
        <f>CD113/CE113</f>
        <v>0.30839396716235218</v>
      </c>
      <c r="CG113" t="s">
        <v>222</v>
      </c>
      <c r="CH113" s="66">
        <v>0</v>
      </c>
      <c r="CI113" s="15">
        <f>AZ113*$CH$129</f>
        <v>15.314055600680259</v>
      </c>
      <c r="CJ113" s="37">
        <f>CI113-CH113</f>
        <v>15.314055600680259</v>
      </c>
      <c r="CK113" s="54">
        <f>CJ113*(CJ113&lt;&gt;0)</f>
        <v>15.314055600680259</v>
      </c>
      <c r="CL113" s="26">
        <f>CK113/$CK$126</f>
        <v>2.3827688813879352E-3</v>
      </c>
      <c r="CM113" s="47">
        <f>CL113 * $CJ$126</f>
        <v>15.314055600680259</v>
      </c>
      <c r="CN113" s="48">
        <f>IF(CD113&gt;0,V113,W113)</f>
        <v>53.479298446749546</v>
      </c>
      <c r="CO113" s="65">
        <f>CM113/CN113</f>
        <v>0.28635483346754792</v>
      </c>
      <c r="CP113" s="70">
        <f>N113</f>
        <v>0</v>
      </c>
      <c r="CQ113" s="1">
        <f>BW113+BY113</f>
        <v>0</v>
      </c>
    </row>
    <row r="114" spans="1:95" x14ac:dyDescent="0.2">
      <c r="A114" s="31" t="s">
        <v>196</v>
      </c>
      <c r="B114">
        <v>0</v>
      </c>
      <c r="C114">
        <v>0</v>
      </c>
      <c r="D114">
        <v>2.3971234518577701E-3</v>
      </c>
      <c r="E114">
        <v>0.99760287654814195</v>
      </c>
      <c r="F114">
        <v>3.17838696861342E-3</v>
      </c>
      <c r="G114">
        <v>3.17838696861342E-3</v>
      </c>
      <c r="H114">
        <v>2.79983284580025E-2</v>
      </c>
      <c r="I114">
        <v>1.00292519849561E-2</v>
      </c>
      <c r="J114">
        <v>1.67571564193593E-2</v>
      </c>
      <c r="K114">
        <v>7.29799476529741E-3</v>
      </c>
      <c r="L114">
        <v>0.76984425323882399</v>
      </c>
      <c r="M114">
        <v>-2.44806765488778</v>
      </c>
      <c r="N114" s="21">
        <v>5</v>
      </c>
      <c r="O114">
        <v>0.99893000224888195</v>
      </c>
      <c r="P114">
        <v>0.98526373998757499</v>
      </c>
      <c r="Q114">
        <v>1.01720255735515</v>
      </c>
      <c r="R114">
        <v>0.99280962053136601</v>
      </c>
      <c r="S114">
        <v>287.92999267578102</v>
      </c>
      <c r="T114" s="27">
        <f>IF(C114,P114,R114)</f>
        <v>0.99280962053136601</v>
      </c>
      <c r="U114" s="27">
        <f>IF(D114 = 0,O114,Q114)</f>
        <v>1.01720255735515</v>
      </c>
      <c r="V114" s="39">
        <f>S114*T114^(1-N114)</f>
        <v>296.36232862828939</v>
      </c>
      <c r="W114" s="38">
        <f>S114*U114^(N114+1)</f>
        <v>318.95658031341276</v>
      </c>
      <c r="X114" s="44">
        <f>0.5 * (D114-MAX($D$3:$D$125))/(MIN($D$3:$D$125)-MAX($D$3:$D$125)) + 0.75</f>
        <v>1.249068250391838</v>
      </c>
      <c r="Y114" s="44">
        <f>AVERAGE(D114, F114, G114, H114, I114, J114, K114)</f>
        <v>1.011951843095713E-2</v>
      </c>
      <c r="Z114" s="22">
        <f>AI114^N114</f>
        <v>22.800967490240637</v>
      </c>
      <c r="AA114" s="22">
        <f>(Z114+AB114)/2</f>
        <v>12.375824202895895</v>
      </c>
      <c r="AB114" s="22">
        <f>AM114^N114</f>
        <v>1.9506809155511551</v>
      </c>
      <c r="AC114" s="22">
        <v>1</v>
      </c>
      <c r="AD114" s="22">
        <v>1</v>
      </c>
      <c r="AE114" s="22">
        <v>1</v>
      </c>
      <c r="AF114" s="22">
        <f>PERCENTILE($L$2:$L$125, 0.05)</f>
        <v>-9.907550352032625E-2</v>
      </c>
      <c r="AG114" s="22">
        <f>PERCENTILE($L$2:$L$125, 0.95)</f>
        <v>0.96668296941511545</v>
      </c>
      <c r="AH114" s="22">
        <f>MIN(MAX(L114,AF114), AG114)</f>
        <v>0.76984425323882399</v>
      </c>
      <c r="AI114" s="22">
        <f>AH114-$AH$126+1</f>
        <v>1.8689197567591502</v>
      </c>
      <c r="AJ114" s="22">
        <f>PERCENTILE($M$2:$M$125, 0.02)</f>
        <v>-2.5910440121824867</v>
      </c>
      <c r="AK114" s="22">
        <f>PERCENTILE($M$2:$M$125, 0.98)</f>
        <v>1.2685596617232511</v>
      </c>
      <c r="AL114" s="22">
        <f>MIN(MAX(M114,AJ114), AK114)</f>
        <v>-2.44806765488778</v>
      </c>
      <c r="AM114" s="22">
        <f>AL114-$AL$126 + 1</f>
        <v>1.1429763572947067</v>
      </c>
      <c r="AN114" s="46">
        <v>1</v>
      </c>
      <c r="AO114" s="17">
        <v>1</v>
      </c>
      <c r="AP114" s="51">
        <v>1</v>
      </c>
      <c r="AQ114" s="21">
        <v>1</v>
      </c>
      <c r="AR114" s="17">
        <f>(AI114^4)*AB114*AE114*AN114</f>
        <v>23.798460034711155</v>
      </c>
      <c r="AS114" s="17">
        <f>(AM114^4) *Z114*AC114*AO114</f>
        <v>38.913676433856985</v>
      </c>
      <c r="AT114" s="17">
        <f>(AM114^4)*AA114*AP114*AQ114</f>
        <v>21.121420344988366</v>
      </c>
      <c r="AU114" s="17">
        <f>MIN(AR114, 0.05*AR$126)</f>
        <v>23.798460034711155</v>
      </c>
      <c r="AV114" s="17">
        <f>MIN(AS114, 0.05*AS$126)</f>
        <v>38.913676433856985</v>
      </c>
      <c r="AW114" s="17">
        <f>MIN(AT114, 0.05*AT$126)</f>
        <v>21.121420344988366</v>
      </c>
      <c r="AX114" s="14">
        <f>AU114/$AU$126</f>
        <v>3.049731618788808E-2</v>
      </c>
      <c r="AY114" s="14">
        <f>AV114/$AV$126</f>
        <v>5.792470835784388E-3</v>
      </c>
      <c r="AZ114" s="67">
        <f>AW114/$AW$126</f>
        <v>1.517880620987132E-3</v>
      </c>
      <c r="BA114" s="21">
        <f>N114</f>
        <v>5</v>
      </c>
      <c r="BB114" s="66">
        <v>2879</v>
      </c>
      <c r="BC114" s="15">
        <f>$D$132*AX114</f>
        <v>3597.3719255747142</v>
      </c>
      <c r="BD114" s="19">
        <f>BC114-BB114</f>
        <v>718.37192557471417</v>
      </c>
      <c r="BE114" s="53">
        <f>BD114*IF($BD$126 &gt; 0, (BD114&gt;0), (BD114&lt;0))</f>
        <v>718.37192557471417</v>
      </c>
      <c r="BF114" s="61">
        <f>BE114/$BE$126</f>
        <v>1.7944359402344234E-2</v>
      </c>
      <c r="BG114" s="62">
        <f>BF114*$BD$126</f>
        <v>54.514963864322091</v>
      </c>
      <c r="BH114" s="63">
        <f>(IF(BG114 &gt; 0, V114, W114))</f>
        <v>296.36232862828939</v>
      </c>
      <c r="BI114" s="46">
        <f>BG114/BH114</f>
        <v>0.18394700877349748</v>
      </c>
      <c r="BJ114" s="64">
        <f>BB114/BC114</f>
        <v>0.80030646248512449</v>
      </c>
      <c r="BK114" s="66">
        <v>864</v>
      </c>
      <c r="BL114" s="66">
        <v>2303</v>
      </c>
      <c r="BM114" s="66">
        <v>0</v>
      </c>
      <c r="BN114" s="10">
        <f>SUM(BK114:BM114)</f>
        <v>3167</v>
      </c>
      <c r="BO114" s="15">
        <f>AY114*$D$131</f>
        <v>1014.591814183486</v>
      </c>
      <c r="BP114" s="9">
        <f>BO114-BN114</f>
        <v>-2152.4081858165141</v>
      </c>
      <c r="BQ114" s="53">
        <f>BP114*IF($BP$126 &gt; 0, (BP114&gt;0), (BP114&lt;0))</f>
        <v>0</v>
      </c>
      <c r="BR114" s="7">
        <f>BQ114/$BQ$126</f>
        <v>0</v>
      </c>
      <c r="BS114" s="62">
        <f>BR114*$BP$126*OR(M114&gt;0, BP114 &lt; 0)</f>
        <v>0</v>
      </c>
      <c r="BT114" s="48">
        <f>IF(BS114&gt;0,V114,W114)</f>
        <v>318.95658031341276</v>
      </c>
      <c r="BU114" s="46">
        <f>BS114/BT114</f>
        <v>0</v>
      </c>
      <c r="BV114" s="64">
        <f>BN114/BO114</f>
        <v>3.1214523473646487</v>
      </c>
      <c r="BW114" s="16">
        <f>BB114+BN114+BY114</f>
        <v>6334</v>
      </c>
      <c r="BX114" s="69">
        <f>BC114+BO114+BZ114</f>
        <v>4627.1713856998704</v>
      </c>
      <c r="BY114" s="66">
        <v>288</v>
      </c>
      <c r="BZ114" s="15">
        <f>AZ114*$D$134</f>
        <v>15.207645941670076</v>
      </c>
      <c r="CA114" s="37">
        <f>BZ114-BY114</f>
        <v>-272.79235405832992</v>
      </c>
      <c r="CB114" s="54">
        <f>CA114*(CA114&lt;&gt;0)</f>
        <v>-272.79235405832992</v>
      </c>
      <c r="CC114" s="26">
        <f>CB114/$CB$126</f>
        <v>-0.12260330519475517</v>
      </c>
      <c r="CD114" s="47">
        <f>CC114 * $CA$126</f>
        <v>-272.79235405832992</v>
      </c>
      <c r="CE114" s="48">
        <f>IF(CD114&gt;0, V114, W114)</f>
        <v>318.95658031341276</v>
      </c>
      <c r="CF114" s="65">
        <f>CD114/CE114</f>
        <v>-0.8552648570231064</v>
      </c>
      <c r="CG114" t="s">
        <v>222</v>
      </c>
      <c r="CH114" s="66">
        <v>0</v>
      </c>
      <c r="CI114" s="15">
        <f>AZ114*$CH$129</f>
        <v>14.120843417043289</v>
      </c>
      <c r="CJ114" s="37">
        <f>CI114-CH114</f>
        <v>14.120843417043289</v>
      </c>
      <c r="CK114" s="54">
        <f>CJ114*(CJ114&lt;&gt;0)</f>
        <v>14.120843417043289</v>
      </c>
      <c r="CL114" s="26">
        <f>CK114/$CK$126</f>
        <v>2.1971127146480922E-3</v>
      </c>
      <c r="CM114" s="47">
        <f>CL114 * $CJ$126</f>
        <v>14.120843417043288</v>
      </c>
      <c r="CN114" s="48">
        <f>IF(CD114&gt;0,V114,W114)</f>
        <v>318.95658031341276</v>
      </c>
      <c r="CO114" s="65">
        <f>CM114/CN114</f>
        <v>4.4271992768319376E-2</v>
      </c>
      <c r="CP114" s="70">
        <f>N114</f>
        <v>5</v>
      </c>
      <c r="CQ114" s="1">
        <f>BW114+BY114</f>
        <v>6622</v>
      </c>
    </row>
    <row r="115" spans="1:95" x14ac:dyDescent="0.2">
      <c r="A115" s="31" t="s">
        <v>181</v>
      </c>
      <c r="B115">
        <v>0</v>
      </c>
      <c r="C115">
        <v>0</v>
      </c>
      <c r="D115">
        <v>0.18181818181818099</v>
      </c>
      <c r="E115">
        <v>0.81818181818181801</v>
      </c>
      <c r="F115">
        <v>0.245798319327731</v>
      </c>
      <c r="G115">
        <v>0.245798319327731</v>
      </c>
      <c r="H115">
        <v>0.60795454545454497</v>
      </c>
      <c r="I115">
        <v>4.1193181818181802E-2</v>
      </c>
      <c r="J115">
        <v>0.15825164178642501</v>
      </c>
      <c r="K115">
        <v>0.19722572748492401</v>
      </c>
      <c r="L115">
        <v>0.51953385323444601</v>
      </c>
      <c r="M115">
        <v>-1.75060094304641</v>
      </c>
      <c r="N115" s="21">
        <v>0</v>
      </c>
      <c r="O115">
        <v>1.0001080526145401</v>
      </c>
      <c r="P115">
        <v>0.97001515470122002</v>
      </c>
      <c r="Q115">
        <v>1.0157455749031401</v>
      </c>
      <c r="R115">
        <v>0.98524327447192594</v>
      </c>
      <c r="S115">
        <v>19.370000839233398</v>
      </c>
      <c r="T115" s="27">
        <f>IF(C115,P115,R115)</f>
        <v>0.98524327447192594</v>
      </c>
      <c r="U115" s="27">
        <f>IF(D115 = 0,O115,Q115)</f>
        <v>1.0157455749031401</v>
      </c>
      <c r="V115" s="39">
        <f>S115*T115^(1-N115)</f>
        <v>19.084163053370268</v>
      </c>
      <c r="W115" s="38">
        <f>S115*U115^(N115+1)</f>
        <v>19.674992638321434</v>
      </c>
      <c r="X115" s="44">
        <f>0.5 * (D115-MAX($D$3:$D$125))/(MIN($D$3:$D$125)-MAX($D$3:$D$125)) + 0.75</f>
        <v>1.1570998407624251</v>
      </c>
      <c r="Y115" s="44">
        <f>AVERAGE(D115, F115, G115, H115, I115, J115, K115)</f>
        <v>0.23971998814538842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PERCENTILE($L$2:$L$125, 0.05)</f>
        <v>-9.907550352032625E-2</v>
      </c>
      <c r="AG115" s="22">
        <f>PERCENTILE($L$2:$L$125, 0.95)</f>
        <v>0.96668296941511545</v>
      </c>
      <c r="AH115" s="22">
        <f>MIN(MAX(L115,AF115), AG115)</f>
        <v>0.51953385323444601</v>
      </c>
      <c r="AI115" s="22">
        <f>AH115-$AH$126+1</f>
        <v>1.6186093567547721</v>
      </c>
      <c r="AJ115" s="22">
        <f>PERCENTILE($M$2:$M$125, 0.02)</f>
        <v>-2.5910440121824867</v>
      </c>
      <c r="AK115" s="22">
        <f>PERCENTILE($M$2:$M$125, 0.98)</f>
        <v>1.2685596617232511</v>
      </c>
      <c r="AL115" s="22">
        <f>MIN(MAX(M115,AJ115), AK115)</f>
        <v>-1.75060094304641</v>
      </c>
      <c r="AM115" s="22">
        <f>AL115-$AL$126 + 1</f>
        <v>1.8404430691360767</v>
      </c>
      <c r="AN115" s="46">
        <v>1</v>
      </c>
      <c r="AO115" s="17">
        <v>1</v>
      </c>
      <c r="AP115" s="51">
        <v>1</v>
      </c>
      <c r="AQ115" s="21">
        <v>1</v>
      </c>
      <c r="AR115" s="17">
        <f>(AI115^4)*AB115*AE115*AN115</f>
        <v>6.863856359580379</v>
      </c>
      <c r="AS115" s="17">
        <f>(AM115^4) *Z115*AC115*AO115</f>
        <v>11.473331752230152</v>
      </c>
      <c r="AT115" s="17">
        <f>(AM115^4)*AA115*AP115*AQ115</f>
        <v>11.473331752230152</v>
      </c>
      <c r="AU115" s="17">
        <f>MIN(AR115, 0.05*AR$126)</f>
        <v>6.863856359580379</v>
      </c>
      <c r="AV115" s="17">
        <f>MIN(AS115, 0.05*AS$126)</f>
        <v>11.473331752230152</v>
      </c>
      <c r="AW115" s="17">
        <f>MIN(AT115, 0.05*AT$126)</f>
        <v>11.473331752230152</v>
      </c>
      <c r="AX115" s="14">
        <f>AU115/$AU$126</f>
        <v>8.7959135742839215E-3</v>
      </c>
      <c r="AY115" s="14">
        <f>AV115/$AV$126</f>
        <v>1.7078555832943428E-3</v>
      </c>
      <c r="AZ115" s="67">
        <f>AW115/$AW$126</f>
        <v>8.2452541734479999E-4</v>
      </c>
      <c r="BA115" s="21">
        <f>N115</f>
        <v>0</v>
      </c>
      <c r="BB115" s="66">
        <v>1375</v>
      </c>
      <c r="BC115" s="15">
        <f>$D$132*AX115</f>
        <v>1037.5395774818085</v>
      </c>
      <c r="BD115" s="19">
        <f>BC115-BB115</f>
        <v>-337.46042251819154</v>
      </c>
      <c r="BE115" s="53">
        <f>BD115*IF($BD$126 &gt; 0, (BD115&gt;0), (BD115&lt;0))</f>
        <v>0</v>
      </c>
      <c r="BF115" s="61">
        <f>BE115/$BE$126</f>
        <v>0</v>
      </c>
      <c r="BG115" s="62">
        <f>BF115*$BD$126</f>
        <v>0</v>
      </c>
      <c r="BH115" s="63">
        <f>(IF(BG115 &gt; 0, V115, W115))</f>
        <v>19.674992638321434</v>
      </c>
      <c r="BI115" s="46">
        <f>BG115/BH115</f>
        <v>0</v>
      </c>
      <c r="BJ115" s="64">
        <f>BB115/BC115</f>
        <v>1.3252506505219155</v>
      </c>
      <c r="BK115" s="66">
        <v>465</v>
      </c>
      <c r="BL115" s="66">
        <v>2557</v>
      </c>
      <c r="BM115" s="66">
        <v>0</v>
      </c>
      <c r="BN115" s="10">
        <f>SUM(BK115:BM115)</f>
        <v>3022</v>
      </c>
      <c r="BO115" s="15">
        <f>AY115*$D$131</f>
        <v>299.14286040308718</v>
      </c>
      <c r="BP115" s="9">
        <f>BO115-BN115</f>
        <v>-2722.8571395969129</v>
      </c>
      <c r="BQ115" s="53">
        <f>BP115*IF($BP$126 &gt; 0, (BP115&gt;0), (BP115&lt;0))</f>
        <v>0</v>
      </c>
      <c r="BR115" s="7">
        <f>BQ115/$BQ$126</f>
        <v>0</v>
      </c>
      <c r="BS115" s="62">
        <f>BR115*$BP$126*OR(M115&gt;0, BP115 &lt; 0)</f>
        <v>0</v>
      </c>
      <c r="BT115" s="48">
        <f>IF(BS115&gt;0,V115,W115)</f>
        <v>19.674992638321434</v>
      </c>
      <c r="BU115" s="46">
        <f>BS115/BT115</f>
        <v>0</v>
      </c>
      <c r="BV115" s="64">
        <f>BN115/BO115</f>
        <v>10.102196642527032</v>
      </c>
      <c r="BW115" s="16">
        <f>BB115+BN115+BY115</f>
        <v>4397</v>
      </c>
      <c r="BX115" s="69">
        <f>BC115+BO115+BZ115</f>
        <v>1344.9433580412731</v>
      </c>
      <c r="BY115" s="66">
        <v>0</v>
      </c>
      <c r="BZ115" s="15">
        <f>AZ115*$D$134</f>
        <v>8.2609201563775514</v>
      </c>
      <c r="CA115" s="37">
        <f>BZ115-BY115</f>
        <v>8.2609201563775514</v>
      </c>
      <c r="CB115" s="54">
        <f>CA115*(CA115&lt;&gt;0)</f>
        <v>8.2609201563775514</v>
      </c>
      <c r="CC115" s="26">
        <f>CB115/$CB$126</f>
        <v>3.7127731039899151E-3</v>
      </c>
      <c r="CD115" s="47">
        <f>CC115 * $CA$126</f>
        <v>8.2609201563775514</v>
      </c>
      <c r="CE115" s="48">
        <f>IF(CD115&gt;0, V115, W115)</f>
        <v>19.084163053370268</v>
      </c>
      <c r="CF115" s="65">
        <f>CD115/CE115</f>
        <v>0.43286782518443589</v>
      </c>
      <c r="CG115" t="s">
        <v>222</v>
      </c>
      <c r="CH115" s="66">
        <v>0</v>
      </c>
      <c r="CI115" s="15">
        <f>AZ115*$CH$129</f>
        <v>7.670559957558674</v>
      </c>
      <c r="CJ115" s="37">
        <f>CI115-CH115</f>
        <v>7.670559957558674</v>
      </c>
      <c r="CK115" s="54">
        <f>CJ115*(CJ115&lt;&gt;0)</f>
        <v>7.670559957558674</v>
      </c>
      <c r="CL115" s="26">
        <f>CK115/$CK$126</f>
        <v>1.1934899576098762E-3</v>
      </c>
      <c r="CM115" s="47">
        <f>CL115 * $CJ$126</f>
        <v>7.670559957558674</v>
      </c>
      <c r="CN115" s="48">
        <f>IF(CD115&gt;0,V115,W115)</f>
        <v>19.084163053370268</v>
      </c>
      <c r="CO115" s="65">
        <f>CM115/CN115</f>
        <v>0.40193326456640449</v>
      </c>
      <c r="CP115" s="70">
        <f>N115</f>
        <v>0</v>
      </c>
      <c r="CQ115" s="1">
        <f>BW115+BY115</f>
        <v>4397</v>
      </c>
    </row>
    <row r="116" spans="1:95" x14ac:dyDescent="0.2">
      <c r="A116" s="31" t="s">
        <v>178</v>
      </c>
      <c r="B116">
        <v>1</v>
      </c>
      <c r="C116">
        <v>1</v>
      </c>
      <c r="D116">
        <v>0.436259373621526</v>
      </c>
      <c r="E116">
        <v>0.563740626378473</v>
      </c>
      <c r="F116">
        <v>0.54493643138974102</v>
      </c>
      <c r="G116">
        <v>0.54493643138974102</v>
      </c>
      <c r="H116">
        <v>0.11265646731571601</v>
      </c>
      <c r="I116">
        <v>0.20862308762169601</v>
      </c>
      <c r="J116">
        <v>0.15330603397112999</v>
      </c>
      <c r="K116">
        <v>0.289036404390074</v>
      </c>
      <c r="L116">
        <v>0.60780512144780696</v>
      </c>
      <c r="M116">
        <v>-1.82787974099923</v>
      </c>
      <c r="N116" s="21">
        <v>0</v>
      </c>
      <c r="O116">
        <v>1.00711685519947</v>
      </c>
      <c r="P116">
        <v>0.98837141864966005</v>
      </c>
      <c r="Q116">
        <v>1.0057354303228501</v>
      </c>
      <c r="R116">
        <v>0.98313637344676397</v>
      </c>
      <c r="S116">
        <v>166.80999755859301</v>
      </c>
      <c r="T116" s="27">
        <f>IF(C116,P116,R116)</f>
        <v>0.98837141864966005</v>
      </c>
      <c r="U116" s="27">
        <f>IF(D116 = 0,O116,Q116)</f>
        <v>1.0057354303228501</v>
      </c>
      <c r="V116" s="39">
        <f>S116*T116^(1-N116)</f>
        <v>164.87023393193292</v>
      </c>
      <c r="W116" s="38">
        <f>S116*U116^(N116+1)</f>
        <v>167.7667246767451</v>
      </c>
      <c r="X116" s="44">
        <f>0.5 * (D116-MAX($D$3:$D$125))/(MIN($D$3:$D$125)-MAX($D$3:$D$125)) + 0.75</f>
        <v>1.0266772918853071</v>
      </c>
      <c r="Y116" s="44">
        <f>AVERAGE(D116, F116, G116, H116, I116, J116, K116)</f>
        <v>0.32710774709994633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v>1</v>
      </c>
      <c r="AD116" s="22">
        <v>1</v>
      </c>
      <c r="AE116" s="22">
        <v>1</v>
      </c>
      <c r="AF116" s="22">
        <f>PERCENTILE($L$2:$L$125, 0.05)</f>
        <v>-9.907550352032625E-2</v>
      </c>
      <c r="AG116" s="22">
        <f>PERCENTILE($L$2:$L$125, 0.95)</f>
        <v>0.96668296941511545</v>
      </c>
      <c r="AH116" s="22">
        <f>MIN(MAX(L116,AF116), AG116)</f>
        <v>0.60780512144780696</v>
      </c>
      <c r="AI116" s="22">
        <f>AH116-$AH$126+1</f>
        <v>1.7068806249681332</v>
      </c>
      <c r="AJ116" s="22">
        <f>PERCENTILE($M$2:$M$125, 0.02)</f>
        <v>-2.5910440121824867</v>
      </c>
      <c r="AK116" s="22">
        <f>PERCENTILE($M$2:$M$125, 0.98)</f>
        <v>1.2685596617232511</v>
      </c>
      <c r="AL116" s="22">
        <f>MIN(MAX(M116,AJ116), AK116)</f>
        <v>-1.82787974099923</v>
      </c>
      <c r="AM116" s="22">
        <f>AL116-$AL$126 + 1</f>
        <v>1.7631642711832567</v>
      </c>
      <c r="AN116" s="46">
        <v>1</v>
      </c>
      <c r="AO116" s="17">
        <v>1</v>
      </c>
      <c r="AP116" s="51">
        <v>1</v>
      </c>
      <c r="AQ116" s="21">
        <v>2</v>
      </c>
      <c r="AR116" s="17">
        <f>(AI116^4)*AB116*AE116*AN116</f>
        <v>8.4881411868303918</v>
      </c>
      <c r="AS116" s="17">
        <f>(AM116^4) *Z116*AC116*AO116</f>
        <v>9.6643156643272192</v>
      </c>
      <c r="AT116" s="17">
        <f>(AM116^4)*AA116*AP116*AQ116</f>
        <v>19.328631328654438</v>
      </c>
      <c r="AU116" s="17">
        <f>MIN(AR116, 0.05*AR$126)</f>
        <v>8.4881411868303918</v>
      </c>
      <c r="AV116" s="17">
        <f>MIN(AS116, 0.05*AS$126)</f>
        <v>9.6643156643272192</v>
      </c>
      <c r="AW116" s="17">
        <f>MIN(AT116, 0.05*AT$126)</f>
        <v>19.328631328654438</v>
      </c>
      <c r="AX116" s="14">
        <f>AU116/$AU$126</f>
        <v>1.087740657356126E-2</v>
      </c>
      <c r="AY116" s="14">
        <f>AV116/$AV$126</f>
        <v>1.4385756310787384E-3</v>
      </c>
      <c r="AZ116" s="67">
        <f>AW116/$AW$126</f>
        <v>1.3890427085283925E-3</v>
      </c>
      <c r="BA116" s="21">
        <f>N116</f>
        <v>0</v>
      </c>
      <c r="BB116" s="66">
        <v>1501</v>
      </c>
      <c r="BC116" s="15">
        <f>$D$132*AX116</f>
        <v>1283.0662471975656</v>
      </c>
      <c r="BD116" s="19">
        <f>BC116-BB116</f>
        <v>-217.93375280243436</v>
      </c>
      <c r="BE116" s="53">
        <f>BD116*IF($BD$126 &gt; 0, (BD116&gt;0), (BD116&lt;0))</f>
        <v>0</v>
      </c>
      <c r="BF116" s="61">
        <f>BE116/$BE$126</f>
        <v>0</v>
      </c>
      <c r="BG116" s="62">
        <f>BF116*$BD$126</f>
        <v>0</v>
      </c>
      <c r="BH116" s="63">
        <f>(IF(BG116 &gt; 0, V116, W116))</f>
        <v>167.7667246767451</v>
      </c>
      <c r="BI116" s="46">
        <f>BG116/BH116</f>
        <v>0</v>
      </c>
      <c r="BJ116" s="64">
        <f>BB116/BC116</f>
        <v>1.1698538585037512</v>
      </c>
      <c r="BK116" s="66">
        <v>0</v>
      </c>
      <c r="BL116" s="66">
        <v>3503</v>
      </c>
      <c r="BM116" s="66">
        <v>0</v>
      </c>
      <c r="BN116" s="10">
        <f>SUM(BK116:BM116)</f>
        <v>3503</v>
      </c>
      <c r="BO116" s="15">
        <f>AY116*$D$131</f>
        <v>251.97659181285857</v>
      </c>
      <c r="BP116" s="9">
        <f>BO116-BN116</f>
        <v>-3251.0234081871413</v>
      </c>
      <c r="BQ116" s="53">
        <f>BP116*IF($BP$126 &gt; 0, (BP116&gt;0), (BP116&lt;0))</f>
        <v>0</v>
      </c>
      <c r="BR116" s="7">
        <f>BQ116/$BQ$126</f>
        <v>0</v>
      </c>
      <c r="BS116" s="62">
        <f>BR116*$BP$126*OR(M116&gt;0, BP116 &lt; 0)</f>
        <v>0</v>
      </c>
      <c r="BT116" s="48">
        <f>IF(BS116&gt;0,V116,W116)</f>
        <v>167.7667246767451</v>
      </c>
      <c r="BU116" s="46">
        <f>BS116/BT116</f>
        <v>0</v>
      </c>
      <c r="BV116" s="64">
        <f>BN116/BO116</f>
        <v>13.902085010347532</v>
      </c>
      <c r="BW116" s="16">
        <f>BB116+BN116+BY116</f>
        <v>5004</v>
      </c>
      <c r="BX116" s="69">
        <f>BC116+BO116+BZ116</f>
        <v>1548.9596579071701</v>
      </c>
      <c r="BY116" s="66">
        <v>0</v>
      </c>
      <c r="BZ116" s="15">
        <f>AZ116*$D$134</f>
        <v>13.916818896745964</v>
      </c>
      <c r="CA116" s="37">
        <f>BZ116-BY116</f>
        <v>13.916818896745964</v>
      </c>
      <c r="CB116" s="54">
        <f>CA116*(CA116&lt;&gt;0)</f>
        <v>13.916818896745964</v>
      </c>
      <c r="CC116" s="26">
        <f>CB116/$CB$126</f>
        <v>6.2547500659532497E-3</v>
      </c>
      <c r="CD116" s="47">
        <f>CC116 * $CA$126</f>
        <v>13.916818896745964</v>
      </c>
      <c r="CE116" s="48">
        <f>IF(CD116&gt;0, V116, W116)</f>
        <v>164.87023393193292</v>
      </c>
      <c r="CF116" s="65">
        <f>CD116/CE116</f>
        <v>8.4410742708665998E-2</v>
      </c>
      <c r="CG116" t="s">
        <v>222</v>
      </c>
      <c r="CH116" s="66">
        <v>0</v>
      </c>
      <c r="CI116" s="15">
        <f>AZ116*$CH$129</f>
        <v>12.922264317439636</v>
      </c>
      <c r="CJ116" s="37">
        <f>CI116-CH116</f>
        <v>12.922264317439636</v>
      </c>
      <c r="CK116" s="54">
        <f>CJ116*(CJ116&lt;&gt;0)</f>
        <v>12.922264317439636</v>
      </c>
      <c r="CL116" s="26">
        <f>CK116/$CK$126</f>
        <v>2.0106214901882114E-3</v>
      </c>
      <c r="CM116" s="47">
        <f>CL116 * $CJ$126</f>
        <v>12.922264317439634</v>
      </c>
      <c r="CN116" s="48">
        <f>IF(CD116&gt;0,V116,W116)</f>
        <v>164.87023393193292</v>
      </c>
      <c r="CO116" s="65">
        <f>CM116/CN116</f>
        <v>7.8378394991388337E-2</v>
      </c>
      <c r="CP116" s="70">
        <f>N116</f>
        <v>0</v>
      </c>
      <c r="CQ116" s="1">
        <f>BW116+BY116</f>
        <v>5004</v>
      </c>
    </row>
    <row r="117" spans="1:95" x14ac:dyDescent="0.2">
      <c r="A117" s="31" t="s">
        <v>211</v>
      </c>
      <c r="B117">
        <v>1</v>
      </c>
      <c r="C117">
        <v>1</v>
      </c>
      <c r="D117">
        <v>0.58223162347963997</v>
      </c>
      <c r="E117">
        <v>0.41776837652035897</v>
      </c>
      <c r="F117">
        <v>0.93595800524934303</v>
      </c>
      <c r="G117">
        <v>0.93595800524934303</v>
      </c>
      <c r="H117">
        <v>0.45816956765861799</v>
      </c>
      <c r="I117">
        <v>0.28691746209994301</v>
      </c>
      <c r="J117">
        <v>0.36256978578480498</v>
      </c>
      <c r="K117">
        <v>0.58253763266146796</v>
      </c>
      <c r="L117">
        <v>0.30112221058000299</v>
      </c>
      <c r="M117">
        <v>0.86670811361111499</v>
      </c>
      <c r="N117" s="21">
        <v>0</v>
      </c>
      <c r="O117">
        <v>1.0019894815705599</v>
      </c>
      <c r="P117">
        <v>0.998888810177052</v>
      </c>
      <c r="Q117">
        <v>1.00659784920234</v>
      </c>
      <c r="R117">
        <v>0.99450853837168396</v>
      </c>
      <c r="S117">
        <v>22.360000610351499</v>
      </c>
      <c r="T117" s="27">
        <f>IF(C117,P117,R117)</f>
        <v>0.998888810177052</v>
      </c>
      <c r="U117" s="27">
        <f>IF(D117 = 0,O117,Q117)</f>
        <v>1.00659784920234</v>
      </c>
      <c r="V117" s="39">
        <f>S117*T117^(1-N117)</f>
        <v>22.335154405232164</v>
      </c>
      <c r="W117" s="38">
        <f>S117*U117^(N117+1)</f>
        <v>22.507528522542827</v>
      </c>
      <c r="X117" s="44">
        <f>0.5 * (D117-MAX($D$3:$D$125))/(MIN($D$3:$D$125)-MAX($D$3:$D$125)) + 0.75</f>
        <v>0.95185421486349742</v>
      </c>
      <c r="Y117" s="44">
        <f>AVERAGE(D117, F117, G117, H117, I117, J117, K117)</f>
        <v>0.59204886888330854</v>
      </c>
      <c r="Z117" s="22">
        <f>AI117^N117</f>
        <v>1</v>
      </c>
      <c r="AA117" s="22">
        <f>(Z117+AB117)/2</f>
        <v>1</v>
      </c>
      <c r="AB117" s="22">
        <f>AM117^N117</f>
        <v>1</v>
      </c>
      <c r="AC117" s="22">
        <v>1</v>
      </c>
      <c r="AD117" s="22">
        <v>1</v>
      </c>
      <c r="AE117" s="22">
        <v>1</v>
      </c>
      <c r="AF117" s="22">
        <f>PERCENTILE($L$2:$L$125, 0.05)</f>
        <v>-9.907550352032625E-2</v>
      </c>
      <c r="AG117" s="22">
        <f>PERCENTILE($L$2:$L$125, 0.95)</f>
        <v>0.96668296941511545</v>
      </c>
      <c r="AH117" s="22">
        <f>MIN(MAX(L117,AF117), AG117)</f>
        <v>0.30112221058000299</v>
      </c>
      <c r="AI117" s="22">
        <f>AH117-$AH$126+1</f>
        <v>1.4001977141003292</v>
      </c>
      <c r="AJ117" s="22">
        <f>PERCENTILE($M$2:$M$125, 0.02)</f>
        <v>-2.5910440121824867</v>
      </c>
      <c r="AK117" s="22">
        <f>PERCENTILE($M$2:$M$125, 0.98)</f>
        <v>1.2685596617232511</v>
      </c>
      <c r="AL117" s="22">
        <f>MIN(MAX(M117,AJ117), AK117)</f>
        <v>0.86670811361111499</v>
      </c>
      <c r="AM117" s="22">
        <f>AL117-$AL$126 + 1</f>
        <v>4.4577521257936015</v>
      </c>
      <c r="AN117" s="46">
        <v>0</v>
      </c>
      <c r="AO117" s="75">
        <v>0.2</v>
      </c>
      <c r="AP117" s="51">
        <v>0.5</v>
      </c>
      <c r="AQ117" s="50">
        <v>1</v>
      </c>
      <c r="AR117" s="17">
        <f>(AI117^4)*AB117*AE117*AN117</f>
        <v>0</v>
      </c>
      <c r="AS117" s="17">
        <f>(AM117^4) *Z117*AC117*AO117</f>
        <v>78.975731794350622</v>
      </c>
      <c r="AT117" s="17">
        <f>(AM117^4)*AA117*AP117*AQ117</f>
        <v>197.43932948587656</v>
      </c>
      <c r="AU117" s="17">
        <f>MIN(AR117, 0.05*AR$126)</f>
        <v>0</v>
      </c>
      <c r="AV117" s="17">
        <f>MIN(AS117, 0.05*AS$126)</f>
        <v>78.975731794350622</v>
      </c>
      <c r="AW117" s="17">
        <f>MIN(AT117, 0.05*AT$126)</f>
        <v>197.43932948587656</v>
      </c>
      <c r="AX117" s="14">
        <f>AU117/$AU$126</f>
        <v>0</v>
      </c>
      <c r="AY117" s="14">
        <f>AV117/$AV$126</f>
        <v>1.1755882894567296E-2</v>
      </c>
      <c r="AZ117" s="67">
        <f>AW117/$AW$126</f>
        <v>1.418888157862048E-2</v>
      </c>
      <c r="BA117" s="21">
        <f>N117</f>
        <v>0</v>
      </c>
      <c r="BB117" s="66">
        <v>0</v>
      </c>
      <c r="BC117" s="15">
        <f>$D$132*AX117</f>
        <v>0</v>
      </c>
      <c r="BD117" s="19">
        <f>BC117-BB117</f>
        <v>0</v>
      </c>
      <c r="BE117" s="53">
        <f>BD117*IF($BD$126 &gt; 0, (BD117&gt;0), (BD117&lt;0))</f>
        <v>0</v>
      </c>
      <c r="BF117" s="61">
        <f>BE117/$BE$126</f>
        <v>0</v>
      </c>
      <c r="BG117" s="62">
        <f>BF117*$BD$126</f>
        <v>0</v>
      </c>
      <c r="BH117" s="63">
        <f>(IF(BG117 &gt; 0, V117, W117))</f>
        <v>22.507528522542827</v>
      </c>
      <c r="BI117" s="46">
        <f>BG117/BH117</f>
        <v>0</v>
      </c>
      <c r="BJ117" s="64" t="e">
        <f>BB117/BC117</f>
        <v>#DIV/0!</v>
      </c>
      <c r="BK117" s="66">
        <v>0</v>
      </c>
      <c r="BL117" s="66">
        <v>0</v>
      </c>
      <c r="BM117" s="66">
        <v>0</v>
      </c>
      <c r="BN117" s="10">
        <f>SUM(BK117:BM117)</f>
        <v>0</v>
      </c>
      <c r="BO117" s="15">
        <f>AY117*$D$131</f>
        <v>2059.1251801637236</v>
      </c>
      <c r="BP117" s="9">
        <f>BO117-BN117</f>
        <v>2059.1251801637236</v>
      </c>
      <c r="BQ117" s="53">
        <f>BP117*IF($BP$126 &gt; 0, (BP117&gt;0), (BP117&lt;0))</f>
        <v>2059.1251801637236</v>
      </c>
      <c r="BR117" s="7">
        <f>BQ117/$BQ$126</f>
        <v>1.6129137244290118E-2</v>
      </c>
      <c r="BS117" s="62">
        <f>BR117*$BP$126*OR(M117&gt;0, BP117 &lt; 0)</f>
        <v>94.887714408158587</v>
      </c>
      <c r="BT117" s="48">
        <f>IF(BS117&gt;0,V117,W117)</f>
        <v>22.335154405232164</v>
      </c>
      <c r="BU117" s="46">
        <f>BS117/BT117</f>
        <v>4.2483572169051351</v>
      </c>
      <c r="BV117" s="64">
        <f>BN117/BO117</f>
        <v>0</v>
      </c>
      <c r="BW117" s="16">
        <f>BB117+BN117+BY117</f>
        <v>89</v>
      </c>
      <c r="BX117" s="69">
        <f>BC117+BO117+BZ117</f>
        <v>2201.2835846999224</v>
      </c>
      <c r="BY117" s="66">
        <v>89</v>
      </c>
      <c r="BZ117" s="15">
        <f>AZ117*$D$134</f>
        <v>142.15840453619859</v>
      </c>
      <c r="CA117" s="37">
        <f>BZ117-BY117</f>
        <v>53.158404536198589</v>
      </c>
      <c r="CB117" s="54">
        <f>CA117*(CA117&lt;&gt;0)</f>
        <v>53.158404536198589</v>
      </c>
      <c r="CC117" s="26">
        <f>CB117/$CB$126</f>
        <v>2.3891417769078046E-2</v>
      </c>
      <c r="CD117" s="47">
        <f>CC117 * $CA$126</f>
        <v>53.158404536198589</v>
      </c>
      <c r="CE117" s="48">
        <f>IF(CD117&gt;0, V117, W117)</f>
        <v>22.335154405232164</v>
      </c>
      <c r="CF117" s="65">
        <f>CD117/CE117</f>
        <v>2.3800329996261795</v>
      </c>
      <c r="CG117" t="s">
        <v>222</v>
      </c>
      <c r="CH117" s="66">
        <v>0</v>
      </c>
      <c r="CI117" s="15">
        <f>AZ117*$CH$129</f>
        <v>131.99916532590632</v>
      </c>
      <c r="CJ117" s="37">
        <f>CI117-CH117</f>
        <v>131.99916532590632</v>
      </c>
      <c r="CK117" s="54">
        <f>CJ117*(CJ117&lt;&gt;0)</f>
        <v>131.99916532590632</v>
      </c>
      <c r="CL117" s="26">
        <f>CK117/$CK$126</f>
        <v>2.0538223949884287E-2</v>
      </c>
      <c r="CM117" s="47">
        <f>CL117 * $CJ$126</f>
        <v>131.99916532590632</v>
      </c>
      <c r="CN117" s="48">
        <f>IF(CD117&gt;0,V117,W117)</f>
        <v>22.335154405232164</v>
      </c>
      <c r="CO117" s="65">
        <f>CM117/CN117</f>
        <v>5.9099284890094426</v>
      </c>
      <c r="CP117" s="70">
        <f>N117</f>
        <v>0</v>
      </c>
      <c r="CQ117" s="1">
        <f>BW117+BY117</f>
        <v>178</v>
      </c>
    </row>
    <row r="118" spans="1:95" x14ac:dyDescent="0.2">
      <c r="A118" s="31" t="s">
        <v>128</v>
      </c>
      <c r="B118">
        <v>0</v>
      </c>
      <c r="C118">
        <v>0</v>
      </c>
      <c r="D118">
        <v>0.62929061784897</v>
      </c>
      <c r="E118">
        <v>0.370709382151029</v>
      </c>
      <c r="F118">
        <v>0.69401330376940096</v>
      </c>
      <c r="G118">
        <v>0.69401330376940096</v>
      </c>
      <c r="H118">
        <v>0.663608562691131</v>
      </c>
      <c r="I118">
        <v>0.86238532110091703</v>
      </c>
      <c r="J118">
        <v>0.75649605644822004</v>
      </c>
      <c r="K118">
        <v>0.72458148432329705</v>
      </c>
      <c r="L118">
        <v>-0.28766330839258902</v>
      </c>
      <c r="M118">
        <v>-3.00870038416413</v>
      </c>
      <c r="N118" s="21">
        <v>0</v>
      </c>
      <c r="O118">
        <v>0.99356312566351002</v>
      </c>
      <c r="P118">
        <v>0.97631231867873203</v>
      </c>
      <c r="Q118">
        <v>1.0229685332429901</v>
      </c>
      <c r="R118">
        <v>0.99547324565874595</v>
      </c>
      <c r="S118">
        <v>3.8299999237060498</v>
      </c>
      <c r="T118" s="27">
        <f>IF(C118,P118,R118)</f>
        <v>0.99547324565874595</v>
      </c>
      <c r="U118" s="27">
        <f>IF(D118 = 0,O118,Q118)</f>
        <v>1.0229685332429901</v>
      </c>
      <c r="V118" s="39">
        <f>S118*T118^(1-N118)</f>
        <v>3.8126624549244106</v>
      </c>
      <c r="W118" s="38">
        <f>S118*U118^(N118+1)</f>
        <v>3.9179694042743418</v>
      </c>
      <c r="X118" s="44">
        <f>0.5 * (D118-MAX($D$3:$D$125))/(MIN($D$3:$D$125)-MAX($D$3:$D$125)) + 0.75</f>
        <v>0.92773251526862366</v>
      </c>
      <c r="Y118" s="44">
        <f>AVERAGE(D118, F118, G118, H118, I118, J118, K118)</f>
        <v>0.71776980713590521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v>1</v>
      </c>
      <c r="AD118" s="22">
        <v>1</v>
      </c>
      <c r="AE118" s="22">
        <v>1</v>
      </c>
      <c r="AF118" s="22">
        <f>PERCENTILE($L$2:$L$125, 0.05)</f>
        <v>-9.907550352032625E-2</v>
      </c>
      <c r="AG118" s="22">
        <f>PERCENTILE($L$2:$L$125, 0.95)</f>
        <v>0.96668296941511545</v>
      </c>
      <c r="AH118" s="22">
        <f>MIN(MAX(L118,AF118), AG118)</f>
        <v>-9.907550352032625E-2</v>
      </c>
      <c r="AI118" s="22">
        <f>AH118-$AH$126+1</f>
        <v>1</v>
      </c>
      <c r="AJ118" s="22">
        <f>PERCENTILE($M$2:$M$125, 0.02)</f>
        <v>-2.5910440121824867</v>
      </c>
      <c r="AK118" s="22">
        <f>PERCENTILE($M$2:$M$125, 0.98)</f>
        <v>1.2685596617232511</v>
      </c>
      <c r="AL118" s="22">
        <f>MIN(MAX(M118,AJ118), AK118)</f>
        <v>-2.5910440121824867</v>
      </c>
      <c r="AM118" s="22">
        <f>AL118-$AL$126 + 1</f>
        <v>1</v>
      </c>
      <c r="AN118" s="46">
        <v>1</v>
      </c>
      <c r="AO118" s="17">
        <v>1</v>
      </c>
      <c r="AP118" s="51">
        <v>1</v>
      </c>
      <c r="AQ118" s="21">
        <v>1</v>
      </c>
      <c r="AR118" s="17">
        <f>(AI118^4)*AB118*AE118*AN118</f>
        <v>1</v>
      </c>
      <c r="AS118" s="17">
        <f>(AM118^4) *Z118*AC118*AO118</f>
        <v>1</v>
      </c>
      <c r="AT118" s="17">
        <f>(AM118^4)*AA118*AP118*AQ118</f>
        <v>1</v>
      </c>
      <c r="AU118" s="17">
        <f>MIN(AR118, 0.05*AR$126)</f>
        <v>1</v>
      </c>
      <c r="AV118" s="17">
        <f>MIN(AS118, 0.05*AS$126)</f>
        <v>1</v>
      </c>
      <c r="AW118" s="17">
        <f>MIN(AT118, 0.05*AT$126)</f>
        <v>1</v>
      </c>
      <c r="AX118" s="14">
        <f>AU118/$AU$126</f>
        <v>1.2814827574307889E-3</v>
      </c>
      <c r="AY118" s="14">
        <f>AV118/$AV$126</f>
        <v>1.4885437117796013E-4</v>
      </c>
      <c r="AZ118" s="67">
        <f>AW118/$AW$126</f>
        <v>7.1864514610983087E-5</v>
      </c>
      <c r="BA118" s="21">
        <f>N118</f>
        <v>0</v>
      </c>
      <c r="BB118" s="66">
        <v>188</v>
      </c>
      <c r="BC118" s="15">
        <f>$D$132*AX118</f>
        <v>151.15986161826356</v>
      </c>
      <c r="BD118" s="19">
        <f>BC118-BB118</f>
        <v>-36.840138381736438</v>
      </c>
      <c r="BE118" s="53">
        <f>BD118*IF($BD$126 &gt; 0, (BD118&gt;0), (BD118&lt;0))</f>
        <v>0</v>
      </c>
      <c r="BF118" s="61">
        <f>BE118/$BE$126</f>
        <v>0</v>
      </c>
      <c r="BG118" s="62">
        <f>BF118*$BD$126</f>
        <v>0</v>
      </c>
      <c r="BH118" s="63">
        <f>(IF(BG118 &gt; 0, V118, W118))</f>
        <v>3.9179694042743418</v>
      </c>
      <c r="BI118" s="46">
        <f>BG118/BH118</f>
        <v>0</v>
      </c>
      <c r="BJ118" s="64">
        <f>BB118/BC118</f>
        <v>1.2437164071688016</v>
      </c>
      <c r="BK118" s="66">
        <v>50</v>
      </c>
      <c r="BL118" s="66">
        <v>291</v>
      </c>
      <c r="BM118" s="66">
        <v>8</v>
      </c>
      <c r="BN118" s="10">
        <f>SUM(BK118:BM118)</f>
        <v>349</v>
      </c>
      <c r="BO118" s="15">
        <f>AY118*$D$131</f>
        <v>26.072885092417962</v>
      </c>
      <c r="BP118" s="9">
        <f>BO118-BN118</f>
        <v>-322.92711490758205</v>
      </c>
      <c r="BQ118" s="53">
        <f>BP118*IF($BP$126 &gt; 0, (BP118&gt;0), (BP118&lt;0))</f>
        <v>0</v>
      </c>
      <c r="BR118" s="7">
        <f>BQ118/$BQ$126</f>
        <v>0</v>
      </c>
      <c r="BS118" s="62">
        <f>BR118*$BP$126*OR(M118&gt;0, BP118 &lt; 0)</f>
        <v>0</v>
      </c>
      <c r="BT118" s="48">
        <f>IF(BS118&gt;0,V118,W118)</f>
        <v>3.9179694042743418</v>
      </c>
      <c r="BU118" s="46">
        <f>BS118/BT118</f>
        <v>0</v>
      </c>
      <c r="BV118" s="64">
        <f>BN118/BO118</f>
        <v>13.385553565051755</v>
      </c>
      <c r="BW118" s="16">
        <f>BB118+BN118+BY118</f>
        <v>537</v>
      </c>
      <c r="BX118" s="69">
        <f>BC118+BO118+BZ118</f>
        <v>177.95275728256894</v>
      </c>
      <c r="BY118" s="66">
        <v>0</v>
      </c>
      <c r="BZ118" s="15">
        <f>AZ118*$D$134</f>
        <v>0.72001057188743955</v>
      </c>
      <c r="CA118" s="37">
        <f>BZ118-BY118</f>
        <v>0.72001057188743955</v>
      </c>
      <c r="CB118" s="54">
        <f>CA118*(CA118&lt;&gt;0)</f>
        <v>0.72001057188743955</v>
      </c>
      <c r="CC118" s="26">
        <f>CB118/$CB$126</f>
        <v>3.2360025702806312E-4</v>
      </c>
      <c r="CD118" s="47">
        <f>CC118 * $CA$126</f>
        <v>0.72001057188743955</v>
      </c>
      <c r="CE118" s="48">
        <f>IF(CD118&gt;0, V118, W118)</f>
        <v>3.8126624549244106</v>
      </c>
      <c r="CF118" s="65">
        <f>CD118/CE118</f>
        <v>0.18884718497895833</v>
      </c>
      <c r="CG118" t="s">
        <v>222</v>
      </c>
      <c r="CH118" s="66">
        <v>0</v>
      </c>
      <c r="CI118" s="15">
        <f>AZ118*$CH$129</f>
        <v>0.66855557942597565</v>
      </c>
      <c r="CJ118" s="37">
        <f>CI118-CH118</f>
        <v>0.66855557942597565</v>
      </c>
      <c r="CK118" s="54">
        <f>CJ118*(CJ118&lt;&gt;0)</f>
        <v>0.66855557942597565</v>
      </c>
      <c r="CL118" s="26">
        <f>CK118/$CK$126</f>
        <v>1.0402296241263041E-4</v>
      </c>
      <c r="CM118" s="47">
        <f>CL118 * $CJ$126</f>
        <v>0.66855557942597565</v>
      </c>
      <c r="CN118" s="48">
        <f>IF(CD118&gt;0,V118,W118)</f>
        <v>3.8126624549244106</v>
      </c>
      <c r="CO118" s="65">
        <f>CM118/CN118</f>
        <v>0.17535136858561226</v>
      </c>
      <c r="CP118" s="70">
        <f>N118</f>
        <v>0</v>
      </c>
      <c r="CQ118" s="1">
        <f>BW118+BY118</f>
        <v>537</v>
      </c>
    </row>
    <row r="119" spans="1:95" x14ac:dyDescent="0.2">
      <c r="A119" s="31" t="s">
        <v>226</v>
      </c>
      <c r="B119">
        <v>1</v>
      </c>
      <c r="C119">
        <v>1</v>
      </c>
      <c r="D119">
        <v>0.59448661606072695</v>
      </c>
      <c r="E119">
        <v>0.405513383939272</v>
      </c>
      <c r="F119">
        <v>0.59952324195470796</v>
      </c>
      <c r="G119">
        <v>0.59952324195470796</v>
      </c>
      <c r="H119">
        <v>0.85165064772252397</v>
      </c>
      <c r="I119">
        <v>0.687003760969494</v>
      </c>
      <c r="J119">
        <v>0.76490992804217095</v>
      </c>
      <c r="K119">
        <v>0.67718629627539295</v>
      </c>
      <c r="L119">
        <v>0.64273495375263101</v>
      </c>
      <c r="M119">
        <v>-1.9007779767814099</v>
      </c>
      <c r="N119" s="21">
        <v>0</v>
      </c>
      <c r="O119">
        <v>1.0016232654380699</v>
      </c>
      <c r="P119">
        <v>0.99723109684028599</v>
      </c>
      <c r="Q119">
        <v>1.00497451456752</v>
      </c>
      <c r="R119">
        <v>1.0047854988768301</v>
      </c>
      <c r="S119">
        <v>308.82000732421801</v>
      </c>
      <c r="T119" s="27">
        <f>IF(C119,P119,R119)</f>
        <v>0.99723109684028599</v>
      </c>
      <c r="U119" s="27">
        <f>IF(D119 = 0,O119,Q119)</f>
        <v>1.00497451456752</v>
      </c>
      <c r="V119" s="39">
        <f>S119*T119^(1-N119)</f>
        <v>307.96491463015508</v>
      </c>
      <c r="W119" s="38">
        <f>S119*U119^(N119+1)</f>
        <v>310.35623694939397</v>
      </c>
      <c r="X119" s="44">
        <f>0.5 * (D119-MAX($D$3:$D$125))/(MIN($D$3:$D$125)-MAX($D$3:$D$125)) + 0.75</f>
        <v>0.94557249861477444</v>
      </c>
      <c r="Y119" s="44">
        <f>AVERAGE(D119, F119, G119, H119, I119, J119, K119)</f>
        <v>0.68204053328281766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v>1</v>
      </c>
      <c r="AD119" s="22">
        <v>1</v>
      </c>
      <c r="AE119" s="22">
        <v>1</v>
      </c>
      <c r="AF119" s="22">
        <f>PERCENTILE($L$2:$L$125, 0.05)</f>
        <v>-9.907550352032625E-2</v>
      </c>
      <c r="AG119" s="22">
        <f>PERCENTILE($L$2:$L$125, 0.95)</f>
        <v>0.96668296941511545</v>
      </c>
      <c r="AH119" s="22">
        <f>MIN(MAX(L119,AF119), AG119)</f>
        <v>0.64273495375263101</v>
      </c>
      <c r="AI119" s="22">
        <f>AH119-$AH$126+1</f>
        <v>1.7418104572729574</v>
      </c>
      <c r="AJ119" s="22">
        <f>PERCENTILE($M$2:$M$125, 0.02)</f>
        <v>-2.5910440121824867</v>
      </c>
      <c r="AK119" s="22">
        <f>PERCENTILE($M$2:$M$125, 0.98)</f>
        <v>1.2685596617232511</v>
      </c>
      <c r="AL119" s="22">
        <f>MIN(MAX(M119,AJ119), AK119)</f>
        <v>-1.9007779767814099</v>
      </c>
      <c r="AM119" s="22">
        <f>AL119-$AL$126 + 1</f>
        <v>1.6902660354010768</v>
      </c>
      <c r="AN119" s="46">
        <v>0</v>
      </c>
      <c r="AO119" s="17">
        <v>1</v>
      </c>
      <c r="AP119" s="51">
        <v>1</v>
      </c>
      <c r="AQ119" s="21">
        <v>1</v>
      </c>
      <c r="AR119" s="17">
        <f>(AI119^4)*AB119*AE119*AN119</f>
        <v>0</v>
      </c>
      <c r="AS119" s="17">
        <f>(AM119^4) *Z119*AC119*AO119</f>
        <v>8.1624448312402613</v>
      </c>
      <c r="AT119" s="17">
        <f>(AM119^4)*AA119*AP119*AQ119</f>
        <v>8.1624448312402613</v>
      </c>
      <c r="AU119" s="17">
        <f>MIN(AR119, 0.05*AR$126)</f>
        <v>0</v>
      </c>
      <c r="AV119" s="17">
        <f>MIN(AS119, 0.05*AS$126)</f>
        <v>8.1624448312402613</v>
      </c>
      <c r="AW119" s="17">
        <f>MIN(AT119, 0.05*AT$126)</f>
        <v>8.1624448312402613</v>
      </c>
      <c r="AX119" s="14">
        <f>AU119/$AU$126</f>
        <v>0</v>
      </c>
      <c r="AY119" s="14">
        <f>AV119/$AV$126</f>
        <v>1.21501559262906E-3</v>
      </c>
      <c r="AZ119" s="67">
        <f>AW119/$AW$126</f>
        <v>5.8659013583600922E-4</v>
      </c>
      <c r="BA119" s="21">
        <f>N119</f>
        <v>0</v>
      </c>
      <c r="BB119" s="66">
        <v>1235</v>
      </c>
      <c r="BC119" s="15">
        <f>$D$132*AX119</f>
        <v>0</v>
      </c>
      <c r="BD119" s="19">
        <f>BC119-BB119</f>
        <v>-1235</v>
      </c>
      <c r="BE119" s="53">
        <f>BD119*IF($BD$126 &gt; 0, (BD119&gt;0), (BD119&lt;0))</f>
        <v>0</v>
      </c>
      <c r="BF119" s="61">
        <f>BE119/$BE$126</f>
        <v>0</v>
      </c>
      <c r="BG119" s="62">
        <f>BF119*$BD$126</f>
        <v>0</v>
      </c>
      <c r="BH119" s="63">
        <f>(IF(BG119 &gt; 0, V119, W119))</f>
        <v>310.35623694939397</v>
      </c>
      <c r="BI119" s="46">
        <f>BG119/BH119</f>
        <v>0</v>
      </c>
      <c r="BJ119" s="64" t="e">
        <f>BB119/BC119</f>
        <v>#DIV/0!</v>
      </c>
      <c r="BK119" s="66">
        <v>0</v>
      </c>
      <c r="BL119" s="66">
        <v>0</v>
      </c>
      <c r="BM119" s="66">
        <v>0</v>
      </c>
      <c r="BN119" s="10">
        <f>SUM(BK119:BM119)</f>
        <v>0</v>
      </c>
      <c r="BO119" s="15">
        <f>AY119*$D$131</f>
        <v>212.81848615812828</v>
      </c>
      <c r="BP119" s="9">
        <f>BO119-BN119</f>
        <v>212.81848615812828</v>
      </c>
      <c r="BQ119" s="53">
        <f>BP119*IF($BP$126 &gt; 0, (BP119&gt;0), (BP119&lt;0))</f>
        <v>212.81848615812828</v>
      </c>
      <c r="BR119" s="7">
        <f>BQ119/$BQ$126</f>
        <v>1.6670082054426527E-3</v>
      </c>
      <c r="BS119" s="62">
        <f>BR119*$BP$126*OR(M119&gt;0, BP119 &lt; 0)</f>
        <v>0</v>
      </c>
      <c r="BT119" s="48">
        <f>IF(BS119&gt;0,V119,W119)</f>
        <v>310.35623694939397</v>
      </c>
      <c r="BU119" s="46">
        <f>BS119/BT119</f>
        <v>0</v>
      </c>
      <c r="BV119" s="64">
        <f>BN119/BO119</f>
        <v>0</v>
      </c>
      <c r="BW119" s="16">
        <f>BB119+BN119+BY119</f>
        <v>1235</v>
      </c>
      <c r="BX119" s="69">
        <f>BC119+BO119+BZ119</f>
        <v>218.69553272906927</v>
      </c>
      <c r="BY119" s="66">
        <v>0</v>
      </c>
      <c r="BZ119" s="15">
        <f>AZ119*$D$134</f>
        <v>5.8770465709409763</v>
      </c>
      <c r="CA119" s="37">
        <f>BZ119-BY119</f>
        <v>5.8770465709409763</v>
      </c>
      <c r="CB119" s="54">
        <f>CA119*(CA119&lt;&gt;0)</f>
        <v>5.8770465709409763</v>
      </c>
      <c r="CC119" s="26">
        <f>CB119/$CB$126</f>
        <v>2.6413692453667341E-3</v>
      </c>
      <c r="CD119" s="47">
        <f>CC119 * $CA$126</f>
        <v>5.8770465709409763</v>
      </c>
      <c r="CE119" s="48">
        <f>IF(CD119&gt;0, V119, W119)</f>
        <v>307.96491463015508</v>
      </c>
      <c r="CF119" s="65">
        <f>CD119/CE119</f>
        <v>1.9083493903839368E-2</v>
      </c>
      <c r="CG119" t="s">
        <v>222</v>
      </c>
      <c r="CH119" s="66">
        <v>0</v>
      </c>
      <c r="CI119" s="15">
        <f>AZ119*$CH$129</f>
        <v>5.4570480336823941</v>
      </c>
      <c r="CJ119" s="37">
        <f>CI119-CH119</f>
        <v>5.4570480336823941</v>
      </c>
      <c r="CK119" s="54">
        <f>CJ119*(CJ119&lt;&gt;0)</f>
        <v>5.4570480336823941</v>
      </c>
      <c r="CL119" s="26">
        <f>CK119/$CK$126</f>
        <v>8.4908169187527529E-4</v>
      </c>
      <c r="CM119" s="47">
        <f>CL119 * $CJ$126</f>
        <v>5.4570480336823941</v>
      </c>
      <c r="CN119" s="48">
        <f>IF(CD119&gt;0,V119,W119)</f>
        <v>307.96491463015508</v>
      </c>
      <c r="CO119" s="65">
        <f>CM119/CN119</f>
        <v>1.7719706935564194E-2</v>
      </c>
      <c r="CP119" s="70">
        <f>N119</f>
        <v>0</v>
      </c>
      <c r="CQ119" s="1">
        <f>BW119+BY119</f>
        <v>1235</v>
      </c>
    </row>
    <row r="120" spans="1:95" x14ac:dyDescent="0.2">
      <c r="A120" s="31" t="s">
        <v>215</v>
      </c>
      <c r="B120">
        <v>1</v>
      </c>
      <c r="C120">
        <v>1</v>
      </c>
      <c r="D120">
        <v>0.45745105872952402</v>
      </c>
      <c r="E120">
        <v>0.54254894127047504</v>
      </c>
      <c r="F120">
        <v>0.30934393638170898</v>
      </c>
      <c r="G120">
        <v>0.30934393638170898</v>
      </c>
      <c r="H120">
        <v>3.8445465942331801E-2</v>
      </c>
      <c r="I120">
        <v>0.407647304638529</v>
      </c>
      <c r="J120">
        <v>0.12518861995790101</v>
      </c>
      <c r="K120">
        <v>0.19679009245378901</v>
      </c>
      <c r="L120">
        <v>0.72056754252688704</v>
      </c>
      <c r="M120">
        <v>0.48372018734526201</v>
      </c>
      <c r="N120" s="21">
        <v>0</v>
      </c>
      <c r="O120">
        <v>1.04716988134401</v>
      </c>
      <c r="P120">
        <v>0.985074641471398</v>
      </c>
      <c r="Q120">
        <v>1.0354193327702199</v>
      </c>
      <c r="R120">
        <v>0.99741379549542997</v>
      </c>
      <c r="S120">
        <v>0.94999998807907104</v>
      </c>
      <c r="T120" s="27">
        <f>IF(C120,P120,R120)</f>
        <v>0.985074641471398</v>
      </c>
      <c r="U120" s="27">
        <f>IF(D120 = 0,O120,Q120)</f>
        <v>1.0354193327702199</v>
      </c>
      <c r="V120" s="39">
        <f>S120*T120^(1-N120)</f>
        <v>0.93582089765482324</v>
      </c>
      <c r="W120" s="38">
        <f>S120*U120^(N120+1)</f>
        <v>0.98364835378854865</v>
      </c>
      <c r="X120" s="44">
        <f>0.5 * (D120-MAX($D$3:$D$125))/(MIN($D$3:$D$125)-MAX($D$3:$D$125)) + 0.75</f>
        <v>1.0158147677507616</v>
      </c>
      <c r="Y120" s="44">
        <f>AVERAGE(D120, F120, G120, H120, I120, J120, K120)</f>
        <v>0.26345863064078473</v>
      </c>
      <c r="Z120" s="22">
        <f>AI120^N120</f>
        <v>1</v>
      </c>
      <c r="AA120" s="22">
        <f>(Z120+AB120)/2</f>
        <v>1</v>
      </c>
      <c r="AB120" s="22">
        <f>AM120^N120</f>
        <v>1</v>
      </c>
      <c r="AC120" s="22">
        <v>1</v>
      </c>
      <c r="AD120" s="22">
        <v>1</v>
      </c>
      <c r="AE120" s="22">
        <v>1</v>
      </c>
      <c r="AF120" s="22">
        <f>PERCENTILE($L$2:$L$125, 0.05)</f>
        <v>-9.907550352032625E-2</v>
      </c>
      <c r="AG120" s="22">
        <f>PERCENTILE($L$2:$L$125, 0.95)</f>
        <v>0.96668296941511545</v>
      </c>
      <c r="AH120" s="22">
        <f>MIN(MAX(L120,AF120), AG120)</f>
        <v>0.72056754252688704</v>
      </c>
      <c r="AI120" s="22">
        <f>AH120-$AH$126+1</f>
        <v>1.8196430460472133</v>
      </c>
      <c r="AJ120" s="22">
        <f>PERCENTILE($M$2:$M$125, 0.02)</f>
        <v>-2.5910440121824867</v>
      </c>
      <c r="AK120" s="22">
        <f>PERCENTILE($M$2:$M$125, 0.98)</f>
        <v>1.2685596617232511</v>
      </c>
      <c r="AL120" s="22">
        <f>MIN(MAX(M120,AJ120), AK120)</f>
        <v>0.48372018734526201</v>
      </c>
      <c r="AM120" s="22">
        <f>AL120-$AL$126 + 1</f>
        <v>4.074764199527749</v>
      </c>
      <c r="AN120" s="46">
        <v>0</v>
      </c>
      <c r="AO120" s="75">
        <v>0.2</v>
      </c>
      <c r="AP120" s="51">
        <v>0.5</v>
      </c>
      <c r="AQ120" s="50">
        <v>1</v>
      </c>
      <c r="AR120" s="17">
        <f>(AI120^4)*AB120*AE120*AN120</f>
        <v>0</v>
      </c>
      <c r="AS120" s="17">
        <f>(AM120^4) *Z120*AC120*AO120</f>
        <v>55.136592533699186</v>
      </c>
      <c r="AT120" s="17">
        <f>(AM120^4)*AA120*AP120*AQ120</f>
        <v>137.84148133424796</v>
      </c>
      <c r="AU120" s="17">
        <f>MIN(AR120, 0.05*AR$126)</f>
        <v>0</v>
      </c>
      <c r="AV120" s="17">
        <f>MIN(AS120, 0.05*AS$126)</f>
        <v>55.136592533699186</v>
      </c>
      <c r="AW120" s="17">
        <f>MIN(AT120, 0.05*AT$126)</f>
        <v>137.84148133424796</v>
      </c>
      <c r="AX120" s="14">
        <f>AU120/$AU$126</f>
        <v>0</v>
      </c>
      <c r="AY120" s="14">
        <f>AV120/$AV$126</f>
        <v>8.2073228104992037E-3</v>
      </c>
      <c r="AZ120" s="67">
        <f>AW120/$AW$126</f>
        <v>9.9059111493446164E-3</v>
      </c>
      <c r="BA120" s="21">
        <f>N120</f>
        <v>0</v>
      </c>
      <c r="BB120" s="66">
        <v>0</v>
      </c>
      <c r="BC120" s="15">
        <f>$D$132*AX120</f>
        <v>0</v>
      </c>
      <c r="BD120" s="19">
        <f>BC120-BB120</f>
        <v>0</v>
      </c>
      <c r="BE120" s="53">
        <f>BD120*IF($BD$126 &gt; 0, (BD120&gt;0), (BD120&lt;0))</f>
        <v>0</v>
      </c>
      <c r="BF120" s="61">
        <f>BE120/$BE$126</f>
        <v>0</v>
      </c>
      <c r="BG120" s="62">
        <f>BF120*$BD$126</f>
        <v>0</v>
      </c>
      <c r="BH120" s="63">
        <f>(IF(BG120 &gt; 0, V120, W120))</f>
        <v>0.98364835378854865</v>
      </c>
      <c r="BI120" s="46">
        <f>BG120/BH120</f>
        <v>0</v>
      </c>
      <c r="BJ120" s="64" t="e">
        <f>BB120/BC120</f>
        <v>#DIV/0!</v>
      </c>
      <c r="BK120" s="66">
        <v>0</v>
      </c>
      <c r="BL120" s="66">
        <v>0</v>
      </c>
      <c r="BM120" s="66">
        <v>0</v>
      </c>
      <c r="BN120" s="10">
        <f>SUM(BK120:BM120)</f>
        <v>0</v>
      </c>
      <c r="BO120" s="15">
        <f>AY120*$D$131</f>
        <v>1437.5700415186091</v>
      </c>
      <c r="BP120" s="9">
        <f>BO120-BN120</f>
        <v>1437.5700415186091</v>
      </c>
      <c r="BQ120" s="53">
        <f>BP120*IF($BP$126 &gt; 0, (BP120&gt;0), (BP120&lt;0))</f>
        <v>1437.5700415186091</v>
      </c>
      <c r="BR120" s="7">
        <f>BQ120/$BQ$126</f>
        <v>1.1260492912864035E-2</v>
      </c>
      <c r="BS120" s="62">
        <f>BR120*$BP$126*OR(M120&gt;0, BP120 &lt; 0)</f>
        <v>66.245479806378995</v>
      </c>
      <c r="BT120" s="48">
        <f>IF(BS120&gt;0,V120,W120)</f>
        <v>0.93582089765482324</v>
      </c>
      <c r="BU120" s="46">
        <f>BS120/BT120</f>
        <v>70.788630572784655</v>
      </c>
      <c r="BV120" s="64">
        <f>BN120/BO120</f>
        <v>0</v>
      </c>
      <c r="BW120" s="16">
        <f>BB120+BN120+BY120</f>
        <v>137</v>
      </c>
      <c r="BX120" s="69">
        <f>BC120+BO120+BZ120</f>
        <v>1536.8173653238928</v>
      </c>
      <c r="BY120" s="66">
        <v>137</v>
      </c>
      <c r="BZ120" s="15">
        <f>AZ120*$D$134</f>
        <v>99.247323805283713</v>
      </c>
      <c r="CA120" s="37">
        <f>BZ120-BY120</f>
        <v>-37.752676194716287</v>
      </c>
      <c r="CB120" s="54">
        <f>CA120*(CA120&lt;&gt;0)</f>
        <v>-37.752676194716287</v>
      </c>
      <c r="CC120" s="26">
        <f>CB120/$CB$126</f>
        <v>-1.6967494918973633E-2</v>
      </c>
      <c r="CD120" s="47">
        <f>CC120 * $CA$126</f>
        <v>-37.752676194716287</v>
      </c>
      <c r="CE120" s="48">
        <f>IF(CD120&gt;0, V120, W120)</f>
        <v>0.98364835378854865</v>
      </c>
      <c r="CF120" s="65">
        <f>CD120/CE120</f>
        <v>-38.380256571681144</v>
      </c>
      <c r="CG120" t="s">
        <v>222</v>
      </c>
      <c r="CH120" s="66">
        <v>0</v>
      </c>
      <c r="CI120" s="15">
        <f>AZ120*$CH$129</f>
        <v>92.154691422352968</v>
      </c>
      <c r="CJ120" s="37">
        <f>CI120-CH120</f>
        <v>92.154691422352968</v>
      </c>
      <c r="CK120" s="54">
        <f>CJ120*(CJ120&lt;&gt;0)</f>
        <v>92.154691422352968</v>
      </c>
      <c r="CL120" s="26">
        <f>CK120/$CK$126</f>
        <v>1.4338679231733775E-2</v>
      </c>
      <c r="CM120" s="47">
        <f>CL120 * $CJ$126</f>
        <v>92.154691422352968</v>
      </c>
      <c r="CN120" s="48">
        <f>IF(CD120&gt;0,V120,W120)</f>
        <v>0.98364835378854865</v>
      </c>
      <c r="CO120" s="65">
        <f>CM120/CN120</f>
        <v>93.686621918713783</v>
      </c>
      <c r="CP120" s="70">
        <f>N120</f>
        <v>0</v>
      </c>
      <c r="CQ120" s="1">
        <f>BW120+BY120</f>
        <v>274</v>
      </c>
    </row>
    <row r="121" spans="1:95" x14ac:dyDescent="0.2">
      <c r="A121" s="31" t="s">
        <v>216</v>
      </c>
      <c r="B121">
        <v>1</v>
      </c>
      <c r="C121">
        <v>1</v>
      </c>
      <c r="D121">
        <v>0.68397922493008301</v>
      </c>
      <c r="E121">
        <v>0.31602077506991599</v>
      </c>
      <c r="F121">
        <v>0.76381709741550696</v>
      </c>
      <c r="G121">
        <v>0.76381709741550696</v>
      </c>
      <c r="H121">
        <v>0.528625156707062</v>
      </c>
      <c r="I121">
        <v>0.34141245298788098</v>
      </c>
      <c r="J121">
        <v>0.42482844945043502</v>
      </c>
      <c r="K121">
        <v>0.56964131974318899</v>
      </c>
      <c r="L121">
        <v>0.61507084319385397</v>
      </c>
      <c r="M121">
        <v>-3.9948729601276796E-3</v>
      </c>
      <c r="N121" s="21">
        <v>0</v>
      </c>
      <c r="O121">
        <v>1.0118357447650601</v>
      </c>
      <c r="P121">
        <v>0.98755954457741202</v>
      </c>
      <c r="Q121">
        <v>1.01041987405989</v>
      </c>
      <c r="R121">
        <v>0.98018935916412098</v>
      </c>
      <c r="S121">
        <v>2.7400000095367401</v>
      </c>
      <c r="T121" s="27">
        <f>IF(C121,P121,R121)</f>
        <v>0.98755954457741202</v>
      </c>
      <c r="U121" s="27">
        <f>IF(D121 = 0,O121,Q121)</f>
        <v>1.01041987405989</v>
      </c>
      <c r="V121" s="39">
        <f>S121*T121^(1-N121)</f>
        <v>2.7059131615602077</v>
      </c>
      <c r="W121" s="38">
        <f>S121*U121^(N121+1)</f>
        <v>2.7685504645602101</v>
      </c>
      <c r="X121" s="44">
        <f>0.5 * (D121-MAX($D$3:$D$125))/(MIN($D$3:$D$125)-MAX($D$3:$D$125)) + 0.75</f>
        <v>0.89969999632188524</v>
      </c>
      <c r="Y121" s="44">
        <f>AVERAGE(D121, F121, G121, H121, I121, J121, K121)</f>
        <v>0.58230297123566621</v>
      </c>
      <c r="Z121" s="22">
        <f>AI121^N121</f>
        <v>1</v>
      </c>
      <c r="AA121" s="22">
        <f>(Z121+AB121)/2</f>
        <v>1</v>
      </c>
      <c r="AB121" s="22">
        <f>AM121^N121</f>
        <v>1</v>
      </c>
      <c r="AC121" s="22">
        <v>1</v>
      </c>
      <c r="AD121" s="22">
        <v>1</v>
      </c>
      <c r="AE121" s="22">
        <v>1</v>
      </c>
      <c r="AF121" s="22">
        <f>PERCENTILE($L$2:$L$125, 0.05)</f>
        <v>-9.907550352032625E-2</v>
      </c>
      <c r="AG121" s="22">
        <f>PERCENTILE($L$2:$L$125, 0.95)</f>
        <v>0.96668296941511545</v>
      </c>
      <c r="AH121" s="22">
        <f>MIN(MAX(L121,AF121), AG121)</f>
        <v>0.61507084319385397</v>
      </c>
      <c r="AI121" s="22">
        <f>AH121-$AH$126+1</f>
        <v>1.7141463467141802</v>
      </c>
      <c r="AJ121" s="22">
        <f>PERCENTILE($M$2:$M$125, 0.02)</f>
        <v>-2.5910440121824867</v>
      </c>
      <c r="AK121" s="22">
        <f>PERCENTILE($M$2:$M$125, 0.98)</f>
        <v>1.2685596617232511</v>
      </c>
      <c r="AL121" s="22">
        <f>MIN(MAX(M121,AJ121), AK121)</f>
        <v>-3.9948729601276796E-3</v>
      </c>
      <c r="AM121" s="22">
        <f>AL121-$AL$126 + 1</f>
        <v>3.5870491392223589</v>
      </c>
      <c r="AN121" s="46">
        <v>0</v>
      </c>
      <c r="AO121" s="75">
        <v>0.2</v>
      </c>
      <c r="AP121" s="51">
        <v>0.5</v>
      </c>
      <c r="AQ121" s="50">
        <v>1</v>
      </c>
      <c r="AR121" s="17">
        <f>(AI121^4)*AB121*AE121*AN121</f>
        <v>0</v>
      </c>
      <c r="AS121" s="17">
        <f>(AM121^4) *Z121*AC121*AO121</f>
        <v>33.111533917403271</v>
      </c>
      <c r="AT121" s="17">
        <f>(AM121^4)*AA121*AP121*AQ121</f>
        <v>82.778834793508182</v>
      </c>
      <c r="AU121" s="17">
        <f>MIN(AR121, 0.05*AR$126)</f>
        <v>0</v>
      </c>
      <c r="AV121" s="17">
        <f>MIN(AS121, 0.05*AS$126)</f>
        <v>33.111533917403271</v>
      </c>
      <c r="AW121" s="17">
        <f>MIN(AT121, 0.05*AT$126)</f>
        <v>82.778834793508182</v>
      </c>
      <c r="AX121" s="14">
        <f>AU121/$AU$126</f>
        <v>0</v>
      </c>
      <c r="AY121" s="14">
        <f>AV121/$AV$126</f>
        <v>4.9287965600127628E-3</v>
      </c>
      <c r="AZ121" s="67">
        <f>AW121/$AW$126</f>
        <v>5.9488607824982245E-3</v>
      </c>
      <c r="BA121" s="21">
        <f>N121</f>
        <v>0</v>
      </c>
      <c r="BB121" s="66">
        <v>0</v>
      </c>
      <c r="BC121" s="15">
        <f>$D$132*AX121</f>
        <v>0</v>
      </c>
      <c r="BD121" s="19">
        <f>BC121-BB121</f>
        <v>0</v>
      </c>
      <c r="BE121" s="53">
        <f>BD121*IF($BD$126 &gt; 0, (BD121&gt;0), (BD121&lt;0))</f>
        <v>0</v>
      </c>
      <c r="BF121" s="61">
        <f>BE121/$BE$126</f>
        <v>0</v>
      </c>
      <c r="BG121" s="62">
        <f>BF121*$BD$126</f>
        <v>0</v>
      </c>
      <c r="BH121" s="63">
        <f>(IF(BG121 &gt; 0, V121, W121))</f>
        <v>2.7685504645602101</v>
      </c>
      <c r="BI121" s="46">
        <f>BG121/BH121</f>
        <v>0</v>
      </c>
      <c r="BJ121" s="64" t="e">
        <f>BB121/BC121</f>
        <v>#DIV/0!</v>
      </c>
      <c r="BK121" s="66">
        <v>0</v>
      </c>
      <c r="BL121" s="66">
        <v>0</v>
      </c>
      <c r="BM121" s="66">
        <v>0</v>
      </c>
      <c r="BN121" s="10">
        <f>SUM(BK121:BM121)</f>
        <v>0</v>
      </c>
      <c r="BO121" s="15">
        <f>AY121*$D$131</f>
        <v>863.31321906215544</v>
      </c>
      <c r="BP121" s="9">
        <f>BO121-BN121</f>
        <v>863.31321906215544</v>
      </c>
      <c r="BQ121" s="53">
        <f>BP121*IF($BP$126 &gt; 0, (BP121&gt;0), (BP121&lt;0))</f>
        <v>863.31321906215544</v>
      </c>
      <c r="BR121" s="7">
        <f>BQ121/$BQ$126</f>
        <v>6.7623365151390415E-3</v>
      </c>
      <c r="BS121" s="62">
        <f>BR121*$BP$126*OR(M121&gt;0, BP121 &lt; 0)</f>
        <v>0</v>
      </c>
      <c r="BT121" s="48">
        <f>IF(BS121&gt;0,V121,W121)</f>
        <v>2.7685504645602101</v>
      </c>
      <c r="BU121" s="46">
        <f>BS121/BT121</f>
        <v>0</v>
      </c>
      <c r="BV121" s="64">
        <f>BN121/BO121</f>
        <v>0</v>
      </c>
      <c r="BW121" s="16">
        <f>BB121+BN121+BY121</f>
        <v>25</v>
      </c>
      <c r="BX121" s="69">
        <f>BC121+BO121+BZ121</f>
        <v>922.91485524200516</v>
      </c>
      <c r="BY121" s="66">
        <v>25</v>
      </c>
      <c r="BZ121" s="15">
        <f>AZ121*$D$134</f>
        <v>59.601636179849713</v>
      </c>
      <c r="CA121" s="37">
        <f>BZ121-BY121</f>
        <v>34.601636179849713</v>
      </c>
      <c r="CB121" s="54">
        <f>CA121*(CA121&lt;&gt;0)</f>
        <v>34.601636179849713</v>
      </c>
      <c r="CC121" s="26">
        <f>CB121/$CB$126</f>
        <v>1.5551297159483037E-2</v>
      </c>
      <c r="CD121" s="47">
        <f>CC121 * $CA$126</f>
        <v>34.601636179849713</v>
      </c>
      <c r="CE121" s="48">
        <f>IF(CD121&gt;0, V121, W121)</f>
        <v>2.7059131615602077</v>
      </c>
      <c r="CF121" s="65">
        <f>CD121/CE121</f>
        <v>12.787415602021275</v>
      </c>
      <c r="CG121" t="s">
        <v>222</v>
      </c>
      <c r="CH121" s="66">
        <v>0</v>
      </c>
      <c r="CI121" s="15">
        <f>AZ121*$CH$129</f>
        <v>55.342251859580983</v>
      </c>
      <c r="CJ121" s="37">
        <f>CI121-CH121</f>
        <v>55.342251859580983</v>
      </c>
      <c r="CK121" s="54">
        <f>CJ121*(CJ121&lt;&gt;0)</f>
        <v>55.342251859580983</v>
      </c>
      <c r="CL121" s="26">
        <f>CK121/$CK$126</f>
        <v>8.6108996202864455E-3</v>
      </c>
      <c r="CM121" s="47">
        <f>CL121 * $CJ$126</f>
        <v>55.342251859580983</v>
      </c>
      <c r="CN121" s="48">
        <f>IF(CD121&gt;0,V121,W121)</f>
        <v>2.7059131615602077</v>
      </c>
      <c r="CO121" s="65">
        <f>CM121/CN121</f>
        <v>20.452338473297896</v>
      </c>
      <c r="CP121" s="70">
        <f>N121</f>
        <v>0</v>
      </c>
      <c r="CQ121" s="1">
        <f>BW121+BY121</f>
        <v>50</v>
      </c>
    </row>
    <row r="122" spans="1:95" x14ac:dyDescent="0.2">
      <c r="A122" s="31" t="s">
        <v>127</v>
      </c>
      <c r="B122">
        <v>1</v>
      </c>
      <c r="C122">
        <v>1</v>
      </c>
      <c r="D122">
        <v>0.26345083487940602</v>
      </c>
      <c r="E122">
        <v>0.73654916512059299</v>
      </c>
      <c r="F122">
        <v>0.62206148282097595</v>
      </c>
      <c r="G122">
        <v>0.62206148282097595</v>
      </c>
      <c r="H122">
        <v>2.09790209790209E-2</v>
      </c>
      <c r="I122">
        <v>0.33566433566433501</v>
      </c>
      <c r="J122">
        <v>8.3916083916083906E-2</v>
      </c>
      <c r="K122">
        <v>0.22847530193298499</v>
      </c>
      <c r="L122">
        <v>-4.4387219859662402E-2</v>
      </c>
      <c r="M122">
        <v>-2.0281634297158102</v>
      </c>
      <c r="N122" s="21">
        <v>0</v>
      </c>
      <c r="O122">
        <v>1.0832216449549501</v>
      </c>
      <c r="P122">
        <v>0.94249057961965899</v>
      </c>
      <c r="Q122">
        <v>1.0118731770734</v>
      </c>
      <c r="R122">
        <v>0.95668034504197896</v>
      </c>
      <c r="S122">
        <v>7.88000011444091</v>
      </c>
      <c r="T122" s="27">
        <f>IF(C122,P122,R122)</f>
        <v>0.94249057961965899</v>
      </c>
      <c r="U122" s="27">
        <f>IF(D122 = 0,O122,Q122)</f>
        <v>1.0118731770734</v>
      </c>
      <c r="V122" s="39">
        <f>S122*T122^(1-N122)</f>
        <v>7.4268258752623924</v>
      </c>
      <c r="W122" s="38">
        <f>S122*U122^(N122+1)</f>
        <v>7.9735607511380788</v>
      </c>
      <c r="X122" s="44">
        <f>0.5 * (D122-MAX($D$3:$D$125))/(MIN($D$3:$D$125)-MAX($D$3:$D$125)) + 0.75</f>
        <v>1.115256228065959</v>
      </c>
      <c r="Y122" s="44">
        <f>AVERAGE(D122, F122, G122, H122, I122, J122, K122)</f>
        <v>0.31094407757339754</v>
      </c>
      <c r="Z122" s="22">
        <f>AI122^N122</f>
        <v>1</v>
      </c>
      <c r="AA122" s="22">
        <f>(Z122+AB122)/2</f>
        <v>1</v>
      </c>
      <c r="AB122" s="22">
        <f>AM122^N122</f>
        <v>1</v>
      </c>
      <c r="AC122" s="22">
        <v>1</v>
      </c>
      <c r="AD122" s="22">
        <v>1</v>
      </c>
      <c r="AE122" s="22">
        <v>1</v>
      </c>
      <c r="AF122" s="22">
        <f>PERCENTILE($L$2:$L$125, 0.05)</f>
        <v>-9.907550352032625E-2</v>
      </c>
      <c r="AG122" s="22">
        <f>PERCENTILE($L$2:$L$125, 0.95)</f>
        <v>0.96668296941511545</v>
      </c>
      <c r="AH122" s="22">
        <f>MIN(MAX(L122,AF122), AG122)</f>
        <v>-4.4387219859662402E-2</v>
      </c>
      <c r="AI122" s="22">
        <f>AH122-$AH$126+1</f>
        <v>1.0546882836606639</v>
      </c>
      <c r="AJ122" s="22">
        <f>PERCENTILE($M$2:$M$125, 0.02)</f>
        <v>-2.5910440121824867</v>
      </c>
      <c r="AK122" s="22">
        <f>PERCENTILE($M$2:$M$125, 0.98)</f>
        <v>1.2685596617232511</v>
      </c>
      <c r="AL122" s="22">
        <f>MIN(MAX(M122,AJ122), AK122)</f>
        <v>-2.0281634297158102</v>
      </c>
      <c r="AM122" s="22">
        <f>AL122-$AL$126 + 1</f>
        <v>1.5628805824666765</v>
      </c>
      <c r="AN122" s="46">
        <v>1</v>
      </c>
      <c r="AO122" s="17">
        <v>1</v>
      </c>
      <c r="AP122" s="51">
        <v>1</v>
      </c>
      <c r="AQ122" s="21">
        <v>1</v>
      </c>
      <c r="AR122" s="17">
        <f>(AI122^4)*AB122*AE122*AN122</f>
        <v>1.2373611785018537</v>
      </c>
      <c r="AS122" s="17">
        <f>(AM122^4) *Z122*AC122*AO122</f>
        <v>5.9662738271873526</v>
      </c>
      <c r="AT122" s="17">
        <f>(AM122^4)*AA122*AP122*AQ122</f>
        <v>5.9662738271873526</v>
      </c>
      <c r="AU122" s="17">
        <f>MIN(AR122, 0.05*AR$126)</f>
        <v>1.2373611785018537</v>
      </c>
      <c r="AV122" s="17">
        <f>MIN(AS122, 0.05*AS$126)</f>
        <v>5.9662738271873526</v>
      </c>
      <c r="AW122" s="17">
        <f>MIN(AT122, 0.05*AT$126)</f>
        <v>5.9662738271873526</v>
      </c>
      <c r="AX122" s="14">
        <f>AU122/$AU$126</f>
        <v>1.5856570149643662E-3</v>
      </c>
      <c r="AY122" s="14">
        <f>AV122/$AV$126</f>
        <v>8.8810593882149497E-4</v>
      </c>
      <c r="AZ122" s="67">
        <f>AW122/$AW$126</f>
        <v>4.2876337262703153E-4</v>
      </c>
      <c r="BA122" s="21">
        <f>N122</f>
        <v>0</v>
      </c>
      <c r="BB122" s="66">
        <v>1931</v>
      </c>
      <c r="BC122" s="15">
        <f>$D$132*AX122</f>
        <v>187.03934451415174</v>
      </c>
      <c r="BD122" s="19">
        <f>BC122-BB122</f>
        <v>-1743.9606554858483</v>
      </c>
      <c r="BE122" s="53">
        <f>BD122*IF($BD$126 &gt; 0, (BD122&gt;0), (BD122&lt;0))</f>
        <v>0</v>
      </c>
      <c r="BF122" s="61">
        <f>BE122/$BE$126</f>
        <v>0</v>
      </c>
      <c r="BG122" s="62">
        <f>BF122*$BD$126</f>
        <v>0</v>
      </c>
      <c r="BH122" s="63">
        <f>(IF(BG122 &gt; 0, V122, W122))</f>
        <v>7.9735607511380788</v>
      </c>
      <c r="BI122" s="46">
        <f>BG122/BH122</f>
        <v>0</v>
      </c>
      <c r="BJ122" s="64">
        <f>BB122/BC122</f>
        <v>10.324031048204924</v>
      </c>
      <c r="BK122" s="66">
        <v>134</v>
      </c>
      <c r="BL122" s="66">
        <v>473</v>
      </c>
      <c r="BM122" s="66">
        <v>71</v>
      </c>
      <c r="BN122" s="10">
        <f>SUM(BK122:BM122)</f>
        <v>678</v>
      </c>
      <c r="BO122" s="15">
        <f>AY122*$D$131</f>
        <v>155.5579719261566</v>
      </c>
      <c r="BP122" s="9">
        <f>BO122-BN122</f>
        <v>-522.4420280738434</v>
      </c>
      <c r="BQ122" s="53">
        <f>BP122*IF($BP$126 &gt; 0, (BP122&gt;0), (BP122&lt;0))</f>
        <v>0</v>
      </c>
      <c r="BR122" s="7">
        <f>BQ122/$BQ$126</f>
        <v>0</v>
      </c>
      <c r="BS122" s="62">
        <f>BR122*$BP$126*OR(M122&gt;0, BP122 &lt; 0)</f>
        <v>0</v>
      </c>
      <c r="BT122" s="48">
        <f>IF(BS122&gt;0,V122,W122)</f>
        <v>7.9735607511380788</v>
      </c>
      <c r="BU122" s="46">
        <f>BS122/BT122</f>
        <v>0</v>
      </c>
      <c r="BV122" s="64">
        <f>BN122/BO122</f>
        <v>4.358503724398302</v>
      </c>
      <c r="BW122" s="16">
        <f>BB122+BN122+BY122</f>
        <v>2609</v>
      </c>
      <c r="BX122" s="69">
        <f>BC122+BO122+BZ122</f>
        <v>346.89309667065851</v>
      </c>
      <c r="BY122" s="66">
        <v>0</v>
      </c>
      <c r="BZ122" s="15">
        <f>AZ122*$D$134</f>
        <v>4.2957802303502293</v>
      </c>
      <c r="CA122" s="37">
        <f>BZ122-BY122</f>
        <v>4.2957802303502293</v>
      </c>
      <c r="CB122" s="54">
        <f>CA122*(CA122&lt;&gt;0)</f>
        <v>4.2957802303502293</v>
      </c>
      <c r="CC122" s="26">
        <f>CB122/$CB$126</f>
        <v>1.9306877439776336E-3</v>
      </c>
      <c r="CD122" s="47">
        <f>CC122 * $CA$126</f>
        <v>4.2957802303502293</v>
      </c>
      <c r="CE122" s="48">
        <f>IF(CD122&gt;0, V122, W122)</f>
        <v>7.4268258752623924</v>
      </c>
      <c r="CF122" s="65">
        <f>CD122/CE122</f>
        <v>0.57841402269289877</v>
      </c>
      <c r="CG122" t="s">
        <v>222</v>
      </c>
      <c r="CH122" s="66">
        <v>19</v>
      </c>
      <c r="CI122" s="15">
        <f>AZ122*$CH$129</f>
        <v>3.9887856555492744</v>
      </c>
      <c r="CJ122" s="37">
        <f>CI122-CH122</f>
        <v>-15.011214344450725</v>
      </c>
      <c r="CK122" s="54">
        <f>CJ122*(CJ122&lt;&gt;0)</f>
        <v>-15.011214344450725</v>
      </c>
      <c r="CL122" s="26">
        <f>CK122/$CK$126</f>
        <v>-2.3356487232691339E-3</v>
      </c>
      <c r="CM122" s="47">
        <f>CL122 * $CJ$126</f>
        <v>-15.011214344450723</v>
      </c>
      <c r="CN122" s="48">
        <f>IF(CD122&gt;0,V122,W122)</f>
        <v>7.4268258752623924</v>
      </c>
      <c r="CO122" s="65">
        <f>CM122/CN122</f>
        <v>-2.0212153343261696</v>
      </c>
      <c r="CP122" s="70">
        <f>N122</f>
        <v>0</v>
      </c>
      <c r="CQ122" s="1">
        <f>BW122+BY122</f>
        <v>2609</v>
      </c>
    </row>
    <row r="123" spans="1:95" x14ac:dyDescent="0.2">
      <c r="A123" s="31" t="s">
        <v>179</v>
      </c>
      <c r="B123">
        <v>1</v>
      </c>
      <c r="C123">
        <v>1</v>
      </c>
      <c r="D123">
        <v>0.24646559849198801</v>
      </c>
      <c r="E123">
        <v>0.75353440150801099</v>
      </c>
      <c r="F123">
        <v>0.34222846441947502</v>
      </c>
      <c r="G123">
        <v>0.34222846441947502</v>
      </c>
      <c r="H123">
        <v>0.16003976143141099</v>
      </c>
      <c r="I123">
        <v>0.60188866799204699</v>
      </c>
      <c r="J123">
        <v>0.31036449351321899</v>
      </c>
      <c r="K123">
        <v>0.32590729360564702</v>
      </c>
      <c r="L123">
        <v>0.67915910438441396</v>
      </c>
      <c r="M123">
        <v>-1.9976229170759601</v>
      </c>
      <c r="N123" s="21">
        <v>0</v>
      </c>
      <c r="O123">
        <v>0.99938601937636296</v>
      </c>
      <c r="P123">
        <v>0.99965432725828496</v>
      </c>
      <c r="Q123">
        <v>1.0021037360045799</v>
      </c>
      <c r="R123">
        <v>1.00094725073046</v>
      </c>
      <c r="S123">
        <v>76.180000305175696</v>
      </c>
      <c r="T123" s="27">
        <f>IF(C123,P123,R123)</f>
        <v>0.99965432725828496</v>
      </c>
      <c r="U123" s="27">
        <f>IF(D123 = 0,O123,Q123)</f>
        <v>1.0021037360045799</v>
      </c>
      <c r="V123" s="39">
        <f>S123*T123^(1-N123)</f>
        <v>76.153666955606354</v>
      </c>
      <c r="W123" s="38">
        <f>S123*U123^(N123+1)</f>
        <v>76.340262914646601</v>
      </c>
      <c r="X123" s="44">
        <f>0.5 * (D123-MAX($D$3:$D$125))/(MIN($D$3:$D$125)-MAX($D$3:$D$125)) + 0.75</f>
        <v>1.1239625928146337</v>
      </c>
      <c r="Y123" s="44">
        <f>AVERAGE(D123, F123, G123, H123, I123, J123, K123)</f>
        <v>0.33273182055332312</v>
      </c>
      <c r="Z123" s="22">
        <f>AI123^N123</f>
        <v>1</v>
      </c>
      <c r="AA123" s="22">
        <f>(Z123+AB123)/2</f>
        <v>1</v>
      </c>
      <c r="AB123" s="22">
        <f>AM123^N123</f>
        <v>1</v>
      </c>
      <c r="AC123" s="22">
        <v>1</v>
      </c>
      <c r="AD123" s="22">
        <v>1</v>
      </c>
      <c r="AE123" s="22">
        <v>1</v>
      </c>
      <c r="AF123" s="22">
        <f>PERCENTILE($L$2:$L$125, 0.05)</f>
        <v>-9.907550352032625E-2</v>
      </c>
      <c r="AG123" s="22">
        <f>PERCENTILE($L$2:$L$125, 0.95)</f>
        <v>0.96668296941511545</v>
      </c>
      <c r="AH123" s="22">
        <f>MIN(MAX(L123,AF123), AG123)</f>
        <v>0.67915910438441396</v>
      </c>
      <c r="AI123" s="22">
        <f>AH123-$AH$126+1</f>
        <v>1.7782346079047402</v>
      </c>
      <c r="AJ123" s="22">
        <f>PERCENTILE($M$2:$M$125, 0.02)</f>
        <v>-2.5910440121824867</v>
      </c>
      <c r="AK123" s="22">
        <f>PERCENTILE($M$2:$M$125, 0.98)</f>
        <v>1.2685596617232511</v>
      </c>
      <c r="AL123" s="22">
        <f>MIN(MAX(M123,AJ123), AK123)</f>
        <v>-1.9976229170759601</v>
      </c>
      <c r="AM123" s="22">
        <f>AL123-$AL$126 + 1</f>
        <v>1.5934210951065266</v>
      </c>
      <c r="AN123" s="46">
        <v>1</v>
      </c>
      <c r="AO123" s="17">
        <v>1</v>
      </c>
      <c r="AP123" s="51">
        <v>1</v>
      </c>
      <c r="AQ123" s="21">
        <v>1</v>
      </c>
      <c r="AR123" s="17">
        <f>(AI123^4)*AB123*AE123*AN123</f>
        <v>9.9989922744235908</v>
      </c>
      <c r="AS123" s="17">
        <f>(AM123^4) *Z123*AC123*AO123</f>
        <v>6.4464742130710819</v>
      </c>
      <c r="AT123" s="17">
        <f>(AM123^4)*AA123*AP123*AQ123</f>
        <v>6.4464742130710819</v>
      </c>
      <c r="AU123" s="17">
        <f>MIN(AR123, 0.05*AR$126)</f>
        <v>9.9989922744235908</v>
      </c>
      <c r="AV123" s="17">
        <f>MIN(AS123, 0.05*AS$126)</f>
        <v>6.4464742130710819</v>
      </c>
      <c r="AW123" s="17">
        <f>MIN(AT123, 0.05*AT$126)</f>
        <v>6.4464742130710819</v>
      </c>
      <c r="AX123" s="14">
        <f>AU123/$AU$126</f>
        <v>1.28135361913575E-2</v>
      </c>
      <c r="AY123" s="14">
        <f>AV123/$AV$126</f>
        <v>9.5958586530163134E-4</v>
      </c>
      <c r="AZ123" s="67">
        <f>AW123/$AW$126</f>
        <v>4.6327274027457252E-4</v>
      </c>
      <c r="BA123" s="21">
        <f>N123</f>
        <v>0</v>
      </c>
      <c r="BB123" s="66">
        <v>2133</v>
      </c>
      <c r="BC123" s="15">
        <f>$D$132*AX123</f>
        <v>1511.4462885239566</v>
      </c>
      <c r="BD123" s="19">
        <f>BC123-BB123</f>
        <v>-621.55371147604342</v>
      </c>
      <c r="BE123" s="53">
        <f>BD123*IF($BD$126 &gt; 0, (BD123&gt;0), (BD123&lt;0))</f>
        <v>0</v>
      </c>
      <c r="BF123" s="61">
        <f>BE123/$BE$126</f>
        <v>0</v>
      </c>
      <c r="BG123" s="62">
        <f>BF123*$BD$126</f>
        <v>0</v>
      </c>
      <c r="BH123" s="63">
        <f>(IF(BG123 &gt; 0, V123, W123))</f>
        <v>76.340262914646601</v>
      </c>
      <c r="BI123" s="46">
        <f>BG123/BH123</f>
        <v>0</v>
      </c>
      <c r="BJ123" s="64">
        <f>BB123/BC123</f>
        <v>1.4112310944790756</v>
      </c>
      <c r="BK123" s="66">
        <v>1904</v>
      </c>
      <c r="BL123" s="66">
        <v>2742</v>
      </c>
      <c r="BM123" s="66">
        <v>0</v>
      </c>
      <c r="BN123" s="10">
        <f>SUM(BK123:BM123)</f>
        <v>4646</v>
      </c>
      <c r="BO123" s="15">
        <f>AY123*$D$131</f>
        <v>168.07818140863785</v>
      </c>
      <c r="BP123" s="9">
        <f>BO123-BN123</f>
        <v>-4477.9218185913624</v>
      </c>
      <c r="BQ123" s="53">
        <f>BP123*IF($BP$126 &gt; 0, (BP123&gt;0), (BP123&lt;0))</f>
        <v>0</v>
      </c>
      <c r="BR123" s="7">
        <f>BQ123/$BQ$126</f>
        <v>0</v>
      </c>
      <c r="BS123" s="62">
        <f>BR123*$BP$126*OR(M123&gt;0, BP123 &lt; 0)</f>
        <v>0</v>
      </c>
      <c r="BT123" s="48">
        <f>IF(BS123&gt;0,V123,W123)</f>
        <v>76.340262914646601</v>
      </c>
      <c r="BU123" s="46">
        <f>BS123/BT123</f>
        <v>0</v>
      </c>
      <c r="BV123" s="64">
        <f>BN123/BO123</f>
        <v>27.641898318167033</v>
      </c>
      <c r="BW123" s="16">
        <f>BB123+BN123+BY123</f>
        <v>6779</v>
      </c>
      <c r="BX123" s="69">
        <f>BC123+BO123+BZ123</f>
        <v>1684.1659995174055</v>
      </c>
      <c r="BY123" s="66">
        <v>0</v>
      </c>
      <c r="BZ123" s="15">
        <f>AZ123*$D$134</f>
        <v>4.6415295848109421</v>
      </c>
      <c r="CA123" s="37">
        <f>BZ123-BY123</f>
        <v>4.6415295848109421</v>
      </c>
      <c r="CB123" s="54">
        <f>CA123*(CA123&lt;&gt;0)</f>
        <v>4.6415295848109421</v>
      </c>
      <c r="CC123" s="26">
        <f>CB123/$CB$126</f>
        <v>2.0860807122745832E-3</v>
      </c>
      <c r="CD123" s="47">
        <f>CC123 * $CA$126</f>
        <v>4.6415295848109421</v>
      </c>
      <c r="CE123" s="48">
        <f>IF(CD123&gt;0, V123, W123)</f>
        <v>76.153666955606354</v>
      </c>
      <c r="CF123" s="65">
        <f>CD123/CE123</f>
        <v>6.0949521807225827E-2</v>
      </c>
      <c r="CG123" t="s">
        <v>222</v>
      </c>
      <c r="CH123" s="66">
        <v>0</v>
      </c>
      <c r="CI123" s="15">
        <f>AZ123*$CH$129</f>
        <v>4.309826302774348</v>
      </c>
      <c r="CJ123" s="37">
        <f>CI123-CH123</f>
        <v>4.309826302774348</v>
      </c>
      <c r="CK123" s="54">
        <f>CJ123*(CJ123&lt;&gt;0)</f>
        <v>4.309826302774348</v>
      </c>
      <c r="CL123" s="26">
        <f>CK123/$CK$126</f>
        <v>6.705813447602844E-4</v>
      </c>
      <c r="CM123" s="47">
        <f>CL123 * $CJ$126</f>
        <v>4.309826302774348</v>
      </c>
      <c r="CN123" s="48">
        <f>IF(CD123&gt;0,V123,W123)</f>
        <v>76.153666955606354</v>
      </c>
      <c r="CO123" s="65">
        <f>CM123/CN123</f>
        <v>5.6593811894662324E-2</v>
      </c>
      <c r="CP123" s="70">
        <f>N123</f>
        <v>0</v>
      </c>
      <c r="CQ123" s="1">
        <f>BW123+BY123</f>
        <v>6779</v>
      </c>
    </row>
    <row r="124" spans="1:95" x14ac:dyDescent="0.2">
      <c r="A124" s="31" t="s">
        <v>180</v>
      </c>
      <c r="B124">
        <v>1</v>
      </c>
      <c r="C124">
        <v>1</v>
      </c>
      <c r="D124">
        <v>0.37755102040816302</v>
      </c>
      <c r="E124">
        <v>0.62244897959183598</v>
      </c>
      <c r="F124">
        <v>0.40178571428571402</v>
      </c>
      <c r="G124">
        <v>0.40178571428571402</v>
      </c>
      <c r="H124">
        <v>0.32642487046632102</v>
      </c>
      <c r="I124">
        <v>0.29145077720207202</v>
      </c>
      <c r="J124">
        <v>0.30844251035726999</v>
      </c>
      <c r="K124">
        <v>0.35203379715586203</v>
      </c>
      <c r="L124">
        <v>0.42202233911720399</v>
      </c>
      <c r="M124">
        <v>0.75887465845898705</v>
      </c>
      <c r="N124" s="21">
        <v>0</v>
      </c>
      <c r="O124">
        <v>1.0208333179151901</v>
      </c>
      <c r="P124">
        <v>0.99209253272033604</v>
      </c>
      <c r="Q124">
        <v>0.997383380354538</v>
      </c>
      <c r="R124">
        <v>0.97119268182904805</v>
      </c>
      <c r="S124">
        <v>77.459999084472599</v>
      </c>
      <c r="T124" s="27">
        <f>IF(C124,P124,R124)</f>
        <v>0.99209253272033604</v>
      </c>
      <c r="U124" s="27">
        <f>IF(D124 = 0,O124,Q124)</f>
        <v>0.997383380354538</v>
      </c>
      <c r="V124" s="39">
        <f>S124*T124^(1-N124)</f>
        <v>76.847486676229337</v>
      </c>
      <c r="W124" s="38">
        <f>S124*U124^(N124+1)</f>
        <v>77.257315729130696</v>
      </c>
      <c r="X124" s="44">
        <f>0.5 * (D124-MAX($D$3:$D$125))/(MIN($D$3:$D$125)-MAX($D$3:$D$125)) + 0.75</f>
        <v>1.0567702694106713</v>
      </c>
      <c r="Y124" s="44">
        <f>AVERAGE(D124, F124, G124, H124, I124, J124, K124)</f>
        <v>0.35135348630873092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PERCENTILE($L$2:$L$125, 0.05)</f>
        <v>-9.907550352032625E-2</v>
      </c>
      <c r="AG124" s="22">
        <f>PERCENTILE($L$2:$L$125, 0.95)</f>
        <v>0.96668296941511545</v>
      </c>
      <c r="AH124" s="22">
        <f>MIN(MAX(L124,AF124), AG124)</f>
        <v>0.42202233911720399</v>
      </c>
      <c r="AI124" s="22">
        <f>AH124-$AH$126+1</f>
        <v>1.5210978426375301</v>
      </c>
      <c r="AJ124" s="22">
        <f>PERCENTILE($M$2:$M$125, 0.02)</f>
        <v>-2.5910440121824867</v>
      </c>
      <c r="AK124" s="22">
        <f>PERCENTILE($M$2:$M$125, 0.98)</f>
        <v>1.2685596617232511</v>
      </c>
      <c r="AL124" s="22">
        <f>MIN(MAX(M124,AJ124), AK124)</f>
        <v>0.75887465845898705</v>
      </c>
      <c r="AM124" s="22">
        <f>AL124-$AL$126 + 1</f>
        <v>4.3499186706414736</v>
      </c>
      <c r="AN124" s="46">
        <v>0</v>
      </c>
      <c r="AO124" s="17">
        <v>1</v>
      </c>
      <c r="AP124" s="51">
        <v>1</v>
      </c>
      <c r="AQ124" s="21">
        <v>2</v>
      </c>
      <c r="AR124" s="17">
        <f>(AI124^4)*AB124*AE124*AN124</f>
        <v>0</v>
      </c>
      <c r="AS124" s="17">
        <f>(AM124^4) *Z124*AC124*AO124</f>
        <v>358.03422918767507</v>
      </c>
      <c r="AT124" s="17">
        <f>(AM124^4)*AA124*AP124*AQ124</f>
        <v>716.06845837535013</v>
      </c>
      <c r="AU124" s="17">
        <f>MIN(AR124, 0.05*AR$126)</f>
        <v>0</v>
      </c>
      <c r="AV124" s="17">
        <f>MIN(AS124, 0.05*AS$126)</f>
        <v>348.40648238284751</v>
      </c>
      <c r="AW124" s="17">
        <f>MIN(AT124, 0.05*AT$126)</f>
        <v>716.06845837535013</v>
      </c>
      <c r="AX124" s="14">
        <f>AU124/$AU$126</f>
        <v>0</v>
      </c>
      <c r="AY124" s="14">
        <f>AV124/$AV$126</f>
        <v>5.1861827849423815E-2</v>
      </c>
      <c r="AZ124" s="67">
        <f>AW124/$AW$126</f>
        <v>5.1459912189379488E-2</v>
      </c>
      <c r="BA124" s="21">
        <f>N124</f>
        <v>0</v>
      </c>
      <c r="BB124" s="66">
        <v>775</v>
      </c>
      <c r="BC124" s="15">
        <f>$D$132*AX124</f>
        <v>0</v>
      </c>
      <c r="BD124" s="19">
        <f>BC124-BB124</f>
        <v>-775</v>
      </c>
      <c r="BE124" s="53">
        <f>BD124*IF($BD$126 &gt; 0, (BD124&gt;0), (BD124&lt;0))</f>
        <v>0</v>
      </c>
      <c r="BF124" s="61">
        <f>BE124/$BE$126</f>
        <v>0</v>
      </c>
      <c r="BG124" s="62">
        <f>BF124*$BD$126</f>
        <v>0</v>
      </c>
      <c r="BH124" s="63">
        <f>(IF(BG124 &gt; 0, V124, W124))</f>
        <v>77.257315729130696</v>
      </c>
      <c r="BI124" s="46">
        <f>BG124/BH124</f>
        <v>0</v>
      </c>
      <c r="BJ124" s="64" t="e">
        <f>BB124/BC124</f>
        <v>#DIV/0!</v>
      </c>
      <c r="BK124" s="66">
        <v>0</v>
      </c>
      <c r="BL124" s="66">
        <v>0</v>
      </c>
      <c r="BM124" s="66">
        <v>0</v>
      </c>
      <c r="BN124" s="10">
        <f>SUM(BK124:BM124)</f>
        <v>0</v>
      </c>
      <c r="BO124" s="15">
        <f>AY124*$D$131</f>
        <v>9083.9621806215273</v>
      </c>
      <c r="BP124" s="9">
        <f>BO124-BN124</f>
        <v>9083.9621806215273</v>
      </c>
      <c r="BQ124" s="53">
        <f>BP124*IF($BP$126 &gt; 0, (BP124&gt;0), (BP124&lt;0))</f>
        <v>9083.9621806215273</v>
      </c>
      <c r="BR124" s="7">
        <f>BQ124/$BQ$126</f>
        <v>7.1154718588568686E-2</v>
      </c>
      <c r="BS124" s="62">
        <f>BR124*$BP$126*OR(M124&gt;0, BP124 &lt; 0)</f>
        <v>418.60320945654883</v>
      </c>
      <c r="BT124" s="48">
        <f>IF(BS124&gt;0,V124,W124)</f>
        <v>76.847486676229337</v>
      </c>
      <c r="BU124" s="46">
        <f>BS124/BT124</f>
        <v>5.4471945350690598</v>
      </c>
      <c r="BV124" s="64">
        <f>BN124/BO124</f>
        <v>0</v>
      </c>
      <c r="BW124" s="16">
        <f>BB124+BN124+BY124</f>
        <v>1317</v>
      </c>
      <c r="BX124" s="69">
        <f>BC124+BO124+BZ124</f>
        <v>9599.5390408469211</v>
      </c>
      <c r="BY124" s="66">
        <v>542</v>
      </c>
      <c r="BZ124" s="15">
        <f>AZ124*$D$134</f>
        <v>515.57686022539303</v>
      </c>
      <c r="CA124" s="37">
        <f>BZ124-BY124</f>
        <v>-26.423139774606966</v>
      </c>
      <c r="CB124" s="54">
        <f>CA124*(CA124&lt;&gt;0)</f>
        <v>-26.423139774606966</v>
      </c>
      <c r="CC124" s="26">
        <f>CB124/$CB$126</f>
        <v>-1.1875568438025617E-2</v>
      </c>
      <c r="CD124" s="47">
        <f>CC124 * $CA$126</f>
        <v>-26.423139774606966</v>
      </c>
      <c r="CE124" s="48">
        <f>IF(CD124&gt;0, V124, W124)</f>
        <v>77.257315729130696</v>
      </c>
      <c r="CF124" s="65">
        <f>CD124/CE124</f>
        <v>-0.34201472734631705</v>
      </c>
      <c r="CG124" t="s">
        <v>222</v>
      </c>
      <c r="CH124" s="66">
        <v>0</v>
      </c>
      <c r="CI124" s="15">
        <f>AZ124*$CH$129</f>
        <v>478.73156309779739</v>
      </c>
      <c r="CJ124" s="37">
        <f>CI124-CH124</f>
        <v>478.73156309779739</v>
      </c>
      <c r="CK124" s="54">
        <f>CJ124*(CJ124&lt;&gt;0)</f>
        <v>478.73156309779739</v>
      </c>
      <c r="CL124" s="26">
        <f>CK124/$CK$126</f>
        <v>7.4487562330449258E-2</v>
      </c>
      <c r="CM124" s="47">
        <f>CL124 * $CJ$126</f>
        <v>478.73156309779739</v>
      </c>
      <c r="CN124" s="48">
        <f>IF(CD124&gt;0,V124,W124)</f>
        <v>77.257315729130696</v>
      </c>
      <c r="CO124" s="65">
        <f>CM124/CN124</f>
        <v>6.1965855088243318</v>
      </c>
      <c r="CP124" s="70">
        <f>N124</f>
        <v>0</v>
      </c>
      <c r="CQ124" s="1">
        <f>BW124+BY124</f>
        <v>1859</v>
      </c>
    </row>
    <row r="125" spans="1:95" x14ac:dyDescent="0.2">
      <c r="A125" s="31" t="s">
        <v>212</v>
      </c>
      <c r="B125">
        <v>1</v>
      </c>
      <c r="C125">
        <v>1</v>
      </c>
      <c r="D125">
        <v>0.95844986016779798</v>
      </c>
      <c r="E125">
        <v>4.1550139832201301E-2</v>
      </c>
      <c r="F125">
        <v>0.95151033386327499</v>
      </c>
      <c r="G125">
        <v>0.95151033386327499</v>
      </c>
      <c r="H125">
        <v>0.96092770580860798</v>
      </c>
      <c r="I125">
        <v>0.81654826577517703</v>
      </c>
      <c r="J125">
        <v>0.88580124842615704</v>
      </c>
      <c r="K125">
        <v>0.91806810293489605</v>
      </c>
      <c r="L125">
        <v>0.85346655438426899</v>
      </c>
      <c r="M125">
        <v>1.45859097738986</v>
      </c>
      <c r="N125" s="21">
        <v>0</v>
      </c>
      <c r="O125">
        <v>1.0190965396787699</v>
      </c>
      <c r="P125">
        <v>0.99361717928079196</v>
      </c>
      <c r="Q125">
        <v>1.00689365057713</v>
      </c>
      <c r="R125">
        <v>0.99632223103333495</v>
      </c>
      <c r="S125">
        <v>12.770000457763601</v>
      </c>
      <c r="T125" s="27">
        <f>IF(C125,P125,R125)</f>
        <v>0.99361717928079196</v>
      </c>
      <c r="U125" s="27">
        <f>IF(D125 = 0,O125,Q125)</f>
        <v>1.00689365057713</v>
      </c>
      <c r="V125" s="39">
        <f>S125*T125^(1-N125)</f>
        <v>12.688491834257491</v>
      </c>
      <c r="W125" s="38">
        <f>S125*U125^(N125+1)</f>
        <v>12.858032378789213</v>
      </c>
      <c r="X125" s="44">
        <f>0.5 * (D125-MAX($D$3:$D$125))/(MIN($D$3:$D$125)-MAX($D$3:$D$125)) + 0.75</f>
        <v>0.75901067009324641</v>
      </c>
      <c r="Y125" s="44">
        <f>AVERAGE(D125, F125, G125, H125, I125, J125, K125)</f>
        <v>0.92040226440559791</v>
      </c>
      <c r="Z125" s="22">
        <f>AI125^N125</f>
        <v>1</v>
      </c>
      <c r="AA125" s="22">
        <f>(Z125+AB125)/2</f>
        <v>1</v>
      </c>
      <c r="AB125" s="22">
        <f>AM125^N125</f>
        <v>1</v>
      </c>
      <c r="AC125" s="22">
        <v>1</v>
      </c>
      <c r="AD125" s="22">
        <v>1</v>
      </c>
      <c r="AE125" s="22">
        <v>1</v>
      </c>
      <c r="AF125" s="22">
        <f>PERCENTILE($L$2:$L$125, 0.05)</f>
        <v>-9.907550352032625E-2</v>
      </c>
      <c r="AG125" s="22">
        <f>PERCENTILE($L$2:$L$125, 0.95)</f>
        <v>0.96668296941511545</v>
      </c>
      <c r="AH125" s="22">
        <f>MIN(MAX(L125,AF125), AG125)</f>
        <v>0.85346655438426899</v>
      </c>
      <c r="AI125" s="22">
        <f>AH125-$AH$126+1</f>
        <v>1.9525420579045951</v>
      </c>
      <c r="AJ125" s="22">
        <f>PERCENTILE($M$2:$M$125, 0.02)</f>
        <v>-2.5910440121824867</v>
      </c>
      <c r="AK125" s="22">
        <f>PERCENTILE($M$2:$M$125, 0.98)</f>
        <v>1.2685596617232511</v>
      </c>
      <c r="AL125" s="22">
        <f>MIN(MAX(M125,AJ125), AK125)</f>
        <v>1.2685596617232511</v>
      </c>
      <c r="AM125" s="22">
        <f>AL125-$AL$126 + 1</f>
        <v>4.8596036739057382</v>
      </c>
      <c r="AN125" s="46">
        <v>0</v>
      </c>
      <c r="AO125" s="75">
        <v>0.2</v>
      </c>
      <c r="AP125" s="51">
        <v>0.5</v>
      </c>
      <c r="AQ125" s="21">
        <v>1</v>
      </c>
      <c r="AR125" s="17">
        <f>(AI125^4)*AB125*AE125*AN125</f>
        <v>0</v>
      </c>
      <c r="AS125" s="17">
        <f>(AM125^4) *Z125*AC125*AO125</f>
        <v>111.54070946768191</v>
      </c>
      <c r="AT125" s="17">
        <f>(AM125^4)*AA125*AP125*AQ125</f>
        <v>278.85177366920476</v>
      </c>
      <c r="AU125" s="17">
        <f>MIN(AR125, 0.05*AR$126)</f>
        <v>0</v>
      </c>
      <c r="AV125" s="17">
        <f>MIN(AS125, 0.05*AS$126)</f>
        <v>111.54070946768191</v>
      </c>
      <c r="AW125" s="17">
        <f>MIN(AT125, 0.05*AT$126)</f>
        <v>278.85177366920476</v>
      </c>
      <c r="AX125" s="14">
        <f>AU125/$AU$126</f>
        <v>0</v>
      </c>
      <c r="AY125" s="14">
        <f>AV125/$AV$126</f>
        <v>1.6603322168555337E-2</v>
      </c>
      <c r="AZ125" s="67">
        <f>AW125/$AW$126</f>
        <v>2.0039547363149116E-2</v>
      </c>
      <c r="BA125" s="21">
        <f>N125</f>
        <v>0</v>
      </c>
      <c r="BB125" s="66">
        <v>0</v>
      </c>
      <c r="BC125" s="15">
        <f>$D$132*AX125</f>
        <v>0</v>
      </c>
      <c r="BD125" s="19">
        <f>BC125-BB125</f>
        <v>0</v>
      </c>
      <c r="BE125" s="53">
        <f>BD125*IF($BD$126 &gt; 0, (BD125&gt;0), (BD125&lt;0))</f>
        <v>0</v>
      </c>
      <c r="BF125" s="61">
        <f>BE125/$BE$126</f>
        <v>0</v>
      </c>
      <c r="BG125" s="62">
        <f>BF125*$BD$126</f>
        <v>0</v>
      </c>
      <c r="BH125" s="63">
        <f>(IF(BG125 &gt; 0, V125, W125))</f>
        <v>12.858032378789213</v>
      </c>
      <c r="BI125" s="46">
        <f>BG125/BH125</f>
        <v>0</v>
      </c>
      <c r="BJ125" s="64" t="e">
        <f>BB125/BC125</f>
        <v>#DIV/0!</v>
      </c>
      <c r="BK125" s="66">
        <v>0</v>
      </c>
      <c r="BL125" s="66">
        <v>0</v>
      </c>
      <c r="BM125" s="66">
        <v>0</v>
      </c>
      <c r="BN125" s="10">
        <f>SUM(BK125:BM125)</f>
        <v>0</v>
      </c>
      <c r="BO125" s="15">
        <f>AY125*$D$131</f>
        <v>2908.1881010776469</v>
      </c>
      <c r="BP125" s="9">
        <f>BO125-BN125</f>
        <v>2908.1881010776469</v>
      </c>
      <c r="BQ125" s="53">
        <f>BP125*IF($BP$126 &gt; 0, (BP125&gt;0), (BP125&lt;0))</f>
        <v>2908.1881010776469</v>
      </c>
      <c r="BR125" s="7">
        <f>BQ125/$BQ$126</f>
        <v>2.2779851106848797E-2</v>
      </c>
      <c r="BS125" s="62">
        <f>BR125*$BP$126*OR(M125&gt;0, BP125 &lt; 0)</f>
        <v>134.01386406159122</v>
      </c>
      <c r="BT125" s="48">
        <f>IF(BS125&gt;0,V125,W125)</f>
        <v>12.688491834257491</v>
      </c>
      <c r="BU125" s="46">
        <f>BS125/BT125</f>
        <v>10.561843425691379</v>
      </c>
      <c r="BV125" s="64">
        <f>BN125/BO125</f>
        <v>0</v>
      </c>
      <c r="BW125" s="16">
        <f>BB125+BN125+BY125</f>
        <v>281</v>
      </c>
      <c r="BX125" s="69">
        <f>BC125+BO125+BZ125</f>
        <v>3108.9643261090378</v>
      </c>
      <c r="BY125" s="66">
        <v>281</v>
      </c>
      <c r="BZ125" s="15">
        <f>AZ125*$D$134</f>
        <v>200.77622503139099</v>
      </c>
      <c r="CA125" s="37">
        <f>BZ125-BY125</f>
        <v>-80.223774968609007</v>
      </c>
      <c r="CB125" s="54">
        <f>CA125*(CA125&lt;&gt;0)</f>
        <v>-80.223774968609007</v>
      </c>
      <c r="CC125" s="26">
        <f>CB125/$CB$126</f>
        <v>-3.6055629199374876E-2</v>
      </c>
      <c r="CD125" s="47">
        <f>CC125 * $CA$126</f>
        <v>-80.223774968609007</v>
      </c>
      <c r="CE125" s="48">
        <f>IF(CD125&gt;0, V125, W125)</f>
        <v>12.858032378789213</v>
      </c>
      <c r="CF125" s="65">
        <f>CD125/CE125</f>
        <v>-6.239195283171572</v>
      </c>
      <c r="CG125" t="s">
        <v>222</v>
      </c>
      <c r="CH125" s="66">
        <v>0</v>
      </c>
      <c r="CI125" s="15">
        <f>AZ125*$CH$129</f>
        <v>186.42790911937624</v>
      </c>
      <c r="CJ125" s="37">
        <f>CI125-CH125</f>
        <v>186.42790911937624</v>
      </c>
      <c r="CK125" s="54">
        <f>CJ125*(CJ125&lt;&gt;0)</f>
        <v>186.42790911937624</v>
      </c>
      <c r="CL125" s="26">
        <f>CK125/$CK$126</f>
        <v>2.9006987571087012E-2</v>
      </c>
      <c r="CM125" s="47">
        <f>CL125 * $CJ$126</f>
        <v>186.42790911937624</v>
      </c>
      <c r="CN125" s="48">
        <f>IF(CD125&gt;0,V125,W125)</f>
        <v>12.858032378789213</v>
      </c>
      <c r="CO125" s="65">
        <f>CM125/CN125</f>
        <v>14.498945377281075</v>
      </c>
      <c r="CP125" s="70">
        <f>N125</f>
        <v>0</v>
      </c>
      <c r="CQ125" s="1">
        <f>BW125+BY125</f>
        <v>562</v>
      </c>
    </row>
    <row r="126" spans="1:95" ht="17" thickBot="1" x14ac:dyDescent="0.25">
      <c r="A126" s="4" t="s">
        <v>11</v>
      </c>
      <c r="B126" s="13">
        <f>AVERAGE(B2:B125)</f>
        <v>0.5161290322580645</v>
      </c>
      <c r="C126" s="13">
        <f>AVERAGE(C2:C125)</f>
        <v>0.5</v>
      </c>
      <c r="D126" s="6">
        <f>SUM(D2:D125)</f>
        <v>49.536804975345284</v>
      </c>
      <c r="E126" s="6">
        <f>SUM(E3:E125)</f>
        <v>73.59743393795867</v>
      </c>
      <c r="F126" s="4"/>
      <c r="G126" s="4"/>
      <c r="H126" s="4"/>
      <c r="I126" s="4"/>
      <c r="J126" s="4"/>
      <c r="K126" s="4"/>
      <c r="L126" s="4">
        <f>MIN(L2:L125)</f>
        <v>-0.73726267884306895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23">
        <f>SUM(X2:X125)</f>
        <v>129.64503898863967</v>
      </c>
      <c r="Y126" s="23"/>
      <c r="Z126" s="13"/>
      <c r="AA126" s="13"/>
      <c r="AB126" s="13"/>
      <c r="AC126" s="13"/>
      <c r="AD126" s="13"/>
      <c r="AE126" s="13"/>
      <c r="AF126" s="13"/>
      <c r="AG126" s="13"/>
      <c r="AH126" s="23">
        <f>MIN(AH2:AH125)</f>
        <v>-9.907550352032625E-2</v>
      </c>
      <c r="AI126" s="13"/>
      <c r="AJ126" s="13"/>
      <c r="AK126" s="13"/>
      <c r="AL126" s="23">
        <f>MIN(AL2:AL125)</f>
        <v>-2.5910440121824867</v>
      </c>
      <c r="AM126" s="13"/>
      <c r="AN126" s="13"/>
      <c r="AO126" s="13"/>
      <c r="AP126" s="13"/>
      <c r="AQ126" s="13"/>
      <c r="AR126" s="18">
        <f t="shared" ref="AR126:AZ126" si="0">SUM(AR2:AR125)</f>
        <v>1609.4670319704931</v>
      </c>
      <c r="AS126" s="18">
        <f t="shared" si="0"/>
        <v>6968.1296476569496</v>
      </c>
      <c r="AT126" s="18">
        <f t="shared" si="0"/>
        <v>14663.357575934328</v>
      </c>
      <c r="AU126" s="18">
        <f t="shared" si="0"/>
        <v>780.34604383196984</v>
      </c>
      <c r="AV126" s="18">
        <f t="shared" si="0"/>
        <v>6717.9753747672494</v>
      </c>
      <c r="AW126" s="18">
        <f t="shared" si="0"/>
        <v>13915.0734602912</v>
      </c>
      <c r="AX126" s="4">
        <f t="shared" si="0"/>
        <v>1</v>
      </c>
      <c r="AY126" s="4">
        <f t="shared" si="0"/>
        <v>1.0000000000000002</v>
      </c>
      <c r="AZ126" s="4">
        <f t="shared" si="0"/>
        <v>0.99999999999999967</v>
      </c>
      <c r="BA126" s="7"/>
      <c r="BB126" s="9">
        <f>SUM(BB2:BB125)</f>
        <v>114919</v>
      </c>
      <c r="BC126" s="9">
        <f>SUM(BC2:BC125)</f>
        <v>117957.00000000001</v>
      </c>
      <c r="BD126" s="55">
        <f>SUM(BD2:BD125)</f>
        <v>3038.0000000000173</v>
      </c>
      <c r="BE126" s="9">
        <f>SUM(BE2:BE125)</f>
        <v>40033.300128889903</v>
      </c>
      <c r="BF126" s="9"/>
      <c r="BG126" s="9">
        <f>SUM(BG2:BG125)</f>
        <v>3038.0000000000177</v>
      </c>
      <c r="BH126" s="9"/>
      <c r="BI126" s="9"/>
      <c r="BJ126" s="9"/>
      <c r="BK126" s="9">
        <f t="shared" ref="BK126:BS126" si="1">SUM(BK2:BK125)</f>
        <v>32084</v>
      </c>
      <c r="BL126" s="9">
        <f t="shared" si="1"/>
        <v>135445</v>
      </c>
      <c r="BM126" s="9">
        <f t="shared" si="1"/>
        <v>1745</v>
      </c>
      <c r="BN126" s="9">
        <f t="shared" si="1"/>
        <v>169274</v>
      </c>
      <c r="BO126" s="9">
        <f t="shared" si="1"/>
        <v>175156.99999999994</v>
      </c>
      <c r="BP126" s="55">
        <f t="shared" si="1"/>
        <v>5882.9999999999891</v>
      </c>
      <c r="BQ126" s="9">
        <f t="shared" si="1"/>
        <v>127664.93018048286</v>
      </c>
      <c r="BR126" s="9">
        <f t="shared" si="1"/>
        <v>1.0000000000000002</v>
      </c>
      <c r="BS126" s="9">
        <f t="shared" si="1"/>
        <v>3882.1171847749183</v>
      </c>
      <c r="BT126" s="9"/>
      <c r="BU126" s="9"/>
      <c r="BV126" s="9"/>
      <c r="BW126" s="6">
        <f t="shared" ref="BW126:CD126" si="2">SUM(BW2:BW125)</f>
        <v>291987</v>
      </c>
      <c r="BX126" s="6">
        <f t="shared" si="2"/>
        <v>303133.00000000012</v>
      </c>
      <c r="BY126" s="9">
        <f t="shared" si="2"/>
        <v>7794</v>
      </c>
      <c r="BZ126" s="9">
        <f t="shared" si="2"/>
        <v>10018.999999999996</v>
      </c>
      <c r="CA126" s="55">
        <f t="shared" si="2"/>
        <v>2224.9999999999973</v>
      </c>
      <c r="CB126" s="9">
        <f t="shared" si="2"/>
        <v>2224.9999999999973</v>
      </c>
      <c r="CC126" s="9">
        <f t="shared" si="2"/>
        <v>0.99999999999999967</v>
      </c>
      <c r="CD126" s="9">
        <f t="shared" si="2"/>
        <v>2224.9999999999973</v>
      </c>
      <c r="CE126" s="9"/>
      <c r="CF126" s="9"/>
      <c r="CH126" s="9">
        <f t="shared" ref="CH126:CM126" si="3">SUM(CH2:CH125)</f>
        <v>2876</v>
      </c>
      <c r="CI126" s="9">
        <f t="shared" si="3"/>
        <v>9303</v>
      </c>
      <c r="CJ126" s="55">
        <f t="shared" si="3"/>
        <v>6427</v>
      </c>
      <c r="CK126" s="9">
        <f t="shared" si="3"/>
        <v>6427</v>
      </c>
      <c r="CL126" s="9">
        <f t="shared" si="3"/>
        <v>0.99999999999999978</v>
      </c>
      <c r="CM126" s="9">
        <f t="shared" si="3"/>
        <v>6426.9999999999991</v>
      </c>
      <c r="CN126" s="9"/>
      <c r="CO126" s="9"/>
    </row>
    <row r="127" spans="1:95" x14ac:dyDescent="0.2">
      <c r="A127" s="11" t="s">
        <v>18</v>
      </c>
      <c r="B127" s="8"/>
      <c r="C127" s="8"/>
      <c r="D127" s="1"/>
      <c r="E127" s="1">
        <f>MEDIAN(E2:E125)</f>
        <v>0.67239312824610442</v>
      </c>
      <c r="I127" s="20"/>
      <c r="L127">
        <f>PERCENTILE(L2:L125, 0.99)</f>
        <v>1.1062146887385476</v>
      </c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 t="s">
        <v>138</v>
      </c>
      <c r="AO127" s="3" t="s">
        <v>137</v>
      </c>
      <c r="AP127" s="3" t="s">
        <v>140</v>
      </c>
      <c r="AQ127" s="3"/>
      <c r="AR127" s="3"/>
      <c r="BB127" s="2" t="s">
        <v>96</v>
      </c>
      <c r="BY127">
        <f>BY126/BZ126</f>
        <v>0.77792194829823369</v>
      </c>
      <c r="CD127" s="1"/>
      <c r="CG127" t="s">
        <v>264</v>
      </c>
      <c r="CH127" s="66">
        <v>6427</v>
      </c>
    </row>
    <row r="128" spans="1:95" x14ac:dyDescent="0.2">
      <c r="A128" s="12" t="s">
        <v>17</v>
      </c>
      <c r="B128" s="8"/>
      <c r="C128" s="8"/>
      <c r="D128" s="7"/>
      <c r="E128" s="7"/>
      <c r="F128" s="7"/>
      <c r="G128" s="7"/>
      <c r="H128" s="7"/>
      <c r="I128" s="34"/>
      <c r="J128" s="7"/>
      <c r="K128" s="7"/>
      <c r="N128" t="s">
        <v>73</v>
      </c>
      <c r="T128" s="7"/>
      <c r="U128" s="7"/>
      <c r="V128" s="7"/>
      <c r="Y128" s="7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 t="s">
        <v>139</v>
      </c>
      <c r="AP128" s="8" t="s">
        <v>141</v>
      </c>
      <c r="AQ128" s="8"/>
      <c r="AR128" s="8"/>
      <c r="AS128" s="17"/>
      <c r="AT128" s="17"/>
      <c r="AU128" s="17"/>
      <c r="AV128" s="17"/>
      <c r="AW128" s="17"/>
      <c r="AX128" s="17"/>
      <c r="AY128" s="7"/>
      <c r="AZ128" s="7"/>
      <c r="BA128" s="7"/>
      <c r="BB128" s="52" t="s">
        <v>97</v>
      </c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CF128" s="7"/>
      <c r="CG128" t="s">
        <v>241</v>
      </c>
      <c r="CH128" s="72">
        <f>CH126+CH127</f>
        <v>9303</v>
      </c>
      <c r="CO128" s="7"/>
    </row>
    <row r="129" spans="1:93" x14ac:dyDescent="0.2">
      <c r="A129" t="s">
        <v>23</v>
      </c>
      <c r="B129" s="3"/>
      <c r="C129" s="2" t="s">
        <v>24</v>
      </c>
      <c r="H129" s="7" t="s">
        <v>36</v>
      </c>
      <c r="I129">
        <v>0.99</v>
      </c>
      <c r="K129">
        <v>0.01</v>
      </c>
      <c r="N129" s="45">
        <v>1</v>
      </c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O129" s="3"/>
      <c r="AP129" s="3" t="s">
        <v>142</v>
      </c>
      <c r="AQ129" s="3"/>
      <c r="AR129" s="3"/>
      <c r="AZ129" s="7"/>
      <c r="BB129" s="2" t="s">
        <v>98</v>
      </c>
      <c r="BD129" s="7"/>
      <c r="BJ129" s="7"/>
      <c r="BN129" t="s">
        <v>50</v>
      </c>
      <c r="BV129" s="7"/>
      <c r="BX129" s="7"/>
      <c r="CF129" s="7"/>
      <c r="CG129" t="s">
        <v>242</v>
      </c>
      <c r="CH129">
        <f>CH128*$N$129</f>
        <v>9303</v>
      </c>
      <c r="CO129" s="7"/>
    </row>
    <row r="130" spans="1:93" x14ac:dyDescent="0.2">
      <c r="A130" s="5" t="s">
        <v>7</v>
      </c>
      <c r="B130" s="3"/>
      <c r="C130" t="s">
        <v>9</v>
      </c>
      <c r="D130" t="s">
        <v>12</v>
      </c>
      <c r="F130" t="s">
        <v>20</v>
      </c>
      <c r="H130" t="s">
        <v>38</v>
      </c>
      <c r="I130">
        <v>0.99</v>
      </c>
      <c r="J130" t="s">
        <v>39</v>
      </c>
      <c r="K130">
        <v>0.01</v>
      </c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BB130" s="2" t="s">
        <v>100</v>
      </c>
      <c r="BN130" t="s">
        <v>51</v>
      </c>
      <c r="CG130" t="s">
        <v>243</v>
      </c>
      <c r="CH130" t="s">
        <v>246</v>
      </c>
    </row>
    <row r="131" spans="1:93" x14ac:dyDescent="0.2">
      <c r="A131" s="5" t="s">
        <v>1</v>
      </c>
      <c r="B131" s="3"/>
      <c r="C131" s="3">
        <v>175157</v>
      </c>
      <c r="D131" s="1">
        <f>C131*$N$129</f>
        <v>175157</v>
      </c>
      <c r="F131">
        <f>D131/C131</f>
        <v>1</v>
      </c>
      <c r="H131" t="s">
        <v>40</v>
      </c>
      <c r="I131">
        <v>0.99</v>
      </c>
      <c r="J131" t="s">
        <v>41</v>
      </c>
      <c r="K131">
        <v>0.01</v>
      </c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BB131" s="2" t="s">
        <v>101</v>
      </c>
      <c r="BN131" t="s">
        <v>61</v>
      </c>
      <c r="BO131" t="s">
        <v>77</v>
      </c>
    </row>
    <row r="132" spans="1:93" x14ac:dyDescent="0.2">
      <c r="A132" s="5" t="s">
        <v>8</v>
      </c>
      <c r="B132" s="3"/>
      <c r="C132" s="3">
        <v>117957</v>
      </c>
      <c r="D132" s="1">
        <f>C132*$N$129</f>
        <v>117957</v>
      </c>
      <c r="F132">
        <f>D132/C132</f>
        <v>1</v>
      </c>
      <c r="H132" t="s">
        <v>42</v>
      </c>
      <c r="I132">
        <v>0.98</v>
      </c>
      <c r="J132" t="s">
        <v>37</v>
      </c>
      <c r="K132">
        <v>0.02</v>
      </c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46"/>
      <c r="AO132" s="3"/>
      <c r="AP132" s="3"/>
      <c r="AQ132" s="3"/>
      <c r="AR132" s="3"/>
      <c r="BN132" s="35" t="s">
        <v>62</v>
      </c>
      <c r="BO132" t="s">
        <v>78</v>
      </c>
    </row>
    <row r="133" spans="1:93" x14ac:dyDescent="0.2">
      <c r="A133" s="5" t="s">
        <v>58</v>
      </c>
      <c r="B133" s="3"/>
      <c r="C133">
        <v>15831</v>
      </c>
      <c r="D133" s="1">
        <f>C133*$N$129</f>
        <v>15831</v>
      </c>
      <c r="F133">
        <f>D133/C133</f>
        <v>1</v>
      </c>
      <c r="H133" t="s">
        <v>43</v>
      </c>
      <c r="I133">
        <v>0.99</v>
      </c>
      <c r="J133" t="s">
        <v>37</v>
      </c>
      <c r="K133">
        <v>0.01</v>
      </c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46"/>
      <c r="AO133" s="3"/>
      <c r="AP133" s="3"/>
      <c r="AQ133" s="3"/>
      <c r="AR133" s="3"/>
      <c r="BN133" t="s">
        <v>59</v>
      </c>
      <c r="BO133" t="s">
        <v>74</v>
      </c>
    </row>
    <row r="134" spans="1:93" x14ac:dyDescent="0.2">
      <c r="A134" s="5" t="s">
        <v>83</v>
      </c>
      <c r="B134" s="3"/>
      <c r="C134">
        <v>10019</v>
      </c>
      <c r="D134" s="1">
        <f>C134*$N$129</f>
        <v>10019</v>
      </c>
      <c r="F134">
        <f>D134/C134</f>
        <v>1</v>
      </c>
      <c r="H134" t="s">
        <v>44</v>
      </c>
      <c r="I134">
        <v>0.99</v>
      </c>
      <c r="J134" t="s">
        <v>37</v>
      </c>
      <c r="K134">
        <v>0.01</v>
      </c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46"/>
      <c r="AO134" s="3"/>
      <c r="AP134" s="3"/>
      <c r="AQ134" s="3"/>
      <c r="AR134" s="3"/>
      <c r="BN134">
        <v>0</v>
      </c>
      <c r="BO134" s="36"/>
    </row>
    <row r="135" spans="1:93" x14ac:dyDescent="0.2">
      <c r="A135" s="5" t="s">
        <v>9</v>
      </c>
      <c r="B135" s="3"/>
      <c r="C135">
        <f>SUM(C131:C133)</f>
        <v>308945</v>
      </c>
      <c r="D135">
        <f>SUM(D131:D133)</f>
        <v>308945</v>
      </c>
      <c r="F135">
        <f>D135/C135</f>
        <v>1</v>
      </c>
      <c r="I135" s="20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46"/>
      <c r="AO135" s="3"/>
      <c r="AP135" s="3"/>
      <c r="AQ135" s="3"/>
      <c r="AR135" s="3"/>
      <c r="BN135" s="36" t="s">
        <v>60</v>
      </c>
      <c r="BO135" t="s">
        <v>75</v>
      </c>
    </row>
    <row r="136" spans="1:93" x14ac:dyDescent="0.2">
      <c r="A136" s="3"/>
      <c r="B136" s="3"/>
      <c r="I136" s="20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46"/>
      <c r="AO136" s="3"/>
      <c r="AP136" s="3"/>
      <c r="AQ136" s="3"/>
      <c r="AR136" s="3"/>
      <c r="BN136" s="36" t="s">
        <v>64</v>
      </c>
      <c r="BO136" t="s">
        <v>79</v>
      </c>
    </row>
    <row r="137" spans="1:93" x14ac:dyDescent="0.2">
      <c r="I137" s="20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46"/>
      <c r="AO137" s="3"/>
      <c r="AP137" s="3"/>
      <c r="AQ137" s="3"/>
      <c r="AR137" s="3"/>
      <c r="BN137" s="36" t="s">
        <v>63</v>
      </c>
      <c r="BO137" t="s">
        <v>76</v>
      </c>
    </row>
    <row r="138" spans="1:93" x14ac:dyDescent="0.2">
      <c r="AN138" s="46"/>
    </row>
    <row r="139" spans="1:93" x14ac:dyDescent="0.2">
      <c r="AN139" s="46"/>
    </row>
    <row r="140" spans="1:93" x14ac:dyDescent="0.2">
      <c r="AN140" s="46"/>
    </row>
    <row r="141" spans="1:93" x14ac:dyDescent="0.2">
      <c r="AN141" s="46"/>
    </row>
    <row r="142" spans="1:93" x14ac:dyDescent="0.2">
      <c r="AN142" s="46"/>
    </row>
    <row r="143" spans="1:93" x14ac:dyDescent="0.2">
      <c r="AN143" s="46"/>
    </row>
    <row r="144" spans="1:93" x14ac:dyDescent="0.2">
      <c r="AN144" s="46"/>
    </row>
    <row r="145" spans="40:40" x14ac:dyDescent="0.2">
      <c r="AN145" s="46"/>
    </row>
    <row r="146" spans="40:40" x14ac:dyDescent="0.2">
      <c r="AN146" s="46"/>
    </row>
    <row r="147" spans="40:40" x14ac:dyDescent="0.2">
      <c r="AN147" s="46"/>
    </row>
    <row r="148" spans="40:40" x14ac:dyDescent="0.2">
      <c r="AN148" s="46"/>
    </row>
    <row r="149" spans="40:40" x14ac:dyDescent="0.2">
      <c r="AN149" s="46"/>
    </row>
    <row r="150" spans="40:40" x14ac:dyDescent="0.2">
      <c r="AN150" s="46"/>
    </row>
    <row r="151" spans="40:40" x14ac:dyDescent="0.2">
      <c r="AN151" s="46"/>
    </row>
    <row r="152" spans="40:40" x14ac:dyDescent="0.2">
      <c r="AN152" s="46"/>
    </row>
    <row r="153" spans="40:40" x14ac:dyDescent="0.2">
      <c r="AN153" s="46"/>
    </row>
    <row r="154" spans="40:40" x14ac:dyDescent="0.2">
      <c r="AN154" s="46"/>
    </row>
    <row r="155" spans="40:40" x14ac:dyDescent="0.2">
      <c r="AN155" s="46"/>
    </row>
    <row r="156" spans="40:40" x14ac:dyDescent="0.2">
      <c r="AN156" s="46"/>
    </row>
    <row r="157" spans="40:40" x14ac:dyDescent="0.2">
      <c r="AN157" s="46"/>
    </row>
    <row r="158" spans="40:40" x14ac:dyDescent="0.2">
      <c r="AN158" s="46"/>
    </row>
    <row r="159" spans="40:40" x14ac:dyDescent="0.2">
      <c r="AN159" s="46"/>
    </row>
    <row r="160" spans="40:40" x14ac:dyDescent="0.2">
      <c r="AN160" s="46"/>
    </row>
    <row r="161" spans="40:40" x14ac:dyDescent="0.2">
      <c r="AN161" s="46"/>
    </row>
    <row r="162" spans="40:40" x14ac:dyDescent="0.2">
      <c r="AN162" s="46"/>
    </row>
    <row r="163" spans="40:40" x14ac:dyDescent="0.2">
      <c r="AN163" s="46"/>
    </row>
    <row r="164" spans="40:40" x14ac:dyDescent="0.2">
      <c r="AN164" s="46"/>
    </row>
    <row r="165" spans="40:40" x14ac:dyDescent="0.2">
      <c r="AN165" s="46"/>
    </row>
    <row r="166" spans="40:40" x14ac:dyDescent="0.2">
      <c r="AN166" s="46"/>
    </row>
    <row r="167" spans="40:40" x14ac:dyDescent="0.2">
      <c r="AN167" s="46"/>
    </row>
    <row r="168" spans="40:40" x14ac:dyDescent="0.2">
      <c r="AN168" s="46"/>
    </row>
    <row r="169" spans="40:40" x14ac:dyDescent="0.2">
      <c r="AN169" s="46"/>
    </row>
    <row r="170" spans="40:40" x14ac:dyDescent="0.2">
      <c r="AN170" s="46"/>
    </row>
    <row r="171" spans="40:40" x14ac:dyDescent="0.2">
      <c r="AN171" s="46"/>
    </row>
    <row r="172" spans="40:40" x14ac:dyDescent="0.2">
      <c r="AN172" s="46"/>
    </row>
    <row r="173" spans="40:40" x14ac:dyDescent="0.2">
      <c r="AN173" s="46"/>
    </row>
    <row r="174" spans="40:40" x14ac:dyDescent="0.2">
      <c r="AN174" s="46"/>
    </row>
    <row r="175" spans="40:40" x14ac:dyDescent="0.2">
      <c r="AN175" s="46"/>
    </row>
    <row r="176" spans="40:40" x14ac:dyDescent="0.2">
      <c r="AN176" s="46"/>
    </row>
    <row r="177" spans="40:40" x14ac:dyDescent="0.2">
      <c r="AN177" s="46"/>
    </row>
    <row r="178" spans="40:40" x14ac:dyDescent="0.2">
      <c r="AN178" s="46"/>
    </row>
    <row r="179" spans="40:40" x14ac:dyDescent="0.2">
      <c r="AN179" s="46"/>
    </row>
    <row r="180" spans="40:40" x14ac:dyDescent="0.2">
      <c r="AN180" s="46"/>
    </row>
    <row r="181" spans="40:40" x14ac:dyDescent="0.2">
      <c r="AN181" s="46"/>
    </row>
    <row r="182" spans="40:40" x14ac:dyDescent="0.2">
      <c r="AN182" s="46"/>
    </row>
    <row r="183" spans="40:40" x14ac:dyDescent="0.2">
      <c r="AN183" s="46"/>
    </row>
    <row r="184" spans="40:40" x14ac:dyDescent="0.2">
      <c r="AN184" s="46"/>
    </row>
    <row r="185" spans="40:40" x14ac:dyDescent="0.2">
      <c r="AN185" s="46"/>
    </row>
    <row r="186" spans="40:40" x14ac:dyDescent="0.2">
      <c r="AN186" s="46"/>
    </row>
    <row r="187" spans="40:40" x14ac:dyDescent="0.2">
      <c r="AN187" s="46"/>
    </row>
    <row r="188" spans="40:40" x14ac:dyDescent="0.2">
      <c r="AN188" s="46"/>
    </row>
    <row r="189" spans="40:40" x14ac:dyDescent="0.2">
      <c r="AN189" s="46"/>
    </row>
    <row r="190" spans="40:40" x14ac:dyDescent="0.2">
      <c r="AN190" s="46"/>
    </row>
    <row r="191" spans="40:40" x14ac:dyDescent="0.2">
      <c r="AN191" s="46"/>
    </row>
    <row r="192" spans="40:40" x14ac:dyDescent="0.2">
      <c r="AN192" s="46"/>
    </row>
    <row r="193" spans="40:40" x14ac:dyDescent="0.2">
      <c r="AN193" s="46"/>
    </row>
    <row r="194" spans="40:40" x14ac:dyDescent="0.2">
      <c r="AN194" s="46"/>
    </row>
    <row r="195" spans="40:40" x14ac:dyDescent="0.2">
      <c r="AN195" s="46"/>
    </row>
    <row r="196" spans="40:40" x14ac:dyDescent="0.2">
      <c r="AN196" s="46"/>
    </row>
    <row r="197" spans="40:40" x14ac:dyDescent="0.2">
      <c r="AN197" s="46"/>
    </row>
    <row r="198" spans="40:40" x14ac:dyDescent="0.2">
      <c r="AN198" s="46"/>
    </row>
    <row r="199" spans="40:40" x14ac:dyDescent="0.2">
      <c r="AN199" s="46"/>
    </row>
    <row r="200" spans="40:40" x14ac:dyDescent="0.2">
      <c r="AN200" s="46"/>
    </row>
    <row r="201" spans="40:40" x14ac:dyDescent="0.2">
      <c r="AN201" s="46"/>
    </row>
    <row r="202" spans="40:40" x14ac:dyDescent="0.2">
      <c r="AN202" s="46"/>
    </row>
    <row r="203" spans="40:40" x14ac:dyDescent="0.2">
      <c r="AN203" s="46"/>
    </row>
    <row r="204" spans="40:40" x14ac:dyDescent="0.2">
      <c r="AN204" s="46"/>
    </row>
    <row r="205" spans="40:40" x14ac:dyDescent="0.2">
      <c r="AN205" s="46"/>
    </row>
    <row r="206" spans="40:40" x14ac:dyDescent="0.2">
      <c r="AN206" s="46"/>
    </row>
    <row r="207" spans="40:40" x14ac:dyDescent="0.2">
      <c r="AN207" s="46"/>
    </row>
    <row r="208" spans="40:40" x14ac:dyDescent="0.2">
      <c r="AN208" s="46"/>
    </row>
    <row r="209" spans="40:40" x14ac:dyDescent="0.2">
      <c r="AN209" s="46"/>
    </row>
    <row r="210" spans="40:40" x14ac:dyDescent="0.2">
      <c r="AN210" s="46"/>
    </row>
    <row r="211" spans="40:40" x14ac:dyDescent="0.2">
      <c r="AN211" s="46"/>
    </row>
    <row r="212" spans="40:40" x14ac:dyDescent="0.2">
      <c r="AN212" s="46"/>
    </row>
    <row r="213" spans="40:40" x14ac:dyDescent="0.2">
      <c r="AN213" s="46"/>
    </row>
    <row r="214" spans="40:40" x14ac:dyDescent="0.2">
      <c r="AN214" s="46"/>
    </row>
    <row r="215" spans="40:40" x14ac:dyDescent="0.2">
      <c r="AN215" s="46"/>
    </row>
    <row r="216" spans="40:40" x14ac:dyDescent="0.2">
      <c r="AN216" s="46"/>
    </row>
    <row r="217" spans="40:40" x14ac:dyDescent="0.2">
      <c r="AN217" s="46"/>
    </row>
    <row r="218" spans="40:40" x14ac:dyDescent="0.2">
      <c r="AN218" s="46"/>
    </row>
    <row r="219" spans="40:40" x14ac:dyDescent="0.2">
      <c r="AN219" s="46"/>
    </row>
    <row r="220" spans="40:40" x14ac:dyDescent="0.2">
      <c r="AN220" s="46"/>
    </row>
    <row r="221" spans="40:40" x14ac:dyDescent="0.2">
      <c r="AN221" s="46"/>
    </row>
    <row r="222" spans="40:40" x14ac:dyDescent="0.2">
      <c r="AN222" s="46"/>
    </row>
    <row r="223" spans="40:40" x14ac:dyDescent="0.2">
      <c r="AN223" s="46"/>
    </row>
    <row r="224" spans="40:40" x14ac:dyDescent="0.2">
      <c r="AN224" s="46"/>
    </row>
    <row r="225" spans="40:40" x14ac:dyDescent="0.2">
      <c r="AN225" s="46"/>
    </row>
    <row r="226" spans="40:40" x14ac:dyDescent="0.2">
      <c r="AN226" s="46"/>
    </row>
    <row r="227" spans="40:40" x14ac:dyDescent="0.2">
      <c r="AN227" s="46"/>
    </row>
    <row r="228" spans="40:40" x14ac:dyDescent="0.2">
      <c r="AN228" s="46"/>
    </row>
    <row r="229" spans="40:40" x14ac:dyDescent="0.2">
      <c r="AN229" s="46"/>
    </row>
    <row r="230" spans="40:40" x14ac:dyDescent="0.2">
      <c r="AN230" s="46"/>
    </row>
    <row r="231" spans="40:40" x14ac:dyDescent="0.2">
      <c r="AN231" s="46"/>
    </row>
    <row r="232" spans="40:40" x14ac:dyDescent="0.2">
      <c r="AN232" s="46"/>
    </row>
    <row r="233" spans="40:40" x14ac:dyDescent="0.2">
      <c r="AN233" s="46"/>
    </row>
    <row r="234" spans="40:40" x14ac:dyDescent="0.2">
      <c r="AN234" s="46"/>
    </row>
    <row r="235" spans="40:40" x14ac:dyDescent="0.2">
      <c r="AN235" s="46"/>
    </row>
    <row r="236" spans="40:40" x14ac:dyDescent="0.2">
      <c r="AN236" s="46"/>
    </row>
    <row r="237" spans="40:40" x14ac:dyDescent="0.2">
      <c r="AN237" s="46"/>
    </row>
    <row r="238" spans="40:40" x14ac:dyDescent="0.2">
      <c r="AN238" s="46"/>
    </row>
    <row r="239" spans="40:40" x14ac:dyDescent="0.2">
      <c r="AN239" s="46"/>
    </row>
    <row r="240" spans="40:40" x14ac:dyDescent="0.2">
      <c r="AN240" s="46"/>
    </row>
    <row r="241" spans="40:40" x14ac:dyDescent="0.2">
      <c r="AN241" s="46"/>
    </row>
    <row r="242" spans="40:40" x14ac:dyDescent="0.2">
      <c r="AN242" s="46"/>
    </row>
    <row r="243" spans="40:40" x14ac:dyDescent="0.2">
      <c r="AN243" s="46"/>
    </row>
    <row r="244" spans="40:40" x14ac:dyDescent="0.2">
      <c r="AN244" s="46"/>
    </row>
    <row r="245" spans="40:40" x14ac:dyDescent="0.2">
      <c r="AN245" s="46"/>
    </row>
    <row r="246" spans="40:40" x14ac:dyDescent="0.2">
      <c r="AN246" s="46"/>
    </row>
    <row r="247" spans="40:40" x14ac:dyDescent="0.2">
      <c r="AN247" s="46"/>
    </row>
    <row r="248" spans="40:40" x14ac:dyDescent="0.2">
      <c r="AN248" s="46"/>
    </row>
    <row r="249" spans="40:40" x14ac:dyDescent="0.2">
      <c r="AN249" s="46"/>
    </row>
    <row r="250" spans="40:40" x14ac:dyDescent="0.2">
      <c r="AN250" s="46"/>
    </row>
    <row r="251" spans="40:40" x14ac:dyDescent="0.2">
      <c r="AN251" s="46"/>
    </row>
    <row r="252" spans="40:40" x14ac:dyDescent="0.2">
      <c r="AN252" s="46"/>
    </row>
    <row r="253" spans="40:40" x14ac:dyDescent="0.2">
      <c r="AN253" s="46"/>
    </row>
    <row r="254" spans="40:40" x14ac:dyDescent="0.2">
      <c r="AN254" s="46"/>
    </row>
    <row r="255" spans="40:40" x14ac:dyDescent="0.2">
      <c r="AN255" s="46"/>
    </row>
  </sheetData>
  <sortState xmlns:xlrd2="http://schemas.microsoft.com/office/spreadsheetml/2017/richdata2" ref="A2:CQ125">
    <sortCondition ref="A2:A125"/>
    <sortCondition descending="1" ref="BP2:BP125"/>
    <sortCondition descending="1" ref="CD2:CD125"/>
    <sortCondition descending="1" ref="BD2:BD125"/>
  </sortState>
  <conditionalFormatting sqref="G2:G125">
    <cfRule type="cellIs" dxfId="51" priority="16" operator="lessThanOrEqual">
      <formula>0.01</formula>
    </cfRule>
    <cfRule type="cellIs" dxfId="50" priority="17" operator="greaterThanOrEqual">
      <formula>0.99</formula>
    </cfRule>
  </conditionalFormatting>
  <conditionalFormatting sqref="B2:C125">
    <cfRule type="expression" dxfId="49" priority="15">
      <formula>$C2 &lt;&gt; $B2</formula>
    </cfRule>
  </conditionalFormatting>
  <conditionalFormatting sqref="P128:P129 Q129:R129 O2:P125">
    <cfRule type="cellIs" dxfId="48" priority="14" operator="greaterThan">
      <formula>0</formula>
    </cfRule>
  </conditionalFormatting>
  <conditionalFormatting sqref="Q2:R125">
    <cfRule type="cellIs" dxfId="47" priority="13" operator="greaterThan">
      <formula>0</formula>
    </cfRule>
  </conditionalFormatting>
  <conditionalFormatting sqref="AQ12:AQ13 AQ43 AQ26 AQ2:AQ4 AQ85:AQ86 AQ55:AQ56 AQ28:AQ30 AQ47 AQ32 AQ67 AQ49:AQ51 AQ89:AQ91 AQ122:AQ125 AQ19 AQ24 AQ69 AQ39 AQ93:AQ102 AQ6:AQ8 AQ105:AQ117 AQ58:AQ60 AQ15:AQ17 AQ34:AQ37 AQ74 AQ62 AQ77:AQ82">
    <cfRule type="cellIs" dxfId="46" priority="10" operator="greaterThan">
      <formula>1</formula>
    </cfRule>
  </conditionalFormatting>
  <conditionalFormatting sqref="BA2:BA125 CF2:CF125 CO2:CP125">
    <cfRule type="cellIs" dxfId="45" priority="11" operator="greaterThan">
      <formula>0</formula>
    </cfRule>
    <cfRule type="cellIs" dxfId="44" priority="12" operator="lessThan">
      <formula>0</formula>
    </cfRule>
  </conditionalFormatting>
  <conditionalFormatting sqref="AP2:AP125">
    <cfRule type="cellIs" dxfId="43" priority="9" operator="between">
      <formula>0.01</formula>
      <formula>0.99</formula>
    </cfRule>
  </conditionalFormatting>
  <conditionalFormatting sqref="BD2:BD125">
    <cfRule type="colorScale" priority="8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5 BI2:BI125 BU2:BU125">
    <cfRule type="cellIs" dxfId="42" priority="6" operator="lessThan">
      <formula>0</formula>
    </cfRule>
    <cfRule type="cellIs" dxfId="41" priority="7" operator="greaterThan">
      <formula>0</formula>
    </cfRule>
  </conditionalFormatting>
  <conditionalFormatting sqref="BJ2:BJ125">
    <cfRule type="cellIs" dxfId="40" priority="5" operator="lessThanOrEqual">
      <formula>0.3333</formula>
    </cfRule>
  </conditionalFormatting>
  <conditionalFormatting sqref="BJ2:BJ125 BV2:BV125">
    <cfRule type="cellIs" dxfId="39" priority="4" operator="greaterThanOrEqual">
      <formula>2</formula>
    </cfRule>
  </conditionalFormatting>
  <conditionalFormatting sqref="AQ119">
    <cfRule type="cellIs" dxfId="38" priority="3" operator="greaterThan">
      <formula>1</formula>
    </cfRule>
  </conditionalFormatting>
  <conditionalFormatting sqref="AQ10">
    <cfRule type="cellIs" dxfId="37" priority="2" operator="greaterThan">
      <formula>1</formula>
    </cfRule>
  </conditionalFormatting>
  <conditionalFormatting sqref="AQ5">
    <cfRule type="cellIs" dxfId="36" priority="1" operator="greaterThan">
      <formula>1</formula>
    </cfRule>
  </conditionalFormatting>
  <conditionalFormatting sqref="D2:D125">
    <cfRule type="cellIs" dxfId="35" priority="18" operator="greaterThanOrEqual">
      <formula>$I$134</formula>
    </cfRule>
    <cfRule type="cellIs" dxfId="34" priority="19" operator="lessThanOrEqual">
      <formula>$K$134</formula>
    </cfRule>
  </conditionalFormatting>
  <conditionalFormatting sqref="K2:K125">
    <cfRule type="cellIs" dxfId="33" priority="20" operator="greaterThanOrEqual">
      <formula>$I$133</formula>
    </cfRule>
    <cfRule type="cellIs" dxfId="32" priority="21" operator="lessThanOrEqual">
      <formula>$K$133</formula>
    </cfRule>
  </conditionalFormatting>
  <conditionalFormatting sqref="CA2:CA125">
    <cfRule type="colorScale" priority="2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5">
    <cfRule type="cellIs" dxfId="31" priority="23" operator="lessThanOrEqual">
      <formula>$K$131</formula>
    </cfRule>
  </conditionalFormatting>
  <conditionalFormatting sqref="I2:I125">
    <cfRule type="cellIs" dxfId="30" priority="24" operator="greaterThanOrEqual">
      <formula>$I$131</formula>
    </cfRule>
  </conditionalFormatting>
  <conditionalFormatting sqref="F2:F125">
    <cfRule type="cellIs" dxfId="29" priority="25" operator="greaterThanOrEqual">
      <formula>$I$129</formula>
    </cfRule>
    <cfRule type="cellIs" dxfId="28" priority="26" operator="lessThanOrEqual">
      <formula>$K$129</formula>
    </cfRule>
  </conditionalFormatting>
  <conditionalFormatting sqref="J2:J125">
    <cfRule type="cellIs" dxfId="27" priority="27" operator="lessThanOrEqual">
      <formula>$K$132</formula>
    </cfRule>
    <cfRule type="cellIs" dxfId="26" priority="28" operator="greaterThanOrEqual">
      <formula>$I$132</formula>
    </cfRule>
  </conditionalFormatting>
  <conditionalFormatting sqref="BP2:BP125">
    <cfRule type="colorScale" priority="29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5">
    <cfRule type="colorScale" priority="30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Q137"/>
  <sheetViews>
    <sheetView zoomScale="93" zoomScaleNormal="93" workbookViewId="0">
      <pane xSplit="5" ySplit="1" topLeftCell="BK64" activePane="bottomRight" state="frozen"/>
      <selection pane="topRight" activeCell="E1" sqref="E1"/>
      <selection pane="bottomLeft" activeCell="A2" sqref="A2"/>
      <selection pane="bottomRight" sqref="A1:CQ137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0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5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197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228</v>
      </c>
      <c r="AV1" s="40" t="s">
        <v>229</v>
      </c>
      <c r="AW1" s="40" t="s">
        <v>230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221</v>
      </c>
      <c r="CH1" s="40" t="s">
        <v>244</v>
      </c>
      <c r="CI1" s="41" t="s">
        <v>234</v>
      </c>
      <c r="CJ1" s="41" t="s">
        <v>235</v>
      </c>
      <c r="CK1" s="41" t="s">
        <v>236</v>
      </c>
      <c r="CL1" s="41" t="s">
        <v>237</v>
      </c>
      <c r="CM1" s="41" t="s">
        <v>238</v>
      </c>
      <c r="CN1" s="41" t="s">
        <v>239</v>
      </c>
      <c r="CO1" s="41" t="s">
        <v>240</v>
      </c>
      <c r="CP1" s="41" t="s">
        <v>250</v>
      </c>
      <c r="CQ1" s="41" t="s">
        <v>256</v>
      </c>
    </row>
    <row r="2" spans="1:95" x14ac:dyDescent="0.2">
      <c r="A2" s="33" t="s">
        <v>182</v>
      </c>
      <c r="B2">
        <v>0</v>
      </c>
      <c r="C2">
        <v>0</v>
      </c>
      <c r="D2">
        <v>0.14622453056332399</v>
      </c>
      <c r="E2">
        <v>0.85377546943667504</v>
      </c>
      <c r="F2">
        <v>0.32737385776718297</v>
      </c>
      <c r="G2">
        <v>0.32737385776718297</v>
      </c>
      <c r="H2">
        <v>8.1069786878395306E-2</v>
      </c>
      <c r="I2">
        <v>8.6502298370246505E-2</v>
      </c>
      <c r="J2">
        <v>8.3742001966559398E-2</v>
      </c>
      <c r="K2">
        <v>0.165574582110116</v>
      </c>
      <c r="L2">
        <v>0.85252498389942299</v>
      </c>
      <c r="M2">
        <v>-1.85266469264683</v>
      </c>
      <c r="N2" s="21">
        <v>0</v>
      </c>
      <c r="O2">
        <v>1.0004707447083701</v>
      </c>
      <c r="P2">
        <v>0.98447575096558904</v>
      </c>
      <c r="Q2">
        <v>1.0123083472004699</v>
      </c>
      <c r="R2">
        <v>0.99091453392195294</v>
      </c>
      <c r="S2">
        <v>138.88000488281199</v>
      </c>
      <c r="T2" s="27">
        <f t="shared" ref="T2:T33" si="0">IF(C2,P2,R2)</f>
        <v>0.99091453392195294</v>
      </c>
      <c r="U2" s="27">
        <f t="shared" ref="U2:U33" si="1">IF(D2 = 0,O2,Q2)</f>
        <v>1.0123083472004699</v>
      </c>
      <c r="V2" s="39">
        <f t="shared" ref="V2:V33" si="2">S2*T2^(1-N2)</f>
        <v>137.6182153095302</v>
      </c>
      <c r="W2" s="38">
        <f t="shared" ref="W2:W33" si="3">S2*U2^(N2+1)</f>
        <v>140.58938820211259</v>
      </c>
      <c r="X2" s="44">
        <f t="shared" ref="X2:X33" si="4">0.5 * (D2-MAX($D$3:$D$125))/(MIN($D$3:$D$125)-MAX($D$3:$D$125)) + 0.75</f>
        <v>1.1760941370767961</v>
      </c>
      <c r="Y2" s="44">
        <f t="shared" ref="Y2:Y33" si="5">AVERAGE(D2, F2, G2, H2, I2, J2, K2)</f>
        <v>0.1739801307747153</v>
      </c>
      <c r="Z2" s="22">
        <f t="shared" ref="Z2:Z33" si="6">AI2^N2</f>
        <v>1</v>
      </c>
      <c r="AA2" s="22">
        <f t="shared" ref="AA2:AA33" si="7">(Z2+AB2)/2</f>
        <v>1</v>
      </c>
      <c r="AB2" s="22">
        <f t="shared" ref="AB2:AB33" si="8">AM2^N2</f>
        <v>1</v>
      </c>
      <c r="AC2" s="22">
        <v>1</v>
      </c>
      <c r="AD2" s="22">
        <v>1</v>
      </c>
      <c r="AE2" s="22">
        <v>1</v>
      </c>
      <c r="AF2" s="22">
        <f t="shared" ref="AF2:AF33" si="9">PERCENTILE($L$2:$L$125, 0.05)</f>
        <v>-0.10573411347504191</v>
      </c>
      <c r="AG2" s="22">
        <f t="shared" ref="AG2:AG33" si="10">PERCENTILE($L$2:$L$125, 0.95)</f>
        <v>0.97680415159684475</v>
      </c>
      <c r="AH2" s="22">
        <f t="shared" ref="AH2:AH33" si="11">MIN(MAX(L2,AF2), AG2)</f>
        <v>0.85252498389942299</v>
      </c>
      <c r="AI2" s="22">
        <f t="shared" ref="AI2:AI33" si="12">AH2-$AH$126+1</f>
        <v>1.9582590973744649</v>
      </c>
      <c r="AJ2" s="22">
        <f t="shared" ref="AJ2:AJ33" si="13">PERCENTILE($M$2:$M$125, 0.02)</f>
        <v>-2.6288582302280261</v>
      </c>
      <c r="AK2" s="22">
        <f t="shared" ref="AK2:AK33" si="14">PERCENTILE($M$2:$M$125, 0.98)</f>
        <v>1.3004365594014071</v>
      </c>
      <c r="AL2" s="22">
        <f t="shared" ref="AL2:AL33" si="15">MIN(MAX(M2,AJ2), AK2)</f>
        <v>-1.85266469264683</v>
      </c>
      <c r="AM2" s="22">
        <f t="shared" ref="AM2:AM33" si="16">AL2-$AL$126 + 1</f>
        <v>1.7761935375811961</v>
      </c>
      <c r="AN2" s="46">
        <v>1</v>
      </c>
      <c r="AO2" s="46">
        <v>1</v>
      </c>
      <c r="AP2" s="51">
        <v>1</v>
      </c>
      <c r="AQ2" s="21">
        <v>1</v>
      </c>
      <c r="AR2" s="17">
        <f t="shared" ref="AR2:AR33" si="17">(AI2^4)*AB2*AE2*AN2</f>
        <v>14.705527620067411</v>
      </c>
      <c r="AS2" s="17">
        <f t="shared" ref="AS2:AS33" si="18">(AI2^4) *Z2*AC2*AO2</f>
        <v>14.705527620067411</v>
      </c>
      <c r="AT2" s="17">
        <f t="shared" ref="AT2:AT33" si="19">(AM2^4)*AA2*AP2*AQ2</f>
        <v>9.9531635960211435</v>
      </c>
      <c r="AU2" s="17">
        <f t="shared" ref="AU2:AU33" si="20">MIN(AR2, 0.05*AR$126)</f>
        <v>14.705527620067411</v>
      </c>
      <c r="AV2" s="17">
        <f t="shared" ref="AV2:AV33" si="21">MIN(AS2, 0.05*AS$126)</f>
        <v>14.705527620067411</v>
      </c>
      <c r="AW2" s="17">
        <f t="shared" ref="AW2:AW33" si="22">MIN(AT2, 0.05*AT$126)</f>
        <v>9.9531635960211435</v>
      </c>
      <c r="AX2" s="14">
        <f t="shared" ref="AX2:AX33" si="23">AU2/$AU$126</f>
        <v>1.8776650645855618E-2</v>
      </c>
      <c r="AY2" s="14">
        <f t="shared" ref="AY2:AY33" si="24">AV2/$AV$126</f>
        <v>1.7279726743900388E-2</v>
      </c>
      <c r="AZ2" s="67">
        <f t="shared" ref="AZ2:AZ33" si="25">AW2/$AW$126</f>
        <v>8.3618420624691529E-4</v>
      </c>
      <c r="BA2" s="21">
        <f t="shared" ref="BA2:BA33" si="26">N2</f>
        <v>0</v>
      </c>
      <c r="BB2" s="66">
        <v>2222</v>
      </c>
      <c r="BC2" s="15">
        <f t="shared" ref="BC2:BC33" si="27">$D$132*AX2</f>
        <v>2239.0029296144071</v>
      </c>
      <c r="BD2" s="19">
        <f t="shared" ref="BD2:BD33" si="28">BC2-BB2</f>
        <v>17.002929614407094</v>
      </c>
      <c r="BE2" s="53">
        <f t="shared" ref="BE2:BE33" si="29">BD2*IF($BD$126 &gt; 0, (BD2&gt;0), (BD2&lt;0))</f>
        <v>17.002929614407094</v>
      </c>
      <c r="BF2" s="61">
        <f t="shared" ref="BF2:BF33" si="30">BE2/$BE$126</f>
        <v>8.445445087339853E-4</v>
      </c>
      <c r="BG2" s="62">
        <f t="shared" ref="BG2:BG33" si="31">BF2*$BD$126</f>
        <v>1.1443578093345421</v>
      </c>
      <c r="BH2" s="63">
        <f t="shared" ref="BH2:BH33" si="32">(IF(BG2 &gt; 0, V2, W2))</f>
        <v>137.6182153095302</v>
      </c>
      <c r="BI2" s="46">
        <f t="shared" ref="BI2:BI33" si="33">BG2/BH2</f>
        <v>8.3154530580174888E-3</v>
      </c>
      <c r="BJ2" s="64">
        <f t="shared" ref="BJ2:BJ33" si="34">BB2/BC2</f>
        <v>0.99240602618714069</v>
      </c>
      <c r="BK2" s="66">
        <v>0</v>
      </c>
      <c r="BL2" s="66">
        <v>5555</v>
      </c>
      <c r="BM2" s="66">
        <v>0</v>
      </c>
      <c r="BN2" s="10">
        <f t="shared" ref="BN2:BN33" si="35">SUM(BK2:BM2)</f>
        <v>5555</v>
      </c>
      <c r="BO2" s="15">
        <f t="shared" ref="BO2:BO33" si="36">AY2*$D$131</f>
        <v>3065.6308810888554</v>
      </c>
      <c r="BP2" s="9">
        <f t="shared" ref="BP2:BP33" si="37">BO2-BN2</f>
        <v>-2489.3691189111446</v>
      </c>
      <c r="BQ2" s="53">
        <f t="shared" ref="BQ2:BQ33" si="38">BP2*IF($BP$126 &gt; 0, (BP2&gt;0), (BP2&lt;0))</f>
        <v>0</v>
      </c>
      <c r="BR2" s="7">
        <f t="shared" ref="BR2:BR33" si="39">BQ2/$BQ$126</f>
        <v>0</v>
      </c>
      <c r="BS2" s="62">
        <f t="shared" ref="BS2:BS33" si="40">BR2*$BP$126</f>
        <v>0</v>
      </c>
      <c r="BT2" s="48">
        <f t="shared" ref="BT2:BT33" si="41">IF(BS2&gt;0,V2,W2)</f>
        <v>140.58938820211259</v>
      </c>
      <c r="BU2" s="46">
        <f t="shared" ref="BU2:BU33" si="42">BS2/BT2</f>
        <v>0</v>
      </c>
      <c r="BV2" s="64">
        <f t="shared" ref="BV2:BV33" si="43">BN2/BO2</f>
        <v>1.8120250661185167</v>
      </c>
      <c r="BW2" s="16">
        <f t="shared" ref="BW2:BW33" si="44">BB2+BN2+BY2</f>
        <v>7777</v>
      </c>
      <c r="BX2" s="69">
        <f t="shared" ref="BX2:BX33" si="45">BC2+BO2+BZ2</f>
        <v>5313.0324448708061</v>
      </c>
      <c r="BY2" s="66">
        <v>0</v>
      </c>
      <c r="BZ2" s="15">
        <f t="shared" ref="BZ2:BZ33" si="46">AZ2*$D$134</f>
        <v>8.3986341675440173</v>
      </c>
      <c r="CA2" s="37">
        <f t="shared" ref="CA2:CA33" si="47">BZ2-BY2</f>
        <v>8.3986341675440173</v>
      </c>
      <c r="CB2" s="54">
        <f t="shared" ref="CB2:CB33" si="48">CA2*(CA2&lt;&gt;0)</f>
        <v>8.3986341675440173</v>
      </c>
      <c r="CC2" s="26">
        <f t="shared" ref="CC2:CC33" si="49">CB2/$CB$126</f>
        <v>2.6163969369296038E-3</v>
      </c>
      <c r="CD2" s="47">
        <f t="shared" ref="CD2:CD33" si="50">CC2 * $CA$126</f>
        <v>8.3986341675440173</v>
      </c>
      <c r="CE2" s="48">
        <f t="shared" ref="CE2:CE33" si="51">IF(CD2&gt;0, V2, W2)</f>
        <v>137.6182153095302</v>
      </c>
      <c r="CF2" s="65">
        <f t="shared" ref="CF2:CF33" si="52">CD2/CE2</f>
        <v>6.1028506645387393E-2</v>
      </c>
      <c r="CG2" t="s">
        <v>222</v>
      </c>
      <c r="CH2" s="66">
        <v>0</v>
      </c>
      <c r="CI2" s="15">
        <f t="shared" ref="CI2:CI33" si="53">AZ2*$CH$129</f>
        <v>7.7790216707150526</v>
      </c>
      <c r="CJ2" s="37">
        <f t="shared" ref="CJ2:CJ33" si="54">CI2-CH2</f>
        <v>7.7790216707150526</v>
      </c>
      <c r="CK2" s="54">
        <f t="shared" ref="CK2:CK33" si="55">CJ2*(CJ2&lt;&gt;0)</f>
        <v>7.7790216707150526</v>
      </c>
      <c r="CL2" s="26">
        <f t="shared" ref="CL2:CL33" si="56">CK2/$CK$126</f>
        <v>1.2103659048879809E-3</v>
      </c>
      <c r="CM2" s="47">
        <f t="shared" ref="CM2:CM33" si="57">CL2 * $CJ$126</f>
        <v>7.7790216707150535</v>
      </c>
      <c r="CN2" s="48">
        <f t="shared" ref="CN2:CN33" si="58">IF(CD2&gt;0,V2,W2)</f>
        <v>137.6182153095302</v>
      </c>
      <c r="CO2" s="65">
        <f t="shared" ref="CO2:CO33" si="59">CM2/CN2</f>
        <v>5.6526104870772496E-2</v>
      </c>
      <c r="CP2" s="70">
        <f t="shared" ref="CP2:CP33" si="60">N2</f>
        <v>0</v>
      </c>
      <c r="CQ2" s="1">
        <f t="shared" ref="CQ2:CQ33" si="61">BW2+BY2</f>
        <v>7777</v>
      </c>
    </row>
    <row r="3" spans="1:95" x14ac:dyDescent="0.2">
      <c r="A3" s="25" t="s">
        <v>183</v>
      </c>
      <c r="B3">
        <v>1</v>
      </c>
      <c r="C3">
        <v>1</v>
      </c>
      <c r="D3">
        <v>0.96364362764682299</v>
      </c>
      <c r="E3">
        <v>3.6356372353176201E-2</v>
      </c>
      <c r="F3">
        <v>0.78863726658720701</v>
      </c>
      <c r="G3">
        <v>0.78863726658720701</v>
      </c>
      <c r="H3">
        <v>0.826577517760133</v>
      </c>
      <c r="I3">
        <v>0.81111575428332605</v>
      </c>
      <c r="J3">
        <v>0.81881014087006099</v>
      </c>
      <c r="K3">
        <v>0.80358209994352803</v>
      </c>
      <c r="L3">
        <v>0.94814719312320195</v>
      </c>
      <c r="M3">
        <v>-0.73774459825815697</v>
      </c>
      <c r="N3" s="21">
        <v>0</v>
      </c>
      <c r="O3">
        <v>1.01890776220801</v>
      </c>
      <c r="P3">
        <v>0.99570753899416098</v>
      </c>
      <c r="Q3">
        <v>0.99975698382671296</v>
      </c>
      <c r="R3">
        <v>0.99066049254212496</v>
      </c>
      <c r="S3">
        <v>373.63000488281199</v>
      </c>
      <c r="T3" s="27">
        <f t="shared" si="0"/>
        <v>0.99570753899416098</v>
      </c>
      <c r="U3" s="27">
        <f t="shared" si="1"/>
        <v>0.99975698382671296</v>
      </c>
      <c r="V3" s="39">
        <f t="shared" si="2"/>
        <v>372.02621265624106</v>
      </c>
      <c r="W3" s="38">
        <f t="shared" si="3"/>
        <v>373.53920674880015</v>
      </c>
      <c r="X3" s="44">
        <f t="shared" si="4"/>
        <v>0.75371593724194919</v>
      </c>
      <c r="Y3" s="44">
        <f t="shared" si="5"/>
        <v>0.82871481052546925</v>
      </c>
      <c r="Z3" s="22">
        <f t="shared" si="6"/>
        <v>1</v>
      </c>
      <c r="AA3" s="22">
        <f t="shared" si="7"/>
        <v>1</v>
      </c>
      <c r="AB3" s="22">
        <f t="shared" si="8"/>
        <v>1</v>
      </c>
      <c r="AC3" s="22">
        <v>1</v>
      </c>
      <c r="AD3" s="22">
        <v>1</v>
      </c>
      <c r="AE3" s="22">
        <v>1</v>
      </c>
      <c r="AF3" s="22">
        <f t="shared" si="9"/>
        <v>-0.10573411347504191</v>
      </c>
      <c r="AG3" s="22">
        <f t="shared" si="10"/>
        <v>0.97680415159684475</v>
      </c>
      <c r="AH3" s="22">
        <f t="shared" si="11"/>
        <v>0.94814719312320195</v>
      </c>
      <c r="AI3" s="22">
        <f t="shared" si="12"/>
        <v>2.0538813065982438</v>
      </c>
      <c r="AJ3" s="22">
        <f t="shared" si="13"/>
        <v>-2.6288582302280261</v>
      </c>
      <c r="AK3" s="22">
        <f t="shared" si="14"/>
        <v>1.3004365594014071</v>
      </c>
      <c r="AL3" s="22">
        <f t="shared" si="15"/>
        <v>-0.73774459825815697</v>
      </c>
      <c r="AM3" s="22">
        <f t="shared" si="16"/>
        <v>2.8911136319698691</v>
      </c>
      <c r="AN3" s="46">
        <v>1</v>
      </c>
      <c r="AO3" s="46">
        <v>1</v>
      </c>
      <c r="AP3" s="51">
        <v>1</v>
      </c>
      <c r="AQ3" s="21">
        <v>1</v>
      </c>
      <c r="AR3" s="17">
        <f t="shared" si="17"/>
        <v>17.795138348109589</v>
      </c>
      <c r="AS3" s="17">
        <f t="shared" si="18"/>
        <v>17.795138348109589</v>
      </c>
      <c r="AT3" s="17">
        <f t="shared" si="19"/>
        <v>69.865158048472381</v>
      </c>
      <c r="AU3" s="17">
        <f t="shared" si="20"/>
        <v>17.795138348109589</v>
      </c>
      <c r="AV3" s="17">
        <f t="shared" si="21"/>
        <v>17.795138348109589</v>
      </c>
      <c r="AW3" s="17">
        <f t="shared" si="22"/>
        <v>69.865158048472381</v>
      </c>
      <c r="AX3" s="14">
        <f t="shared" si="23"/>
        <v>2.2721598611746396E-2</v>
      </c>
      <c r="AY3" s="14">
        <f t="shared" si="24"/>
        <v>2.0910173097470071E-2</v>
      </c>
      <c r="AZ3" s="67">
        <f t="shared" si="25"/>
        <v>5.8695048226104791E-3</v>
      </c>
      <c r="BA3" s="21">
        <f t="shared" si="26"/>
        <v>0</v>
      </c>
      <c r="BB3" s="66">
        <v>2242</v>
      </c>
      <c r="BC3" s="15">
        <f t="shared" si="27"/>
        <v>2709.4143048590872</v>
      </c>
      <c r="BD3" s="19">
        <f t="shared" si="28"/>
        <v>467.41430485908722</v>
      </c>
      <c r="BE3" s="53">
        <f t="shared" si="29"/>
        <v>467.41430485908722</v>
      </c>
      <c r="BF3" s="61">
        <f t="shared" si="30"/>
        <v>2.321671579102284E-2</v>
      </c>
      <c r="BG3" s="62">
        <f t="shared" si="31"/>
        <v>31.458649896835727</v>
      </c>
      <c r="BH3" s="63">
        <f t="shared" si="32"/>
        <v>372.02621265624106</v>
      </c>
      <c r="BI3" s="46">
        <f t="shared" si="33"/>
        <v>8.4560304695261046E-2</v>
      </c>
      <c r="BJ3" s="64">
        <f t="shared" si="34"/>
        <v>0.82748511218058374</v>
      </c>
      <c r="BK3" s="66">
        <v>1495</v>
      </c>
      <c r="BL3" s="66">
        <v>4857</v>
      </c>
      <c r="BM3" s="66">
        <v>0</v>
      </c>
      <c r="BN3" s="10">
        <f t="shared" si="35"/>
        <v>6352</v>
      </c>
      <c r="BO3" s="15">
        <f t="shared" si="36"/>
        <v>3709.7156295683603</v>
      </c>
      <c r="BP3" s="9">
        <f t="shared" si="37"/>
        <v>-2642.2843704316397</v>
      </c>
      <c r="BQ3" s="53">
        <f t="shared" si="38"/>
        <v>0</v>
      </c>
      <c r="BR3" s="7">
        <f t="shared" si="39"/>
        <v>0</v>
      </c>
      <c r="BS3" s="62">
        <f t="shared" si="40"/>
        <v>0</v>
      </c>
      <c r="BT3" s="48">
        <f t="shared" si="41"/>
        <v>373.53920674880015</v>
      </c>
      <c r="BU3" s="46">
        <f t="shared" si="42"/>
        <v>0</v>
      </c>
      <c r="BV3" s="64">
        <f t="shared" si="43"/>
        <v>1.7122606243376881</v>
      </c>
      <c r="BW3" s="16">
        <f t="shared" si="44"/>
        <v>8594</v>
      </c>
      <c r="BX3" s="69">
        <f t="shared" si="45"/>
        <v>6478.083240865747</v>
      </c>
      <c r="BY3" s="66">
        <v>0</v>
      </c>
      <c r="BZ3" s="15">
        <f t="shared" si="46"/>
        <v>58.953306438299649</v>
      </c>
      <c r="CA3" s="37">
        <f t="shared" si="47"/>
        <v>58.953306438299649</v>
      </c>
      <c r="CB3" s="54">
        <f t="shared" si="48"/>
        <v>58.953306438299649</v>
      </c>
      <c r="CC3" s="26">
        <f t="shared" si="49"/>
        <v>1.8365516024392438E-2</v>
      </c>
      <c r="CD3" s="47">
        <f t="shared" si="50"/>
        <v>58.953306438299649</v>
      </c>
      <c r="CE3" s="48">
        <f t="shared" si="51"/>
        <v>372.02621265624106</v>
      </c>
      <c r="CF3" s="65">
        <f t="shared" si="52"/>
        <v>0.15846546407947218</v>
      </c>
      <c r="CG3" t="s">
        <v>222</v>
      </c>
      <c r="CH3" s="66">
        <v>0</v>
      </c>
      <c r="CI3" s="15">
        <f t="shared" si="53"/>
        <v>54.604003364745289</v>
      </c>
      <c r="CJ3" s="37">
        <f t="shared" si="54"/>
        <v>54.604003364745289</v>
      </c>
      <c r="CK3" s="54">
        <f t="shared" si="55"/>
        <v>54.604003364745289</v>
      </c>
      <c r="CL3" s="26">
        <f t="shared" si="56"/>
        <v>8.4960328869994224E-3</v>
      </c>
      <c r="CM3" s="47">
        <f t="shared" si="57"/>
        <v>54.604003364745289</v>
      </c>
      <c r="CN3" s="48">
        <f t="shared" si="58"/>
        <v>372.02621265624106</v>
      </c>
      <c r="CO3" s="65">
        <f t="shared" si="59"/>
        <v>0.14677461293621366</v>
      </c>
      <c r="CP3" s="70">
        <f t="shared" si="60"/>
        <v>0</v>
      </c>
      <c r="CQ3" s="1">
        <f t="shared" si="61"/>
        <v>8594</v>
      </c>
    </row>
    <row r="4" spans="1:95" x14ac:dyDescent="0.2">
      <c r="A4" s="25" t="s">
        <v>184</v>
      </c>
      <c r="B4">
        <v>0</v>
      </c>
      <c r="C4">
        <v>0</v>
      </c>
      <c r="D4">
        <v>5.5913978494623602E-2</v>
      </c>
      <c r="E4">
        <v>0.94408602150537602</v>
      </c>
      <c r="F4">
        <v>2.5052192066805801E-2</v>
      </c>
      <c r="G4">
        <v>2.5052192066805801E-2</v>
      </c>
      <c r="H4">
        <v>0.518309859154929</v>
      </c>
      <c r="I4">
        <v>8.1690140845070397E-2</v>
      </c>
      <c r="J4">
        <v>0.20576881541126299</v>
      </c>
      <c r="K4">
        <v>7.1798049312234796E-2</v>
      </c>
      <c r="L4">
        <v>-0.119434946922098</v>
      </c>
      <c r="M4">
        <v>-2.1593614328130202</v>
      </c>
      <c r="N4" s="21">
        <v>0</v>
      </c>
      <c r="O4">
        <v>1.00013578378194</v>
      </c>
      <c r="P4">
        <v>0.98317444280376698</v>
      </c>
      <c r="Q4">
        <v>1.0129695828963901</v>
      </c>
      <c r="R4">
        <v>0.98665226150660901</v>
      </c>
      <c r="S4">
        <v>92.019996643066406</v>
      </c>
      <c r="T4" s="27">
        <f t="shared" si="0"/>
        <v>0.98665226150660901</v>
      </c>
      <c r="U4" s="27">
        <f t="shared" si="1"/>
        <v>1.0129695828963901</v>
      </c>
      <c r="V4" s="39">
        <f t="shared" si="2"/>
        <v>90.791737791712038</v>
      </c>
      <c r="W4" s="38">
        <f t="shared" si="3"/>
        <v>93.213457617654186</v>
      </c>
      <c r="X4" s="44">
        <f t="shared" si="4"/>
        <v>1.222759560658125</v>
      </c>
      <c r="Y4" s="44">
        <f t="shared" si="5"/>
        <v>0.14051217533596178</v>
      </c>
      <c r="Z4" s="22">
        <f t="shared" si="6"/>
        <v>1</v>
      </c>
      <c r="AA4" s="22">
        <f t="shared" si="7"/>
        <v>1</v>
      </c>
      <c r="AB4" s="22">
        <f t="shared" si="8"/>
        <v>1</v>
      </c>
      <c r="AC4" s="22">
        <v>1</v>
      </c>
      <c r="AD4" s="22">
        <v>1</v>
      </c>
      <c r="AE4" s="22">
        <v>1</v>
      </c>
      <c r="AF4" s="22">
        <f t="shared" si="9"/>
        <v>-0.10573411347504191</v>
      </c>
      <c r="AG4" s="22">
        <f t="shared" si="10"/>
        <v>0.97680415159684475</v>
      </c>
      <c r="AH4" s="22">
        <f t="shared" si="11"/>
        <v>-0.10573411347504191</v>
      </c>
      <c r="AI4" s="22">
        <f t="shared" si="12"/>
        <v>1</v>
      </c>
      <c r="AJ4" s="22">
        <f t="shared" si="13"/>
        <v>-2.6288582302280261</v>
      </c>
      <c r="AK4" s="22">
        <f t="shared" si="14"/>
        <v>1.3004365594014071</v>
      </c>
      <c r="AL4" s="22">
        <f t="shared" si="15"/>
        <v>-2.1593614328130202</v>
      </c>
      <c r="AM4" s="22">
        <f t="shared" si="16"/>
        <v>1.4694967974150059</v>
      </c>
      <c r="AN4" s="46">
        <v>1</v>
      </c>
      <c r="AO4" s="46">
        <v>1</v>
      </c>
      <c r="AP4" s="51">
        <v>1</v>
      </c>
      <c r="AQ4" s="21">
        <v>1</v>
      </c>
      <c r="AR4" s="17">
        <f t="shared" si="17"/>
        <v>1</v>
      </c>
      <c r="AS4" s="17">
        <f t="shared" si="18"/>
        <v>1</v>
      </c>
      <c r="AT4" s="17">
        <f t="shared" si="19"/>
        <v>4.6630983539170527</v>
      </c>
      <c r="AU4" s="17">
        <f t="shared" si="20"/>
        <v>1</v>
      </c>
      <c r="AV4" s="17">
        <f t="shared" si="21"/>
        <v>1</v>
      </c>
      <c r="AW4" s="17">
        <f t="shared" si="22"/>
        <v>4.6630983539170527</v>
      </c>
      <c r="AX4" s="14">
        <f t="shared" si="23"/>
        <v>1.2768430437159347E-3</v>
      </c>
      <c r="AY4" s="14">
        <f t="shared" si="24"/>
        <v>1.1750497629422138E-3</v>
      </c>
      <c r="AZ4" s="67">
        <f t="shared" si="25"/>
        <v>3.9175576268837457E-4</v>
      </c>
      <c r="BA4" s="21">
        <f t="shared" si="26"/>
        <v>0</v>
      </c>
      <c r="BB4" s="66">
        <v>184</v>
      </c>
      <c r="BC4" s="15">
        <f t="shared" si="27"/>
        <v>152.25587190486291</v>
      </c>
      <c r="BD4" s="19">
        <f t="shared" si="28"/>
        <v>-31.744128095137086</v>
      </c>
      <c r="BE4" s="53">
        <f t="shared" si="29"/>
        <v>0</v>
      </c>
      <c r="BF4" s="61">
        <f t="shared" si="30"/>
        <v>0</v>
      </c>
      <c r="BG4" s="62">
        <f t="shared" si="31"/>
        <v>0</v>
      </c>
      <c r="BH4" s="63">
        <f t="shared" si="32"/>
        <v>93.213457617654186</v>
      </c>
      <c r="BI4" s="46">
        <f t="shared" si="33"/>
        <v>0</v>
      </c>
      <c r="BJ4" s="64">
        <f t="shared" si="34"/>
        <v>1.208491979310804</v>
      </c>
      <c r="BK4" s="66">
        <v>0</v>
      </c>
      <c r="BL4" s="66">
        <v>460</v>
      </c>
      <c r="BM4" s="66">
        <v>0</v>
      </c>
      <c r="BN4" s="10">
        <f t="shared" si="35"/>
        <v>460</v>
      </c>
      <c r="BO4" s="15">
        <f t="shared" si="36"/>
        <v>208.46792854310402</v>
      </c>
      <c r="BP4" s="9">
        <f t="shared" si="37"/>
        <v>-251.53207145689598</v>
      </c>
      <c r="BQ4" s="53">
        <f t="shared" si="38"/>
        <v>0</v>
      </c>
      <c r="BR4" s="7">
        <f t="shared" si="39"/>
        <v>0</v>
      </c>
      <c r="BS4" s="62">
        <f t="shared" si="40"/>
        <v>0</v>
      </c>
      <c r="BT4" s="48">
        <f t="shared" si="41"/>
        <v>93.213457617654186</v>
      </c>
      <c r="BU4" s="46">
        <f t="shared" si="42"/>
        <v>0</v>
      </c>
      <c r="BV4" s="64">
        <f t="shared" si="43"/>
        <v>2.206574427130108</v>
      </c>
      <c r="BW4" s="16">
        <f t="shared" si="44"/>
        <v>644</v>
      </c>
      <c r="BX4" s="69">
        <f t="shared" si="45"/>
        <v>364.65859532840898</v>
      </c>
      <c r="BY4" s="66">
        <v>0</v>
      </c>
      <c r="BZ4" s="15">
        <f t="shared" si="46"/>
        <v>3.9347948804420341</v>
      </c>
      <c r="CA4" s="37">
        <f t="shared" si="47"/>
        <v>3.9347948804420341</v>
      </c>
      <c r="CB4" s="54">
        <f t="shared" si="48"/>
        <v>3.9347948804420341</v>
      </c>
      <c r="CC4" s="26">
        <f t="shared" si="49"/>
        <v>1.2257927976454951E-3</v>
      </c>
      <c r="CD4" s="47">
        <f t="shared" si="50"/>
        <v>3.9347948804420341</v>
      </c>
      <c r="CE4" s="48">
        <f t="shared" si="51"/>
        <v>90.791737791712038</v>
      </c>
      <c r="CF4" s="65">
        <f t="shared" si="52"/>
        <v>4.3338688917585882E-2</v>
      </c>
      <c r="CG4" t="s">
        <v>222</v>
      </c>
      <c r="CH4" s="66">
        <v>0</v>
      </c>
      <c r="CI4" s="15">
        <f t="shared" si="53"/>
        <v>3.6445038602899484</v>
      </c>
      <c r="CJ4" s="37">
        <f t="shared" si="54"/>
        <v>3.6445038602899484</v>
      </c>
      <c r="CK4" s="54">
        <f t="shared" si="55"/>
        <v>3.6445038602899484</v>
      </c>
      <c r="CL4" s="26">
        <f t="shared" si="56"/>
        <v>5.6706143772988153E-4</v>
      </c>
      <c r="CM4" s="47">
        <f t="shared" si="57"/>
        <v>3.6445038602899484</v>
      </c>
      <c r="CN4" s="48">
        <f t="shared" si="58"/>
        <v>90.791737791712038</v>
      </c>
      <c r="CO4" s="65">
        <f t="shared" si="59"/>
        <v>4.0141360314645706E-2</v>
      </c>
      <c r="CP4" s="70">
        <f t="shared" si="60"/>
        <v>0</v>
      </c>
      <c r="CQ4" s="1">
        <f t="shared" si="61"/>
        <v>644</v>
      </c>
    </row>
    <row r="5" spans="1:95" x14ac:dyDescent="0.2">
      <c r="A5" s="25" t="s">
        <v>262</v>
      </c>
      <c r="B5">
        <v>1</v>
      </c>
      <c r="C5">
        <v>0</v>
      </c>
      <c r="D5">
        <v>0.109468637634838</v>
      </c>
      <c r="E5">
        <v>0.89053136236516095</v>
      </c>
      <c r="F5">
        <v>0.51132300357568505</v>
      </c>
      <c r="G5">
        <v>0.51132300357568505</v>
      </c>
      <c r="H5">
        <v>6.35185959047221E-2</v>
      </c>
      <c r="I5">
        <v>5.5996656916005E-2</v>
      </c>
      <c r="J5">
        <v>5.96391567903427E-2</v>
      </c>
      <c r="K5">
        <v>0.17462781216278001</v>
      </c>
      <c r="L5">
        <v>0.75241423748406</v>
      </c>
      <c r="M5">
        <v>-1.94022136560502</v>
      </c>
      <c r="N5" s="21">
        <v>0</v>
      </c>
      <c r="O5">
        <v>1.00078898731743</v>
      </c>
      <c r="P5">
        <v>0.99031426185728499</v>
      </c>
      <c r="Q5">
        <v>1.00905045718369</v>
      </c>
      <c r="R5">
        <v>0.99174179116815597</v>
      </c>
      <c r="S5">
        <v>256.88000488281199</v>
      </c>
      <c r="T5" s="27">
        <f t="shared" si="0"/>
        <v>0.99174179116815597</v>
      </c>
      <c r="U5" s="27">
        <f t="shared" si="1"/>
        <v>1.00905045718369</v>
      </c>
      <c r="V5" s="39">
        <f t="shared" si="2"/>
        <v>254.75863615776461</v>
      </c>
      <c r="W5" s="38">
        <f t="shared" si="3"/>
        <v>259.20488636834995</v>
      </c>
      <c r="X5" s="44">
        <f t="shared" si="4"/>
        <v>1.1950867052023122</v>
      </c>
      <c r="Y5" s="44">
        <f t="shared" si="5"/>
        <v>0.21227098093715116</v>
      </c>
      <c r="Z5" s="22">
        <f t="shared" si="6"/>
        <v>1</v>
      </c>
      <c r="AA5" s="22">
        <f t="shared" si="7"/>
        <v>1</v>
      </c>
      <c r="AB5" s="22">
        <f t="shared" si="8"/>
        <v>1</v>
      </c>
      <c r="AC5" s="22">
        <v>1</v>
      </c>
      <c r="AD5" s="22">
        <v>1</v>
      </c>
      <c r="AE5" s="22">
        <v>1</v>
      </c>
      <c r="AF5" s="22">
        <f t="shared" si="9"/>
        <v>-0.10573411347504191</v>
      </c>
      <c r="AG5" s="22">
        <f t="shared" si="10"/>
        <v>0.97680415159684475</v>
      </c>
      <c r="AH5" s="22">
        <f t="shared" si="11"/>
        <v>0.75241423748406</v>
      </c>
      <c r="AI5" s="22">
        <f t="shared" si="12"/>
        <v>1.8581483509591019</v>
      </c>
      <c r="AJ5" s="22">
        <f t="shared" si="13"/>
        <v>-2.6288582302280261</v>
      </c>
      <c r="AK5" s="22">
        <f t="shared" si="14"/>
        <v>1.3004365594014071</v>
      </c>
      <c r="AL5" s="22">
        <f t="shared" si="15"/>
        <v>-1.94022136560502</v>
      </c>
      <c r="AM5" s="22">
        <f t="shared" si="16"/>
        <v>1.6886368646230061</v>
      </c>
      <c r="AN5" s="46">
        <v>1</v>
      </c>
      <c r="AO5" s="71">
        <v>0</v>
      </c>
      <c r="AP5" s="51">
        <v>1</v>
      </c>
      <c r="AQ5" s="21">
        <v>2</v>
      </c>
      <c r="AR5" s="17">
        <f t="shared" si="17"/>
        <v>11.921242902609446</v>
      </c>
      <c r="AS5" s="17">
        <f t="shared" si="18"/>
        <v>0</v>
      </c>
      <c r="AT5" s="17">
        <f t="shared" si="19"/>
        <v>16.262041317252262</v>
      </c>
      <c r="AU5" s="17">
        <f t="shared" si="20"/>
        <v>11.921242902609446</v>
      </c>
      <c r="AV5" s="17">
        <f t="shared" si="21"/>
        <v>0</v>
      </c>
      <c r="AW5" s="17">
        <f t="shared" si="22"/>
        <v>16.262041317252262</v>
      </c>
      <c r="AX5" s="14">
        <f t="shared" si="23"/>
        <v>1.5221556072644828E-2</v>
      </c>
      <c r="AY5" s="14">
        <f t="shared" si="24"/>
        <v>0</v>
      </c>
      <c r="AZ5" s="67">
        <f t="shared" si="25"/>
        <v>1.3662050241248979E-3</v>
      </c>
      <c r="BA5" s="21">
        <f t="shared" si="26"/>
        <v>0</v>
      </c>
      <c r="BB5" s="66">
        <v>257</v>
      </c>
      <c r="BC5" s="15">
        <f t="shared" si="27"/>
        <v>1815.07923232646</v>
      </c>
      <c r="BD5" s="19">
        <f t="shared" si="28"/>
        <v>1558.07923232646</v>
      </c>
      <c r="BE5" s="53">
        <f t="shared" si="29"/>
        <v>1558.07923232646</v>
      </c>
      <c r="BF5" s="61">
        <f t="shared" si="30"/>
        <v>7.7390619715251963E-2</v>
      </c>
      <c r="BG5" s="62">
        <f t="shared" si="31"/>
        <v>104.86428971416566</v>
      </c>
      <c r="BH5" s="63">
        <f t="shared" si="32"/>
        <v>254.75863615776461</v>
      </c>
      <c r="BI5" s="46">
        <f t="shared" si="33"/>
        <v>0.41162211925654313</v>
      </c>
      <c r="BJ5" s="64">
        <f t="shared" si="34"/>
        <v>0.14159161507819842</v>
      </c>
      <c r="BK5" s="66">
        <v>0</v>
      </c>
      <c r="BL5" s="66">
        <v>0</v>
      </c>
      <c r="BM5" s="66">
        <v>0</v>
      </c>
      <c r="BN5" s="10">
        <f t="shared" si="35"/>
        <v>0</v>
      </c>
      <c r="BO5" s="15">
        <f t="shared" si="36"/>
        <v>0</v>
      </c>
      <c r="BP5" s="9">
        <f t="shared" si="37"/>
        <v>0</v>
      </c>
      <c r="BQ5" s="53">
        <f t="shared" si="38"/>
        <v>0</v>
      </c>
      <c r="BR5" s="7">
        <f t="shared" si="39"/>
        <v>0</v>
      </c>
      <c r="BS5" s="62">
        <f t="shared" si="40"/>
        <v>0</v>
      </c>
      <c r="BT5" s="48">
        <f t="shared" si="41"/>
        <v>259.20488636834995</v>
      </c>
      <c r="BU5" s="46">
        <f t="shared" si="42"/>
        <v>0</v>
      </c>
      <c r="BV5" s="64" t="e">
        <f t="shared" si="43"/>
        <v>#DIV/0!</v>
      </c>
      <c r="BW5" s="16">
        <f t="shared" si="44"/>
        <v>257</v>
      </c>
      <c r="BX5" s="69">
        <f t="shared" si="45"/>
        <v>1828.8013955887704</v>
      </c>
      <c r="BY5" s="66">
        <v>0</v>
      </c>
      <c r="BZ5" s="15">
        <f t="shared" si="46"/>
        <v>13.722163262310476</v>
      </c>
      <c r="CA5" s="37">
        <f t="shared" si="47"/>
        <v>13.722163262310476</v>
      </c>
      <c r="CB5" s="54">
        <f t="shared" si="48"/>
        <v>13.722163262310476</v>
      </c>
      <c r="CC5" s="26">
        <f t="shared" si="49"/>
        <v>4.2748172156730508E-3</v>
      </c>
      <c r="CD5" s="47">
        <f t="shared" si="50"/>
        <v>13.722163262310476</v>
      </c>
      <c r="CE5" s="48">
        <f t="shared" si="51"/>
        <v>254.75863615776461</v>
      </c>
      <c r="CF5" s="65">
        <f t="shared" si="52"/>
        <v>5.3863387986630366E-2</v>
      </c>
      <c r="CG5" t="s">
        <v>222</v>
      </c>
      <c r="CH5" s="66">
        <v>0</v>
      </c>
      <c r="CI5" s="15">
        <f t="shared" si="53"/>
        <v>12.709805339433926</v>
      </c>
      <c r="CJ5" s="37">
        <f t="shared" si="54"/>
        <v>12.709805339433926</v>
      </c>
      <c r="CK5" s="54">
        <f t="shared" si="55"/>
        <v>12.709805339433926</v>
      </c>
      <c r="CL5" s="26">
        <f t="shared" si="56"/>
        <v>1.9775642351694297E-3</v>
      </c>
      <c r="CM5" s="47">
        <f t="shared" si="57"/>
        <v>12.709805339433926</v>
      </c>
      <c r="CN5" s="48">
        <f t="shared" si="58"/>
        <v>254.75863615776461</v>
      </c>
      <c r="CO5" s="65">
        <f t="shared" si="59"/>
        <v>4.9889595623220061E-2</v>
      </c>
      <c r="CP5" s="70">
        <f t="shared" si="60"/>
        <v>0</v>
      </c>
      <c r="CQ5" s="1">
        <f t="shared" si="61"/>
        <v>257</v>
      </c>
    </row>
    <row r="6" spans="1:95" x14ac:dyDescent="0.2">
      <c r="A6" s="25" t="s">
        <v>185</v>
      </c>
      <c r="B6">
        <v>1</v>
      </c>
      <c r="C6">
        <v>0</v>
      </c>
      <c r="D6">
        <v>6.1126648022373102E-2</v>
      </c>
      <c r="E6">
        <v>0.938873351977626</v>
      </c>
      <c r="F6">
        <v>3.1783869686134197E-2</v>
      </c>
      <c r="G6">
        <v>3.1783869686134197E-2</v>
      </c>
      <c r="H6">
        <v>2.67446719598829E-2</v>
      </c>
      <c r="I6">
        <v>5.68324279147513E-2</v>
      </c>
      <c r="J6">
        <v>3.8986723910373902E-2</v>
      </c>
      <c r="K6">
        <v>3.5201547583261397E-2</v>
      </c>
      <c r="L6">
        <v>0.83637822351746305</v>
      </c>
      <c r="M6">
        <v>-2.3005852754059402</v>
      </c>
      <c r="N6" s="21">
        <v>0</v>
      </c>
      <c r="O6">
        <v>1.00156531182181</v>
      </c>
      <c r="P6">
        <v>0.98429364121678298</v>
      </c>
      <c r="Q6">
        <v>1.0083813942348401</v>
      </c>
      <c r="R6">
        <v>0.984303921113309</v>
      </c>
      <c r="S6">
        <v>285.92999267578102</v>
      </c>
      <c r="T6" s="27">
        <f t="shared" si="0"/>
        <v>0.984303921113309</v>
      </c>
      <c r="U6" s="27">
        <f t="shared" si="1"/>
        <v>1.0083813942348401</v>
      </c>
      <c r="V6" s="39">
        <f t="shared" si="2"/>
        <v>281.44201295467099</v>
      </c>
      <c r="W6" s="38">
        <f t="shared" si="3"/>
        <v>288.32648466796167</v>
      </c>
      <c r="X6" s="44">
        <f t="shared" si="4"/>
        <v>1.2200660611065235</v>
      </c>
      <c r="Y6" s="44">
        <f t="shared" si="5"/>
        <v>4.0351394108987283E-2</v>
      </c>
      <c r="Z6" s="22">
        <f t="shared" si="6"/>
        <v>1</v>
      </c>
      <c r="AA6" s="22">
        <f t="shared" si="7"/>
        <v>1</v>
      </c>
      <c r="AB6" s="22">
        <f t="shared" si="8"/>
        <v>1</v>
      </c>
      <c r="AC6" s="22">
        <v>1</v>
      </c>
      <c r="AD6" s="22">
        <v>1</v>
      </c>
      <c r="AE6" s="22">
        <v>1</v>
      </c>
      <c r="AF6" s="22">
        <f t="shared" si="9"/>
        <v>-0.10573411347504191</v>
      </c>
      <c r="AG6" s="22">
        <f t="shared" si="10"/>
        <v>0.97680415159684475</v>
      </c>
      <c r="AH6" s="22">
        <f t="shared" si="11"/>
        <v>0.83637822351746305</v>
      </c>
      <c r="AI6" s="22">
        <f t="shared" si="12"/>
        <v>1.9421123369925049</v>
      </c>
      <c r="AJ6" s="22">
        <f t="shared" si="13"/>
        <v>-2.6288582302280261</v>
      </c>
      <c r="AK6" s="22">
        <f t="shared" si="14"/>
        <v>1.3004365594014071</v>
      </c>
      <c r="AL6" s="22">
        <f t="shared" si="15"/>
        <v>-2.3005852754059402</v>
      </c>
      <c r="AM6" s="22">
        <f t="shared" si="16"/>
        <v>1.328272954822086</v>
      </c>
      <c r="AN6" s="46">
        <v>1</v>
      </c>
      <c r="AO6" s="46">
        <v>0</v>
      </c>
      <c r="AP6" s="51">
        <v>1</v>
      </c>
      <c r="AQ6" s="21">
        <v>1</v>
      </c>
      <c r="AR6" s="17">
        <f t="shared" si="17"/>
        <v>14.226477725604909</v>
      </c>
      <c r="AS6" s="17">
        <f t="shared" si="18"/>
        <v>0</v>
      </c>
      <c r="AT6" s="17">
        <f t="shared" si="19"/>
        <v>3.1127863974888874</v>
      </c>
      <c r="AU6" s="17">
        <f t="shared" si="20"/>
        <v>14.226477725604909</v>
      </c>
      <c r="AV6" s="17">
        <f t="shared" si="21"/>
        <v>0</v>
      </c>
      <c r="AW6" s="17">
        <f t="shared" si="22"/>
        <v>3.1127863974888874</v>
      </c>
      <c r="AX6" s="14">
        <f t="shared" si="23"/>
        <v>1.8164979120518319E-2</v>
      </c>
      <c r="AY6" s="14">
        <f t="shared" si="24"/>
        <v>0</v>
      </c>
      <c r="AZ6" s="67">
        <f t="shared" si="25"/>
        <v>2.6151110628192176E-4</v>
      </c>
      <c r="BA6" s="21">
        <f t="shared" si="26"/>
        <v>0</v>
      </c>
      <c r="BB6" s="66">
        <v>2002</v>
      </c>
      <c r="BC6" s="15">
        <f t="shared" si="27"/>
        <v>2166.0647702470865</v>
      </c>
      <c r="BD6" s="19">
        <f t="shared" si="28"/>
        <v>164.06477024708647</v>
      </c>
      <c r="BE6" s="53">
        <f t="shared" si="29"/>
        <v>164.06477024708647</v>
      </c>
      <c r="BF6" s="61">
        <f t="shared" si="30"/>
        <v>8.1491839307194294E-3</v>
      </c>
      <c r="BG6" s="62">
        <f t="shared" si="31"/>
        <v>11.04214422612475</v>
      </c>
      <c r="BH6" s="63">
        <f t="shared" si="32"/>
        <v>281.44201295467099</v>
      </c>
      <c r="BI6" s="46">
        <f t="shared" si="33"/>
        <v>3.9234171580144278E-2</v>
      </c>
      <c r="BJ6" s="64">
        <f t="shared" si="34"/>
        <v>0.92425675699975895</v>
      </c>
      <c r="BK6" s="66">
        <v>0</v>
      </c>
      <c r="BL6" s="66">
        <v>0</v>
      </c>
      <c r="BM6" s="66">
        <v>0</v>
      </c>
      <c r="BN6" s="10">
        <f t="shared" si="35"/>
        <v>0</v>
      </c>
      <c r="BO6" s="15">
        <f t="shared" si="36"/>
        <v>0</v>
      </c>
      <c r="BP6" s="9">
        <f t="shared" si="37"/>
        <v>0</v>
      </c>
      <c r="BQ6" s="53">
        <f t="shared" si="38"/>
        <v>0</v>
      </c>
      <c r="BR6" s="7">
        <f t="shared" si="39"/>
        <v>0</v>
      </c>
      <c r="BS6" s="62">
        <f t="shared" si="40"/>
        <v>0</v>
      </c>
      <c r="BT6" s="48">
        <f t="shared" si="41"/>
        <v>288.32648466796167</v>
      </c>
      <c r="BU6" s="46">
        <f t="shared" si="42"/>
        <v>0</v>
      </c>
      <c r="BV6" s="64" t="e">
        <f t="shared" si="43"/>
        <v>#DIV/0!</v>
      </c>
      <c r="BW6" s="16">
        <f t="shared" si="44"/>
        <v>2002</v>
      </c>
      <c r="BX6" s="69">
        <f t="shared" si="45"/>
        <v>2168.6913877985821</v>
      </c>
      <c r="BY6" s="66">
        <v>0</v>
      </c>
      <c r="BZ6" s="15">
        <f t="shared" si="46"/>
        <v>2.626617551495622</v>
      </c>
      <c r="CA6" s="37">
        <f t="shared" si="47"/>
        <v>2.626617551495622</v>
      </c>
      <c r="CB6" s="54">
        <f t="shared" si="48"/>
        <v>2.626617551495622</v>
      </c>
      <c r="CC6" s="26">
        <f t="shared" si="49"/>
        <v>8.1826091946904215E-4</v>
      </c>
      <c r="CD6" s="47">
        <f t="shared" si="50"/>
        <v>2.626617551495622</v>
      </c>
      <c r="CE6" s="48">
        <f t="shared" si="51"/>
        <v>281.44201295467099</v>
      </c>
      <c r="CF6" s="65">
        <f t="shared" si="52"/>
        <v>9.3327130655459917E-3</v>
      </c>
      <c r="CG6" t="s">
        <v>222</v>
      </c>
      <c r="CH6" s="66">
        <v>0</v>
      </c>
      <c r="CI6" s="15">
        <f t="shared" si="53"/>
        <v>2.4328378217407183</v>
      </c>
      <c r="CJ6" s="37">
        <f t="shared" si="54"/>
        <v>2.4328378217407183</v>
      </c>
      <c r="CK6" s="54">
        <f t="shared" si="55"/>
        <v>2.4328378217407183</v>
      </c>
      <c r="CL6" s="26">
        <f t="shared" si="56"/>
        <v>3.785339694633139E-4</v>
      </c>
      <c r="CM6" s="47">
        <f t="shared" si="57"/>
        <v>2.4328378217407183</v>
      </c>
      <c r="CN6" s="48">
        <f t="shared" si="58"/>
        <v>281.44201295467099</v>
      </c>
      <c r="CO6" s="65">
        <f t="shared" si="59"/>
        <v>8.6441885353220199E-3</v>
      </c>
      <c r="CP6" s="70">
        <f t="shared" si="60"/>
        <v>0</v>
      </c>
      <c r="CQ6" s="1">
        <f t="shared" si="61"/>
        <v>2002</v>
      </c>
    </row>
    <row r="7" spans="1:95" x14ac:dyDescent="0.2">
      <c r="A7" s="25" t="s">
        <v>186</v>
      </c>
      <c r="B7">
        <v>1</v>
      </c>
      <c r="C7">
        <v>0</v>
      </c>
      <c r="D7">
        <v>0.207843137254901</v>
      </c>
      <c r="E7">
        <v>0.792156862745098</v>
      </c>
      <c r="F7">
        <v>0.15917843388960201</v>
      </c>
      <c r="G7">
        <v>0.15917843388960201</v>
      </c>
      <c r="H7">
        <v>0.221374045801526</v>
      </c>
      <c r="I7">
        <v>9.0076335877862596E-2</v>
      </c>
      <c r="J7">
        <v>0.14121105800984399</v>
      </c>
      <c r="K7">
        <v>0.149925831869964</v>
      </c>
      <c r="L7">
        <v>0.70896323349185897</v>
      </c>
      <c r="M7">
        <v>-0.39215233126983601</v>
      </c>
      <c r="N7" s="21">
        <v>0</v>
      </c>
      <c r="O7">
        <v>1.0497819442274201</v>
      </c>
      <c r="P7">
        <v>0.96507257790141099</v>
      </c>
      <c r="Q7">
        <v>1.00896694148614</v>
      </c>
      <c r="R7">
        <v>0.96127133396557896</v>
      </c>
      <c r="S7">
        <v>12.789999961853001</v>
      </c>
      <c r="T7" s="27">
        <f t="shared" si="0"/>
        <v>0.96127133396557896</v>
      </c>
      <c r="U7" s="27">
        <f t="shared" si="1"/>
        <v>1.00896694148614</v>
      </c>
      <c r="V7" s="39">
        <f t="shared" si="2"/>
        <v>12.294660324750138</v>
      </c>
      <c r="W7" s="38">
        <f t="shared" si="3"/>
        <v>12.90468714311867</v>
      </c>
      <c r="X7" s="44">
        <f t="shared" si="4"/>
        <v>1.1442544647916975</v>
      </c>
      <c r="Y7" s="44">
        <f t="shared" si="5"/>
        <v>0.16125532522761452</v>
      </c>
      <c r="Z7" s="22">
        <f t="shared" si="6"/>
        <v>1</v>
      </c>
      <c r="AA7" s="22">
        <f t="shared" si="7"/>
        <v>1</v>
      </c>
      <c r="AB7" s="22">
        <f t="shared" si="8"/>
        <v>1</v>
      </c>
      <c r="AC7" s="22">
        <v>1</v>
      </c>
      <c r="AD7" s="22">
        <v>1</v>
      </c>
      <c r="AE7" s="22">
        <v>1</v>
      </c>
      <c r="AF7" s="22">
        <f t="shared" si="9"/>
        <v>-0.10573411347504191</v>
      </c>
      <c r="AG7" s="22">
        <f t="shared" si="10"/>
        <v>0.97680415159684475</v>
      </c>
      <c r="AH7" s="22">
        <f t="shared" si="11"/>
        <v>0.70896323349185897</v>
      </c>
      <c r="AI7" s="22">
        <f t="shared" si="12"/>
        <v>1.8146973469669008</v>
      </c>
      <c r="AJ7" s="22">
        <f t="shared" si="13"/>
        <v>-2.6288582302280261</v>
      </c>
      <c r="AK7" s="22">
        <f t="shared" si="14"/>
        <v>1.3004365594014071</v>
      </c>
      <c r="AL7" s="22">
        <f t="shared" si="15"/>
        <v>-0.39215233126983601</v>
      </c>
      <c r="AM7" s="22">
        <f t="shared" si="16"/>
        <v>3.2367058989581903</v>
      </c>
      <c r="AN7" s="46">
        <v>1</v>
      </c>
      <c r="AO7" s="46">
        <v>1</v>
      </c>
      <c r="AP7" s="51">
        <v>1</v>
      </c>
      <c r="AQ7" s="21">
        <v>1</v>
      </c>
      <c r="AR7" s="17">
        <f t="shared" si="17"/>
        <v>10.844681888722638</v>
      </c>
      <c r="AS7" s="17">
        <f t="shared" si="18"/>
        <v>10.844681888722638</v>
      </c>
      <c r="AT7" s="17">
        <f t="shared" si="19"/>
        <v>109.7521299499663</v>
      </c>
      <c r="AU7" s="17">
        <f t="shared" si="20"/>
        <v>10.844681888722638</v>
      </c>
      <c r="AV7" s="17">
        <f t="shared" si="21"/>
        <v>10.844681888722638</v>
      </c>
      <c r="AW7" s="17">
        <f t="shared" si="22"/>
        <v>109.7521299499663</v>
      </c>
      <c r="AX7" s="14">
        <f t="shared" si="23"/>
        <v>1.3846956630927684E-2</v>
      </c>
      <c r="AY7" s="14">
        <f t="shared" si="24"/>
        <v>1.2743040882527255E-2</v>
      </c>
      <c r="AZ7" s="67">
        <f t="shared" si="25"/>
        <v>9.2204852035997729E-3</v>
      </c>
      <c r="BA7" s="21">
        <f t="shared" si="26"/>
        <v>0</v>
      </c>
      <c r="BB7" s="66">
        <v>2520</v>
      </c>
      <c r="BC7" s="15">
        <f t="shared" si="27"/>
        <v>1651.1664964983408</v>
      </c>
      <c r="BD7" s="19">
        <f t="shared" si="28"/>
        <v>-868.83350350165915</v>
      </c>
      <c r="BE7" s="53">
        <f t="shared" si="29"/>
        <v>0</v>
      </c>
      <c r="BF7" s="61">
        <f t="shared" si="30"/>
        <v>0</v>
      </c>
      <c r="BG7" s="62">
        <f t="shared" si="31"/>
        <v>0</v>
      </c>
      <c r="BH7" s="63">
        <f t="shared" si="32"/>
        <v>12.90468714311867</v>
      </c>
      <c r="BI7" s="46">
        <f t="shared" si="33"/>
        <v>0</v>
      </c>
      <c r="BJ7" s="64">
        <f t="shared" si="34"/>
        <v>1.5261937577731928</v>
      </c>
      <c r="BK7" s="66">
        <v>166</v>
      </c>
      <c r="BL7" s="66">
        <v>2596</v>
      </c>
      <c r="BM7" s="66">
        <v>90</v>
      </c>
      <c r="BN7" s="10">
        <f t="shared" si="35"/>
        <v>2852</v>
      </c>
      <c r="BO7" s="15">
        <f t="shared" si="36"/>
        <v>2260.7683690509252</v>
      </c>
      <c r="BP7" s="9">
        <f t="shared" si="37"/>
        <v>-591.23163094907477</v>
      </c>
      <c r="BQ7" s="53">
        <f t="shared" si="38"/>
        <v>0</v>
      </c>
      <c r="BR7" s="7">
        <f t="shared" si="39"/>
        <v>0</v>
      </c>
      <c r="BS7" s="62">
        <f t="shared" si="40"/>
        <v>0</v>
      </c>
      <c r="BT7" s="48">
        <f t="shared" si="41"/>
        <v>12.90468714311867</v>
      </c>
      <c r="BU7" s="46">
        <f t="shared" si="42"/>
        <v>0</v>
      </c>
      <c r="BV7" s="64">
        <f t="shared" si="43"/>
        <v>1.261518003809154</v>
      </c>
      <c r="BW7" s="16">
        <f t="shared" si="44"/>
        <v>5372</v>
      </c>
      <c r="BX7" s="69">
        <f t="shared" si="45"/>
        <v>4004.5454189342217</v>
      </c>
      <c r="BY7" s="66">
        <v>0</v>
      </c>
      <c r="BZ7" s="15">
        <f t="shared" si="46"/>
        <v>92.61055338495612</v>
      </c>
      <c r="CA7" s="37">
        <f t="shared" si="47"/>
        <v>92.61055338495612</v>
      </c>
      <c r="CB7" s="54">
        <f t="shared" si="48"/>
        <v>92.61055338495612</v>
      </c>
      <c r="CC7" s="26">
        <f t="shared" si="49"/>
        <v>2.885063968378699E-2</v>
      </c>
      <c r="CD7" s="47">
        <f t="shared" si="50"/>
        <v>92.61055338495612</v>
      </c>
      <c r="CE7" s="48">
        <f t="shared" si="51"/>
        <v>12.294660324750138</v>
      </c>
      <c r="CF7" s="65">
        <f t="shared" si="52"/>
        <v>7.532583327944705</v>
      </c>
      <c r="CG7" t="s">
        <v>222</v>
      </c>
      <c r="CH7" s="66">
        <v>0</v>
      </c>
      <c r="CI7" s="15">
        <f t="shared" si="53"/>
        <v>85.778173849088688</v>
      </c>
      <c r="CJ7" s="37">
        <f t="shared" si="54"/>
        <v>85.778173849088688</v>
      </c>
      <c r="CK7" s="54">
        <f t="shared" si="55"/>
        <v>85.778173849088688</v>
      </c>
      <c r="CL7" s="26">
        <f t="shared" si="56"/>
        <v>1.3346533973718483E-2</v>
      </c>
      <c r="CM7" s="47">
        <f t="shared" si="57"/>
        <v>85.778173849088688</v>
      </c>
      <c r="CN7" s="48">
        <f t="shared" si="58"/>
        <v>12.294660324750138</v>
      </c>
      <c r="CO7" s="65">
        <f t="shared" si="59"/>
        <v>6.9768640680873739</v>
      </c>
      <c r="CP7" s="70">
        <f t="shared" si="60"/>
        <v>0</v>
      </c>
      <c r="CQ7" s="1">
        <f t="shared" si="61"/>
        <v>5372</v>
      </c>
    </row>
    <row r="8" spans="1:95" x14ac:dyDescent="0.2">
      <c r="A8" s="25" t="s">
        <v>145</v>
      </c>
      <c r="B8">
        <v>1</v>
      </c>
      <c r="C8">
        <v>1</v>
      </c>
      <c r="D8">
        <v>0.25809029165001901</v>
      </c>
      <c r="E8">
        <v>0.74190970834998005</v>
      </c>
      <c r="F8">
        <v>0.37425506555423099</v>
      </c>
      <c r="G8">
        <v>0.37425506555423099</v>
      </c>
      <c r="H8">
        <v>2.9251984956121999E-2</v>
      </c>
      <c r="I8">
        <v>0.14333472628499699</v>
      </c>
      <c r="J8">
        <v>6.4752028979628298E-2</v>
      </c>
      <c r="K8">
        <v>0.15567201049173901</v>
      </c>
      <c r="L8">
        <v>0.86385804573640101</v>
      </c>
      <c r="M8">
        <v>-2.5490252466706602</v>
      </c>
      <c r="N8" s="21">
        <v>0</v>
      </c>
      <c r="O8">
        <v>1.00208206183021</v>
      </c>
      <c r="P8">
        <v>0.99190756374634603</v>
      </c>
      <c r="Q8">
        <v>1.01070909595889</v>
      </c>
      <c r="R8">
        <v>0.97711157020432404</v>
      </c>
      <c r="S8">
        <v>60.110000610351499</v>
      </c>
      <c r="T8" s="27">
        <f t="shared" si="0"/>
        <v>0.99190756374634603</v>
      </c>
      <c r="U8" s="27">
        <f t="shared" si="1"/>
        <v>1.01070909595889</v>
      </c>
      <c r="V8" s="39">
        <f t="shared" si="2"/>
        <v>59.623564262205129</v>
      </c>
      <c r="W8" s="38">
        <f t="shared" si="3"/>
        <v>60.753724374976692</v>
      </c>
      <c r="X8" s="44">
        <f t="shared" si="4"/>
        <v>1.118290668868704</v>
      </c>
      <c r="Y8" s="44">
        <f t="shared" si="5"/>
        <v>0.19994445335299535</v>
      </c>
      <c r="Z8" s="22">
        <f t="shared" si="6"/>
        <v>1</v>
      </c>
      <c r="AA8" s="22">
        <f t="shared" si="7"/>
        <v>1</v>
      </c>
      <c r="AB8" s="22">
        <f t="shared" si="8"/>
        <v>1</v>
      </c>
      <c r="AC8" s="22">
        <v>1</v>
      </c>
      <c r="AD8" s="22">
        <v>1</v>
      </c>
      <c r="AE8" s="22">
        <v>1</v>
      </c>
      <c r="AF8" s="22">
        <f t="shared" si="9"/>
        <v>-0.10573411347504191</v>
      </c>
      <c r="AG8" s="22">
        <f t="shared" si="10"/>
        <v>0.97680415159684475</v>
      </c>
      <c r="AH8" s="22">
        <f t="shared" si="11"/>
        <v>0.86385804573640101</v>
      </c>
      <c r="AI8" s="22">
        <f t="shared" si="12"/>
        <v>1.9695921592114429</v>
      </c>
      <c r="AJ8" s="22">
        <f t="shared" si="13"/>
        <v>-2.6288582302280261</v>
      </c>
      <c r="AK8" s="22">
        <f t="shared" si="14"/>
        <v>1.3004365594014071</v>
      </c>
      <c r="AL8" s="22">
        <f t="shared" si="15"/>
        <v>-2.5490252466706602</v>
      </c>
      <c r="AM8" s="22">
        <f t="shared" si="16"/>
        <v>1.0798329835573659</v>
      </c>
      <c r="AN8" s="46">
        <v>1</v>
      </c>
      <c r="AO8" s="46">
        <v>1</v>
      </c>
      <c r="AP8" s="51">
        <v>1</v>
      </c>
      <c r="AQ8" s="21">
        <v>1</v>
      </c>
      <c r="AR8" s="17">
        <f t="shared" si="17"/>
        <v>15.048916302809191</v>
      </c>
      <c r="AS8" s="17">
        <f t="shared" si="18"/>
        <v>15.048916302809191</v>
      </c>
      <c r="AT8" s="17">
        <f t="shared" si="19"/>
        <v>1.3596475847287544</v>
      </c>
      <c r="AU8" s="17">
        <f t="shared" si="20"/>
        <v>15.048916302809191</v>
      </c>
      <c r="AV8" s="17">
        <f t="shared" si="21"/>
        <v>15.048916302809191</v>
      </c>
      <c r="AW8" s="17">
        <f t="shared" si="22"/>
        <v>1.3596475847287544</v>
      </c>
      <c r="AX8" s="14">
        <f t="shared" si="23"/>
        <v>1.9215104096705238E-2</v>
      </c>
      <c r="AY8" s="14">
        <f t="shared" si="24"/>
        <v>1.7683225534153156E-2</v>
      </c>
      <c r="AZ8" s="67">
        <f t="shared" si="25"/>
        <v>1.1422657986516369E-4</v>
      </c>
      <c r="BA8" s="21">
        <f t="shared" si="26"/>
        <v>0</v>
      </c>
      <c r="BB8" s="66">
        <v>2284</v>
      </c>
      <c r="BC8" s="15">
        <f t="shared" si="27"/>
        <v>2291.2858729075192</v>
      </c>
      <c r="BD8" s="19">
        <f t="shared" si="28"/>
        <v>7.2858729075192059</v>
      </c>
      <c r="BE8" s="53">
        <f t="shared" si="29"/>
        <v>7.2858729075192059</v>
      </c>
      <c r="BF8" s="61">
        <f t="shared" si="30"/>
        <v>3.6189316164463985E-4</v>
      </c>
      <c r="BG8" s="62">
        <f t="shared" si="31"/>
        <v>0.49036523402848353</v>
      </c>
      <c r="BH8" s="63">
        <f t="shared" si="32"/>
        <v>59.623564262205129</v>
      </c>
      <c r="BI8" s="46">
        <f t="shared" si="33"/>
        <v>8.224352906378022E-3</v>
      </c>
      <c r="BJ8" s="64">
        <f t="shared" si="34"/>
        <v>0.99682018163090502</v>
      </c>
      <c r="BK8" s="66">
        <v>1082</v>
      </c>
      <c r="BL8" s="66">
        <v>4388</v>
      </c>
      <c r="BM8" s="66">
        <v>240</v>
      </c>
      <c r="BN8" s="10">
        <f t="shared" si="35"/>
        <v>5710</v>
      </c>
      <c r="BO8" s="15">
        <f t="shared" si="36"/>
        <v>3137.2164084651799</v>
      </c>
      <c r="BP8" s="9">
        <f t="shared" si="37"/>
        <v>-2572.7835915348201</v>
      </c>
      <c r="BQ8" s="53">
        <f t="shared" si="38"/>
        <v>0</v>
      </c>
      <c r="BR8" s="7">
        <f t="shared" si="39"/>
        <v>0</v>
      </c>
      <c r="BS8" s="62">
        <f t="shared" si="40"/>
        <v>0</v>
      </c>
      <c r="BT8" s="48">
        <f t="shared" si="41"/>
        <v>60.753724374976692</v>
      </c>
      <c r="BU8" s="46">
        <f t="shared" si="42"/>
        <v>0</v>
      </c>
      <c r="BV8" s="64">
        <f t="shared" si="43"/>
        <v>1.8200848320800103</v>
      </c>
      <c r="BW8" s="16">
        <f t="shared" si="44"/>
        <v>7994</v>
      </c>
      <c r="BX8" s="69">
        <f t="shared" si="45"/>
        <v>5429.649573140865</v>
      </c>
      <c r="BY8" s="66">
        <v>0</v>
      </c>
      <c r="BZ8" s="15">
        <f t="shared" si="46"/>
        <v>1.147291768165704</v>
      </c>
      <c r="CA8" s="37">
        <f t="shared" si="47"/>
        <v>1.147291768165704</v>
      </c>
      <c r="CB8" s="54">
        <f t="shared" si="48"/>
        <v>1.147291768165704</v>
      </c>
      <c r="CC8" s="26">
        <f t="shared" si="49"/>
        <v>3.5741176578370888E-4</v>
      </c>
      <c r="CD8" s="47">
        <f t="shared" si="50"/>
        <v>1.147291768165704</v>
      </c>
      <c r="CE8" s="48">
        <f t="shared" si="51"/>
        <v>59.623564262205129</v>
      </c>
      <c r="CF8" s="65">
        <f t="shared" si="52"/>
        <v>1.9242254004143165E-2</v>
      </c>
      <c r="CG8" t="s">
        <v>222</v>
      </c>
      <c r="CH8" s="66">
        <v>0</v>
      </c>
      <c r="CI8" s="15">
        <f t="shared" si="53"/>
        <v>1.0626498724856177</v>
      </c>
      <c r="CJ8" s="37">
        <f t="shared" si="54"/>
        <v>1.0626498724856177</v>
      </c>
      <c r="CK8" s="54">
        <f t="shared" si="55"/>
        <v>1.0626498724856177</v>
      </c>
      <c r="CL8" s="26">
        <f t="shared" si="56"/>
        <v>1.6534150808862887E-4</v>
      </c>
      <c r="CM8" s="47">
        <f t="shared" si="57"/>
        <v>1.0626498724856177</v>
      </c>
      <c r="CN8" s="48">
        <f t="shared" si="58"/>
        <v>59.623564262205129</v>
      </c>
      <c r="CO8" s="65">
        <f t="shared" si="59"/>
        <v>1.78226492433835E-2</v>
      </c>
      <c r="CP8" s="70">
        <f t="shared" si="60"/>
        <v>0</v>
      </c>
      <c r="CQ8" s="1">
        <f t="shared" si="61"/>
        <v>7994</v>
      </c>
    </row>
    <row r="9" spans="1:95" x14ac:dyDescent="0.2">
      <c r="A9" s="25" t="s">
        <v>198</v>
      </c>
      <c r="B9">
        <v>1</v>
      </c>
      <c r="C9">
        <v>0</v>
      </c>
      <c r="D9">
        <v>0.18417898521773801</v>
      </c>
      <c r="E9">
        <v>0.81582101478226099</v>
      </c>
      <c r="F9">
        <v>0.239952248308794</v>
      </c>
      <c r="G9">
        <v>0.239952248308794</v>
      </c>
      <c r="H9">
        <v>0.19974926870037599</v>
      </c>
      <c r="I9">
        <v>8.9427496865858699E-2</v>
      </c>
      <c r="J9">
        <v>0.133652823017923</v>
      </c>
      <c r="K9">
        <v>0.17908181196304701</v>
      </c>
      <c r="L9">
        <v>0.54175336596598</v>
      </c>
      <c r="M9">
        <v>0.64942212278974598</v>
      </c>
      <c r="N9" s="21">
        <v>0</v>
      </c>
      <c r="O9">
        <v>0.99227063805608495</v>
      </c>
      <c r="P9">
        <v>0.98756816226445798</v>
      </c>
      <c r="Q9">
        <v>1.00921653824313</v>
      </c>
      <c r="R9">
        <v>0.99781480900219699</v>
      </c>
      <c r="S9">
        <v>33.2299995422363</v>
      </c>
      <c r="T9" s="27">
        <f t="shared" si="0"/>
        <v>0.99781480900219699</v>
      </c>
      <c r="U9" s="27">
        <f t="shared" si="1"/>
        <v>1.00921653824313</v>
      </c>
      <c r="V9" s="39">
        <f t="shared" si="2"/>
        <v>33.157385646379609</v>
      </c>
      <c r="W9" s="38">
        <f t="shared" si="3"/>
        <v>33.536265103836513</v>
      </c>
      <c r="X9" s="44">
        <f t="shared" si="4"/>
        <v>1.1564822460776223</v>
      </c>
      <c r="Y9" s="44">
        <f t="shared" si="5"/>
        <v>0.180856411768933</v>
      </c>
      <c r="Z9" s="22">
        <f t="shared" si="6"/>
        <v>1</v>
      </c>
      <c r="AA9" s="22">
        <f t="shared" si="7"/>
        <v>1</v>
      </c>
      <c r="AB9" s="22">
        <f t="shared" si="8"/>
        <v>1</v>
      </c>
      <c r="AC9" s="22">
        <v>1</v>
      </c>
      <c r="AD9" s="22">
        <v>1</v>
      </c>
      <c r="AE9" s="22">
        <v>1</v>
      </c>
      <c r="AF9" s="22">
        <f t="shared" si="9"/>
        <v>-0.10573411347504191</v>
      </c>
      <c r="AG9" s="22">
        <f t="shared" si="10"/>
        <v>0.97680415159684475</v>
      </c>
      <c r="AH9" s="22">
        <f t="shared" si="11"/>
        <v>0.54175336596598</v>
      </c>
      <c r="AI9" s="22">
        <f t="shared" si="12"/>
        <v>1.6474874794410219</v>
      </c>
      <c r="AJ9" s="22">
        <f t="shared" si="13"/>
        <v>-2.6288582302280261</v>
      </c>
      <c r="AK9" s="22">
        <f t="shared" si="14"/>
        <v>1.3004365594014071</v>
      </c>
      <c r="AL9" s="22">
        <f t="shared" si="15"/>
        <v>0.64942212278974598</v>
      </c>
      <c r="AM9" s="22">
        <f t="shared" si="16"/>
        <v>4.278280353017772</v>
      </c>
      <c r="AN9" s="46">
        <v>0</v>
      </c>
      <c r="AO9" s="49">
        <v>0</v>
      </c>
      <c r="AP9" s="51">
        <v>0.5</v>
      </c>
      <c r="AQ9" s="50">
        <v>1</v>
      </c>
      <c r="AR9" s="17">
        <f t="shared" si="17"/>
        <v>0</v>
      </c>
      <c r="AS9" s="17">
        <f t="shared" si="18"/>
        <v>0</v>
      </c>
      <c r="AT9" s="17">
        <f t="shared" si="19"/>
        <v>167.51240163745771</v>
      </c>
      <c r="AU9" s="17">
        <f t="shared" si="20"/>
        <v>0</v>
      </c>
      <c r="AV9" s="17">
        <f t="shared" si="21"/>
        <v>0</v>
      </c>
      <c r="AW9" s="17">
        <f t="shared" si="22"/>
        <v>167.51240163745771</v>
      </c>
      <c r="AX9" s="14">
        <f t="shared" si="23"/>
        <v>0</v>
      </c>
      <c r="AY9" s="14">
        <f t="shared" si="24"/>
        <v>0</v>
      </c>
      <c r="AZ9" s="67">
        <f t="shared" si="25"/>
        <v>1.407303549755041E-2</v>
      </c>
      <c r="BA9" s="21">
        <f t="shared" si="26"/>
        <v>0</v>
      </c>
      <c r="BB9" s="66">
        <v>0</v>
      </c>
      <c r="BC9" s="15">
        <f t="shared" si="27"/>
        <v>0</v>
      </c>
      <c r="BD9" s="19">
        <f t="shared" si="28"/>
        <v>0</v>
      </c>
      <c r="BE9" s="53">
        <f t="shared" si="29"/>
        <v>0</v>
      </c>
      <c r="BF9" s="61">
        <f t="shared" si="30"/>
        <v>0</v>
      </c>
      <c r="BG9" s="62">
        <f t="shared" si="31"/>
        <v>0</v>
      </c>
      <c r="BH9" s="63">
        <f t="shared" si="32"/>
        <v>33.536265103836513</v>
      </c>
      <c r="BI9" s="46">
        <f t="shared" si="33"/>
        <v>0</v>
      </c>
      <c r="BJ9" s="64" t="e">
        <f t="shared" si="34"/>
        <v>#DIV/0!</v>
      </c>
      <c r="BK9" s="66">
        <v>0</v>
      </c>
      <c r="BL9" s="66">
        <v>0</v>
      </c>
      <c r="BM9" s="66">
        <v>0</v>
      </c>
      <c r="BN9" s="10">
        <f t="shared" si="35"/>
        <v>0</v>
      </c>
      <c r="BO9" s="15">
        <f t="shared" si="36"/>
        <v>0</v>
      </c>
      <c r="BP9" s="9">
        <f t="shared" si="37"/>
        <v>0</v>
      </c>
      <c r="BQ9" s="53">
        <f t="shared" si="38"/>
        <v>0</v>
      </c>
      <c r="BR9" s="7">
        <f t="shared" si="39"/>
        <v>0</v>
      </c>
      <c r="BS9" s="62">
        <f t="shared" si="40"/>
        <v>0</v>
      </c>
      <c r="BT9" s="48">
        <f t="shared" si="41"/>
        <v>33.536265103836513</v>
      </c>
      <c r="BU9" s="46">
        <f t="shared" si="42"/>
        <v>0</v>
      </c>
      <c r="BV9" s="64" t="e">
        <f t="shared" si="43"/>
        <v>#DIV/0!</v>
      </c>
      <c r="BW9" s="16">
        <f t="shared" si="44"/>
        <v>66</v>
      </c>
      <c r="BX9" s="69">
        <f t="shared" si="45"/>
        <v>141.34956853739632</v>
      </c>
      <c r="BY9" s="66">
        <v>66</v>
      </c>
      <c r="BZ9" s="15">
        <f t="shared" si="46"/>
        <v>141.34956853739632</v>
      </c>
      <c r="CA9" s="37">
        <f t="shared" si="47"/>
        <v>75.349568537396323</v>
      </c>
      <c r="CB9" s="54">
        <f t="shared" si="48"/>
        <v>75.349568537396323</v>
      </c>
      <c r="CC9" s="26">
        <f t="shared" si="49"/>
        <v>2.3473385837195146E-2</v>
      </c>
      <c r="CD9" s="47">
        <f t="shared" si="50"/>
        <v>75.349568537396323</v>
      </c>
      <c r="CE9" s="48">
        <f t="shared" si="51"/>
        <v>33.157385646379609</v>
      </c>
      <c r="CF9" s="65">
        <f t="shared" si="52"/>
        <v>2.2724821957012042</v>
      </c>
      <c r="CG9" t="s">
        <v>222</v>
      </c>
      <c r="CH9" s="66">
        <v>0</v>
      </c>
      <c r="CI9" s="15">
        <f t="shared" si="53"/>
        <v>130.92144923371146</v>
      </c>
      <c r="CJ9" s="37">
        <f t="shared" si="54"/>
        <v>130.92144923371146</v>
      </c>
      <c r="CK9" s="54">
        <f t="shared" si="55"/>
        <v>130.92144923371146</v>
      </c>
      <c r="CL9" s="26">
        <f t="shared" si="56"/>
        <v>2.0370538234590237E-2</v>
      </c>
      <c r="CM9" s="47">
        <f t="shared" si="57"/>
        <v>130.92144923371146</v>
      </c>
      <c r="CN9" s="48">
        <f t="shared" si="58"/>
        <v>33.157385646379609</v>
      </c>
      <c r="CO9" s="65">
        <f t="shared" si="59"/>
        <v>3.9484852825845911</v>
      </c>
      <c r="CP9" s="70">
        <f t="shared" si="60"/>
        <v>0</v>
      </c>
      <c r="CQ9" s="1">
        <f t="shared" si="61"/>
        <v>132</v>
      </c>
    </row>
    <row r="10" spans="1:95" x14ac:dyDescent="0.2">
      <c r="A10" s="25" t="s">
        <v>223</v>
      </c>
      <c r="B10">
        <v>1</v>
      </c>
      <c r="C10">
        <v>1</v>
      </c>
      <c r="D10">
        <v>0.80823012385137805</v>
      </c>
      <c r="E10">
        <v>0.19176987614862101</v>
      </c>
      <c r="F10">
        <v>0.987286452125546</v>
      </c>
      <c r="G10">
        <v>0.987286452125546</v>
      </c>
      <c r="H10">
        <v>0.74007521938988696</v>
      </c>
      <c r="I10">
        <v>0.61220225658169602</v>
      </c>
      <c r="J10">
        <v>0.67310899514913802</v>
      </c>
      <c r="K10">
        <v>0.81520021572285195</v>
      </c>
      <c r="L10">
        <v>0.67031438003265897</v>
      </c>
      <c r="M10">
        <v>-1.2929383665427201</v>
      </c>
      <c r="N10" s="21">
        <v>0</v>
      </c>
      <c r="O10">
        <v>1.0094106473</v>
      </c>
      <c r="P10">
        <v>0.99489370548513001</v>
      </c>
      <c r="Q10">
        <v>1.0042556890940799</v>
      </c>
      <c r="R10">
        <v>0.99826300725462402</v>
      </c>
      <c r="S10">
        <v>265.88000488281199</v>
      </c>
      <c r="T10" s="27">
        <f t="shared" si="0"/>
        <v>0.99489370548513001</v>
      </c>
      <c r="U10" s="27">
        <f t="shared" si="1"/>
        <v>1.0042556890940799</v>
      </c>
      <c r="V10" s="39">
        <f t="shared" si="2"/>
        <v>264.52234327226529</v>
      </c>
      <c r="W10" s="38">
        <f t="shared" si="3"/>
        <v>267.01150751992571</v>
      </c>
      <c r="X10" s="44">
        <f t="shared" si="4"/>
        <v>0.83402146985962022</v>
      </c>
      <c r="Y10" s="44">
        <f t="shared" si="5"/>
        <v>0.80334138784943476</v>
      </c>
      <c r="Z10" s="22">
        <f t="shared" si="6"/>
        <v>1</v>
      </c>
      <c r="AA10" s="22">
        <f t="shared" si="7"/>
        <v>1</v>
      </c>
      <c r="AB10" s="22">
        <f t="shared" si="8"/>
        <v>1</v>
      </c>
      <c r="AC10" s="22">
        <v>1</v>
      </c>
      <c r="AD10" s="22">
        <v>1</v>
      </c>
      <c r="AE10" s="22">
        <v>1</v>
      </c>
      <c r="AF10" s="22">
        <f t="shared" si="9"/>
        <v>-0.10573411347504191</v>
      </c>
      <c r="AG10" s="22">
        <f t="shared" si="10"/>
        <v>0.97680415159684475</v>
      </c>
      <c r="AH10" s="22">
        <f t="shared" si="11"/>
        <v>0.67031438003265897</v>
      </c>
      <c r="AI10" s="22">
        <f t="shared" si="12"/>
        <v>1.7760484935077008</v>
      </c>
      <c r="AJ10" s="22">
        <f t="shared" si="13"/>
        <v>-2.6288582302280261</v>
      </c>
      <c r="AK10" s="22">
        <f t="shared" si="14"/>
        <v>1.3004365594014071</v>
      </c>
      <c r="AL10" s="22">
        <f t="shared" si="15"/>
        <v>-1.2929383665427201</v>
      </c>
      <c r="AM10" s="22">
        <f t="shared" si="16"/>
        <v>2.335919863685306</v>
      </c>
      <c r="AN10" s="46">
        <v>1</v>
      </c>
      <c r="AO10" s="71">
        <v>0</v>
      </c>
      <c r="AP10" s="51">
        <v>1</v>
      </c>
      <c r="AQ10" s="21">
        <v>1</v>
      </c>
      <c r="AR10" s="17">
        <f t="shared" si="17"/>
        <v>9.9499128904224232</v>
      </c>
      <c r="AS10" s="17">
        <f t="shared" si="18"/>
        <v>0</v>
      </c>
      <c r="AT10" s="17">
        <f t="shared" si="19"/>
        <v>29.773628075590651</v>
      </c>
      <c r="AU10" s="17">
        <f t="shared" si="20"/>
        <v>9.9499128904224232</v>
      </c>
      <c r="AV10" s="17">
        <f t="shared" si="21"/>
        <v>0</v>
      </c>
      <c r="AW10" s="17">
        <f t="shared" si="22"/>
        <v>29.773628075590651</v>
      </c>
      <c r="AX10" s="14">
        <f t="shared" si="23"/>
        <v>1.2704477059715379E-2</v>
      </c>
      <c r="AY10" s="14">
        <f t="shared" si="24"/>
        <v>0</v>
      </c>
      <c r="AZ10" s="67">
        <f t="shared" si="25"/>
        <v>2.5013391289409838E-3</v>
      </c>
      <c r="BA10" s="21">
        <f t="shared" si="26"/>
        <v>0</v>
      </c>
      <c r="BB10" s="66">
        <v>798</v>
      </c>
      <c r="BC10" s="15">
        <f t="shared" si="27"/>
        <v>1514.9326625087006</v>
      </c>
      <c r="BD10" s="19">
        <f t="shared" si="28"/>
        <v>716.93266250870056</v>
      </c>
      <c r="BE10" s="53">
        <f t="shared" si="29"/>
        <v>716.93266250870056</v>
      </c>
      <c r="BF10" s="61">
        <f t="shared" si="30"/>
        <v>3.5610424614162715E-2</v>
      </c>
      <c r="BG10" s="62">
        <f t="shared" si="31"/>
        <v>48.252125352190141</v>
      </c>
      <c r="BH10" s="63">
        <f t="shared" si="32"/>
        <v>264.52234327226529</v>
      </c>
      <c r="BI10" s="46">
        <f t="shared" si="33"/>
        <v>0.18241228606736484</v>
      </c>
      <c r="BJ10" s="64">
        <f t="shared" si="34"/>
        <v>0.52675608609462987</v>
      </c>
      <c r="BK10" s="66">
        <v>0</v>
      </c>
      <c r="BL10" s="66">
        <v>0</v>
      </c>
      <c r="BM10" s="66">
        <v>0</v>
      </c>
      <c r="BN10" s="10">
        <f t="shared" si="35"/>
        <v>0</v>
      </c>
      <c r="BO10" s="15">
        <f t="shared" si="36"/>
        <v>0</v>
      </c>
      <c r="BP10" s="9">
        <f t="shared" si="37"/>
        <v>0</v>
      </c>
      <c r="BQ10" s="53">
        <f t="shared" si="38"/>
        <v>0</v>
      </c>
      <c r="BR10" s="7">
        <f t="shared" si="39"/>
        <v>0</v>
      </c>
      <c r="BS10" s="62">
        <f t="shared" si="40"/>
        <v>0</v>
      </c>
      <c r="BT10" s="48">
        <f t="shared" si="41"/>
        <v>267.01150751992571</v>
      </c>
      <c r="BU10" s="46">
        <f t="shared" si="42"/>
        <v>0</v>
      </c>
      <c r="BV10" s="64" t="e">
        <f t="shared" si="43"/>
        <v>#DIV/0!</v>
      </c>
      <c r="BW10" s="16">
        <f t="shared" si="44"/>
        <v>798</v>
      </c>
      <c r="BX10" s="69">
        <f t="shared" si="45"/>
        <v>1540.0561127197839</v>
      </c>
      <c r="BY10" s="66">
        <v>0</v>
      </c>
      <c r="BZ10" s="15">
        <f t="shared" si="46"/>
        <v>25.123450211083242</v>
      </c>
      <c r="CA10" s="37">
        <f t="shared" si="47"/>
        <v>25.123450211083242</v>
      </c>
      <c r="CB10" s="54">
        <f t="shared" si="48"/>
        <v>25.123450211083242</v>
      </c>
      <c r="CC10" s="26">
        <f t="shared" si="49"/>
        <v>7.826620003452734E-3</v>
      </c>
      <c r="CD10" s="47">
        <f t="shared" si="50"/>
        <v>25.123450211083245</v>
      </c>
      <c r="CE10" s="48">
        <f t="shared" si="51"/>
        <v>264.52234327226529</v>
      </c>
      <c r="CF10" s="65">
        <f t="shared" si="52"/>
        <v>9.4976665866082985E-2</v>
      </c>
      <c r="CG10" t="s">
        <v>222</v>
      </c>
      <c r="CH10" s="66">
        <v>0</v>
      </c>
      <c r="CI10" s="15">
        <f t="shared" si="53"/>
        <v>23.269957916537972</v>
      </c>
      <c r="CJ10" s="37">
        <f t="shared" si="54"/>
        <v>23.269957916537972</v>
      </c>
      <c r="CK10" s="54">
        <f t="shared" si="55"/>
        <v>23.269957916537972</v>
      </c>
      <c r="CL10" s="26">
        <f t="shared" si="56"/>
        <v>3.6206562807745406E-3</v>
      </c>
      <c r="CM10" s="47">
        <f t="shared" si="57"/>
        <v>23.269957916537972</v>
      </c>
      <c r="CN10" s="48">
        <f t="shared" si="58"/>
        <v>264.52234327226529</v>
      </c>
      <c r="CO10" s="65">
        <f t="shared" si="59"/>
        <v>8.7969725463179008E-2</v>
      </c>
      <c r="CP10" s="70">
        <f t="shared" si="60"/>
        <v>0</v>
      </c>
      <c r="CQ10" s="1">
        <f t="shared" si="61"/>
        <v>798</v>
      </c>
    </row>
    <row r="11" spans="1:95" x14ac:dyDescent="0.2">
      <c r="A11" s="25" t="s">
        <v>146</v>
      </c>
      <c r="B11">
        <v>1</v>
      </c>
      <c r="C11">
        <v>1</v>
      </c>
      <c r="D11">
        <v>0.42857142857142799</v>
      </c>
      <c r="E11">
        <v>0.57142857142857095</v>
      </c>
      <c r="F11">
        <v>0.89389067524115695</v>
      </c>
      <c r="G11">
        <v>0.89389067524115695</v>
      </c>
      <c r="H11">
        <v>0.17291768144179201</v>
      </c>
      <c r="I11">
        <v>0.51193375547978504</v>
      </c>
      <c r="J11">
        <v>0.29752713834094802</v>
      </c>
      <c r="K11">
        <v>0.515709932611502</v>
      </c>
      <c r="L11">
        <v>0.658788735069469</v>
      </c>
      <c r="M11">
        <v>1.1024249021494801</v>
      </c>
      <c r="N11" s="21">
        <v>0</v>
      </c>
      <c r="O11">
        <v>1.00209269372989</v>
      </c>
      <c r="P11">
        <v>0.99068415859734404</v>
      </c>
      <c r="Q11">
        <v>1.0128699362006199</v>
      </c>
      <c r="R11">
        <v>0.98780957085880505</v>
      </c>
      <c r="S11">
        <v>28.579999923706001</v>
      </c>
      <c r="T11" s="27">
        <f t="shared" si="0"/>
        <v>0.99068415859734404</v>
      </c>
      <c r="U11" s="27">
        <f t="shared" si="1"/>
        <v>1.0128699362006199</v>
      </c>
      <c r="V11" s="39">
        <f t="shared" si="2"/>
        <v>28.313753177128838</v>
      </c>
      <c r="W11" s="38">
        <f t="shared" si="3"/>
        <v>28.94782269933782</v>
      </c>
      <c r="X11" s="44">
        <f t="shared" si="4"/>
        <v>1.0301993629821873</v>
      </c>
      <c r="Y11" s="44">
        <f t="shared" si="5"/>
        <v>0.53063446956110982</v>
      </c>
      <c r="Z11" s="22">
        <f t="shared" si="6"/>
        <v>1</v>
      </c>
      <c r="AA11" s="22">
        <f t="shared" si="7"/>
        <v>1</v>
      </c>
      <c r="AB11" s="22">
        <f t="shared" si="8"/>
        <v>1</v>
      </c>
      <c r="AC11" s="22">
        <v>1</v>
      </c>
      <c r="AD11" s="22">
        <v>1</v>
      </c>
      <c r="AE11" s="22">
        <v>1</v>
      </c>
      <c r="AF11" s="22">
        <f t="shared" si="9"/>
        <v>-0.10573411347504191</v>
      </c>
      <c r="AG11" s="22">
        <f t="shared" si="10"/>
        <v>0.97680415159684475</v>
      </c>
      <c r="AH11" s="22">
        <f t="shared" si="11"/>
        <v>0.658788735069469</v>
      </c>
      <c r="AI11" s="22">
        <f t="shared" si="12"/>
        <v>1.764522848544511</v>
      </c>
      <c r="AJ11" s="22">
        <f t="shared" si="13"/>
        <v>-2.6288582302280261</v>
      </c>
      <c r="AK11" s="22">
        <f t="shared" si="14"/>
        <v>1.3004365594014071</v>
      </c>
      <c r="AL11" s="22">
        <f t="shared" si="15"/>
        <v>1.1024249021494801</v>
      </c>
      <c r="AM11" s="22">
        <f t="shared" si="16"/>
        <v>4.7312831323775058</v>
      </c>
      <c r="AN11" s="46">
        <v>0</v>
      </c>
      <c r="AO11" s="49">
        <v>0</v>
      </c>
      <c r="AP11" s="51">
        <v>0.5</v>
      </c>
      <c r="AQ11" s="50">
        <v>1</v>
      </c>
      <c r="AR11" s="17">
        <f t="shared" si="17"/>
        <v>0</v>
      </c>
      <c r="AS11" s="17">
        <f t="shared" si="18"/>
        <v>0</v>
      </c>
      <c r="AT11" s="17">
        <f t="shared" si="19"/>
        <v>250.54500966294819</v>
      </c>
      <c r="AU11" s="17">
        <f t="shared" si="20"/>
        <v>0</v>
      </c>
      <c r="AV11" s="17">
        <f t="shared" si="21"/>
        <v>0</v>
      </c>
      <c r="AW11" s="17">
        <f t="shared" si="22"/>
        <v>250.54500966294819</v>
      </c>
      <c r="AX11" s="14">
        <f t="shared" si="23"/>
        <v>0</v>
      </c>
      <c r="AY11" s="14">
        <f t="shared" si="24"/>
        <v>0</v>
      </c>
      <c r="AZ11" s="67">
        <f t="shared" si="25"/>
        <v>2.1048762839373809E-2</v>
      </c>
      <c r="BA11" s="21">
        <f t="shared" si="26"/>
        <v>0</v>
      </c>
      <c r="BB11" s="66">
        <v>0</v>
      </c>
      <c r="BC11" s="15">
        <f t="shared" si="27"/>
        <v>0</v>
      </c>
      <c r="BD11" s="19">
        <f t="shared" si="28"/>
        <v>0</v>
      </c>
      <c r="BE11" s="53">
        <f t="shared" si="29"/>
        <v>0</v>
      </c>
      <c r="BF11" s="61">
        <f t="shared" si="30"/>
        <v>0</v>
      </c>
      <c r="BG11" s="62">
        <f t="shared" si="31"/>
        <v>0</v>
      </c>
      <c r="BH11" s="63">
        <f t="shared" si="32"/>
        <v>28.94782269933782</v>
      </c>
      <c r="BI11" s="46">
        <f t="shared" si="33"/>
        <v>0</v>
      </c>
      <c r="BJ11" s="64" t="e">
        <f t="shared" si="34"/>
        <v>#DIV/0!</v>
      </c>
      <c r="BK11" s="66">
        <v>0</v>
      </c>
      <c r="BL11" s="66">
        <v>0</v>
      </c>
      <c r="BM11" s="66">
        <v>0</v>
      </c>
      <c r="BN11" s="10">
        <f t="shared" si="35"/>
        <v>0</v>
      </c>
      <c r="BO11" s="15">
        <f t="shared" si="36"/>
        <v>0</v>
      </c>
      <c r="BP11" s="9">
        <f t="shared" si="37"/>
        <v>0</v>
      </c>
      <c r="BQ11" s="53">
        <f t="shared" si="38"/>
        <v>0</v>
      </c>
      <c r="BR11" s="7">
        <f t="shared" si="39"/>
        <v>0</v>
      </c>
      <c r="BS11" s="62">
        <f t="shared" si="40"/>
        <v>0</v>
      </c>
      <c r="BT11" s="48">
        <f t="shared" si="41"/>
        <v>28.94782269933782</v>
      </c>
      <c r="BU11" s="46">
        <f t="shared" si="42"/>
        <v>0</v>
      </c>
      <c r="BV11" s="64" t="e">
        <f t="shared" si="43"/>
        <v>#DIV/0!</v>
      </c>
      <c r="BW11" s="16">
        <f t="shared" si="44"/>
        <v>229</v>
      </c>
      <c r="BX11" s="69">
        <f t="shared" si="45"/>
        <v>211.41377395867053</v>
      </c>
      <c r="BY11" s="66">
        <v>229</v>
      </c>
      <c r="BZ11" s="15">
        <f t="shared" si="46"/>
        <v>211.41377395867053</v>
      </c>
      <c r="CA11" s="37">
        <f t="shared" si="47"/>
        <v>-17.586226041329468</v>
      </c>
      <c r="CB11" s="54">
        <f t="shared" si="48"/>
        <v>-17.586226041329468</v>
      </c>
      <c r="CC11" s="26">
        <f t="shared" si="49"/>
        <v>-5.4785750907568502E-3</v>
      </c>
      <c r="CD11" s="47">
        <f t="shared" si="50"/>
        <v>-17.586226041329468</v>
      </c>
      <c r="CE11" s="48">
        <f t="shared" si="51"/>
        <v>28.94782269933782</v>
      </c>
      <c r="CF11" s="65">
        <f t="shared" si="52"/>
        <v>-0.60751463845782616</v>
      </c>
      <c r="CG11" t="s">
        <v>222</v>
      </c>
      <c r="CH11" s="66">
        <v>0</v>
      </c>
      <c r="CI11" s="15">
        <f t="shared" si="53"/>
        <v>195.81664069469454</v>
      </c>
      <c r="CJ11" s="37">
        <f t="shared" si="54"/>
        <v>195.81664069469454</v>
      </c>
      <c r="CK11" s="54">
        <f t="shared" si="55"/>
        <v>195.81664069469454</v>
      </c>
      <c r="CL11" s="26">
        <f t="shared" si="56"/>
        <v>3.0467814018156923E-2</v>
      </c>
      <c r="CM11" s="47">
        <f t="shared" si="57"/>
        <v>195.81664069469454</v>
      </c>
      <c r="CN11" s="48">
        <f t="shared" si="58"/>
        <v>28.94782269933782</v>
      </c>
      <c r="CO11" s="65">
        <f t="shared" si="59"/>
        <v>6.7644687038646891</v>
      </c>
      <c r="CP11" s="70">
        <f t="shared" si="60"/>
        <v>0</v>
      </c>
      <c r="CQ11" s="1">
        <f t="shared" si="61"/>
        <v>458</v>
      </c>
    </row>
    <row r="12" spans="1:95" x14ac:dyDescent="0.2">
      <c r="A12" s="25" t="s">
        <v>147</v>
      </c>
      <c r="B12">
        <v>0</v>
      </c>
      <c r="C12">
        <v>0</v>
      </c>
      <c r="D12">
        <v>3.1961646024770201E-3</v>
      </c>
      <c r="E12">
        <v>0.99680383539752204</v>
      </c>
      <c r="F12">
        <v>1.1918951132300301E-3</v>
      </c>
      <c r="G12">
        <v>1.1918951132300301E-3</v>
      </c>
      <c r="H12">
        <v>6.6861679899707397E-3</v>
      </c>
      <c r="I12">
        <v>7.9398244880902608E-3</v>
      </c>
      <c r="J12">
        <v>7.2860826469547399E-3</v>
      </c>
      <c r="K12">
        <v>2.9469045287378202E-3</v>
      </c>
      <c r="L12">
        <v>0.78777637353887198</v>
      </c>
      <c r="M12">
        <v>-2.7766737046230299</v>
      </c>
      <c r="N12" s="21">
        <v>6</v>
      </c>
      <c r="O12">
        <v>1.0059741519415699</v>
      </c>
      <c r="P12">
        <v>0.97939860303065995</v>
      </c>
      <c r="Q12">
        <v>1.00724069580638</v>
      </c>
      <c r="R12">
        <v>0.98356069480308295</v>
      </c>
      <c r="S12">
        <v>89.300003051757798</v>
      </c>
      <c r="T12" s="27">
        <f t="shared" si="0"/>
        <v>0.98356069480308295</v>
      </c>
      <c r="U12" s="27">
        <f t="shared" si="1"/>
        <v>1.00724069580638</v>
      </c>
      <c r="V12" s="39">
        <f t="shared" si="2"/>
        <v>97.016510174003955</v>
      </c>
      <c r="W12" s="38">
        <f t="shared" si="3"/>
        <v>93.925674887080689</v>
      </c>
      <c r="X12" s="44">
        <f t="shared" si="4"/>
        <v>1.25</v>
      </c>
      <c r="Y12" s="44">
        <f t="shared" si="5"/>
        <v>4.3484192118129492E-3</v>
      </c>
      <c r="Z12" s="22">
        <f t="shared" si="6"/>
        <v>46.089955472629541</v>
      </c>
      <c r="AA12" s="22">
        <f t="shared" si="7"/>
        <v>23.54497773631477</v>
      </c>
      <c r="AB12" s="22">
        <f t="shared" si="8"/>
        <v>1</v>
      </c>
      <c r="AC12" s="22">
        <v>1</v>
      </c>
      <c r="AD12" s="22">
        <v>1</v>
      </c>
      <c r="AE12" s="22">
        <v>1</v>
      </c>
      <c r="AF12" s="22">
        <f t="shared" si="9"/>
        <v>-0.10573411347504191</v>
      </c>
      <c r="AG12" s="22">
        <f t="shared" si="10"/>
        <v>0.97680415159684475</v>
      </c>
      <c r="AH12" s="22">
        <f t="shared" si="11"/>
        <v>0.78777637353887198</v>
      </c>
      <c r="AI12" s="22">
        <f t="shared" si="12"/>
        <v>1.8935104870139139</v>
      </c>
      <c r="AJ12" s="22">
        <f t="shared" si="13"/>
        <v>-2.6288582302280261</v>
      </c>
      <c r="AK12" s="22">
        <f t="shared" si="14"/>
        <v>1.3004365594014071</v>
      </c>
      <c r="AL12" s="22">
        <f t="shared" si="15"/>
        <v>-2.6288582302280261</v>
      </c>
      <c r="AM12" s="22">
        <f t="shared" si="16"/>
        <v>1</v>
      </c>
      <c r="AN12" s="46">
        <v>1</v>
      </c>
      <c r="AO12" s="46">
        <v>1</v>
      </c>
      <c r="AP12" s="51">
        <v>1</v>
      </c>
      <c r="AQ12" s="21">
        <v>1</v>
      </c>
      <c r="AR12" s="17">
        <f t="shared" si="17"/>
        <v>12.854963830871897</v>
      </c>
      <c r="AS12" s="17">
        <f t="shared" si="18"/>
        <v>592.48471056714902</v>
      </c>
      <c r="AT12" s="17">
        <f t="shared" si="19"/>
        <v>23.54497773631477</v>
      </c>
      <c r="AU12" s="17">
        <f t="shared" si="20"/>
        <v>12.854963830871897</v>
      </c>
      <c r="AV12" s="17">
        <f t="shared" si="21"/>
        <v>93.800069070126071</v>
      </c>
      <c r="AW12" s="17">
        <f t="shared" si="22"/>
        <v>23.54497773631477</v>
      </c>
      <c r="AX12" s="14">
        <f t="shared" si="23"/>
        <v>1.6413771144668726E-2</v>
      </c>
      <c r="AY12" s="14">
        <f t="shared" si="24"/>
        <v>0.11021974892481493</v>
      </c>
      <c r="AZ12" s="67">
        <f t="shared" si="25"/>
        <v>1.9780583660266638E-3</v>
      </c>
      <c r="BA12" s="21">
        <f t="shared" si="26"/>
        <v>6</v>
      </c>
      <c r="BB12" s="66">
        <v>2232</v>
      </c>
      <c r="BC12" s="15">
        <f t="shared" si="27"/>
        <v>1957.2437263748775</v>
      </c>
      <c r="BD12" s="19">
        <f t="shared" si="28"/>
        <v>-274.7562736251225</v>
      </c>
      <c r="BE12" s="53">
        <f t="shared" si="29"/>
        <v>0</v>
      </c>
      <c r="BF12" s="61">
        <f t="shared" si="30"/>
        <v>0</v>
      </c>
      <c r="BG12" s="62">
        <f t="shared" si="31"/>
        <v>0</v>
      </c>
      <c r="BH12" s="63">
        <f t="shared" si="32"/>
        <v>93.925674887080689</v>
      </c>
      <c r="BI12" s="46">
        <f t="shared" si="33"/>
        <v>0</v>
      </c>
      <c r="BJ12" s="64">
        <f t="shared" si="34"/>
        <v>1.140379182174728</v>
      </c>
      <c r="BK12" s="66">
        <v>179</v>
      </c>
      <c r="BL12" s="66">
        <v>4554</v>
      </c>
      <c r="BM12" s="66">
        <v>0</v>
      </c>
      <c r="BN12" s="10">
        <f t="shared" si="35"/>
        <v>4733</v>
      </c>
      <c r="BO12" s="15">
        <f t="shared" si="36"/>
        <v>19554.306096249267</v>
      </c>
      <c r="BP12" s="9">
        <f t="shared" si="37"/>
        <v>14821.306096249267</v>
      </c>
      <c r="BQ12" s="53">
        <f t="shared" si="38"/>
        <v>14821.306096249267</v>
      </c>
      <c r="BR12" s="7">
        <f t="shared" si="39"/>
        <v>0.2334903669411198</v>
      </c>
      <c r="BS12" s="62">
        <f t="shared" si="40"/>
        <v>1129.3929048941955</v>
      </c>
      <c r="BT12" s="48">
        <f t="shared" si="41"/>
        <v>97.016510174003955</v>
      </c>
      <c r="BU12" s="46">
        <f t="shared" si="42"/>
        <v>11.641244390965753</v>
      </c>
      <c r="BV12" s="64">
        <f t="shared" si="43"/>
        <v>0.24204387395305435</v>
      </c>
      <c r="BW12" s="16">
        <f t="shared" si="44"/>
        <v>7412</v>
      </c>
      <c r="BX12" s="69">
        <f t="shared" si="45"/>
        <v>21531.417440852514</v>
      </c>
      <c r="BY12" s="66">
        <v>447</v>
      </c>
      <c r="BZ12" s="15">
        <f t="shared" si="46"/>
        <v>19.867618228371811</v>
      </c>
      <c r="CA12" s="37">
        <f t="shared" si="47"/>
        <v>-427.13238177162816</v>
      </c>
      <c r="CB12" s="54">
        <f t="shared" si="48"/>
        <v>-427.13238177162816</v>
      </c>
      <c r="CC12" s="26">
        <f t="shared" si="49"/>
        <v>-0.13306304728088122</v>
      </c>
      <c r="CD12" s="47">
        <f t="shared" si="50"/>
        <v>-427.13238177162816</v>
      </c>
      <c r="CE12" s="48">
        <f t="shared" si="51"/>
        <v>93.925674887080689</v>
      </c>
      <c r="CF12" s="65">
        <f t="shared" si="52"/>
        <v>-4.5475572284695875</v>
      </c>
      <c r="CG12" t="s">
        <v>222</v>
      </c>
      <c r="CH12" s="66">
        <v>0</v>
      </c>
      <c r="CI12" s="15">
        <f t="shared" si="53"/>
        <v>18.401876979146053</v>
      </c>
      <c r="CJ12" s="37">
        <f t="shared" si="54"/>
        <v>18.401876979146053</v>
      </c>
      <c r="CK12" s="54">
        <f t="shared" si="55"/>
        <v>18.401876979146053</v>
      </c>
      <c r="CL12" s="26">
        <f t="shared" si="56"/>
        <v>2.863214093534472E-3</v>
      </c>
      <c r="CM12" s="47">
        <f t="shared" si="57"/>
        <v>18.401876979146053</v>
      </c>
      <c r="CN12" s="48">
        <f t="shared" si="58"/>
        <v>93.925674887080689</v>
      </c>
      <c r="CO12" s="65">
        <f t="shared" si="59"/>
        <v>0.1959195608790584</v>
      </c>
      <c r="CP12" s="70">
        <f t="shared" si="60"/>
        <v>6</v>
      </c>
      <c r="CQ12" s="1">
        <f t="shared" si="61"/>
        <v>7859</v>
      </c>
    </row>
    <row r="13" spans="1:95" x14ac:dyDescent="0.2">
      <c r="A13" s="25" t="s">
        <v>187</v>
      </c>
      <c r="B13">
        <v>1</v>
      </c>
      <c r="C13">
        <v>1</v>
      </c>
      <c r="D13">
        <v>0.62773029439696104</v>
      </c>
      <c r="E13">
        <v>0.37226970560303801</v>
      </c>
      <c r="F13">
        <v>0.75660377358490505</v>
      </c>
      <c r="G13">
        <v>0.75660377358490505</v>
      </c>
      <c r="H13">
        <v>0.58567134268537002</v>
      </c>
      <c r="I13">
        <v>0.54008016032064099</v>
      </c>
      <c r="J13">
        <v>0.56241396911236097</v>
      </c>
      <c r="K13">
        <v>0.65232241364778898</v>
      </c>
      <c r="L13">
        <v>0.812728365742037</v>
      </c>
      <c r="M13">
        <v>-2.3452699743859098</v>
      </c>
      <c r="N13" s="21">
        <v>0</v>
      </c>
      <c r="O13">
        <v>1.0201558567117801</v>
      </c>
      <c r="P13">
        <v>0.98121466625621501</v>
      </c>
      <c r="Q13">
        <v>1.00553751502203</v>
      </c>
      <c r="R13">
        <v>0.99144001611157795</v>
      </c>
      <c r="S13">
        <v>122.25</v>
      </c>
      <c r="T13" s="27">
        <f t="shared" si="0"/>
        <v>0.98121466625621501</v>
      </c>
      <c r="U13" s="27">
        <f t="shared" si="1"/>
        <v>1.00553751502203</v>
      </c>
      <c r="V13" s="39">
        <f t="shared" si="2"/>
        <v>119.95349294982229</v>
      </c>
      <c r="W13" s="38">
        <f t="shared" si="3"/>
        <v>122.92696121144317</v>
      </c>
      <c r="X13" s="44">
        <f t="shared" si="4"/>
        <v>0.92728965175978662</v>
      </c>
      <c r="Y13" s="44">
        <f t="shared" si="5"/>
        <v>0.64020367533327593</v>
      </c>
      <c r="Z13" s="22">
        <f t="shared" si="6"/>
        <v>1</v>
      </c>
      <c r="AA13" s="22">
        <f t="shared" si="7"/>
        <v>1</v>
      </c>
      <c r="AB13" s="22">
        <f t="shared" si="8"/>
        <v>1</v>
      </c>
      <c r="AC13" s="22">
        <v>1</v>
      </c>
      <c r="AD13" s="22">
        <v>1</v>
      </c>
      <c r="AE13" s="22">
        <v>1</v>
      </c>
      <c r="AF13" s="22">
        <f t="shared" si="9"/>
        <v>-0.10573411347504191</v>
      </c>
      <c r="AG13" s="22">
        <f t="shared" si="10"/>
        <v>0.97680415159684475</v>
      </c>
      <c r="AH13" s="22">
        <f t="shared" si="11"/>
        <v>0.812728365742037</v>
      </c>
      <c r="AI13" s="22">
        <f t="shared" si="12"/>
        <v>1.9184624792170788</v>
      </c>
      <c r="AJ13" s="22">
        <f t="shared" si="13"/>
        <v>-2.6288582302280261</v>
      </c>
      <c r="AK13" s="22">
        <f t="shared" si="14"/>
        <v>1.3004365594014071</v>
      </c>
      <c r="AL13" s="22">
        <f t="shared" si="15"/>
        <v>-2.3452699743859098</v>
      </c>
      <c r="AM13" s="22">
        <f t="shared" si="16"/>
        <v>1.2835882558421163</v>
      </c>
      <c r="AN13" s="46">
        <v>1</v>
      </c>
      <c r="AO13" s="46">
        <v>1</v>
      </c>
      <c r="AP13" s="51">
        <v>1</v>
      </c>
      <c r="AQ13" s="21">
        <v>2</v>
      </c>
      <c r="AR13" s="17">
        <f t="shared" si="17"/>
        <v>13.546067619732238</v>
      </c>
      <c r="AS13" s="17">
        <f t="shared" si="18"/>
        <v>13.546067619732238</v>
      </c>
      <c r="AT13" s="17">
        <f t="shared" si="19"/>
        <v>5.4291636809580082</v>
      </c>
      <c r="AU13" s="17">
        <f t="shared" si="20"/>
        <v>13.546067619732238</v>
      </c>
      <c r="AV13" s="17">
        <f t="shared" si="21"/>
        <v>13.546067619732238</v>
      </c>
      <c r="AW13" s="17">
        <f t="shared" si="22"/>
        <v>5.4291636809580082</v>
      </c>
      <c r="AX13" s="14">
        <f t="shared" si="23"/>
        <v>1.7296202209960775E-2</v>
      </c>
      <c r="AY13" s="14">
        <f t="shared" si="24"/>
        <v>1.5917303545365566E-2</v>
      </c>
      <c r="AZ13" s="67">
        <f t="shared" si="25"/>
        <v>4.5611436799464103E-4</v>
      </c>
      <c r="BA13" s="21">
        <f t="shared" si="26"/>
        <v>0</v>
      </c>
      <c r="BB13" s="66">
        <v>2690</v>
      </c>
      <c r="BC13" s="15">
        <f t="shared" si="27"/>
        <v>2062.4683363245626</v>
      </c>
      <c r="BD13" s="19">
        <f t="shared" si="28"/>
        <v>-627.53166367543736</v>
      </c>
      <c r="BE13" s="53">
        <f t="shared" si="29"/>
        <v>0</v>
      </c>
      <c r="BF13" s="61">
        <f t="shared" si="30"/>
        <v>0</v>
      </c>
      <c r="BG13" s="62">
        <f t="shared" si="31"/>
        <v>0</v>
      </c>
      <c r="BH13" s="63">
        <f t="shared" si="32"/>
        <v>122.92696121144317</v>
      </c>
      <c r="BI13" s="46">
        <f t="shared" si="33"/>
        <v>0</v>
      </c>
      <c r="BJ13" s="64">
        <f t="shared" si="34"/>
        <v>1.3042624473904578</v>
      </c>
      <c r="BK13" s="66">
        <v>0</v>
      </c>
      <c r="BL13" s="66">
        <v>4768</v>
      </c>
      <c r="BM13" s="66">
        <v>0</v>
      </c>
      <c r="BN13" s="10">
        <f t="shared" si="35"/>
        <v>4768</v>
      </c>
      <c r="BO13" s="15">
        <f t="shared" si="36"/>
        <v>2823.920656590396</v>
      </c>
      <c r="BP13" s="9">
        <f t="shared" si="37"/>
        <v>-1944.079343409604</v>
      </c>
      <c r="BQ13" s="53">
        <f t="shared" si="38"/>
        <v>0</v>
      </c>
      <c r="BR13" s="7">
        <f t="shared" si="39"/>
        <v>0</v>
      </c>
      <c r="BS13" s="62">
        <f t="shared" si="40"/>
        <v>0</v>
      </c>
      <c r="BT13" s="48">
        <f t="shared" si="41"/>
        <v>122.92696121144317</v>
      </c>
      <c r="BU13" s="46">
        <f t="shared" si="42"/>
        <v>0</v>
      </c>
      <c r="BV13" s="64">
        <f t="shared" si="43"/>
        <v>1.6884327075098799</v>
      </c>
      <c r="BW13" s="16">
        <f t="shared" si="44"/>
        <v>7458</v>
      </c>
      <c r="BX13" s="69">
        <f t="shared" si="45"/>
        <v>4890.9702056270971</v>
      </c>
      <c r="BY13" s="66">
        <v>0</v>
      </c>
      <c r="BZ13" s="15">
        <f t="shared" si="46"/>
        <v>4.5812127121381749</v>
      </c>
      <c r="CA13" s="37">
        <f t="shared" si="47"/>
        <v>4.5812127121381749</v>
      </c>
      <c r="CB13" s="54">
        <f t="shared" si="48"/>
        <v>4.5812127121381749</v>
      </c>
      <c r="CC13" s="26">
        <f t="shared" si="49"/>
        <v>1.4271690692019255E-3</v>
      </c>
      <c r="CD13" s="47">
        <f t="shared" si="50"/>
        <v>4.5812127121381749</v>
      </c>
      <c r="CE13" s="48">
        <f t="shared" si="51"/>
        <v>119.95349294982229</v>
      </c>
      <c r="CF13" s="65">
        <f t="shared" si="52"/>
        <v>3.8191574079918959E-2</v>
      </c>
      <c r="CG13" t="s">
        <v>222</v>
      </c>
      <c r="CH13" s="66">
        <v>0</v>
      </c>
      <c r="CI13" s="15">
        <f t="shared" si="53"/>
        <v>4.2432319654541457</v>
      </c>
      <c r="CJ13" s="37">
        <f t="shared" si="54"/>
        <v>4.2432319654541457</v>
      </c>
      <c r="CK13" s="54">
        <f t="shared" si="55"/>
        <v>4.2432319654541457</v>
      </c>
      <c r="CL13" s="26">
        <f t="shared" si="56"/>
        <v>6.6021969277332284E-4</v>
      </c>
      <c r="CM13" s="47">
        <f t="shared" si="57"/>
        <v>4.2432319654541457</v>
      </c>
      <c r="CN13" s="48">
        <f t="shared" si="58"/>
        <v>119.95349294982229</v>
      </c>
      <c r="CO13" s="65">
        <f t="shared" si="59"/>
        <v>3.5373975872708692E-2</v>
      </c>
      <c r="CP13" s="70">
        <f t="shared" si="60"/>
        <v>0</v>
      </c>
      <c r="CQ13" s="1">
        <f t="shared" si="61"/>
        <v>7458</v>
      </c>
    </row>
    <row r="14" spans="1:95" x14ac:dyDescent="0.2">
      <c r="A14" s="25" t="s">
        <v>199</v>
      </c>
      <c r="B14">
        <v>1</v>
      </c>
      <c r="C14">
        <v>0</v>
      </c>
      <c r="D14">
        <v>0.27846584099081101</v>
      </c>
      <c r="E14">
        <v>0.72153415900918905</v>
      </c>
      <c r="F14">
        <v>0.47874453714739701</v>
      </c>
      <c r="G14">
        <v>0.47874453714739701</v>
      </c>
      <c r="H14">
        <v>0.480777267028834</v>
      </c>
      <c r="I14">
        <v>0.169870455495194</v>
      </c>
      <c r="J14">
        <v>0.28577937879056697</v>
      </c>
      <c r="K14">
        <v>0.369885545034354</v>
      </c>
      <c r="L14">
        <v>0.46285737214043998</v>
      </c>
      <c r="M14">
        <v>0.82837610189619304</v>
      </c>
      <c r="N14" s="21">
        <v>0</v>
      </c>
      <c r="O14">
        <v>0.99275368745442505</v>
      </c>
      <c r="P14">
        <v>0.99417568897295605</v>
      </c>
      <c r="Q14">
        <v>1</v>
      </c>
      <c r="R14">
        <v>0.99760665332215703</v>
      </c>
      <c r="S14">
        <v>4.0500001907348597</v>
      </c>
      <c r="T14" s="27">
        <f t="shared" si="0"/>
        <v>0.99760665332215703</v>
      </c>
      <c r="U14" s="27">
        <f t="shared" si="1"/>
        <v>1</v>
      </c>
      <c r="V14" s="39">
        <f t="shared" si="2"/>
        <v>4.0403071362331007</v>
      </c>
      <c r="W14" s="38">
        <f t="shared" si="3"/>
        <v>4.0500001907348597</v>
      </c>
      <c r="X14" s="44">
        <f t="shared" si="4"/>
        <v>1.1077621800165152</v>
      </c>
      <c r="Y14" s="44">
        <f t="shared" si="5"/>
        <v>0.36318108023350776</v>
      </c>
      <c r="Z14" s="22">
        <f t="shared" si="6"/>
        <v>1</v>
      </c>
      <c r="AA14" s="22">
        <f t="shared" si="7"/>
        <v>1</v>
      </c>
      <c r="AB14" s="22">
        <f t="shared" si="8"/>
        <v>1</v>
      </c>
      <c r="AC14" s="22">
        <v>1</v>
      </c>
      <c r="AD14" s="22">
        <v>1</v>
      </c>
      <c r="AE14" s="22">
        <v>1</v>
      </c>
      <c r="AF14" s="22">
        <f t="shared" si="9"/>
        <v>-0.10573411347504191</v>
      </c>
      <c r="AG14" s="22">
        <f t="shared" si="10"/>
        <v>0.97680415159684475</v>
      </c>
      <c r="AH14" s="22">
        <f t="shared" si="11"/>
        <v>0.46285737214043998</v>
      </c>
      <c r="AI14" s="22">
        <f t="shared" si="12"/>
        <v>1.5685914856154819</v>
      </c>
      <c r="AJ14" s="22">
        <f t="shared" si="13"/>
        <v>-2.6288582302280261</v>
      </c>
      <c r="AK14" s="22">
        <f t="shared" si="14"/>
        <v>1.3004365594014071</v>
      </c>
      <c r="AL14" s="22">
        <f t="shared" si="15"/>
        <v>0.82837610189619304</v>
      </c>
      <c r="AM14" s="22">
        <f t="shared" si="16"/>
        <v>4.4572343321242194</v>
      </c>
      <c r="AN14" s="46">
        <v>0</v>
      </c>
      <c r="AO14" s="49">
        <v>0</v>
      </c>
      <c r="AP14" s="51">
        <v>0.5</v>
      </c>
      <c r="AQ14" s="50">
        <v>1</v>
      </c>
      <c r="AR14" s="17">
        <f t="shared" si="17"/>
        <v>0</v>
      </c>
      <c r="AS14" s="17">
        <f t="shared" si="18"/>
        <v>0</v>
      </c>
      <c r="AT14" s="17">
        <f t="shared" si="19"/>
        <v>197.34761059170037</v>
      </c>
      <c r="AU14" s="17">
        <f t="shared" si="20"/>
        <v>0</v>
      </c>
      <c r="AV14" s="17">
        <f t="shared" si="21"/>
        <v>0</v>
      </c>
      <c r="AW14" s="17">
        <f t="shared" si="22"/>
        <v>197.34761059170037</v>
      </c>
      <c r="AX14" s="14">
        <f t="shared" si="23"/>
        <v>0</v>
      </c>
      <c r="AY14" s="14">
        <f t="shared" si="24"/>
        <v>0</v>
      </c>
      <c r="AZ14" s="67">
        <f t="shared" si="25"/>
        <v>1.6579548153243855E-2</v>
      </c>
      <c r="BA14" s="21">
        <f t="shared" si="26"/>
        <v>0</v>
      </c>
      <c r="BB14" s="66">
        <v>0</v>
      </c>
      <c r="BC14" s="15">
        <f t="shared" si="27"/>
        <v>0</v>
      </c>
      <c r="BD14" s="19">
        <f t="shared" si="28"/>
        <v>0</v>
      </c>
      <c r="BE14" s="53">
        <f t="shared" si="29"/>
        <v>0</v>
      </c>
      <c r="BF14" s="61">
        <f t="shared" si="30"/>
        <v>0</v>
      </c>
      <c r="BG14" s="62">
        <f t="shared" si="31"/>
        <v>0</v>
      </c>
      <c r="BH14" s="63">
        <f t="shared" si="32"/>
        <v>4.0500001907348597</v>
      </c>
      <c r="BI14" s="46">
        <f t="shared" si="33"/>
        <v>0</v>
      </c>
      <c r="BJ14" s="64" t="e">
        <f t="shared" si="34"/>
        <v>#DIV/0!</v>
      </c>
      <c r="BK14" s="66">
        <v>0</v>
      </c>
      <c r="BL14" s="66">
        <v>0</v>
      </c>
      <c r="BM14" s="66">
        <v>0</v>
      </c>
      <c r="BN14" s="10">
        <f t="shared" si="35"/>
        <v>0</v>
      </c>
      <c r="BO14" s="15">
        <f t="shared" si="36"/>
        <v>0</v>
      </c>
      <c r="BP14" s="9">
        <f t="shared" si="37"/>
        <v>0</v>
      </c>
      <c r="BQ14" s="53">
        <f t="shared" si="38"/>
        <v>0</v>
      </c>
      <c r="BR14" s="7">
        <f t="shared" si="39"/>
        <v>0</v>
      </c>
      <c r="BS14" s="62">
        <f t="shared" si="40"/>
        <v>0</v>
      </c>
      <c r="BT14" s="48">
        <f t="shared" si="41"/>
        <v>4.0500001907348597</v>
      </c>
      <c r="BU14" s="46">
        <f t="shared" si="42"/>
        <v>0</v>
      </c>
      <c r="BV14" s="64" t="e">
        <f t="shared" si="43"/>
        <v>#DIV/0!</v>
      </c>
      <c r="BW14" s="16">
        <f t="shared" si="44"/>
        <v>89</v>
      </c>
      <c r="BX14" s="69">
        <f t="shared" si="45"/>
        <v>166.52498165118126</v>
      </c>
      <c r="BY14" s="66">
        <v>89</v>
      </c>
      <c r="BZ14" s="15">
        <f t="shared" si="46"/>
        <v>166.52498165118126</v>
      </c>
      <c r="CA14" s="37">
        <f t="shared" si="47"/>
        <v>77.524981651181264</v>
      </c>
      <c r="CB14" s="54">
        <f t="shared" si="48"/>
        <v>77.524981651181264</v>
      </c>
      <c r="CC14" s="26">
        <f t="shared" si="49"/>
        <v>2.415108462653625E-2</v>
      </c>
      <c r="CD14" s="47">
        <f t="shared" si="50"/>
        <v>77.524981651181264</v>
      </c>
      <c r="CE14" s="48">
        <f t="shared" si="51"/>
        <v>4.0403071362331007</v>
      </c>
      <c r="CF14" s="65">
        <f t="shared" si="52"/>
        <v>19.187893156919781</v>
      </c>
      <c r="CG14" t="s">
        <v>222</v>
      </c>
      <c r="CH14" s="66">
        <v>0</v>
      </c>
      <c r="CI14" s="15">
        <f t="shared" si="53"/>
        <v>154.23953646962758</v>
      </c>
      <c r="CJ14" s="37">
        <f t="shared" si="54"/>
        <v>154.23953646962758</v>
      </c>
      <c r="CK14" s="54">
        <f t="shared" si="55"/>
        <v>154.23953646962758</v>
      </c>
      <c r="CL14" s="26">
        <f t="shared" si="56"/>
        <v>2.3998683128929138E-2</v>
      </c>
      <c r="CM14" s="47">
        <f t="shared" si="57"/>
        <v>154.23953646962758</v>
      </c>
      <c r="CN14" s="48">
        <f t="shared" si="58"/>
        <v>4.0403071362331007</v>
      </c>
      <c r="CO14" s="65">
        <f t="shared" si="59"/>
        <v>38.17520086193985</v>
      </c>
      <c r="CP14" s="70">
        <f t="shared" si="60"/>
        <v>0</v>
      </c>
      <c r="CQ14" s="1">
        <f t="shared" si="61"/>
        <v>178</v>
      </c>
    </row>
    <row r="15" spans="1:95" x14ac:dyDescent="0.2">
      <c r="A15" s="25" t="s">
        <v>188</v>
      </c>
      <c r="B15">
        <v>1</v>
      </c>
      <c r="C15">
        <v>1</v>
      </c>
      <c r="D15">
        <v>0.270475429484618</v>
      </c>
      <c r="E15">
        <v>0.729524570515381</v>
      </c>
      <c r="F15">
        <v>0.52562574493444503</v>
      </c>
      <c r="G15">
        <v>0.52562574493444503</v>
      </c>
      <c r="H15">
        <v>7.8980359381529405E-2</v>
      </c>
      <c r="I15">
        <v>0.31216046803175901</v>
      </c>
      <c r="J15">
        <v>0.15701766126730701</v>
      </c>
      <c r="K15">
        <v>0.28728474580369301</v>
      </c>
      <c r="L15">
        <v>0.84532098880113304</v>
      </c>
      <c r="M15">
        <v>-1.9159006401432701</v>
      </c>
      <c r="N15" s="21">
        <v>0</v>
      </c>
      <c r="O15">
        <v>1.01125571490203</v>
      </c>
      <c r="P15">
        <v>0.980618514612692</v>
      </c>
      <c r="Q15">
        <v>1.02597626629445</v>
      </c>
      <c r="R15">
        <v>0.97377914608743898</v>
      </c>
      <c r="S15">
        <v>439.92001342773398</v>
      </c>
      <c r="T15" s="27">
        <f t="shared" si="0"/>
        <v>0.980618514612692</v>
      </c>
      <c r="U15" s="27">
        <f t="shared" si="1"/>
        <v>1.02597626629445</v>
      </c>
      <c r="V15" s="39">
        <f t="shared" si="2"/>
        <v>431.39371011590003</v>
      </c>
      <c r="W15" s="38">
        <f t="shared" si="3"/>
        <v>451.34749284479085</v>
      </c>
      <c r="X15" s="44">
        <f t="shared" si="4"/>
        <v>1.1118909991742365</v>
      </c>
      <c r="Y15" s="44">
        <f t="shared" si="5"/>
        <v>0.30816716483397094</v>
      </c>
      <c r="Z15" s="22">
        <f t="shared" si="6"/>
        <v>1</v>
      </c>
      <c r="AA15" s="22">
        <f t="shared" si="7"/>
        <v>1</v>
      </c>
      <c r="AB15" s="22">
        <f t="shared" si="8"/>
        <v>1</v>
      </c>
      <c r="AC15" s="22">
        <v>1</v>
      </c>
      <c r="AD15" s="22">
        <v>1</v>
      </c>
      <c r="AE15" s="22">
        <v>1</v>
      </c>
      <c r="AF15" s="22">
        <f t="shared" si="9"/>
        <v>-0.10573411347504191</v>
      </c>
      <c r="AG15" s="22">
        <f t="shared" si="10"/>
        <v>0.97680415159684475</v>
      </c>
      <c r="AH15" s="22">
        <f t="shared" si="11"/>
        <v>0.84532098880113304</v>
      </c>
      <c r="AI15" s="22">
        <f t="shared" si="12"/>
        <v>1.9510551022761748</v>
      </c>
      <c r="AJ15" s="22">
        <f t="shared" si="13"/>
        <v>-2.6288582302280261</v>
      </c>
      <c r="AK15" s="22">
        <f t="shared" si="14"/>
        <v>1.3004365594014071</v>
      </c>
      <c r="AL15" s="22">
        <f t="shared" si="15"/>
        <v>-1.9159006401432701</v>
      </c>
      <c r="AM15" s="22">
        <f t="shared" si="16"/>
        <v>1.712957590084756</v>
      </c>
      <c r="AN15" s="46">
        <v>1</v>
      </c>
      <c r="AO15" s="46">
        <v>0</v>
      </c>
      <c r="AP15" s="51">
        <v>1</v>
      </c>
      <c r="AQ15" s="21">
        <v>1</v>
      </c>
      <c r="AR15" s="17">
        <f t="shared" si="17"/>
        <v>14.490325463712347</v>
      </c>
      <c r="AS15" s="17">
        <f t="shared" si="18"/>
        <v>0</v>
      </c>
      <c r="AT15" s="17">
        <f t="shared" si="19"/>
        <v>8.6096687535013441</v>
      </c>
      <c r="AU15" s="17">
        <f t="shared" si="20"/>
        <v>14.490325463712347</v>
      </c>
      <c r="AV15" s="17">
        <f t="shared" si="21"/>
        <v>0</v>
      </c>
      <c r="AW15" s="17">
        <f t="shared" si="22"/>
        <v>8.6096687535013441</v>
      </c>
      <c r="AX15" s="14">
        <f t="shared" si="23"/>
        <v>1.8501871269520985E-2</v>
      </c>
      <c r="AY15" s="14">
        <f t="shared" si="24"/>
        <v>0</v>
      </c>
      <c r="AZ15" s="67">
        <f t="shared" si="25"/>
        <v>7.2331464897988358E-4</v>
      </c>
      <c r="BA15" s="21">
        <f t="shared" si="26"/>
        <v>0</v>
      </c>
      <c r="BB15" s="66">
        <v>1320</v>
      </c>
      <c r="BC15" s="15">
        <f t="shared" si="27"/>
        <v>2206.2371376627602</v>
      </c>
      <c r="BD15" s="19">
        <f t="shared" si="28"/>
        <v>886.23713766276023</v>
      </c>
      <c r="BE15" s="53">
        <f t="shared" si="29"/>
        <v>886.23713766276023</v>
      </c>
      <c r="BF15" s="61">
        <f t="shared" si="30"/>
        <v>4.401986745948832E-2</v>
      </c>
      <c r="BG15" s="62">
        <f t="shared" si="31"/>
        <v>59.646920407606252</v>
      </c>
      <c r="BH15" s="63">
        <f t="shared" si="32"/>
        <v>431.39371011590003</v>
      </c>
      <c r="BI15" s="46">
        <f t="shared" si="33"/>
        <v>0.13826562374212933</v>
      </c>
      <c r="BJ15" s="64">
        <f t="shared" si="34"/>
        <v>0.59830377136991686</v>
      </c>
      <c r="BK15" s="66">
        <v>0</v>
      </c>
      <c r="BL15" s="66">
        <v>0</v>
      </c>
      <c r="BM15" s="66">
        <v>0</v>
      </c>
      <c r="BN15" s="10">
        <f t="shared" si="35"/>
        <v>0</v>
      </c>
      <c r="BO15" s="15">
        <f t="shared" si="36"/>
        <v>0</v>
      </c>
      <c r="BP15" s="9">
        <f t="shared" si="37"/>
        <v>0</v>
      </c>
      <c r="BQ15" s="53">
        <f t="shared" si="38"/>
        <v>0</v>
      </c>
      <c r="BR15" s="7">
        <f t="shared" si="39"/>
        <v>0</v>
      </c>
      <c r="BS15" s="62">
        <f t="shared" si="40"/>
        <v>0</v>
      </c>
      <c r="BT15" s="48">
        <f t="shared" si="41"/>
        <v>451.34749284479085</v>
      </c>
      <c r="BU15" s="46">
        <f t="shared" si="42"/>
        <v>0</v>
      </c>
      <c r="BV15" s="64" t="e">
        <f t="shared" si="43"/>
        <v>#DIV/0!</v>
      </c>
      <c r="BW15" s="16">
        <f t="shared" si="44"/>
        <v>1320</v>
      </c>
      <c r="BX15" s="69">
        <f t="shared" si="45"/>
        <v>2213.5021099971141</v>
      </c>
      <c r="BY15" s="66">
        <v>0</v>
      </c>
      <c r="BZ15" s="15">
        <f t="shared" si="46"/>
        <v>7.264972334353951</v>
      </c>
      <c r="CA15" s="37">
        <f t="shared" si="47"/>
        <v>7.264972334353951</v>
      </c>
      <c r="CB15" s="54">
        <f t="shared" si="48"/>
        <v>7.264972334353951</v>
      </c>
      <c r="CC15" s="26">
        <f t="shared" si="49"/>
        <v>2.2632312568080875E-3</v>
      </c>
      <c r="CD15" s="47">
        <f t="shared" si="50"/>
        <v>7.2649723343539518</v>
      </c>
      <c r="CE15" s="48">
        <f t="shared" si="51"/>
        <v>431.39371011590003</v>
      </c>
      <c r="CF15" s="65">
        <f t="shared" si="52"/>
        <v>1.6840700649998153E-2</v>
      </c>
      <c r="CG15" t="s">
        <v>222</v>
      </c>
      <c r="CH15" s="66">
        <v>0</v>
      </c>
      <c r="CI15" s="15">
        <f t="shared" si="53"/>
        <v>6.7289961794598572</v>
      </c>
      <c r="CJ15" s="37">
        <f t="shared" si="54"/>
        <v>6.7289961794598572</v>
      </c>
      <c r="CK15" s="54">
        <f t="shared" si="55"/>
        <v>6.7289961794598572</v>
      </c>
      <c r="CL15" s="26">
        <f t="shared" si="56"/>
        <v>1.0469886695907667E-3</v>
      </c>
      <c r="CM15" s="47">
        <f t="shared" si="57"/>
        <v>6.7289961794598581</v>
      </c>
      <c r="CN15" s="48">
        <f t="shared" si="58"/>
        <v>431.39371011590003</v>
      </c>
      <c r="CO15" s="65">
        <f t="shared" si="59"/>
        <v>1.559827142044333E-2</v>
      </c>
      <c r="CP15" s="70">
        <f t="shared" si="60"/>
        <v>0</v>
      </c>
      <c r="CQ15" s="1">
        <f t="shared" si="61"/>
        <v>1320</v>
      </c>
    </row>
    <row r="16" spans="1:95" x14ac:dyDescent="0.2">
      <c r="A16" s="25" t="s">
        <v>189</v>
      </c>
      <c r="B16">
        <v>1</v>
      </c>
      <c r="C16">
        <v>1</v>
      </c>
      <c r="D16">
        <v>0.92808629644426599</v>
      </c>
      <c r="E16">
        <v>7.1913703555733094E-2</v>
      </c>
      <c r="F16">
        <v>0.88319427890345603</v>
      </c>
      <c r="G16">
        <v>0.88319427890345603</v>
      </c>
      <c r="H16">
        <v>0.91851232762223101</v>
      </c>
      <c r="I16">
        <v>0.80359381529460905</v>
      </c>
      <c r="J16">
        <v>0.859133764759063</v>
      </c>
      <c r="K16">
        <v>0.87108095252277895</v>
      </c>
      <c r="L16">
        <v>0.82552971490819305</v>
      </c>
      <c r="M16">
        <v>-1.18346467230188</v>
      </c>
      <c r="N16" s="21">
        <v>0</v>
      </c>
      <c r="O16">
        <v>1.0061409491715301</v>
      </c>
      <c r="P16">
        <v>0.98952204868965998</v>
      </c>
      <c r="Q16">
        <v>1.0035900308065999</v>
      </c>
      <c r="R16">
        <v>0.99178835247578401</v>
      </c>
      <c r="S16">
        <v>147.39999389648401</v>
      </c>
      <c r="T16" s="27">
        <f t="shared" si="0"/>
        <v>0.98952204868965998</v>
      </c>
      <c r="U16" s="27">
        <f t="shared" si="1"/>
        <v>1.0035900308065999</v>
      </c>
      <c r="V16" s="39">
        <f t="shared" si="2"/>
        <v>145.85554393729223</v>
      </c>
      <c r="W16" s="38">
        <f t="shared" si="3"/>
        <v>147.92916441546501</v>
      </c>
      <c r="X16" s="44">
        <f t="shared" si="4"/>
        <v>0.7720891824938072</v>
      </c>
      <c r="Y16" s="44">
        <f t="shared" si="5"/>
        <v>0.8781136734928372</v>
      </c>
      <c r="Z16" s="22">
        <f t="shared" si="6"/>
        <v>1</v>
      </c>
      <c r="AA16" s="22">
        <f t="shared" si="7"/>
        <v>1</v>
      </c>
      <c r="AB16" s="22">
        <f t="shared" si="8"/>
        <v>1</v>
      </c>
      <c r="AC16" s="22">
        <v>1</v>
      </c>
      <c r="AD16" s="22">
        <v>1</v>
      </c>
      <c r="AE16" s="22">
        <v>1</v>
      </c>
      <c r="AF16" s="22">
        <f t="shared" si="9"/>
        <v>-0.10573411347504191</v>
      </c>
      <c r="AG16" s="22">
        <f t="shared" si="10"/>
        <v>0.97680415159684475</v>
      </c>
      <c r="AH16" s="22">
        <f t="shared" si="11"/>
        <v>0.82552971490819305</v>
      </c>
      <c r="AI16" s="22">
        <f t="shared" si="12"/>
        <v>1.9312638283832348</v>
      </c>
      <c r="AJ16" s="22">
        <f t="shared" si="13"/>
        <v>-2.6288582302280261</v>
      </c>
      <c r="AK16" s="22">
        <f t="shared" si="14"/>
        <v>1.3004365594014071</v>
      </c>
      <c r="AL16" s="22">
        <f t="shared" si="15"/>
        <v>-1.18346467230188</v>
      </c>
      <c r="AM16" s="22">
        <f t="shared" si="16"/>
        <v>2.4453935579261463</v>
      </c>
      <c r="AN16" s="46">
        <v>1</v>
      </c>
      <c r="AO16" s="46">
        <v>1</v>
      </c>
      <c r="AP16" s="51">
        <v>1</v>
      </c>
      <c r="AQ16" s="21">
        <v>1</v>
      </c>
      <c r="AR16" s="17">
        <f t="shared" si="17"/>
        <v>13.911258660579236</v>
      </c>
      <c r="AS16" s="17">
        <f t="shared" si="18"/>
        <v>13.911258660579236</v>
      </c>
      <c r="AT16" s="17">
        <f t="shared" si="19"/>
        <v>35.759797854169307</v>
      </c>
      <c r="AU16" s="17">
        <f t="shared" si="20"/>
        <v>13.911258660579236</v>
      </c>
      <c r="AV16" s="17">
        <f t="shared" si="21"/>
        <v>13.911258660579236</v>
      </c>
      <c r="AW16" s="17">
        <f t="shared" si="22"/>
        <v>35.759797854169307</v>
      </c>
      <c r="AX16" s="14">
        <f t="shared" si="23"/>
        <v>1.7762493850093649E-2</v>
      </c>
      <c r="AY16" s="14">
        <f t="shared" si="24"/>
        <v>1.6346421191341449E-2</v>
      </c>
      <c r="AZ16" s="67">
        <f t="shared" si="25"/>
        <v>3.0042486387134417E-3</v>
      </c>
      <c r="BA16" s="21">
        <f t="shared" si="26"/>
        <v>0</v>
      </c>
      <c r="BB16" s="66">
        <v>3538</v>
      </c>
      <c r="BC16" s="15">
        <f t="shared" si="27"/>
        <v>2118.0708166605673</v>
      </c>
      <c r="BD16" s="19">
        <f t="shared" si="28"/>
        <v>-1419.9291833394327</v>
      </c>
      <c r="BE16" s="53">
        <f t="shared" si="29"/>
        <v>0</v>
      </c>
      <c r="BF16" s="61">
        <f t="shared" si="30"/>
        <v>0</v>
      </c>
      <c r="BG16" s="62">
        <f t="shared" si="31"/>
        <v>0</v>
      </c>
      <c r="BH16" s="63">
        <f t="shared" si="32"/>
        <v>147.92916441546501</v>
      </c>
      <c r="BI16" s="46">
        <f t="shared" si="33"/>
        <v>0</v>
      </c>
      <c r="BJ16" s="64">
        <f t="shared" si="34"/>
        <v>1.6703879644487751</v>
      </c>
      <c r="BK16" s="66">
        <v>0</v>
      </c>
      <c r="BL16" s="66">
        <v>3538</v>
      </c>
      <c r="BM16" s="66">
        <v>0</v>
      </c>
      <c r="BN16" s="10">
        <f t="shared" si="35"/>
        <v>3538</v>
      </c>
      <c r="BO16" s="15">
        <f t="shared" si="36"/>
        <v>2900.0512763982692</v>
      </c>
      <c r="BP16" s="9">
        <f t="shared" si="37"/>
        <v>-637.94872360173076</v>
      </c>
      <c r="BQ16" s="53">
        <f t="shared" si="38"/>
        <v>0</v>
      </c>
      <c r="BR16" s="7">
        <f t="shared" si="39"/>
        <v>0</v>
      </c>
      <c r="BS16" s="62">
        <f t="shared" si="40"/>
        <v>0</v>
      </c>
      <c r="BT16" s="48">
        <f t="shared" si="41"/>
        <v>147.92916441546501</v>
      </c>
      <c r="BU16" s="46">
        <f t="shared" si="42"/>
        <v>0</v>
      </c>
      <c r="BV16" s="64">
        <f t="shared" si="43"/>
        <v>1.2199784289311029</v>
      </c>
      <c r="BW16" s="16">
        <f t="shared" si="44"/>
        <v>7076</v>
      </c>
      <c r="BX16" s="69">
        <f t="shared" si="45"/>
        <v>5048.2967663860745</v>
      </c>
      <c r="BY16" s="66">
        <v>0</v>
      </c>
      <c r="BZ16" s="15">
        <f t="shared" si="46"/>
        <v>30.174673327237809</v>
      </c>
      <c r="CA16" s="37">
        <f t="shared" si="47"/>
        <v>30.174673327237809</v>
      </c>
      <c r="CB16" s="54">
        <f t="shared" si="48"/>
        <v>30.174673327237809</v>
      </c>
      <c r="CC16" s="26">
        <f t="shared" si="49"/>
        <v>9.4002097592641269E-3</v>
      </c>
      <c r="CD16" s="47">
        <f t="shared" si="50"/>
        <v>30.174673327237809</v>
      </c>
      <c r="CE16" s="48">
        <f t="shared" si="51"/>
        <v>145.85554393729223</v>
      </c>
      <c r="CF16" s="65">
        <f t="shared" si="52"/>
        <v>0.20688053750093194</v>
      </c>
      <c r="CG16" t="s">
        <v>222</v>
      </c>
      <c r="CH16" s="66">
        <v>0</v>
      </c>
      <c r="CI16" s="15">
        <f t="shared" si="53"/>
        <v>27.948525085951147</v>
      </c>
      <c r="CJ16" s="37">
        <f t="shared" si="54"/>
        <v>27.948525085951147</v>
      </c>
      <c r="CK16" s="54">
        <f t="shared" si="55"/>
        <v>27.948525085951147</v>
      </c>
      <c r="CL16" s="26">
        <f t="shared" si="56"/>
        <v>4.3486113405867659E-3</v>
      </c>
      <c r="CM16" s="47">
        <f t="shared" si="57"/>
        <v>27.948525085951143</v>
      </c>
      <c r="CN16" s="48">
        <f t="shared" si="58"/>
        <v>145.85554393729223</v>
      </c>
      <c r="CO16" s="65">
        <f t="shared" si="59"/>
        <v>0.19161784551684283</v>
      </c>
      <c r="CP16" s="70">
        <f t="shared" si="60"/>
        <v>0</v>
      </c>
      <c r="CQ16" s="1">
        <f t="shared" si="61"/>
        <v>7076</v>
      </c>
    </row>
    <row r="17" spans="1:95" x14ac:dyDescent="0.2">
      <c r="A17" s="25" t="s">
        <v>148</v>
      </c>
      <c r="B17">
        <v>1</v>
      </c>
      <c r="C17">
        <v>1</v>
      </c>
      <c r="D17">
        <v>0.48905109489051002</v>
      </c>
      <c r="E17">
        <v>0.51094890510948898</v>
      </c>
      <c r="F17">
        <v>0.50347222222222199</v>
      </c>
      <c r="G17">
        <v>0.50347222222222199</v>
      </c>
      <c r="H17">
        <v>0.84756097560975596</v>
      </c>
      <c r="I17">
        <v>0.42073170731707299</v>
      </c>
      <c r="J17">
        <v>0.59715640859293795</v>
      </c>
      <c r="K17">
        <v>0.548317119966656</v>
      </c>
      <c r="L17">
        <v>0.36032274500821598</v>
      </c>
      <c r="M17">
        <v>-0.68399212149488797</v>
      </c>
      <c r="N17" s="21">
        <v>0</v>
      </c>
      <c r="O17">
        <v>1.0061623452847199</v>
      </c>
      <c r="P17">
        <v>1.00211878510166</v>
      </c>
      <c r="Q17">
        <v>0.99927564098632204</v>
      </c>
      <c r="R17">
        <v>0.98594480907042203</v>
      </c>
      <c r="S17">
        <v>33.860000610351499</v>
      </c>
      <c r="T17" s="27">
        <f t="shared" si="0"/>
        <v>1.00211878510166</v>
      </c>
      <c r="U17" s="27">
        <f t="shared" si="1"/>
        <v>0.99927564098632204</v>
      </c>
      <c r="V17" s="39">
        <f t="shared" si="2"/>
        <v>33.931742675186911</v>
      </c>
      <c r="W17" s="38">
        <f t="shared" si="3"/>
        <v>33.835473813706251</v>
      </c>
      <c r="X17" s="44">
        <f t="shared" si="4"/>
        <v>0.99894820592259559</v>
      </c>
      <c r="Y17" s="44">
        <f t="shared" si="5"/>
        <v>0.55853739297448246</v>
      </c>
      <c r="Z17" s="22">
        <f t="shared" si="6"/>
        <v>1</v>
      </c>
      <c r="AA17" s="22">
        <f t="shared" si="7"/>
        <v>1</v>
      </c>
      <c r="AB17" s="22">
        <f t="shared" si="8"/>
        <v>1</v>
      </c>
      <c r="AC17" s="22">
        <v>1</v>
      </c>
      <c r="AD17" s="22">
        <v>1</v>
      </c>
      <c r="AE17" s="22">
        <v>1</v>
      </c>
      <c r="AF17" s="22">
        <f t="shared" si="9"/>
        <v>-0.10573411347504191</v>
      </c>
      <c r="AG17" s="22">
        <f t="shared" si="10"/>
        <v>0.97680415159684475</v>
      </c>
      <c r="AH17" s="22">
        <f t="shared" si="11"/>
        <v>0.36032274500821598</v>
      </c>
      <c r="AI17" s="22">
        <f t="shared" si="12"/>
        <v>1.4660568584832578</v>
      </c>
      <c r="AJ17" s="22">
        <f t="shared" si="13"/>
        <v>-2.6288582302280261</v>
      </c>
      <c r="AK17" s="22">
        <f t="shared" si="14"/>
        <v>1.3004365594014071</v>
      </c>
      <c r="AL17" s="22">
        <f t="shared" si="15"/>
        <v>-0.68399212149488797</v>
      </c>
      <c r="AM17" s="22">
        <f t="shared" si="16"/>
        <v>2.9448661087331383</v>
      </c>
      <c r="AN17" s="46">
        <v>1</v>
      </c>
      <c r="AO17" s="46">
        <v>1</v>
      </c>
      <c r="AP17" s="51">
        <v>1</v>
      </c>
      <c r="AQ17" s="21">
        <v>1</v>
      </c>
      <c r="AR17" s="17">
        <f t="shared" si="17"/>
        <v>4.6195881216335559</v>
      </c>
      <c r="AS17" s="17">
        <f t="shared" si="18"/>
        <v>4.6195881216335559</v>
      </c>
      <c r="AT17" s="17">
        <f t="shared" si="19"/>
        <v>75.207684149127729</v>
      </c>
      <c r="AU17" s="17">
        <f t="shared" si="20"/>
        <v>4.6195881216335559</v>
      </c>
      <c r="AV17" s="17">
        <f t="shared" si="21"/>
        <v>4.6195881216335559</v>
      </c>
      <c r="AW17" s="17">
        <f t="shared" si="22"/>
        <v>75.207684149127729</v>
      </c>
      <c r="AX17" s="14">
        <f t="shared" si="23"/>
        <v>5.8984889579405666E-3</v>
      </c>
      <c r="AY17" s="14">
        <f t="shared" si="24"/>
        <v>5.4282459272161762E-3</v>
      </c>
      <c r="AZ17" s="67">
        <f t="shared" si="25"/>
        <v>6.3183406026850446E-3</v>
      </c>
      <c r="BA17" s="21">
        <f t="shared" si="26"/>
        <v>0</v>
      </c>
      <c r="BB17" s="66">
        <v>711</v>
      </c>
      <c r="BC17" s="15">
        <f t="shared" si="27"/>
        <v>703.35941730066497</v>
      </c>
      <c r="BD17" s="19">
        <f t="shared" si="28"/>
        <v>-7.6405826993350274</v>
      </c>
      <c r="BE17" s="53">
        <f t="shared" si="29"/>
        <v>0</v>
      </c>
      <c r="BF17" s="61">
        <f t="shared" si="30"/>
        <v>0</v>
      </c>
      <c r="BG17" s="62">
        <f t="shared" si="31"/>
        <v>0</v>
      </c>
      <c r="BH17" s="63">
        <f t="shared" si="32"/>
        <v>33.835473813706251</v>
      </c>
      <c r="BI17" s="46">
        <f t="shared" si="33"/>
        <v>0</v>
      </c>
      <c r="BJ17" s="64">
        <f t="shared" si="34"/>
        <v>1.010862984857241</v>
      </c>
      <c r="BK17" s="66">
        <v>745</v>
      </c>
      <c r="BL17" s="66">
        <v>609</v>
      </c>
      <c r="BM17" s="66">
        <v>68</v>
      </c>
      <c r="BN17" s="10">
        <f t="shared" si="35"/>
        <v>1422</v>
      </c>
      <c r="BO17" s="15">
        <f t="shared" si="36"/>
        <v>963.03596643927619</v>
      </c>
      <c r="BP17" s="9">
        <f t="shared" si="37"/>
        <v>-458.96403356072381</v>
      </c>
      <c r="BQ17" s="53">
        <f t="shared" si="38"/>
        <v>0</v>
      </c>
      <c r="BR17" s="7">
        <f t="shared" si="39"/>
        <v>0</v>
      </c>
      <c r="BS17" s="62">
        <f t="shared" si="40"/>
        <v>0</v>
      </c>
      <c r="BT17" s="48">
        <f t="shared" si="41"/>
        <v>33.835473813706251</v>
      </c>
      <c r="BU17" s="46">
        <f t="shared" si="42"/>
        <v>0</v>
      </c>
      <c r="BV17" s="64">
        <f t="shared" si="43"/>
        <v>1.4765803662117571</v>
      </c>
      <c r="BW17" s="16">
        <f t="shared" si="44"/>
        <v>2167</v>
      </c>
      <c r="BX17" s="69">
        <f t="shared" si="45"/>
        <v>1729.8567967533099</v>
      </c>
      <c r="BY17" s="66">
        <v>34</v>
      </c>
      <c r="BZ17" s="15">
        <f t="shared" si="46"/>
        <v>63.461413013368592</v>
      </c>
      <c r="CA17" s="37">
        <f t="shared" si="47"/>
        <v>29.461413013368592</v>
      </c>
      <c r="CB17" s="54">
        <f t="shared" si="48"/>
        <v>29.461413013368592</v>
      </c>
      <c r="CC17" s="26">
        <f t="shared" si="49"/>
        <v>9.1780102845385146E-3</v>
      </c>
      <c r="CD17" s="47">
        <f t="shared" si="50"/>
        <v>29.461413013368595</v>
      </c>
      <c r="CE17" s="48">
        <f t="shared" si="51"/>
        <v>33.931742675186911</v>
      </c>
      <c r="CF17" s="65">
        <f t="shared" si="52"/>
        <v>0.86825522919318521</v>
      </c>
      <c r="CG17" t="s">
        <v>222</v>
      </c>
      <c r="CH17" s="66">
        <v>0</v>
      </c>
      <c r="CI17" s="15">
        <f t="shared" si="53"/>
        <v>58.77952262677897</v>
      </c>
      <c r="CJ17" s="37">
        <f t="shared" si="54"/>
        <v>58.77952262677897</v>
      </c>
      <c r="CK17" s="54">
        <f t="shared" si="55"/>
        <v>58.77952262677897</v>
      </c>
      <c r="CL17" s="26">
        <f t="shared" si="56"/>
        <v>9.1457169171898188E-3</v>
      </c>
      <c r="CM17" s="47">
        <f t="shared" si="57"/>
        <v>58.779522626778963</v>
      </c>
      <c r="CN17" s="48">
        <f t="shared" si="58"/>
        <v>33.931742675186911</v>
      </c>
      <c r="CO17" s="65">
        <f t="shared" si="59"/>
        <v>1.7322871739730115</v>
      </c>
      <c r="CP17" s="70">
        <f t="shared" si="60"/>
        <v>0</v>
      </c>
      <c r="CQ17" s="1">
        <f t="shared" si="61"/>
        <v>2201</v>
      </c>
    </row>
    <row r="18" spans="1:95" x14ac:dyDescent="0.2">
      <c r="A18" s="25" t="s">
        <v>251</v>
      </c>
      <c r="B18">
        <v>1</v>
      </c>
      <c r="C18">
        <v>1</v>
      </c>
      <c r="D18">
        <v>0.47622852576907698</v>
      </c>
      <c r="E18">
        <v>0.52377147423092296</v>
      </c>
      <c r="F18">
        <v>0.40007945967421499</v>
      </c>
      <c r="G18">
        <v>0.40007945967421499</v>
      </c>
      <c r="H18">
        <v>0.339740910990388</v>
      </c>
      <c r="I18">
        <v>0.38111157542833202</v>
      </c>
      <c r="J18">
        <v>0.35983217452724198</v>
      </c>
      <c r="K18">
        <v>0.37942253749382998</v>
      </c>
      <c r="L18">
        <v>0.420230807932923</v>
      </c>
      <c r="M18">
        <v>1.3176756425202201</v>
      </c>
      <c r="N18" s="21">
        <v>0</v>
      </c>
      <c r="O18">
        <v>1</v>
      </c>
      <c r="P18">
        <v>0.98434784068953096</v>
      </c>
      <c r="Q18">
        <v>1.02143270350708</v>
      </c>
      <c r="R18">
        <v>0.98403701443471303</v>
      </c>
      <c r="S18">
        <v>1.0390000343322701</v>
      </c>
      <c r="T18" s="27">
        <f t="shared" si="0"/>
        <v>0.98434784068953096</v>
      </c>
      <c r="U18" s="27">
        <f t="shared" si="1"/>
        <v>1.02143270350708</v>
      </c>
      <c r="V18" s="39">
        <f t="shared" si="2"/>
        <v>1.0227374402713185</v>
      </c>
      <c r="W18" s="38">
        <f t="shared" si="3"/>
        <v>1.0612686140119596</v>
      </c>
      <c r="X18" s="44">
        <f t="shared" si="4"/>
        <v>1.0055739058629234</v>
      </c>
      <c r="Y18" s="44">
        <f t="shared" si="5"/>
        <v>0.39092780622247131</v>
      </c>
      <c r="Z18" s="22">
        <f t="shared" si="6"/>
        <v>1</v>
      </c>
      <c r="AA18" s="22">
        <f t="shared" si="7"/>
        <v>1</v>
      </c>
      <c r="AB18" s="22">
        <f t="shared" si="8"/>
        <v>1</v>
      </c>
      <c r="AC18" s="22">
        <v>1</v>
      </c>
      <c r="AD18" s="22">
        <v>1</v>
      </c>
      <c r="AE18" s="22">
        <v>1</v>
      </c>
      <c r="AF18" s="22">
        <f t="shared" si="9"/>
        <v>-0.10573411347504191</v>
      </c>
      <c r="AG18" s="22">
        <f t="shared" si="10"/>
        <v>0.97680415159684475</v>
      </c>
      <c r="AH18" s="22">
        <f t="shared" si="11"/>
        <v>0.420230807932923</v>
      </c>
      <c r="AI18" s="22">
        <f t="shared" si="12"/>
        <v>1.5259649214079649</v>
      </c>
      <c r="AJ18" s="22">
        <f t="shared" si="13"/>
        <v>-2.6288582302280261</v>
      </c>
      <c r="AK18" s="22">
        <f t="shared" si="14"/>
        <v>1.3004365594014071</v>
      </c>
      <c r="AL18" s="22">
        <f t="shared" si="15"/>
        <v>1.3004365594014071</v>
      </c>
      <c r="AM18" s="22">
        <f t="shared" si="16"/>
        <v>4.9292947896294335</v>
      </c>
      <c r="AN18" s="46">
        <v>0</v>
      </c>
      <c r="AO18" s="49">
        <v>0</v>
      </c>
      <c r="AP18" s="51">
        <v>0.5</v>
      </c>
      <c r="AQ18" s="50">
        <v>1</v>
      </c>
      <c r="AR18" s="17">
        <f t="shared" si="17"/>
        <v>0</v>
      </c>
      <c r="AS18" s="17">
        <f t="shared" si="18"/>
        <v>0</v>
      </c>
      <c r="AT18" s="17">
        <f t="shared" si="19"/>
        <v>295.19511719770139</v>
      </c>
      <c r="AU18" s="17">
        <f t="shared" si="20"/>
        <v>0</v>
      </c>
      <c r="AV18" s="17">
        <f t="shared" si="21"/>
        <v>0</v>
      </c>
      <c r="AW18" s="17">
        <f t="shared" si="22"/>
        <v>295.19511719770139</v>
      </c>
      <c r="AX18" s="14">
        <f t="shared" si="23"/>
        <v>0</v>
      </c>
      <c r="AY18" s="14">
        <f t="shared" si="24"/>
        <v>0</v>
      </c>
      <c r="AZ18" s="67">
        <f t="shared" si="25"/>
        <v>2.4799903305176289E-2</v>
      </c>
      <c r="BA18" s="21">
        <f t="shared" si="26"/>
        <v>0</v>
      </c>
      <c r="BB18" s="66">
        <v>0</v>
      </c>
      <c r="BC18" s="15">
        <f t="shared" si="27"/>
        <v>0</v>
      </c>
      <c r="BD18" s="19">
        <f t="shared" si="28"/>
        <v>0</v>
      </c>
      <c r="BE18" s="53">
        <f t="shared" si="29"/>
        <v>0</v>
      </c>
      <c r="BF18" s="61">
        <f t="shared" si="30"/>
        <v>0</v>
      </c>
      <c r="BG18" s="62">
        <f t="shared" si="31"/>
        <v>0</v>
      </c>
      <c r="BH18" s="63">
        <f t="shared" si="32"/>
        <v>1.0612686140119596</v>
      </c>
      <c r="BI18" s="46">
        <f t="shared" si="33"/>
        <v>0</v>
      </c>
      <c r="BJ18" s="64" t="e">
        <f t="shared" si="34"/>
        <v>#DIV/0!</v>
      </c>
      <c r="BK18" s="66">
        <v>0</v>
      </c>
      <c r="BL18" s="66">
        <v>0</v>
      </c>
      <c r="BM18" s="66">
        <v>0</v>
      </c>
      <c r="BN18" s="10">
        <f t="shared" si="35"/>
        <v>0</v>
      </c>
      <c r="BO18" s="15">
        <f t="shared" si="36"/>
        <v>0</v>
      </c>
      <c r="BP18" s="9">
        <f t="shared" si="37"/>
        <v>0</v>
      </c>
      <c r="BQ18" s="53">
        <f t="shared" si="38"/>
        <v>0</v>
      </c>
      <c r="BR18" s="7">
        <f t="shared" si="39"/>
        <v>0</v>
      </c>
      <c r="BS18" s="62">
        <f t="shared" si="40"/>
        <v>0</v>
      </c>
      <c r="BT18" s="48">
        <f t="shared" si="41"/>
        <v>1.0612686140119596</v>
      </c>
      <c r="BU18" s="46">
        <f t="shared" si="42"/>
        <v>0</v>
      </c>
      <c r="BV18" s="64" t="e">
        <f t="shared" si="43"/>
        <v>#DIV/0!</v>
      </c>
      <c r="BW18" s="16">
        <f t="shared" si="44"/>
        <v>60</v>
      </c>
      <c r="BX18" s="69">
        <f t="shared" si="45"/>
        <v>249.09022879719063</v>
      </c>
      <c r="BY18" s="66">
        <v>60</v>
      </c>
      <c r="BZ18" s="15">
        <f t="shared" si="46"/>
        <v>249.09022879719063</v>
      </c>
      <c r="CA18" s="37">
        <f t="shared" si="47"/>
        <v>189.09022879719063</v>
      </c>
      <c r="CB18" s="54">
        <f t="shared" si="48"/>
        <v>189.09022879719063</v>
      </c>
      <c r="CC18" s="26">
        <f t="shared" si="49"/>
        <v>5.8906613332458217E-2</v>
      </c>
      <c r="CD18" s="47">
        <f t="shared" si="50"/>
        <v>189.09022879719063</v>
      </c>
      <c r="CE18" s="48">
        <f t="shared" si="51"/>
        <v>1.0227374402713185</v>
      </c>
      <c r="CF18" s="65">
        <f t="shared" si="52"/>
        <v>184.88638564657174</v>
      </c>
      <c r="CG18" t="s">
        <v>222</v>
      </c>
      <c r="CH18" s="66">
        <v>0</v>
      </c>
      <c r="CI18" s="15">
        <f t="shared" si="53"/>
        <v>230.71350044805502</v>
      </c>
      <c r="CJ18" s="37">
        <f t="shared" si="54"/>
        <v>230.71350044805502</v>
      </c>
      <c r="CK18" s="54">
        <f t="shared" si="55"/>
        <v>230.71350044805502</v>
      </c>
      <c r="CL18" s="26">
        <f t="shared" si="56"/>
        <v>3.5897541690999693E-2</v>
      </c>
      <c r="CM18" s="47">
        <f t="shared" si="57"/>
        <v>230.71350044805502</v>
      </c>
      <c r="CN18" s="48">
        <f t="shared" si="58"/>
        <v>1.0227374402713185</v>
      </c>
      <c r="CO18" s="65">
        <f t="shared" si="59"/>
        <v>225.58429110295387</v>
      </c>
      <c r="CP18" s="70">
        <f t="shared" si="60"/>
        <v>0</v>
      </c>
      <c r="CQ18" s="1">
        <f t="shared" si="61"/>
        <v>120</v>
      </c>
    </row>
    <row r="19" spans="1:95" x14ac:dyDescent="0.2">
      <c r="A19" s="32" t="s">
        <v>149</v>
      </c>
      <c r="B19">
        <v>1</v>
      </c>
      <c r="C19">
        <v>1</v>
      </c>
      <c r="D19">
        <v>0.49311926605504502</v>
      </c>
      <c r="E19">
        <v>0.50688073394495403</v>
      </c>
      <c r="F19">
        <v>0.51580135440180497</v>
      </c>
      <c r="G19">
        <v>0.51580135440180497</v>
      </c>
      <c r="H19">
        <v>0.15879265091863501</v>
      </c>
      <c r="I19">
        <v>0.45800524934383202</v>
      </c>
      <c r="J19">
        <v>0.26968104805113302</v>
      </c>
      <c r="K19">
        <v>0.372963603909648</v>
      </c>
      <c r="L19">
        <v>-0.109740135165282</v>
      </c>
      <c r="M19">
        <v>-0.53868163195392005</v>
      </c>
      <c r="N19" s="21">
        <v>0</v>
      </c>
      <c r="O19">
        <v>0.99188786084457403</v>
      </c>
      <c r="P19">
        <v>1.0015504231282999</v>
      </c>
      <c r="Q19">
        <v>0.99987896954134303</v>
      </c>
      <c r="R19">
        <v>0.97855643536826697</v>
      </c>
      <c r="S19">
        <v>14.3599996566772</v>
      </c>
      <c r="T19" s="27">
        <f t="shared" si="0"/>
        <v>1.0015504231282999</v>
      </c>
      <c r="U19" s="27">
        <f t="shared" si="1"/>
        <v>0.99987896954134303</v>
      </c>
      <c r="V19" s="39">
        <f t="shared" si="2"/>
        <v>14.38226373226729</v>
      </c>
      <c r="W19" s="38">
        <f t="shared" si="3"/>
        <v>14.358261659332438</v>
      </c>
      <c r="X19" s="44">
        <f t="shared" si="4"/>
        <v>0.99684609353101206</v>
      </c>
      <c r="Y19" s="44">
        <f t="shared" si="5"/>
        <v>0.397737789583129</v>
      </c>
      <c r="Z19" s="22">
        <f t="shared" si="6"/>
        <v>1</v>
      </c>
      <c r="AA19" s="22">
        <f t="shared" si="7"/>
        <v>1</v>
      </c>
      <c r="AB19" s="22">
        <f t="shared" si="8"/>
        <v>1</v>
      </c>
      <c r="AC19" s="22">
        <v>1</v>
      </c>
      <c r="AD19" s="22">
        <v>1</v>
      </c>
      <c r="AE19" s="22">
        <v>1</v>
      </c>
      <c r="AF19" s="22">
        <f t="shared" si="9"/>
        <v>-0.10573411347504191</v>
      </c>
      <c r="AG19" s="22">
        <f t="shared" si="10"/>
        <v>0.97680415159684475</v>
      </c>
      <c r="AH19" s="22">
        <f t="shared" si="11"/>
        <v>-0.10573411347504191</v>
      </c>
      <c r="AI19" s="22">
        <f t="shared" si="12"/>
        <v>1</v>
      </c>
      <c r="AJ19" s="22">
        <f t="shared" si="13"/>
        <v>-2.6288582302280261</v>
      </c>
      <c r="AK19" s="22">
        <f t="shared" si="14"/>
        <v>1.3004365594014071</v>
      </c>
      <c r="AL19" s="22">
        <f t="shared" si="15"/>
        <v>-0.53868163195392005</v>
      </c>
      <c r="AM19" s="22">
        <f t="shared" si="16"/>
        <v>3.0901765982741063</v>
      </c>
      <c r="AN19" s="46">
        <v>1</v>
      </c>
      <c r="AO19" s="46">
        <v>1</v>
      </c>
      <c r="AP19" s="51">
        <v>1</v>
      </c>
      <c r="AQ19" s="21">
        <v>1</v>
      </c>
      <c r="AR19" s="17">
        <f t="shared" si="17"/>
        <v>1</v>
      </c>
      <c r="AS19" s="17">
        <f t="shared" si="18"/>
        <v>1</v>
      </c>
      <c r="AT19" s="17">
        <f t="shared" si="19"/>
        <v>91.1870565565699</v>
      </c>
      <c r="AU19" s="17">
        <f t="shared" si="20"/>
        <v>1</v>
      </c>
      <c r="AV19" s="17">
        <f t="shared" si="21"/>
        <v>1</v>
      </c>
      <c r="AW19" s="17">
        <f t="shared" si="22"/>
        <v>91.1870565565699</v>
      </c>
      <c r="AX19" s="14">
        <f t="shared" si="23"/>
        <v>1.2768430437159347E-3</v>
      </c>
      <c r="AY19" s="14">
        <f t="shared" si="24"/>
        <v>1.1750497629422138E-3</v>
      </c>
      <c r="AZ19" s="67">
        <f t="shared" si="25"/>
        <v>7.6607980740142946E-3</v>
      </c>
      <c r="BA19" s="21">
        <f t="shared" si="26"/>
        <v>0</v>
      </c>
      <c r="BB19" s="66">
        <v>273</v>
      </c>
      <c r="BC19" s="15">
        <f t="shared" si="27"/>
        <v>152.25587190486291</v>
      </c>
      <c r="BD19" s="19">
        <f t="shared" si="28"/>
        <v>-120.74412809513709</v>
      </c>
      <c r="BE19" s="53">
        <f t="shared" si="29"/>
        <v>0</v>
      </c>
      <c r="BF19" s="61">
        <f t="shared" si="30"/>
        <v>0</v>
      </c>
      <c r="BG19" s="62">
        <f t="shared" si="31"/>
        <v>0</v>
      </c>
      <c r="BH19" s="63">
        <f t="shared" si="32"/>
        <v>14.358261659332438</v>
      </c>
      <c r="BI19" s="46">
        <f t="shared" si="33"/>
        <v>0</v>
      </c>
      <c r="BJ19" s="64">
        <f t="shared" si="34"/>
        <v>1.7930342953904863</v>
      </c>
      <c r="BK19" s="66">
        <v>57</v>
      </c>
      <c r="BL19" s="66">
        <v>316</v>
      </c>
      <c r="BM19" s="66">
        <v>0</v>
      </c>
      <c r="BN19" s="10">
        <f t="shared" si="35"/>
        <v>373</v>
      </c>
      <c r="BO19" s="15">
        <f t="shared" si="36"/>
        <v>208.46792854310402</v>
      </c>
      <c r="BP19" s="9">
        <f t="shared" si="37"/>
        <v>-164.53207145689598</v>
      </c>
      <c r="BQ19" s="53">
        <f t="shared" si="38"/>
        <v>0</v>
      </c>
      <c r="BR19" s="7">
        <f t="shared" si="39"/>
        <v>0</v>
      </c>
      <c r="BS19" s="62">
        <f t="shared" si="40"/>
        <v>0</v>
      </c>
      <c r="BT19" s="48">
        <f t="shared" si="41"/>
        <v>14.358261659332438</v>
      </c>
      <c r="BU19" s="46">
        <f t="shared" si="42"/>
        <v>0</v>
      </c>
      <c r="BV19" s="64">
        <f t="shared" si="43"/>
        <v>1.7892440463468047</v>
      </c>
      <c r="BW19" s="16">
        <f t="shared" si="44"/>
        <v>660</v>
      </c>
      <c r="BX19" s="69">
        <f t="shared" si="45"/>
        <v>437.66885630336651</v>
      </c>
      <c r="BY19" s="66">
        <v>14</v>
      </c>
      <c r="BZ19" s="15">
        <f t="shared" si="46"/>
        <v>76.945055855399573</v>
      </c>
      <c r="CA19" s="37">
        <f t="shared" si="47"/>
        <v>62.945055855399573</v>
      </c>
      <c r="CB19" s="54">
        <f t="shared" si="48"/>
        <v>62.945055855399573</v>
      </c>
      <c r="CC19" s="26">
        <f t="shared" si="49"/>
        <v>1.9609051668348802E-2</v>
      </c>
      <c r="CD19" s="47">
        <f t="shared" si="50"/>
        <v>62.945055855399573</v>
      </c>
      <c r="CE19" s="48">
        <f t="shared" si="51"/>
        <v>14.38226373226729</v>
      </c>
      <c r="CF19" s="65">
        <f t="shared" si="52"/>
        <v>4.3765749973127912</v>
      </c>
      <c r="CG19" t="s">
        <v>222</v>
      </c>
      <c r="CH19" s="66">
        <v>0</v>
      </c>
      <c r="CI19" s="15">
        <f t="shared" si="53"/>
        <v>71.268404482554985</v>
      </c>
      <c r="CJ19" s="37">
        <f t="shared" si="54"/>
        <v>71.268404482554985</v>
      </c>
      <c r="CK19" s="54">
        <f t="shared" si="55"/>
        <v>71.268404482554985</v>
      </c>
      <c r="CL19" s="26">
        <f t="shared" si="56"/>
        <v>1.1088906874522325E-2</v>
      </c>
      <c r="CM19" s="47">
        <f t="shared" si="57"/>
        <v>71.268404482554985</v>
      </c>
      <c r="CN19" s="48">
        <f t="shared" si="58"/>
        <v>14.38226373226729</v>
      </c>
      <c r="CO19" s="65">
        <f t="shared" si="59"/>
        <v>4.9552981233865809</v>
      </c>
      <c r="CP19" s="70">
        <f t="shared" si="60"/>
        <v>0</v>
      </c>
      <c r="CQ19" s="1">
        <f t="shared" si="61"/>
        <v>674</v>
      </c>
    </row>
    <row r="20" spans="1:95" x14ac:dyDescent="0.2">
      <c r="A20" s="32" t="s">
        <v>200</v>
      </c>
      <c r="B20">
        <v>1</v>
      </c>
      <c r="C20">
        <v>1</v>
      </c>
      <c r="D20">
        <v>0.78306032760687105</v>
      </c>
      <c r="E20">
        <v>0.216939672393128</v>
      </c>
      <c r="F20">
        <v>0.62058005562177199</v>
      </c>
      <c r="G20">
        <v>0.62058005562177199</v>
      </c>
      <c r="H20">
        <v>0.328458002507313</v>
      </c>
      <c r="I20">
        <v>0.65775177601337198</v>
      </c>
      <c r="J20">
        <v>0.46480515756065899</v>
      </c>
      <c r="K20">
        <v>0.53707430634157205</v>
      </c>
      <c r="L20">
        <v>0.53833011015798204</v>
      </c>
      <c r="M20">
        <v>0.76196512146408302</v>
      </c>
      <c r="N20" s="21">
        <v>0</v>
      </c>
      <c r="O20">
        <v>1.00119763223219</v>
      </c>
      <c r="P20">
        <v>1.01034997795971</v>
      </c>
      <c r="Q20">
        <v>1.00212855994677</v>
      </c>
      <c r="R20">
        <v>0.99713115034421196</v>
      </c>
      <c r="S20">
        <v>6.9899997711181596</v>
      </c>
      <c r="T20" s="27">
        <f t="shared" si="0"/>
        <v>1.01034997795971</v>
      </c>
      <c r="U20" s="27">
        <f t="shared" si="1"/>
        <v>1.00212855994677</v>
      </c>
      <c r="V20" s="39">
        <f t="shared" si="2"/>
        <v>7.0623461146876112</v>
      </c>
      <c r="W20" s="38">
        <f t="shared" si="3"/>
        <v>7.0048784046588928</v>
      </c>
      <c r="X20" s="44">
        <f t="shared" si="4"/>
        <v>0.84702725020644132</v>
      </c>
      <c r="Y20" s="44">
        <f t="shared" si="5"/>
        <v>0.57318709732476159</v>
      </c>
      <c r="Z20" s="22">
        <f t="shared" si="6"/>
        <v>1</v>
      </c>
      <c r="AA20" s="22">
        <f t="shared" si="7"/>
        <v>1</v>
      </c>
      <c r="AB20" s="22">
        <f t="shared" si="8"/>
        <v>1</v>
      </c>
      <c r="AC20" s="22">
        <v>1</v>
      </c>
      <c r="AD20" s="22">
        <v>1</v>
      </c>
      <c r="AE20" s="22">
        <v>1</v>
      </c>
      <c r="AF20" s="22">
        <f t="shared" si="9"/>
        <v>-0.10573411347504191</v>
      </c>
      <c r="AG20" s="22">
        <f t="shared" si="10"/>
        <v>0.97680415159684475</v>
      </c>
      <c r="AH20" s="22">
        <f t="shared" si="11"/>
        <v>0.53833011015798204</v>
      </c>
      <c r="AI20" s="22">
        <f t="shared" si="12"/>
        <v>1.6440642236330238</v>
      </c>
      <c r="AJ20" s="22">
        <f t="shared" si="13"/>
        <v>-2.6288582302280261</v>
      </c>
      <c r="AK20" s="22">
        <f t="shared" si="14"/>
        <v>1.3004365594014071</v>
      </c>
      <c r="AL20" s="22">
        <f t="shared" si="15"/>
        <v>0.76196512146408302</v>
      </c>
      <c r="AM20" s="22">
        <f t="shared" si="16"/>
        <v>4.3908233516921094</v>
      </c>
      <c r="AN20" s="46">
        <v>0</v>
      </c>
      <c r="AO20" s="49">
        <v>0</v>
      </c>
      <c r="AP20" s="51">
        <v>0.5</v>
      </c>
      <c r="AQ20" s="50">
        <v>1</v>
      </c>
      <c r="AR20" s="17">
        <f t="shared" si="17"/>
        <v>0</v>
      </c>
      <c r="AS20" s="17">
        <f t="shared" si="18"/>
        <v>0</v>
      </c>
      <c r="AT20" s="17">
        <f t="shared" si="19"/>
        <v>185.84627695179111</v>
      </c>
      <c r="AU20" s="17">
        <f t="shared" si="20"/>
        <v>0</v>
      </c>
      <c r="AV20" s="17">
        <f t="shared" si="21"/>
        <v>0</v>
      </c>
      <c r="AW20" s="17">
        <f t="shared" si="22"/>
        <v>185.84627695179111</v>
      </c>
      <c r="AX20" s="14">
        <f t="shared" si="23"/>
        <v>0</v>
      </c>
      <c r="AY20" s="14">
        <f t="shared" si="24"/>
        <v>0</v>
      </c>
      <c r="AZ20" s="67">
        <f t="shared" si="25"/>
        <v>1.5613299236737243E-2</v>
      </c>
      <c r="BA20" s="21">
        <f t="shared" si="26"/>
        <v>0</v>
      </c>
      <c r="BB20" s="66">
        <v>0</v>
      </c>
      <c r="BC20" s="15">
        <f t="shared" si="27"/>
        <v>0</v>
      </c>
      <c r="BD20" s="19">
        <f t="shared" si="28"/>
        <v>0</v>
      </c>
      <c r="BE20" s="53">
        <f t="shared" si="29"/>
        <v>0</v>
      </c>
      <c r="BF20" s="61">
        <f t="shared" si="30"/>
        <v>0</v>
      </c>
      <c r="BG20" s="62">
        <f t="shared" si="31"/>
        <v>0</v>
      </c>
      <c r="BH20" s="63">
        <f t="shared" si="32"/>
        <v>7.0048784046588928</v>
      </c>
      <c r="BI20" s="46">
        <f t="shared" si="33"/>
        <v>0</v>
      </c>
      <c r="BJ20" s="64" t="e">
        <f t="shared" si="34"/>
        <v>#DIV/0!</v>
      </c>
      <c r="BK20" s="66">
        <v>0</v>
      </c>
      <c r="BL20" s="66">
        <v>0</v>
      </c>
      <c r="BM20" s="66">
        <v>0</v>
      </c>
      <c r="BN20" s="10">
        <f t="shared" si="35"/>
        <v>0</v>
      </c>
      <c r="BO20" s="15">
        <f t="shared" si="36"/>
        <v>0</v>
      </c>
      <c r="BP20" s="9">
        <f t="shared" si="37"/>
        <v>0</v>
      </c>
      <c r="BQ20" s="53">
        <f t="shared" si="38"/>
        <v>0</v>
      </c>
      <c r="BR20" s="7">
        <f t="shared" si="39"/>
        <v>0</v>
      </c>
      <c r="BS20" s="62">
        <f t="shared" si="40"/>
        <v>0</v>
      </c>
      <c r="BT20" s="48">
        <f t="shared" si="41"/>
        <v>7.0048784046588928</v>
      </c>
      <c r="BU20" s="46">
        <f t="shared" si="42"/>
        <v>0</v>
      </c>
      <c r="BV20" s="64" t="e">
        <f t="shared" si="43"/>
        <v>#DIV/0!</v>
      </c>
      <c r="BW20" s="16">
        <f t="shared" si="44"/>
        <v>77</v>
      </c>
      <c r="BX20" s="69">
        <f t="shared" si="45"/>
        <v>156.81997753378886</v>
      </c>
      <c r="BY20" s="66">
        <v>77</v>
      </c>
      <c r="BZ20" s="15">
        <f t="shared" si="46"/>
        <v>156.81997753378886</v>
      </c>
      <c r="CA20" s="37">
        <f t="shared" si="47"/>
        <v>79.819977533788858</v>
      </c>
      <c r="CB20" s="54">
        <f t="shared" si="48"/>
        <v>79.819977533788858</v>
      </c>
      <c r="CC20" s="26">
        <f t="shared" si="49"/>
        <v>2.4866036614887527E-2</v>
      </c>
      <c r="CD20" s="47">
        <f t="shared" si="50"/>
        <v>79.819977533788858</v>
      </c>
      <c r="CE20" s="48">
        <f t="shared" si="51"/>
        <v>7.0623461146876112</v>
      </c>
      <c r="CF20" s="65">
        <f t="shared" si="52"/>
        <v>11.302189985816</v>
      </c>
      <c r="CG20" t="s">
        <v>222</v>
      </c>
      <c r="CH20" s="66">
        <v>0</v>
      </c>
      <c r="CI20" s="15">
        <f t="shared" si="53"/>
        <v>145.25052279936656</v>
      </c>
      <c r="CJ20" s="37">
        <f t="shared" si="54"/>
        <v>145.25052279936656</v>
      </c>
      <c r="CK20" s="54">
        <f t="shared" si="55"/>
        <v>145.25052279936656</v>
      </c>
      <c r="CL20" s="26">
        <f t="shared" si="56"/>
        <v>2.2600050225512147E-2</v>
      </c>
      <c r="CM20" s="47">
        <f t="shared" si="57"/>
        <v>145.25052279936656</v>
      </c>
      <c r="CN20" s="48">
        <f t="shared" si="58"/>
        <v>7.0623461146876112</v>
      </c>
      <c r="CO20" s="65">
        <f t="shared" si="59"/>
        <v>20.566893839610611</v>
      </c>
      <c r="CP20" s="70">
        <f t="shared" si="60"/>
        <v>0</v>
      </c>
      <c r="CQ20" s="1">
        <f t="shared" si="61"/>
        <v>154</v>
      </c>
    </row>
    <row r="21" spans="1:95" x14ac:dyDescent="0.2">
      <c r="A21" s="32" t="s">
        <v>258</v>
      </c>
      <c r="B21">
        <v>1</v>
      </c>
      <c r="C21">
        <v>1</v>
      </c>
      <c r="D21">
        <v>0.45105872952456999</v>
      </c>
      <c r="E21">
        <v>0.54894127047542896</v>
      </c>
      <c r="F21">
        <v>0.44974175605880001</v>
      </c>
      <c r="G21">
        <v>0.44974175605880001</v>
      </c>
      <c r="H21">
        <v>0.252611784371082</v>
      </c>
      <c r="I21">
        <v>0.17864605098203001</v>
      </c>
      <c r="J21">
        <v>0.212433748988756</v>
      </c>
      <c r="K21">
        <v>0.30909598398613602</v>
      </c>
      <c r="L21">
        <v>-6.33835706115881E-2</v>
      </c>
      <c r="M21">
        <v>0.20210499625359701</v>
      </c>
      <c r="N21" s="21">
        <v>0</v>
      </c>
      <c r="O21">
        <v>1.0053182920171</v>
      </c>
      <c r="P21">
        <v>0.98679316820840002</v>
      </c>
      <c r="Q21">
        <v>1.0100807259709801</v>
      </c>
      <c r="R21">
        <v>0.99536075207058705</v>
      </c>
      <c r="S21">
        <v>15.6000003814697</v>
      </c>
      <c r="T21" s="27">
        <f t="shared" si="0"/>
        <v>0.98679316820840002</v>
      </c>
      <c r="U21" s="27">
        <f t="shared" si="1"/>
        <v>1.0100807259709801</v>
      </c>
      <c r="V21" s="39">
        <f t="shared" si="2"/>
        <v>15.393973800482733</v>
      </c>
      <c r="W21" s="38">
        <f t="shared" si="3"/>
        <v>15.757259710462481</v>
      </c>
      <c r="X21" s="44">
        <f t="shared" si="4"/>
        <v>1.0185796862097443</v>
      </c>
      <c r="Y21" s="44">
        <f t="shared" si="5"/>
        <v>0.32904711571002487</v>
      </c>
      <c r="Z21" s="22">
        <f t="shared" si="6"/>
        <v>1</v>
      </c>
      <c r="AA21" s="22">
        <f t="shared" si="7"/>
        <v>1</v>
      </c>
      <c r="AB21" s="22">
        <f t="shared" si="8"/>
        <v>1</v>
      </c>
      <c r="AC21" s="22">
        <v>1</v>
      </c>
      <c r="AD21" s="22">
        <v>1</v>
      </c>
      <c r="AE21" s="22">
        <v>1</v>
      </c>
      <c r="AF21" s="22">
        <f t="shared" si="9"/>
        <v>-0.10573411347504191</v>
      </c>
      <c r="AG21" s="22">
        <f t="shared" si="10"/>
        <v>0.97680415159684475</v>
      </c>
      <c r="AH21" s="22">
        <f t="shared" si="11"/>
        <v>-6.33835706115881E-2</v>
      </c>
      <c r="AI21" s="22">
        <f t="shared" si="12"/>
        <v>1.0423505428634539</v>
      </c>
      <c r="AJ21" s="22">
        <f t="shared" si="13"/>
        <v>-2.6288582302280261</v>
      </c>
      <c r="AK21" s="22">
        <f t="shared" si="14"/>
        <v>1.3004365594014071</v>
      </c>
      <c r="AL21" s="22">
        <f t="shared" si="15"/>
        <v>0.20210499625359701</v>
      </c>
      <c r="AM21" s="22">
        <f t="shared" si="16"/>
        <v>3.8309632264816234</v>
      </c>
      <c r="AN21" s="46">
        <v>0</v>
      </c>
      <c r="AO21" s="49">
        <v>0</v>
      </c>
      <c r="AP21" s="51">
        <v>0.5</v>
      </c>
      <c r="AQ21" s="50">
        <v>1</v>
      </c>
      <c r="AR21" s="17">
        <f t="shared" si="17"/>
        <v>0</v>
      </c>
      <c r="AS21" s="17">
        <f t="shared" si="18"/>
        <v>0</v>
      </c>
      <c r="AT21" s="17">
        <f t="shared" si="19"/>
        <v>107.69658620418552</v>
      </c>
      <c r="AU21" s="17">
        <f t="shared" si="20"/>
        <v>0</v>
      </c>
      <c r="AV21" s="17">
        <f t="shared" si="21"/>
        <v>0</v>
      </c>
      <c r="AW21" s="17">
        <f t="shared" si="22"/>
        <v>107.69658620418552</v>
      </c>
      <c r="AX21" s="14">
        <f t="shared" si="23"/>
        <v>0</v>
      </c>
      <c r="AY21" s="14">
        <f t="shared" si="24"/>
        <v>0</v>
      </c>
      <c r="AZ21" s="67">
        <f t="shared" si="25"/>
        <v>9.0477950635363038E-3</v>
      </c>
      <c r="BA21" s="21">
        <f t="shared" si="26"/>
        <v>0</v>
      </c>
      <c r="BB21" s="66">
        <v>0</v>
      </c>
      <c r="BC21" s="15">
        <f t="shared" si="27"/>
        <v>0</v>
      </c>
      <c r="BD21" s="19">
        <f t="shared" si="28"/>
        <v>0</v>
      </c>
      <c r="BE21" s="53">
        <f t="shared" si="29"/>
        <v>0</v>
      </c>
      <c r="BF21" s="61">
        <f t="shared" si="30"/>
        <v>0</v>
      </c>
      <c r="BG21" s="62">
        <f t="shared" si="31"/>
        <v>0</v>
      </c>
      <c r="BH21" s="63">
        <f t="shared" si="32"/>
        <v>15.757259710462481</v>
      </c>
      <c r="BI21" s="46">
        <f t="shared" si="33"/>
        <v>0</v>
      </c>
      <c r="BJ21" s="64" t="e">
        <f t="shared" si="34"/>
        <v>#DIV/0!</v>
      </c>
      <c r="BK21" s="66">
        <v>0</v>
      </c>
      <c r="BL21" s="66">
        <v>0</v>
      </c>
      <c r="BM21" s="66">
        <v>0</v>
      </c>
      <c r="BN21" s="10">
        <f t="shared" si="35"/>
        <v>0</v>
      </c>
      <c r="BO21" s="15">
        <f t="shared" si="36"/>
        <v>0</v>
      </c>
      <c r="BP21" s="9">
        <f t="shared" si="37"/>
        <v>0</v>
      </c>
      <c r="BQ21" s="53">
        <f t="shared" si="38"/>
        <v>0</v>
      </c>
      <c r="BR21" s="7">
        <f t="shared" si="39"/>
        <v>0</v>
      </c>
      <c r="BS21" s="62">
        <f t="shared" si="40"/>
        <v>0</v>
      </c>
      <c r="BT21" s="48">
        <f t="shared" si="41"/>
        <v>15.757259710462481</v>
      </c>
      <c r="BU21" s="46">
        <f t="shared" si="42"/>
        <v>0</v>
      </c>
      <c r="BV21" s="64" t="e">
        <f t="shared" si="43"/>
        <v>#DIV/0!</v>
      </c>
      <c r="BW21" s="16">
        <f t="shared" si="44"/>
        <v>62</v>
      </c>
      <c r="BX21" s="69">
        <f t="shared" si="45"/>
        <v>90.876053618158636</v>
      </c>
      <c r="BY21" s="66">
        <v>62</v>
      </c>
      <c r="BZ21" s="15">
        <f t="shared" si="46"/>
        <v>90.876053618158636</v>
      </c>
      <c r="CA21" s="37">
        <f t="shared" si="47"/>
        <v>28.876053618158636</v>
      </c>
      <c r="CB21" s="54">
        <f t="shared" si="48"/>
        <v>28.876053618158636</v>
      </c>
      <c r="CC21" s="26">
        <f t="shared" si="49"/>
        <v>8.9956553327597104E-3</v>
      </c>
      <c r="CD21" s="47">
        <f t="shared" si="50"/>
        <v>28.876053618158632</v>
      </c>
      <c r="CE21" s="48">
        <f t="shared" si="51"/>
        <v>15.393973800482733</v>
      </c>
      <c r="CF21" s="65">
        <f t="shared" si="52"/>
        <v>1.8758024401245323</v>
      </c>
      <c r="CG21" t="s">
        <v>222</v>
      </c>
      <c r="CH21" s="66">
        <v>0</v>
      </c>
      <c r="CI21" s="15">
        <f t="shared" si="53"/>
        <v>84.171637476078232</v>
      </c>
      <c r="CJ21" s="37">
        <f t="shared" si="54"/>
        <v>84.171637476078232</v>
      </c>
      <c r="CK21" s="54">
        <f t="shared" si="55"/>
        <v>84.171637476078232</v>
      </c>
      <c r="CL21" s="26">
        <f t="shared" si="56"/>
        <v>1.3096567212708609E-2</v>
      </c>
      <c r="CM21" s="47">
        <f t="shared" si="57"/>
        <v>84.171637476078232</v>
      </c>
      <c r="CN21" s="48">
        <f t="shared" si="58"/>
        <v>15.393973800482733</v>
      </c>
      <c r="CO21" s="65">
        <f t="shared" si="59"/>
        <v>5.4678303709623517</v>
      </c>
      <c r="CP21" s="70">
        <f t="shared" si="60"/>
        <v>0</v>
      </c>
      <c r="CQ21" s="1">
        <f t="shared" si="61"/>
        <v>124</v>
      </c>
    </row>
    <row r="22" spans="1:95" x14ac:dyDescent="0.2">
      <c r="A22" s="32" t="s">
        <v>259</v>
      </c>
      <c r="B22">
        <v>1</v>
      </c>
      <c r="C22">
        <v>1</v>
      </c>
      <c r="D22">
        <v>0.82766990291262099</v>
      </c>
      <c r="E22">
        <v>0.17233009708737801</v>
      </c>
      <c r="F22">
        <v>0.85947712418300604</v>
      </c>
      <c r="G22">
        <v>0.85947712418300604</v>
      </c>
      <c r="H22">
        <v>0.56080234015879604</v>
      </c>
      <c r="I22">
        <v>0.40869201838696101</v>
      </c>
      <c r="J22">
        <v>0.47874360603106703</v>
      </c>
      <c r="K22">
        <v>0.64145863290829896</v>
      </c>
      <c r="L22">
        <v>0.132554969285087</v>
      </c>
      <c r="M22">
        <v>0.27658406117491402</v>
      </c>
      <c r="N22" s="21">
        <v>0</v>
      </c>
      <c r="O22">
        <v>1</v>
      </c>
      <c r="P22">
        <v>0.99403960628358001</v>
      </c>
      <c r="Q22">
        <v>1.0014014956666899</v>
      </c>
      <c r="R22">
        <v>0.98462198139410995</v>
      </c>
      <c r="S22">
        <v>1.0700000524520801</v>
      </c>
      <c r="T22" s="27">
        <f t="shared" si="0"/>
        <v>0.99403960628358001</v>
      </c>
      <c r="U22" s="27">
        <f t="shared" si="1"/>
        <v>1.0014014956666899</v>
      </c>
      <c r="V22" s="39">
        <f t="shared" si="2"/>
        <v>1.0636224308628757</v>
      </c>
      <c r="W22" s="38">
        <f t="shared" si="3"/>
        <v>1.0714996528889495</v>
      </c>
      <c r="X22" s="44">
        <f t="shared" si="4"/>
        <v>0.82397651383354864</v>
      </c>
      <c r="Y22" s="44">
        <f t="shared" si="5"/>
        <v>0.66233153553767943</v>
      </c>
      <c r="Z22" s="22">
        <f t="shared" si="6"/>
        <v>1</v>
      </c>
      <c r="AA22" s="22">
        <f t="shared" si="7"/>
        <v>1</v>
      </c>
      <c r="AB22" s="22">
        <f t="shared" si="8"/>
        <v>1</v>
      </c>
      <c r="AC22" s="22">
        <v>1</v>
      </c>
      <c r="AD22" s="22">
        <v>1</v>
      </c>
      <c r="AE22" s="22">
        <v>1</v>
      </c>
      <c r="AF22" s="22">
        <f t="shared" si="9"/>
        <v>-0.10573411347504191</v>
      </c>
      <c r="AG22" s="22">
        <f t="shared" si="10"/>
        <v>0.97680415159684475</v>
      </c>
      <c r="AH22" s="22">
        <f t="shared" si="11"/>
        <v>0.132554969285087</v>
      </c>
      <c r="AI22" s="22">
        <f t="shared" si="12"/>
        <v>1.2382890827601289</v>
      </c>
      <c r="AJ22" s="22">
        <f t="shared" si="13"/>
        <v>-2.6288582302280261</v>
      </c>
      <c r="AK22" s="22">
        <f t="shared" si="14"/>
        <v>1.3004365594014071</v>
      </c>
      <c r="AL22" s="22">
        <f t="shared" si="15"/>
        <v>0.27658406117491402</v>
      </c>
      <c r="AM22" s="22">
        <f t="shared" si="16"/>
        <v>3.9054422914029403</v>
      </c>
      <c r="AN22" s="46">
        <v>0</v>
      </c>
      <c r="AO22" s="49">
        <v>0</v>
      </c>
      <c r="AP22" s="51">
        <v>0.5</v>
      </c>
      <c r="AQ22" s="50">
        <v>1</v>
      </c>
      <c r="AR22" s="17">
        <f t="shared" si="17"/>
        <v>0</v>
      </c>
      <c r="AS22" s="17">
        <f t="shared" si="18"/>
        <v>0</v>
      </c>
      <c r="AT22" s="17">
        <f t="shared" si="19"/>
        <v>116.31906531898839</v>
      </c>
      <c r="AU22" s="17">
        <f t="shared" si="20"/>
        <v>0</v>
      </c>
      <c r="AV22" s="17">
        <f t="shared" si="21"/>
        <v>0</v>
      </c>
      <c r="AW22" s="17">
        <f t="shared" si="22"/>
        <v>116.31906531898839</v>
      </c>
      <c r="AX22" s="14">
        <f t="shared" si="23"/>
        <v>0</v>
      </c>
      <c r="AY22" s="14">
        <f t="shared" si="24"/>
        <v>0</v>
      </c>
      <c r="AZ22" s="67">
        <f t="shared" si="25"/>
        <v>9.7721859353365314E-3</v>
      </c>
      <c r="BA22" s="21">
        <f t="shared" si="26"/>
        <v>0</v>
      </c>
      <c r="BB22" s="66">
        <v>0</v>
      </c>
      <c r="BC22" s="15">
        <f t="shared" si="27"/>
        <v>0</v>
      </c>
      <c r="BD22" s="19">
        <f t="shared" si="28"/>
        <v>0</v>
      </c>
      <c r="BE22" s="53">
        <f t="shared" si="29"/>
        <v>0</v>
      </c>
      <c r="BF22" s="61">
        <f t="shared" si="30"/>
        <v>0</v>
      </c>
      <c r="BG22" s="62">
        <f t="shared" si="31"/>
        <v>0</v>
      </c>
      <c r="BH22" s="63">
        <f t="shared" si="32"/>
        <v>1.0714996528889495</v>
      </c>
      <c r="BI22" s="46">
        <f t="shared" si="33"/>
        <v>0</v>
      </c>
      <c r="BJ22" s="64" t="e">
        <f t="shared" si="34"/>
        <v>#DIV/0!</v>
      </c>
      <c r="BK22" s="66">
        <v>0</v>
      </c>
      <c r="BL22" s="66">
        <v>0</v>
      </c>
      <c r="BM22" s="66">
        <v>0</v>
      </c>
      <c r="BN22" s="10">
        <f t="shared" si="35"/>
        <v>0</v>
      </c>
      <c r="BO22" s="15">
        <f t="shared" si="36"/>
        <v>0</v>
      </c>
      <c r="BP22" s="9">
        <f t="shared" si="37"/>
        <v>0</v>
      </c>
      <c r="BQ22" s="53">
        <f t="shared" si="38"/>
        <v>0</v>
      </c>
      <c r="BR22" s="7">
        <f t="shared" si="39"/>
        <v>0</v>
      </c>
      <c r="BS22" s="62">
        <f t="shared" si="40"/>
        <v>0</v>
      </c>
      <c r="BT22" s="48">
        <f t="shared" si="41"/>
        <v>1.0714996528889495</v>
      </c>
      <c r="BU22" s="46">
        <f t="shared" si="42"/>
        <v>0</v>
      </c>
      <c r="BV22" s="64" t="e">
        <f t="shared" si="43"/>
        <v>#DIV/0!</v>
      </c>
      <c r="BW22" s="16">
        <f t="shared" si="44"/>
        <v>55</v>
      </c>
      <c r="BX22" s="69">
        <f t="shared" si="45"/>
        <v>98.151835534520117</v>
      </c>
      <c r="BY22" s="66">
        <v>55</v>
      </c>
      <c r="BZ22" s="15">
        <f t="shared" si="46"/>
        <v>98.151835534520117</v>
      </c>
      <c r="CA22" s="37">
        <f t="shared" si="47"/>
        <v>43.151835534520117</v>
      </c>
      <c r="CB22" s="54">
        <f t="shared" si="48"/>
        <v>43.151835534520117</v>
      </c>
      <c r="CC22" s="26">
        <f t="shared" si="49"/>
        <v>1.3442939418853637E-2</v>
      </c>
      <c r="CD22" s="47">
        <f t="shared" si="50"/>
        <v>43.151835534520117</v>
      </c>
      <c r="CE22" s="48">
        <f t="shared" si="51"/>
        <v>1.0636224308628757</v>
      </c>
      <c r="CF22" s="65">
        <f t="shared" si="52"/>
        <v>40.570633226973882</v>
      </c>
      <c r="CG22" t="s">
        <v>222</v>
      </c>
      <c r="CH22" s="66">
        <v>0</v>
      </c>
      <c r="CI22" s="15">
        <f t="shared" si="53"/>
        <v>90.910645756435756</v>
      </c>
      <c r="CJ22" s="37">
        <f t="shared" si="54"/>
        <v>90.910645756435756</v>
      </c>
      <c r="CK22" s="54">
        <f t="shared" si="55"/>
        <v>90.910645756435756</v>
      </c>
      <c r="CL22" s="26">
        <f t="shared" si="56"/>
        <v>1.4145113701016922E-2</v>
      </c>
      <c r="CM22" s="47">
        <f t="shared" si="57"/>
        <v>90.910645756435756</v>
      </c>
      <c r="CN22" s="48">
        <f t="shared" si="58"/>
        <v>1.0636224308628757</v>
      </c>
      <c r="CO22" s="65">
        <f t="shared" si="59"/>
        <v>85.472666914972322</v>
      </c>
      <c r="CP22" s="70">
        <f t="shared" si="60"/>
        <v>0</v>
      </c>
      <c r="CQ22" s="1">
        <f t="shared" si="61"/>
        <v>110</v>
      </c>
    </row>
    <row r="23" spans="1:95" x14ac:dyDescent="0.2">
      <c r="A23" s="32" t="s">
        <v>265</v>
      </c>
      <c r="B23">
        <v>0</v>
      </c>
      <c r="C23">
        <v>1</v>
      </c>
      <c r="D23">
        <v>0.35797043547742702</v>
      </c>
      <c r="E23">
        <v>0.64202956452257198</v>
      </c>
      <c r="F23">
        <v>0.60739856801909298</v>
      </c>
      <c r="G23">
        <v>0.60739856801909298</v>
      </c>
      <c r="H23">
        <v>6.1429168407856199E-2</v>
      </c>
      <c r="I23">
        <v>0.34224822398662702</v>
      </c>
      <c r="J23">
        <v>0.14499663371459401</v>
      </c>
      <c r="K23">
        <v>0.296767160726778</v>
      </c>
      <c r="L23">
        <v>0.15587148360559699</v>
      </c>
      <c r="M23">
        <v>7.6287689867896094E-2</v>
      </c>
      <c r="N23" s="21">
        <v>0</v>
      </c>
      <c r="O23">
        <v>1.0058750256286599</v>
      </c>
      <c r="P23">
        <v>0.98665714950625405</v>
      </c>
      <c r="Q23">
        <v>1.0127743277105401</v>
      </c>
      <c r="R23">
        <v>0.988309715724634</v>
      </c>
      <c r="S23">
        <v>4.46000003814697</v>
      </c>
      <c r="T23" s="27">
        <f t="shared" si="0"/>
        <v>0.98665714950625405</v>
      </c>
      <c r="U23" s="27">
        <f t="shared" si="1"/>
        <v>1.0127743277105401</v>
      </c>
      <c r="V23" s="39">
        <f t="shared" si="2"/>
        <v>4.4004909244358741</v>
      </c>
      <c r="W23" s="38">
        <f t="shared" si="3"/>
        <v>4.5169735402232805</v>
      </c>
      <c r="X23" s="44">
        <f t="shared" si="4"/>
        <v>1.0666804293971923</v>
      </c>
      <c r="Y23" s="44">
        <f t="shared" si="5"/>
        <v>0.34545839405020973</v>
      </c>
      <c r="Z23" s="22">
        <f t="shared" si="6"/>
        <v>1</v>
      </c>
      <c r="AA23" s="22">
        <f t="shared" si="7"/>
        <v>1</v>
      </c>
      <c r="AB23" s="22">
        <f t="shared" si="8"/>
        <v>1</v>
      </c>
      <c r="AC23" s="22">
        <v>1</v>
      </c>
      <c r="AD23" s="22">
        <v>1</v>
      </c>
      <c r="AE23" s="22">
        <v>1</v>
      </c>
      <c r="AF23" s="22">
        <f t="shared" si="9"/>
        <v>-0.10573411347504191</v>
      </c>
      <c r="AG23" s="22">
        <f t="shared" si="10"/>
        <v>0.97680415159684475</v>
      </c>
      <c r="AH23" s="22">
        <f t="shared" si="11"/>
        <v>0.15587148360559699</v>
      </c>
      <c r="AI23" s="22">
        <f t="shared" si="12"/>
        <v>1.261605597080639</v>
      </c>
      <c r="AJ23" s="22">
        <f t="shared" si="13"/>
        <v>-2.6288582302280261</v>
      </c>
      <c r="AK23" s="22">
        <f t="shared" si="14"/>
        <v>1.3004365594014071</v>
      </c>
      <c r="AL23" s="22">
        <f t="shared" si="15"/>
        <v>7.6287689867896094E-2</v>
      </c>
      <c r="AM23" s="22">
        <f t="shared" si="16"/>
        <v>3.705145920095922</v>
      </c>
      <c r="AN23" s="46">
        <v>0</v>
      </c>
      <c r="AO23" s="49">
        <v>0</v>
      </c>
      <c r="AP23" s="51">
        <v>0.5</v>
      </c>
      <c r="AQ23" s="50">
        <v>1</v>
      </c>
      <c r="AR23" s="17">
        <f t="shared" si="17"/>
        <v>0</v>
      </c>
      <c r="AS23" s="17">
        <f t="shared" si="18"/>
        <v>0</v>
      </c>
      <c r="AT23" s="17">
        <f t="shared" si="19"/>
        <v>94.230451143833747</v>
      </c>
      <c r="AU23" s="17">
        <f t="shared" si="20"/>
        <v>0</v>
      </c>
      <c r="AV23" s="17">
        <f t="shared" si="21"/>
        <v>0</v>
      </c>
      <c r="AW23" s="17">
        <f t="shared" si="22"/>
        <v>94.230451143833747</v>
      </c>
      <c r="AX23" s="14">
        <f t="shared" si="23"/>
        <v>0</v>
      </c>
      <c r="AY23" s="14">
        <f t="shared" si="24"/>
        <v>0</v>
      </c>
      <c r="AZ23" s="67">
        <f t="shared" si="25"/>
        <v>7.9164794423246376E-3</v>
      </c>
      <c r="BA23" s="21">
        <f t="shared" si="26"/>
        <v>0</v>
      </c>
      <c r="BB23" s="66">
        <v>0</v>
      </c>
      <c r="BC23" s="15">
        <f t="shared" si="27"/>
        <v>0</v>
      </c>
      <c r="BD23" s="19">
        <f t="shared" si="28"/>
        <v>0</v>
      </c>
      <c r="BE23" s="53">
        <f t="shared" si="29"/>
        <v>0</v>
      </c>
      <c r="BF23" s="61">
        <f t="shared" si="30"/>
        <v>0</v>
      </c>
      <c r="BG23" s="62">
        <f t="shared" si="31"/>
        <v>0</v>
      </c>
      <c r="BH23" s="63">
        <f t="shared" si="32"/>
        <v>4.5169735402232805</v>
      </c>
      <c r="BI23" s="46">
        <f t="shared" si="33"/>
        <v>0</v>
      </c>
      <c r="BJ23" s="64" t="e">
        <f t="shared" si="34"/>
        <v>#DIV/0!</v>
      </c>
      <c r="BK23" s="66">
        <v>0</v>
      </c>
      <c r="BL23" s="66">
        <v>0</v>
      </c>
      <c r="BM23" s="66">
        <v>0</v>
      </c>
      <c r="BN23" s="10">
        <f t="shared" si="35"/>
        <v>0</v>
      </c>
      <c r="BO23" s="15">
        <f t="shared" si="36"/>
        <v>0</v>
      </c>
      <c r="BP23" s="9">
        <f t="shared" si="37"/>
        <v>0</v>
      </c>
      <c r="BQ23" s="53">
        <f t="shared" si="38"/>
        <v>0</v>
      </c>
      <c r="BR23" s="7">
        <f t="shared" si="39"/>
        <v>0</v>
      </c>
      <c r="BS23" s="62">
        <f t="shared" si="40"/>
        <v>0</v>
      </c>
      <c r="BT23" s="48">
        <f t="shared" si="41"/>
        <v>4.5169735402232805</v>
      </c>
      <c r="BU23" s="46">
        <f t="shared" si="42"/>
        <v>0</v>
      </c>
      <c r="BV23" s="64" t="e">
        <f t="shared" si="43"/>
        <v>#DIV/0!</v>
      </c>
      <c r="BW23" s="16">
        <f t="shared" si="44"/>
        <v>0</v>
      </c>
      <c r="BX23" s="69">
        <f t="shared" si="45"/>
        <v>79.513119518708663</v>
      </c>
      <c r="BY23" s="66">
        <v>0</v>
      </c>
      <c r="BZ23" s="15">
        <f t="shared" si="46"/>
        <v>79.513119518708663</v>
      </c>
      <c r="CA23" s="37">
        <f t="shared" si="47"/>
        <v>79.513119518708663</v>
      </c>
      <c r="CB23" s="54">
        <f t="shared" si="48"/>
        <v>79.513119518708663</v>
      </c>
      <c r="CC23" s="26">
        <f t="shared" si="49"/>
        <v>2.4770442217666281E-2</v>
      </c>
      <c r="CD23" s="47">
        <f t="shared" si="50"/>
        <v>79.513119518708663</v>
      </c>
      <c r="CE23" s="48">
        <f t="shared" si="51"/>
        <v>4.4004909244358741</v>
      </c>
      <c r="CF23" s="65">
        <f t="shared" si="52"/>
        <v>18.069147484698412</v>
      </c>
      <c r="CG23" t="s">
        <v>222</v>
      </c>
      <c r="CH23" s="66"/>
      <c r="CI23" s="15">
        <f t="shared" si="53"/>
        <v>73.647008251946104</v>
      </c>
      <c r="CJ23" s="37">
        <f t="shared" si="54"/>
        <v>73.647008251946104</v>
      </c>
      <c r="CK23" s="54">
        <f t="shared" si="55"/>
        <v>73.647008251946104</v>
      </c>
      <c r="CL23" s="26">
        <f t="shared" si="56"/>
        <v>1.1459002373105043E-2</v>
      </c>
      <c r="CM23" s="47">
        <f t="shared" si="57"/>
        <v>73.647008251946104</v>
      </c>
      <c r="CN23" s="48">
        <f t="shared" si="58"/>
        <v>4.4004909244358741</v>
      </c>
      <c r="CO23" s="65">
        <f t="shared" si="59"/>
        <v>16.736089112918094</v>
      </c>
      <c r="CP23" s="70">
        <f t="shared" si="60"/>
        <v>0</v>
      </c>
      <c r="CQ23" s="1">
        <f t="shared" si="61"/>
        <v>0</v>
      </c>
    </row>
    <row r="24" spans="1:95" x14ac:dyDescent="0.2">
      <c r="A24" s="32" t="s">
        <v>167</v>
      </c>
      <c r="B24">
        <v>0</v>
      </c>
      <c r="C24">
        <v>0</v>
      </c>
      <c r="D24">
        <v>0.36104513064132998</v>
      </c>
      <c r="E24">
        <v>0.63895486935866896</v>
      </c>
      <c r="F24">
        <v>0.33177570093457898</v>
      </c>
      <c r="G24">
        <v>0.33177570093457898</v>
      </c>
      <c r="H24">
        <v>0.38524590163934402</v>
      </c>
      <c r="I24">
        <v>0.58606557377049096</v>
      </c>
      <c r="J24">
        <v>0.47516245683659802</v>
      </c>
      <c r="K24">
        <v>0.39704830584547102</v>
      </c>
      <c r="L24">
        <v>0.34249985661712601</v>
      </c>
      <c r="M24">
        <v>0.29169887449330101</v>
      </c>
      <c r="N24" s="21">
        <v>0</v>
      </c>
      <c r="O24">
        <v>1.0032789811735401</v>
      </c>
      <c r="P24">
        <v>1.00023643063358</v>
      </c>
      <c r="Q24">
        <v>1.0032979757143801</v>
      </c>
      <c r="R24">
        <v>0.97216074067022096</v>
      </c>
      <c r="S24">
        <v>35.450000762939403</v>
      </c>
      <c r="T24" s="27">
        <f t="shared" si="0"/>
        <v>0.97216074067022096</v>
      </c>
      <c r="U24" s="27">
        <f t="shared" si="1"/>
        <v>1.0032979757143801</v>
      </c>
      <c r="V24" s="39">
        <f t="shared" si="2"/>
        <v>34.463098998459067</v>
      </c>
      <c r="W24" s="38">
        <f t="shared" si="3"/>
        <v>35.566914004530332</v>
      </c>
      <c r="X24" s="44">
        <f t="shared" si="4"/>
        <v>1.0650916676310387</v>
      </c>
      <c r="Y24" s="44">
        <f t="shared" si="5"/>
        <v>0.40973125294319884</v>
      </c>
      <c r="Z24" s="22">
        <f t="shared" si="6"/>
        <v>1</v>
      </c>
      <c r="AA24" s="22">
        <f t="shared" si="7"/>
        <v>1</v>
      </c>
      <c r="AB24" s="22">
        <f t="shared" si="8"/>
        <v>1</v>
      </c>
      <c r="AC24" s="22">
        <v>1</v>
      </c>
      <c r="AD24" s="22">
        <v>1</v>
      </c>
      <c r="AE24" s="22">
        <v>1</v>
      </c>
      <c r="AF24" s="22">
        <f t="shared" si="9"/>
        <v>-0.10573411347504191</v>
      </c>
      <c r="AG24" s="22">
        <f t="shared" si="10"/>
        <v>0.97680415159684475</v>
      </c>
      <c r="AH24" s="22">
        <f t="shared" si="11"/>
        <v>0.34249985661712601</v>
      </c>
      <c r="AI24" s="22">
        <f t="shared" si="12"/>
        <v>1.448233970092168</v>
      </c>
      <c r="AJ24" s="22">
        <f t="shared" si="13"/>
        <v>-2.6288582302280261</v>
      </c>
      <c r="AK24" s="22">
        <f t="shared" si="14"/>
        <v>1.3004365594014071</v>
      </c>
      <c r="AL24" s="22">
        <f t="shared" si="15"/>
        <v>0.29169887449330101</v>
      </c>
      <c r="AM24" s="22">
        <f t="shared" si="16"/>
        <v>3.9205571047213272</v>
      </c>
      <c r="AN24" s="46">
        <v>1</v>
      </c>
      <c r="AO24" s="46">
        <v>1</v>
      </c>
      <c r="AP24" s="51">
        <v>1</v>
      </c>
      <c r="AQ24" s="21">
        <v>1</v>
      </c>
      <c r="AR24" s="17">
        <f t="shared" si="17"/>
        <v>4.3990097107917823</v>
      </c>
      <c r="AS24" s="17">
        <f t="shared" si="18"/>
        <v>4.3990097107917823</v>
      </c>
      <c r="AT24" s="17">
        <f t="shared" si="19"/>
        <v>236.26050925968963</v>
      </c>
      <c r="AU24" s="17">
        <f t="shared" si="20"/>
        <v>4.3990097107917823</v>
      </c>
      <c r="AV24" s="17">
        <f t="shared" si="21"/>
        <v>4.3990097107917823</v>
      </c>
      <c r="AW24" s="17">
        <f t="shared" si="22"/>
        <v>236.26050925968963</v>
      </c>
      <c r="AX24" s="14">
        <f t="shared" si="23"/>
        <v>5.6168449484633324E-3</v>
      </c>
      <c r="AY24" s="14">
        <f t="shared" si="24"/>
        <v>5.1690553178463799E-3</v>
      </c>
      <c r="AZ24" s="67">
        <f t="shared" si="25"/>
        <v>1.9848694789039802E-2</v>
      </c>
      <c r="BA24" s="21">
        <f t="shared" si="26"/>
        <v>0</v>
      </c>
      <c r="BB24" s="66">
        <v>674</v>
      </c>
      <c r="BC24" s="15">
        <f t="shared" si="27"/>
        <v>669.77505903456165</v>
      </c>
      <c r="BD24" s="19">
        <f t="shared" si="28"/>
        <v>-4.2249409654383498</v>
      </c>
      <c r="BE24" s="53">
        <f t="shared" si="29"/>
        <v>0</v>
      </c>
      <c r="BF24" s="61">
        <f t="shared" si="30"/>
        <v>0</v>
      </c>
      <c r="BG24" s="62">
        <f t="shared" si="31"/>
        <v>0</v>
      </c>
      <c r="BH24" s="63">
        <f t="shared" si="32"/>
        <v>35.566914004530332</v>
      </c>
      <c r="BI24" s="46">
        <f t="shared" si="33"/>
        <v>0</v>
      </c>
      <c r="BJ24" s="64">
        <f t="shared" si="34"/>
        <v>1.006307999840317</v>
      </c>
      <c r="BK24" s="66">
        <v>390</v>
      </c>
      <c r="BL24" s="66">
        <v>1064</v>
      </c>
      <c r="BM24" s="66">
        <v>0</v>
      </c>
      <c r="BN24" s="10">
        <f t="shared" si="35"/>
        <v>1454</v>
      </c>
      <c r="BO24" s="15">
        <f t="shared" si="36"/>
        <v>917.05244204976191</v>
      </c>
      <c r="BP24" s="9">
        <f t="shared" si="37"/>
        <v>-536.94755795023809</v>
      </c>
      <c r="BQ24" s="53">
        <f t="shared" si="38"/>
        <v>0</v>
      </c>
      <c r="BR24" s="7">
        <f t="shared" si="39"/>
        <v>0</v>
      </c>
      <c r="BS24" s="62">
        <f t="shared" si="40"/>
        <v>0</v>
      </c>
      <c r="BT24" s="48">
        <f t="shared" si="41"/>
        <v>35.566914004530332</v>
      </c>
      <c r="BU24" s="46">
        <f t="shared" si="42"/>
        <v>0</v>
      </c>
      <c r="BV24" s="64">
        <f t="shared" si="43"/>
        <v>1.5855145609231165</v>
      </c>
      <c r="BW24" s="16">
        <f t="shared" si="44"/>
        <v>2305</v>
      </c>
      <c r="BX24" s="69">
        <f t="shared" si="45"/>
        <v>1786.1877915454393</v>
      </c>
      <c r="BY24" s="66">
        <v>177</v>
      </c>
      <c r="BZ24" s="15">
        <f t="shared" si="46"/>
        <v>199.36029046111577</v>
      </c>
      <c r="CA24" s="37">
        <f t="shared" si="47"/>
        <v>22.360290461115767</v>
      </c>
      <c r="CB24" s="54">
        <f t="shared" si="48"/>
        <v>22.360290461115767</v>
      </c>
      <c r="CC24" s="26">
        <f t="shared" si="49"/>
        <v>6.9658225735563222E-3</v>
      </c>
      <c r="CD24" s="47">
        <f t="shared" si="50"/>
        <v>22.360290461115767</v>
      </c>
      <c r="CE24" s="48">
        <f t="shared" si="51"/>
        <v>34.463098998459067</v>
      </c>
      <c r="CF24" s="65">
        <f t="shared" si="52"/>
        <v>0.64881833354903895</v>
      </c>
      <c r="CG24" t="s">
        <v>222</v>
      </c>
      <c r="CH24" s="66">
        <v>152</v>
      </c>
      <c r="CI24" s="15">
        <f t="shared" si="53"/>
        <v>184.65240762243729</v>
      </c>
      <c r="CJ24" s="37">
        <f t="shared" si="54"/>
        <v>32.652407622437295</v>
      </c>
      <c r="CK24" s="54">
        <f t="shared" si="55"/>
        <v>32.652407622437295</v>
      </c>
      <c r="CL24" s="26">
        <f t="shared" si="56"/>
        <v>5.0805053092325024E-3</v>
      </c>
      <c r="CM24" s="47">
        <f t="shared" si="57"/>
        <v>32.652407622437295</v>
      </c>
      <c r="CN24" s="48">
        <f t="shared" si="58"/>
        <v>34.463098998459067</v>
      </c>
      <c r="CO24" s="65">
        <f t="shared" si="59"/>
        <v>0.94745999551280247</v>
      </c>
      <c r="CP24" s="70">
        <f t="shared" si="60"/>
        <v>0</v>
      </c>
      <c r="CQ24" s="1">
        <f t="shared" si="61"/>
        <v>2482</v>
      </c>
    </row>
    <row r="25" spans="1:95" x14ac:dyDescent="0.2">
      <c r="A25" s="32" t="s">
        <v>218</v>
      </c>
      <c r="B25">
        <v>1</v>
      </c>
      <c r="C25">
        <v>0</v>
      </c>
      <c r="D25">
        <v>4.5944866160607202E-2</v>
      </c>
      <c r="E25">
        <v>0.954055133839392</v>
      </c>
      <c r="F25">
        <v>0.82034976152623196</v>
      </c>
      <c r="G25">
        <v>0.82034976152623196</v>
      </c>
      <c r="H25">
        <v>2.46552444630171E-2</v>
      </c>
      <c r="I25">
        <v>9.6113664855829502E-3</v>
      </c>
      <c r="J25">
        <v>1.5393849106889901E-2</v>
      </c>
      <c r="K25">
        <v>0.112375889067931</v>
      </c>
      <c r="L25">
        <v>0.21038290296374301</v>
      </c>
      <c r="M25">
        <v>0.66747186744828102</v>
      </c>
      <c r="N25" s="21">
        <v>1</v>
      </c>
      <c r="O25">
        <v>1.0118655430682</v>
      </c>
      <c r="P25">
        <v>0.97568361827540195</v>
      </c>
      <c r="Q25">
        <v>1.0219729585104</v>
      </c>
      <c r="R25">
        <v>1</v>
      </c>
      <c r="S25">
        <v>14.1099996566772</v>
      </c>
      <c r="T25" s="27">
        <f t="shared" si="0"/>
        <v>1</v>
      </c>
      <c r="U25" s="27">
        <f t="shared" si="1"/>
        <v>1.0219729585104</v>
      </c>
      <c r="V25" s="39">
        <f t="shared" si="2"/>
        <v>14.1099996566772</v>
      </c>
      <c r="W25" s="38">
        <f t="shared" si="3"/>
        <v>14.736888992466717</v>
      </c>
      <c r="X25" s="44">
        <f t="shared" si="4"/>
        <v>1.2279108175061932</v>
      </c>
      <c r="Y25" s="44">
        <f t="shared" si="5"/>
        <v>0.26409724833378456</v>
      </c>
      <c r="Z25" s="22">
        <f t="shared" si="6"/>
        <v>1.316117016438785</v>
      </c>
      <c r="AA25" s="22">
        <f t="shared" si="7"/>
        <v>2.806223557057546</v>
      </c>
      <c r="AB25" s="22">
        <f t="shared" si="8"/>
        <v>4.2963300976763072</v>
      </c>
      <c r="AC25" s="22">
        <v>1</v>
      </c>
      <c r="AD25" s="22">
        <v>1</v>
      </c>
      <c r="AE25" s="22">
        <v>1</v>
      </c>
      <c r="AF25" s="22">
        <f t="shared" si="9"/>
        <v>-0.10573411347504191</v>
      </c>
      <c r="AG25" s="22">
        <f t="shared" si="10"/>
        <v>0.97680415159684475</v>
      </c>
      <c r="AH25" s="22">
        <f t="shared" si="11"/>
        <v>0.21038290296374301</v>
      </c>
      <c r="AI25" s="22">
        <f t="shared" si="12"/>
        <v>1.316117016438785</v>
      </c>
      <c r="AJ25" s="22">
        <f t="shared" si="13"/>
        <v>-2.6288582302280261</v>
      </c>
      <c r="AK25" s="22">
        <f t="shared" si="14"/>
        <v>1.3004365594014071</v>
      </c>
      <c r="AL25" s="22">
        <f t="shared" si="15"/>
        <v>0.66747186744828102</v>
      </c>
      <c r="AM25" s="22">
        <f t="shared" si="16"/>
        <v>4.2963300976763072</v>
      </c>
      <c r="AN25" s="46">
        <v>0</v>
      </c>
      <c r="AO25" s="49">
        <v>0</v>
      </c>
      <c r="AP25" s="51">
        <v>0.5</v>
      </c>
      <c r="AQ25" s="50">
        <v>1</v>
      </c>
      <c r="AR25" s="17">
        <f t="shared" si="17"/>
        <v>0</v>
      </c>
      <c r="AS25" s="17">
        <f t="shared" si="18"/>
        <v>0</v>
      </c>
      <c r="AT25" s="17">
        <f t="shared" si="19"/>
        <v>478.06047420578886</v>
      </c>
      <c r="AU25" s="17">
        <f t="shared" si="20"/>
        <v>0</v>
      </c>
      <c r="AV25" s="17">
        <f t="shared" si="21"/>
        <v>0</v>
      </c>
      <c r="AW25" s="17">
        <f t="shared" si="22"/>
        <v>478.06047420578886</v>
      </c>
      <c r="AX25" s="14">
        <f t="shared" si="23"/>
        <v>0</v>
      </c>
      <c r="AY25" s="14">
        <f t="shared" si="24"/>
        <v>0</v>
      </c>
      <c r="AZ25" s="67">
        <f t="shared" si="25"/>
        <v>4.0162769787245672E-2</v>
      </c>
      <c r="BA25" s="21">
        <f t="shared" si="26"/>
        <v>1</v>
      </c>
      <c r="BB25" s="66">
        <v>0</v>
      </c>
      <c r="BC25" s="15">
        <f t="shared" si="27"/>
        <v>0</v>
      </c>
      <c r="BD25" s="19">
        <f t="shared" si="28"/>
        <v>0</v>
      </c>
      <c r="BE25" s="53">
        <f t="shared" si="29"/>
        <v>0</v>
      </c>
      <c r="BF25" s="61">
        <f t="shared" si="30"/>
        <v>0</v>
      </c>
      <c r="BG25" s="62">
        <f t="shared" si="31"/>
        <v>0</v>
      </c>
      <c r="BH25" s="63">
        <f t="shared" si="32"/>
        <v>14.736888992466717</v>
      </c>
      <c r="BI25" s="46">
        <f t="shared" si="33"/>
        <v>0</v>
      </c>
      <c r="BJ25" s="64" t="e">
        <f t="shared" si="34"/>
        <v>#DIV/0!</v>
      </c>
      <c r="BK25" s="66">
        <v>0</v>
      </c>
      <c r="BL25" s="66">
        <v>0</v>
      </c>
      <c r="BM25" s="66">
        <v>0</v>
      </c>
      <c r="BN25" s="10">
        <f t="shared" si="35"/>
        <v>0</v>
      </c>
      <c r="BO25" s="15">
        <f t="shared" si="36"/>
        <v>0</v>
      </c>
      <c r="BP25" s="9">
        <f t="shared" si="37"/>
        <v>0</v>
      </c>
      <c r="BQ25" s="53">
        <f t="shared" si="38"/>
        <v>0</v>
      </c>
      <c r="BR25" s="7">
        <f t="shared" si="39"/>
        <v>0</v>
      </c>
      <c r="BS25" s="62">
        <f t="shared" si="40"/>
        <v>0</v>
      </c>
      <c r="BT25" s="48">
        <f t="shared" si="41"/>
        <v>14.736888992466717</v>
      </c>
      <c r="BU25" s="46">
        <f t="shared" si="42"/>
        <v>0</v>
      </c>
      <c r="BV25" s="64" t="e">
        <f t="shared" si="43"/>
        <v>#DIV/0!</v>
      </c>
      <c r="BW25" s="16">
        <f t="shared" si="44"/>
        <v>71</v>
      </c>
      <c r="BX25" s="69">
        <f t="shared" si="45"/>
        <v>403.39485974309554</v>
      </c>
      <c r="BY25" s="66">
        <v>71</v>
      </c>
      <c r="BZ25" s="15">
        <f t="shared" si="46"/>
        <v>403.39485974309554</v>
      </c>
      <c r="CA25" s="37">
        <f t="shared" si="47"/>
        <v>332.39485974309554</v>
      </c>
      <c r="CB25" s="54">
        <f t="shared" si="48"/>
        <v>332.39485974309554</v>
      </c>
      <c r="CC25" s="26">
        <f t="shared" si="49"/>
        <v>0.10354980054302054</v>
      </c>
      <c r="CD25" s="47">
        <f t="shared" si="50"/>
        <v>332.39485974309554</v>
      </c>
      <c r="CE25" s="48">
        <f t="shared" si="51"/>
        <v>14.1099996566772</v>
      </c>
      <c r="CF25" s="65">
        <f t="shared" si="52"/>
        <v>23.557396727915446</v>
      </c>
      <c r="CG25" t="s">
        <v>222</v>
      </c>
      <c r="CH25" s="66">
        <v>0</v>
      </c>
      <c r="CI25" s="15">
        <f t="shared" si="53"/>
        <v>373.63424733074652</v>
      </c>
      <c r="CJ25" s="37">
        <f t="shared" si="54"/>
        <v>373.63424733074652</v>
      </c>
      <c r="CK25" s="54">
        <f t="shared" si="55"/>
        <v>373.63424733074652</v>
      </c>
      <c r="CL25" s="26">
        <f t="shared" si="56"/>
        <v>5.8135093718802947E-2</v>
      </c>
      <c r="CM25" s="47">
        <f t="shared" si="57"/>
        <v>373.63424733074652</v>
      </c>
      <c r="CN25" s="48">
        <f t="shared" si="58"/>
        <v>14.1099996566772</v>
      </c>
      <c r="CO25" s="65">
        <f t="shared" si="59"/>
        <v>26.480103219133216</v>
      </c>
      <c r="CP25" s="70">
        <f t="shared" si="60"/>
        <v>1</v>
      </c>
      <c r="CQ25" s="1">
        <f t="shared" si="61"/>
        <v>142</v>
      </c>
    </row>
    <row r="26" spans="1:95" x14ac:dyDescent="0.2">
      <c r="A26" s="32" t="s">
        <v>213</v>
      </c>
      <c r="B26">
        <v>0</v>
      </c>
      <c r="C26">
        <v>0</v>
      </c>
      <c r="D26">
        <v>4.14691943127962E-2</v>
      </c>
      <c r="E26">
        <v>0.95853080568720295</v>
      </c>
      <c r="F26">
        <v>7.1095571095571006E-2</v>
      </c>
      <c r="G26">
        <v>7.1095571095571006E-2</v>
      </c>
      <c r="H26">
        <v>0.24250681198910001</v>
      </c>
      <c r="I26">
        <v>4.3596730245231599E-2</v>
      </c>
      <c r="J26">
        <v>0.102822682638219</v>
      </c>
      <c r="K26">
        <v>8.5499925986768199E-2</v>
      </c>
      <c r="L26">
        <v>0.72829683597934303</v>
      </c>
      <c r="M26">
        <v>-0.38198061487180901</v>
      </c>
      <c r="N26" s="21">
        <v>0</v>
      </c>
      <c r="O26">
        <v>1.0029143164338199</v>
      </c>
      <c r="P26">
        <v>0.98082062681646098</v>
      </c>
      <c r="Q26">
        <v>1.0213203986872299</v>
      </c>
      <c r="R26">
        <v>0.98743291994688298</v>
      </c>
      <c r="S26">
        <v>141.52999877929599</v>
      </c>
      <c r="T26" s="27">
        <f t="shared" si="0"/>
        <v>0.98743291994688298</v>
      </c>
      <c r="U26" s="27">
        <f t="shared" si="1"/>
        <v>1.0213203986872299</v>
      </c>
      <c r="V26" s="39">
        <f t="shared" si="2"/>
        <v>139.75137995471903</v>
      </c>
      <c r="W26" s="38">
        <f t="shared" si="3"/>
        <v>144.54747477947376</v>
      </c>
      <c r="X26" s="44">
        <f t="shared" si="4"/>
        <v>1.230223494350758</v>
      </c>
      <c r="Y26" s="44">
        <f t="shared" si="5"/>
        <v>9.4012355337608142E-2</v>
      </c>
      <c r="Z26" s="22">
        <f t="shared" si="6"/>
        <v>1</v>
      </c>
      <c r="AA26" s="22">
        <f t="shared" si="7"/>
        <v>1</v>
      </c>
      <c r="AB26" s="22">
        <f t="shared" si="8"/>
        <v>1</v>
      </c>
      <c r="AC26" s="22">
        <v>1</v>
      </c>
      <c r="AD26" s="22">
        <v>1</v>
      </c>
      <c r="AE26" s="22">
        <v>1</v>
      </c>
      <c r="AF26" s="22">
        <f t="shared" si="9"/>
        <v>-0.10573411347504191</v>
      </c>
      <c r="AG26" s="22">
        <f t="shared" si="10"/>
        <v>0.97680415159684475</v>
      </c>
      <c r="AH26" s="22">
        <f t="shared" si="11"/>
        <v>0.72829683597934303</v>
      </c>
      <c r="AI26" s="22">
        <f t="shared" si="12"/>
        <v>1.8340309494543849</v>
      </c>
      <c r="AJ26" s="22">
        <f t="shared" si="13"/>
        <v>-2.6288582302280261</v>
      </c>
      <c r="AK26" s="22">
        <f t="shared" si="14"/>
        <v>1.3004365594014071</v>
      </c>
      <c r="AL26" s="22">
        <f t="shared" si="15"/>
        <v>-0.38198061487180901</v>
      </c>
      <c r="AM26" s="22">
        <f t="shared" si="16"/>
        <v>3.2468776153562171</v>
      </c>
      <c r="AN26" s="46">
        <v>1</v>
      </c>
      <c r="AO26" s="49">
        <v>0</v>
      </c>
      <c r="AP26" s="51">
        <v>1</v>
      </c>
      <c r="AQ26" s="21">
        <v>2</v>
      </c>
      <c r="AR26" s="17">
        <f t="shared" si="17"/>
        <v>11.314272663703166</v>
      </c>
      <c r="AS26" s="17">
        <f t="shared" si="18"/>
        <v>0</v>
      </c>
      <c r="AT26" s="17">
        <f t="shared" si="19"/>
        <v>222.2765625479079</v>
      </c>
      <c r="AU26" s="17">
        <f t="shared" si="20"/>
        <v>11.314272663703166</v>
      </c>
      <c r="AV26" s="17">
        <f t="shared" si="21"/>
        <v>0</v>
      </c>
      <c r="AW26" s="17">
        <f t="shared" si="22"/>
        <v>222.2765625479079</v>
      </c>
      <c r="AX26" s="14">
        <f t="shared" si="23"/>
        <v>1.4446550345354746E-2</v>
      </c>
      <c r="AY26" s="14">
        <f t="shared" si="24"/>
        <v>0</v>
      </c>
      <c r="AZ26" s="67">
        <f t="shared" si="25"/>
        <v>1.8673876826029046E-2</v>
      </c>
      <c r="BA26" s="21">
        <f t="shared" si="26"/>
        <v>0</v>
      </c>
      <c r="BB26" s="66">
        <v>1415</v>
      </c>
      <c r="BC26" s="15">
        <f t="shared" si="27"/>
        <v>1722.6644493814813</v>
      </c>
      <c r="BD26" s="19">
        <f t="shared" si="28"/>
        <v>307.66444938148129</v>
      </c>
      <c r="BE26" s="53">
        <f t="shared" si="29"/>
        <v>307.66444938148129</v>
      </c>
      <c r="BF26" s="61">
        <f t="shared" si="30"/>
        <v>1.5281855959553467E-2</v>
      </c>
      <c r="BG26" s="62">
        <f t="shared" si="31"/>
        <v>20.706914825194801</v>
      </c>
      <c r="BH26" s="63">
        <f t="shared" si="32"/>
        <v>139.75137995471903</v>
      </c>
      <c r="BI26" s="46">
        <f t="shared" si="33"/>
        <v>0.14816966266740311</v>
      </c>
      <c r="BJ26" s="64">
        <f t="shared" si="34"/>
        <v>0.82140198603857673</v>
      </c>
      <c r="BK26" s="66">
        <v>0</v>
      </c>
      <c r="BL26" s="66">
        <v>0</v>
      </c>
      <c r="BM26" s="66">
        <v>0</v>
      </c>
      <c r="BN26" s="10">
        <f t="shared" si="35"/>
        <v>0</v>
      </c>
      <c r="BO26" s="15">
        <f t="shared" si="36"/>
        <v>0</v>
      </c>
      <c r="BP26" s="9">
        <f t="shared" si="37"/>
        <v>0</v>
      </c>
      <c r="BQ26" s="53">
        <f t="shared" si="38"/>
        <v>0</v>
      </c>
      <c r="BR26" s="7">
        <f t="shared" si="39"/>
        <v>0</v>
      </c>
      <c r="BS26" s="62">
        <f t="shared" si="40"/>
        <v>0</v>
      </c>
      <c r="BT26" s="48">
        <f t="shared" si="41"/>
        <v>144.54747477947376</v>
      </c>
      <c r="BU26" s="46">
        <f t="shared" si="42"/>
        <v>0</v>
      </c>
      <c r="BV26" s="64" t="e">
        <f t="shared" si="43"/>
        <v>#DIV/0!</v>
      </c>
      <c r="BW26" s="16">
        <f t="shared" si="44"/>
        <v>1555</v>
      </c>
      <c r="BX26" s="69">
        <f t="shared" si="45"/>
        <v>1910.224868222117</v>
      </c>
      <c r="BY26" s="66">
        <v>140</v>
      </c>
      <c r="BZ26" s="15">
        <f t="shared" si="46"/>
        <v>187.56041884063575</v>
      </c>
      <c r="CA26" s="37">
        <f t="shared" si="47"/>
        <v>47.560418840635748</v>
      </c>
      <c r="CB26" s="54">
        <f t="shared" si="48"/>
        <v>47.560418840635748</v>
      </c>
      <c r="CC26" s="26">
        <f t="shared" si="49"/>
        <v>1.4816329856895891E-2</v>
      </c>
      <c r="CD26" s="47">
        <f t="shared" si="50"/>
        <v>47.560418840635748</v>
      </c>
      <c r="CE26" s="48">
        <f t="shared" si="51"/>
        <v>139.75137995471903</v>
      </c>
      <c r="CF26" s="65">
        <f t="shared" si="52"/>
        <v>0.34032164015872934</v>
      </c>
      <c r="CG26" t="s">
        <v>222</v>
      </c>
      <c r="CH26" s="66">
        <v>0</v>
      </c>
      <c r="CI26" s="15">
        <f t="shared" si="53"/>
        <v>173.72307611254823</v>
      </c>
      <c r="CJ26" s="37">
        <f t="shared" si="54"/>
        <v>173.72307611254823</v>
      </c>
      <c r="CK26" s="54">
        <f t="shared" si="55"/>
        <v>173.72307611254823</v>
      </c>
      <c r="CL26" s="26">
        <f t="shared" si="56"/>
        <v>2.7030196998996146E-2</v>
      </c>
      <c r="CM26" s="47">
        <f t="shared" si="57"/>
        <v>173.72307611254823</v>
      </c>
      <c r="CN26" s="48">
        <f t="shared" si="58"/>
        <v>139.75137995471903</v>
      </c>
      <c r="CO26" s="65">
        <f t="shared" si="59"/>
        <v>1.2430866598157126</v>
      </c>
      <c r="CP26" s="70">
        <f t="shared" si="60"/>
        <v>0</v>
      </c>
      <c r="CQ26" s="1">
        <f t="shared" si="61"/>
        <v>1695</v>
      </c>
    </row>
    <row r="27" spans="1:95" x14ac:dyDescent="0.2">
      <c r="A27" s="32" t="s">
        <v>253</v>
      </c>
      <c r="B27">
        <v>0</v>
      </c>
      <c r="C27">
        <v>0</v>
      </c>
      <c r="D27">
        <v>9.3088294047143402E-2</v>
      </c>
      <c r="E27">
        <v>0.90691170595285597</v>
      </c>
      <c r="F27">
        <v>3.5359555025824302E-2</v>
      </c>
      <c r="G27">
        <v>3.5359555025824302E-2</v>
      </c>
      <c r="H27">
        <v>0.471374843292937</v>
      </c>
      <c r="I27">
        <v>0.20225658169661501</v>
      </c>
      <c r="J27">
        <v>0.30876959776216101</v>
      </c>
      <c r="K27">
        <v>0.104489021348526</v>
      </c>
      <c r="L27">
        <v>0.57803150239129997</v>
      </c>
      <c r="M27">
        <v>0.58276503264254298</v>
      </c>
      <c r="N27" s="21">
        <v>0</v>
      </c>
      <c r="O27">
        <v>1.0341118514813701</v>
      </c>
      <c r="P27">
        <v>0.99347285329218105</v>
      </c>
      <c r="Q27">
        <v>1.01735364594875</v>
      </c>
      <c r="R27">
        <v>0.98924733032387202</v>
      </c>
      <c r="S27">
        <v>23.8250007629394</v>
      </c>
      <c r="T27" s="27">
        <f t="shared" si="0"/>
        <v>0.98924733032387202</v>
      </c>
      <c r="U27" s="27">
        <f t="shared" si="1"/>
        <v>1.01735364594875</v>
      </c>
      <c r="V27" s="39">
        <f t="shared" si="2"/>
        <v>23.568818399702014</v>
      </c>
      <c r="W27" s="38">
        <f t="shared" si="3"/>
        <v>24.23845139090815</v>
      </c>
      <c r="X27" s="44">
        <f t="shared" si="4"/>
        <v>1.2035507844756399</v>
      </c>
      <c r="Y27" s="44">
        <f t="shared" si="5"/>
        <v>0.178671064028433</v>
      </c>
      <c r="Z27" s="22">
        <f t="shared" si="6"/>
        <v>1</v>
      </c>
      <c r="AA27" s="22">
        <f t="shared" si="7"/>
        <v>1</v>
      </c>
      <c r="AB27" s="22">
        <f t="shared" si="8"/>
        <v>1</v>
      </c>
      <c r="AC27" s="22">
        <v>1</v>
      </c>
      <c r="AD27" s="22">
        <v>1</v>
      </c>
      <c r="AE27" s="22">
        <v>1</v>
      </c>
      <c r="AF27" s="22">
        <f t="shared" si="9"/>
        <v>-0.10573411347504191</v>
      </c>
      <c r="AG27" s="22">
        <f t="shared" si="10"/>
        <v>0.97680415159684475</v>
      </c>
      <c r="AH27" s="22">
        <f t="shared" si="11"/>
        <v>0.57803150239129997</v>
      </c>
      <c r="AI27" s="22">
        <f t="shared" si="12"/>
        <v>1.6837656158663419</v>
      </c>
      <c r="AJ27" s="22">
        <f t="shared" si="13"/>
        <v>-2.6288582302280261</v>
      </c>
      <c r="AK27" s="22">
        <f t="shared" si="14"/>
        <v>1.3004365594014071</v>
      </c>
      <c r="AL27" s="22">
        <f t="shared" si="15"/>
        <v>0.58276503264254298</v>
      </c>
      <c r="AM27" s="22">
        <f t="shared" si="16"/>
        <v>4.2116232628705692</v>
      </c>
      <c r="AN27" s="46">
        <v>0</v>
      </c>
      <c r="AO27" s="49">
        <v>0</v>
      </c>
      <c r="AP27" s="51">
        <v>0.5</v>
      </c>
      <c r="AQ27" s="50">
        <v>1</v>
      </c>
      <c r="AR27" s="17">
        <f t="shared" si="17"/>
        <v>0</v>
      </c>
      <c r="AS27" s="17">
        <f t="shared" si="18"/>
        <v>0</v>
      </c>
      <c r="AT27" s="17">
        <f t="shared" si="19"/>
        <v>157.31425130349055</v>
      </c>
      <c r="AU27" s="17">
        <f t="shared" si="20"/>
        <v>0</v>
      </c>
      <c r="AV27" s="17">
        <f t="shared" si="21"/>
        <v>0</v>
      </c>
      <c r="AW27" s="17">
        <f t="shared" si="22"/>
        <v>157.31425130349055</v>
      </c>
      <c r="AX27" s="14">
        <f t="shared" si="23"/>
        <v>0</v>
      </c>
      <c r="AY27" s="14">
        <f t="shared" si="24"/>
        <v>0</v>
      </c>
      <c r="AZ27" s="67">
        <f t="shared" si="25"/>
        <v>1.3216269489443802E-2</v>
      </c>
      <c r="BA27" s="21">
        <f t="shared" si="26"/>
        <v>0</v>
      </c>
      <c r="BB27" s="66">
        <v>0</v>
      </c>
      <c r="BC27" s="15">
        <f t="shared" si="27"/>
        <v>0</v>
      </c>
      <c r="BD27" s="19">
        <f t="shared" si="28"/>
        <v>0</v>
      </c>
      <c r="BE27" s="53">
        <f t="shared" si="29"/>
        <v>0</v>
      </c>
      <c r="BF27" s="61">
        <f t="shared" si="30"/>
        <v>0</v>
      </c>
      <c r="BG27" s="62">
        <f t="shared" si="31"/>
        <v>0</v>
      </c>
      <c r="BH27" s="63">
        <f t="shared" si="32"/>
        <v>24.23845139090815</v>
      </c>
      <c r="BI27" s="46">
        <f t="shared" si="33"/>
        <v>0</v>
      </c>
      <c r="BJ27" s="64" t="e">
        <f t="shared" si="34"/>
        <v>#DIV/0!</v>
      </c>
      <c r="BK27" s="66">
        <v>0</v>
      </c>
      <c r="BL27" s="66">
        <v>0</v>
      </c>
      <c r="BM27" s="66">
        <v>0</v>
      </c>
      <c r="BN27" s="10">
        <f t="shared" si="35"/>
        <v>0</v>
      </c>
      <c r="BO27" s="15">
        <f t="shared" si="36"/>
        <v>0</v>
      </c>
      <c r="BP27" s="9">
        <f t="shared" si="37"/>
        <v>0</v>
      </c>
      <c r="BQ27" s="53">
        <f t="shared" si="38"/>
        <v>0</v>
      </c>
      <c r="BR27" s="7">
        <f t="shared" si="39"/>
        <v>0</v>
      </c>
      <c r="BS27" s="62">
        <f t="shared" si="40"/>
        <v>0</v>
      </c>
      <c r="BT27" s="48">
        <f t="shared" si="41"/>
        <v>24.23845139090815</v>
      </c>
      <c r="BU27" s="46">
        <f t="shared" si="42"/>
        <v>0</v>
      </c>
      <c r="BV27" s="64" t="e">
        <f t="shared" si="43"/>
        <v>#DIV/0!</v>
      </c>
      <c r="BW27" s="16">
        <f t="shared" si="44"/>
        <v>71</v>
      </c>
      <c r="BX27" s="69">
        <f t="shared" si="45"/>
        <v>132.74421075197355</v>
      </c>
      <c r="BY27" s="66">
        <v>71</v>
      </c>
      <c r="BZ27" s="15">
        <f t="shared" si="46"/>
        <v>132.74421075197355</v>
      </c>
      <c r="CA27" s="37">
        <f t="shared" si="47"/>
        <v>61.744210751973554</v>
      </c>
      <c r="CB27" s="54">
        <f t="shared" si="48"/>
        <v>61.744210751973554</v>
      </c>
      <c r="CC27" s="26">
        <f t="shared" si="49"/>
        <v>1.9234956620552534E-2</v>
      </c>
      <c r="CD27" s="47">
        <f t="shared" si="50"/>
        <v>61.744210751973554</v>
      </c>
      <c r="CE27" s="48">
        <f t="shared" si="51"/>
        <v>23.568818399702014</v>
      </c>
      <c r="CF27" s="65">
        <f t="shared" si="52"/>
        <v>2.6197414611482688</v>
      </c>
      <c r="CG27" t="s">
        <v>222</v>
      </c>
      <c r="CH27" s="66">
        <v>0</v>
      </c>
      <c r="CI27" s="15">
        <f t="shared" si="53"/>
        <v>122.9509550602957</v>
      </c>
      <c r="CJ27" s="37">
        <f t="shared" si="54"/>
        <v>122.9509550602957</v>
      </c>
      <c r="CK27" s="54">
        <f t="shared" si="55"/>
        <v>122.9509550602957</v>
      </c>
      <c r="CL27" s="26">
        <f t="shared" si="56"/>
        <v>1.9130380435708059E-2</v>
      </c>
      <c r="CM27" s="47">
        <f t="shared" si="57"/>
        <v>122.9509550602957</v>
      </c>
      <c r="CN27" s="48">
        <f t="shared" si="58"/>
        <v>23.568818399702014</v>
      </c>
      <c r="CO27" s="65">
        <f t="shared" si="59"/>
        <v>5.2166787903907048</v>
      </c>
      <c r="CP27" s="70">
        <f t="shared" si="60"/>
        <v>0</v>
      </c>
      <c r="CQ27" s="1">
        <f t="shared" si="61"/>
        <v>142</v>
      </c>
    </row>
    <row r="28" spans="1:95" x14ac:dyDescent="0.2">
      <c r="A28" s="32" t="s">
        <v>150</v>
      </c>
      <c r="B28">
        <v>0</v>
      </c>
      <c r="C28">
        <v>0</v>
      </c>
      <c r="D28">
        <v>8.12903225806451E-2</v>
      </c>
      <c r="E28">
        <v>0.91870967741935405</v>
      </c>
      <c r="F28">
        <v>0.14195183776932799</v>
      </c>
      <c r="G28">
        <v>0.14195183776932799</v>
      </c>
      <c r="H28">
        <v>0.16390977443609001</v>
      </c>
      <c r="I28">
        <v>3.4586466165413499E-2</v>
      </c>
      <c r="J28">
        <v>7.5293159501473902E-2</v>
      </c>
      <c r="K28">
        <v>0.103382795293479</v>
      </c>
      <c r="L28">
        <v>0.66274706258024996</v>
      </c>
      <c r="M28">
        <v>-0.35461526130544102</v>
      </c>
      <c r="N28" s="21">
        <v>1</v>
      </c>
      <c r="O28">
        <v>1.00097101107318</v>
      </c>
      <c r="P28">
        <v>0.96427591320836703</v>
      </c>
      <c r="Q28">
        <v>1.0203791267272</v>
      </c>
      <c r="R28">
        <v>0.98115844388832696</v>
      </c>
      <c r="S28">
        <v>75.010002136230398</v>
      </c>
      <c r="T28" s="27">
        <f t="shared" si="0"/>
        <v>0.98115844388832696</v>
      </c>
      <c r="U28" s="27">
        <f t="shared" si="1"/>
        <v>1.0203791267272</v>
      </c>
      <c r="V28" s="39">
        <f t="shared" si="2"/>
        <v>75.010002136230398</v>
      </c>
      <c r="W28" s="38">
        <f t="shared" si="3"/>
        <v>78.098431129351468</v>
      </c>
      <c r="X28" s="44">
        <f t="shared" si="4"/>
        <v>1.2096470525558722</v>
      </c>
      <c r="Y28" s="44">
        <f t="shared" si="5"/>
        <v>0.10605231335939393</v>
      </c>
      <c r="Z28" s="22">
        <f t="shared" si="6"/>
        <v>1.7684811760552919</v>
      </c>
      <c r="AA28" s="22">
        <f t="shared" si="7"/>
        <v>2.5213620724889383</v>
      </c>
      <c r="AB28" s="22">
        <f t="shared" si="8"/>
        <v>3.2742429689225849</v>
      </c>
      <c r="AC28" s="22">
        <v>1</v>
      </c>
      <c r="AD28" s="22">
        <v>1</v>
      </c>
      <c r="AE28" s="22">
        <v>1</v>
      </c>
      <c r="AF28" s="22">
        <f t="shared" si="9"/>
        <v>-0.10573411347504191</v>
      </c>
      <c r="AG28" s="22">
        <f t="shared" si="10"/>
        <v>0.97680415159684475</v>
      </c>
      <c r="AH28" s="22">
        <f t="shared" si="11"/>
        <v>0.66274706258024996</v>
      </c>
      <c r="AI28" s="22">
        <f t="shared" si="12"/>
        <v>1.7684811760552919</v>
      </c>
      <c r="AJ28" s="22">
        <f t="shared" si="13"/>
        <v>-2.6288582302280261</v>
      </c>
      <c r="AK28" s="22">
        <f t="shared" si="14"/>
        <v>1.3004365594014071</v>
      </c>
      <c r="AL28" s="22">
        <f t="shared" si="15"/>
        <v>-0.35461526130544102</v>
      </c>
      <c r="AM28" s="22">
        <f t="shared" si="16"/>
        <v>3.2742429689225849</v>
      </c>
      <c r="AN28" s="46">
        <v>1</v>
      </c>
      <c r="AO28" s="46">
        <v>1</v>
      </c>
      <c r="AP28" s="51">
        <v>1</v>
      </c>
      <c r="AQ28" s="21">
        <v>1</v>
      </c>
      <c r="AR28" s="17">
        <f t="shared" si="17"/>
        <v>32.02673523882347</v>
      </c>
      <c r="AS28" s="17">
        <f t="shared" si="18"/>
        <v>17.298251515831577</v>
      </c>
      <c r="AT28" s="17">
        <f t="shared" si="19"/>
        <v>289.78695405703354</v>
      </c>
      <c r="AU28" s="17">
        <f t="shared" si="20"/>
        <v>32.02673523882347</v>
      </c>
      <c r="AV28" s="17">
        <f t="shared" si="21"/>
        <v>17.298251515831577</v>
      </c>
      <c r="AW28" s="17">
        <f t="shared" si="22"/>
        <v>289.78695405703354</v>
      </c>
      <c r="AX28" s="14">
        <f t="shared" si="23"/>
        <v>4.0893114102623737E-2</v>
      </c>
      <c r="AY28" s="14">
        <f t="shared" si="24"/>
        <v>2.0326306342992685E-2</v>
      </c>
      <c r="AZ28" s="67">
        <f t="shared" si="25"/>
        <v>2.4345553232517886E-2</v>
      </c>
      <c r="BA28" s="21">
        <f t="shared" si="26"/>
        <v>1</v>
      </c>
      <c r="BB28" s="66">
        <v>2100</v>
      </c>
      <c r="BC28" s="15">
        <f t="shared" si="27"/>
        <v>4876.2584980532647</v>
      </c>
      <c r="BD28" s="19">
        <f t="shared" si="28"/>
        <v>2776.2584980532647</v>
      </c>
      <c r="BE28" s="53">
        <f t="shared" si="29"/>
        <v>2776.2584980532647</v>
      </c>
      <c r="BF28" s="61">
        <f t="shared" si="30"/>
        <v>0.13789822827768655</v>
      </c>
      <c r="BG28" s="62">
        <f t="shared" si="31"/>
        <v>186.85209931626397</v>
      </c>
      <c r="BH28" s="63">
        <f t="shared" si="32"/>
        <v>75.010002136230398</v>
      </c>
      <c r="BI28" s="46">
        <f t="shared" si="33"/>
        <v>2.491029116049218</v>
      </c>
      <c r="BJ28" s="64">
        <f t="shared" si="34"/>
        <v>0.43065805490795395</v>
      </c>
      <c r="BK28" s="66">
        <v>2400</v>
      </c>
      <c r="BL28" s="66">
        <v>2100</v>
      </c>
      <c r="BM28" s="66">
        <v>0</v>
      </c>
      <c r="BN28" s="10">
        <f t="shared" si="35"/>
        <v>4500</v>
      </c>
      <c r="BO28" s="15">
        <f t="shared" si="36"/>
        <v>3606.1306609230182</v>
      </c>
      <c r="BP28" s="9">
        <f t="shared" si="37"/>
        <v>-893.86933907698176</v>
      </c>
      <c r="BQ28" s="53">
        <f t="shared" si="38"/>
        <v>0</v>
      </c>
      <c r="BR28" s="7">
        <f t="shared" si="39"/>
        <v>0</v>
      </c>
      <c r="BS28" s="62">
        <f t="shared" si="40"/>
        <v>0</v>
      </c>
      <c r="BT28" s="48">
        <f t="shared" si="41"/>
        <v>78.098431129351468</v>
      </c>
      <c r="BU28" s="46">
        <f t="shared" si="42"/>
        <v>0</v>
      </c>
      <c r="BV28" s="64">
        <f t="shared" si="43"/>
        <v>1.2478749172244881</v>
      </c>
      <c r="BW28" s="16">
        <f t="shared" si="44"/>
        <v>6674</v>
      </c>
      <c r="BX28" s="69">
        <f t="shared" si="45"/>
        <v>8726.9158956436913</v>
      </c>
      <c r="BY28" s="66">
        <v>74</v>
      </c>
      <c r="BZ28" s="15">
        <f t="shared" si="46"/>
        <v>244.52673666740964</v>
      </c>
      <c r="CA28" s="37">
        <f t="shared" si="47"/>
        <v>170.52673666740964</v>
      </c>
      <c r="CB28" s="54">
        <f t="shared" si="48"/>
        <v>170.52673666740964</v>
      </c>
      <c r="CC28" s="26">
        <f t="shared" si="49"/>
        <v>5.3123593977386245E-2</v>
      </c>
      <c r="CD28" s="47">
        <f t="shared" si="50"/>
        <v>170.52673666740964</v>
      </c>
      <c r="CE28" s="48">
        <f t="shared" si="51"/>
        <v>75.010002136230398</v>
      </c>
      <c r="CF28" s="65">
        <f t="shared" si="52"/>
        <v>2.2733866392605253</v>
      </c>
      <c r="CG28" t="s">
        <v>222</v>
      </c>
      <c r="CH28" s="66">
        <v>485</v>
      </c>
      <c r="CI28" s="15">
        <f t="shared" si="53"/>
        <v>226.4866817221139</v>
      </c>
      <c r="CJ28" s="37">
        <f t="shared" si="54"/>
        <v>-258.51331827788613</v>
      </c>
      <c r="CK28" s="54">
        <f t="shared" si="55"/>
        <v>-258.51331827788613</v>
      </c>
      <c r="CL28" s="26">
        <f t="shared" si="56"/>
        <v>-4.0223015135815485E-2</v>
      </c>
      <c r="CM28" s="47">
        <f t="shared" si="57"/>
        <v>-258.51331827788613</v>
      </c>
      <c r="CN28" s="48">
        <f t="shared" si="58"/>
        <v>75.010002136230398</v>
      </c>
      <c r="CO28" s="65">
        <f t="shared" si="59"/>
        <v>-3.4463846275911814</v>
      </c>
      <c r="CP28" s="70">
        <f t="shared" si="60"/>
        <v>1</v>
      </c>
      <c r="CQ28" s="1">
        <f t="shared" si="61"/>
        <v>6748</v>
      </c>
    </row>
    <row r="29" spans="1:95" x14ac:dyDescent="0.2">
      <c r="A29" s="32" t="s">
        <v>151</v>
      </c>
      <c r="B29">
        <v>0</v>
      </c>
      <c r="C29">
        <v>1</v>
      </c>
      <c r="D29">
        <v>0.30513595166163099</v>
      </c>
      <c r="E29">
        <v>0.69486404833836801</v>
      </c>
      <c r="F29">
        <v>0.44927536231884002</v>
      </c>
      <c r="G29">
        <v>0.44927536231884002</v>
      </c>
      <c r="H29">
        <v>0.420814479638009</v>
      </c>
      <c r="I29">
        <v>0.203619909502262</v>
      </c>
      <c r="J29">
        <v>0.29272206316082999</v>
      </c>
      <c r="K29">
        <v>0.36264695088377602</v>
      </c>
      <c r="L29">
        <v>-0.21852802550519301</v>
      </c>
      <c r="M29">
        <v>-1.8150397351758001</v>
      </c>
      <c r="N29" s="21">
        <v>0</v>
      </c>
      <c r="O29">
        <v>0.98852604896682805</v>
      </c>
      <c r="P29">
        <v>0.98334846224956995</v>
      </c>
      <c r="Q29">
        <v>1.012542780892</v>
      </c>
      <c r="R29">
        <v>0.98743639009167905</v>
      </c>
      <c r="S29">
        <v>25.549999237060501</v>
      </c>
      <c r="T29" s="27">
        <f t="shared" si="0"/>
        <v>0.98334846224956995</v>
      </c>
      <c r="U29" s="27">
        <f t="shared" si="1"/>
        <v>1.012542780892</v>
      </c>
      <c r="V29" s="39">
        <f t="shared" si="2"/>
        <v>25.12455246024113</v>
      </c>
      <c r="W29" s="38">
        <f t="shared" si="3"/>
        <v>25.870467279281719</v>
      </c>
      <c r="X29" s="44">
        <f t="shared" si="4"/>
        <v>1.0939811546224067</v>
      </c>
      <c r="Y29" s="44">
        <f t="shared" si="5"/>
        <v>0.3547842970691697</v>
      </c>
      <c r="Z29" s="22">
        <f t="shared" si="6"/>
        <v>1</v>
      </c>
      <c r="AA29" s="22">
        <f t="shared" si="7"/>
        <v>1</v>
      </c>
      <c r="AB29" s="22">
        <f t="shared" si="8"/>
        <v>1</v>
      </c>
      <c r="AC29" s="22">
        <v>1</v>
      </c>
      <c r="AD29" s="22">
        <v>1</v>
      </c>
      <c r="AE29" s="22">
        <v>1</v>
      </c>
      <c r="AF29" s="22">
        <f t="shared" si="9"/>
        <v>-0.10573411347504191</v>
      </c>
      <c r="AG29" s="22">
        <f t="shared" si="10"/>
        <v>0.97680415159684475</v>
      </c>
      <c r="AH29" s="22">
        <f t="shared" si="11"/>
        <v>-0.10573411347504191</v>
      </c>
      <c r="AI29" s="22">
        <f t="shared" si="12"/>
        <v>1</v>
      </c>
      <c r="AJ29" s="22">
        <f t="shared" si="13"/>
        <v>-2.6288582302280261</v>
      </c>
      <c r="AK29" s="22">
        <f t="shared" si="14"/>
        <v>1.3004365594014071</v>
      </c>
      <c r="AL29" s="22">
        <f t="shared" si="15"/>
        <v>-1.8150397351758001</v>
      </c>
      <c r="AM29" s="22">
        <f t="shared" si="16"/>
        <v>1.813818495052226</v>
      </c>
      <c r="AN29" s="46">
        <v>1</v>
      </c>
      <c r="AO29" s="46">
        <v>1</v>
      </c>
      <c r="AP29" s="51">
        <v>1</v>
      </c>
      <c r="AQ29" s="21">
        <v>1</v>
      </c>
      <c r="AR29" s="17">
        <f t="shared" si="17"/>
        <v>1</v>
      </c>
      <c r="AS29" s="17">
        <f t="shared" si="18"/>
        <v>1</v>
      </c>
      <c r="AT29" s="17">
        <f t="shared" si="19"/>
        <v>10.823688970999504</v>
      </c>
      <c r="AU29" s="17">
        <f t="shared" si="20"/>
        <v>1</v>
      </c>
      <c r="AV29" s="17">
        <f t="shared" si="21"/>
        <v>1</v>
      </c>
      <c r="AW29" s="17">
        <f t="shared" si="22"/>
        <v>10.823688970999504</v>
      </c>
      <c r="AX29" s="14">
        <f t="shared" si="23"/>
        <v>1.2768430437159347E-3</v>
      </c>
      <c r="AY29" s="14">
        <f t="shared" si="24"/>
        <v>1.1750497629422138E-3</v>
      </c>
      <c r="AZ29" s="67">
        <f t="shared" si="25"/>
        <v>9.0931869888050056E-4</v>
      </c>
      <c r="BA29" s="21">
        <f t="shared" si="26"/>
        <v>0</v>
      </c>
      <c r="BB29" s="66">
        <v>128</v>
      </c>
      <c r="BC29" s="15">
        <f t="shared" si="27"/>
        <v>152.25587190486291</v>
      </c>
      <c r="BD29" s="19">
        <f t="shared" si="28"/>
        <v>24.255871904862914</v>
      </c>
      <c r="BE29" s="53">
        <f t="shared" si="29"/>
        <v>24.255871904862914</v>
      </c>
      <c r="BF29" s="61">
        <f t="shared" si="30"/>
        <v>1.2048019892083321E-3</v>
      </c>
      <c r="BG29" s="62">
        <f t="shared" si="31"/>
        <v>1.6325066953772784</v>
      </c>
      <c r="BH29" s="63">
        <f t="shared" si="32"/>
        <v>25.12455246024113</v>
      </c>
      <c r="BI29" s="46">
        <f t="shared" si="33"/>
        <v>6.4976548257353939E-2</v>
      </c>
      <c r="BJ29" s="64">
        <f t="shared" si="34"/>
        <v>0.84069007256403749</v>
      </c>
      <c r="BK29" s="66">
        <v>26</v>
      </c>
      <c r="BL29" s="66">
        <v>281</v>
      </c>
      <c r="BM29" s="66">
        <v>26</v>
      </c>
      <c r="BN29" s="10">
        <f t="shared" si="35"/>
        <v>333</v>
      </c>
      <c r="BO29" s="15">
        <f t="shared" si="36"/>
        <v>208.46792854310402</v>
      </c>
      <c r="BP29" s="9">
        <f t="shared" si="37"/>
        <v>-124.53207145689598</v>
      </c>
      <c r="BQ29" s="53">
        <f t="shared" si="38"/>
        <v>0</v>
      </c>
      <c r="BR29" s="7">
        <f t="shared" si="39"/>
        <v>0</v>
      </c>
      <c r="BS29" s="62">
        <f t="shared" si="40"/>
        <v>0</v>
      </c>
      <c r="BT29" s="48">
        <f t="shared" si="41"/>
        <v>25.870467279281719</v>
      </c>
      <c r="BU29" s="46">
        <f t="shared" si="42"/>
        <v>0</v>
      </c>
      <c r="BV29" s="64">
        <f t="shared" si="43"/>
        <v>1.5973680092050562</v>
      </c>
      <c r="BW29" s="16">
        <f t="shared" si="44"/>
        <v>461</v>
      </c>
      <c r="BX29" s="69">
        <f t="shared" si="45"/>
        <v>369.85699745952269</v>
      </c>
      <c r="BY29" s="66">
        <v>0</v>
      </c>
      <c r="BZ29" s="15">
        <f t="shared" si="46"/>
        <v>9.1331970115557475</v>
      </c>
      <c r="CA29" s="37">
        <f t="shared" si="47"/>
        <v>9.1331970115557475</v>
      </c>
      <c r="CB29" s="54">
        <f t="shared" si="48"/>
        <v>9.1331970115557475</v>
      </c>
      <c r="CC29" s="26">
        <f t="shared" si="49"/>
        <v>2.8452327138802987E-3</v>
      </c>
      <c r="CD29" s="47">
        <f t="shared" si="50"/>
        <v>9.1331970115557475</v>
      </c>
      <c r="CE29" s="48">
        <f t="shared" si="51"/>
        <v>25.12455246024113</v>
      </c>
      <c r="CF29" s="65">
        <f t="shared" si="52"/>
        <v>0.36351680397128527</v>
      </c>
      <c r="CG29" t="s">
        <v>222</v>
      </c>
      <c r="CH29" s="66">
        <v>0</v>
      </c>
      <c r="CI29" s="15">
        <f t="shared" si="53"/>
        <v>8.4593918556852969</v>
      </c>
      <c r="CJ29" s="37">
        <f t="shared" si="54"/>
        <v>8.4593918556852969</v>
      </c>
      <c r="CK29" s="54">
        <f t="shared" si="55"/>
        <v>8.4593918556852969</v>
      </c>
      <c r="CL29" s="26">
        <f t="shared" si="56"/>
        <v>1.3162271441862917E-3</v>
      </c>
      <c r="CM29" s="47">
        <f t="shared" si="57"/>
        <v>8.4593918556852969</v>
      </c>
      <c r="CN29" s="48">
        <f t="shared" si="58"/>
        <v>25.12455246024113</v>
      </c>
      <c r="CO29" s="65">
        <f t="shared" si="59"/>
        <v>0.3366982106078123</v>
      </c>
      <c r="CP29" s="70">
        <f t="shared" si="60"/>
        <v>0</v>
      </c>
      <c r="CQ29" s="1">
        <f t="shared" si="61"/>
        <v>461</v>
      </c>
    </row>
    <row r="30" spans="1:95" x14ac:dyDescent="0.2">
      <c r="A30" s="32" t="s">
        <v>164</v>
      </c>
      <c r="B30">
        <v>0</v>
      </c>
      <c r="C30">
        <v>0</v>
      </c>
      <c r="D30">
        <v>6.03907637655417E-2</v>
      </c>
      <c r="E30">
        <v>0.93960923623445802</v>
      </c>
      <c r="F30">
        <v>3.8596491228070101E-2</v>
      </c>
      <c r="G30">
        <v>3.8596491228070101E-2</v>
      </c>
      <c r="H30">
        <v>0.13877952755905501</v>
      </c>
      <c r="I30">
        <v>2.2637795275590501E-2</v>
      </c>
      <c r="J30">
        <v>5.6050535531117503E-2</v>
      </c>
      <c r="K30">
        <v>4.6511869484631603E-2</v>
      </c>
      <c r="L30">
        <v>0.34427701036675101</v>
      </c>
      <c r="M30">
        <v>-1.6375630661365399</v>
      </c>
      <c r="N30" s="21">
        <v>0</v>
      </c>
      <c r="O30">
        <v>1.00474593822879</v>
      </c>
      <c r="P30">
        <v>0.97465908977498505</v>
      </c>
      <c r="Q30">
        <v>1.03225015534819</v>
      </c>
      <c r="R30">
        <v>0.97763444360439</v>
      </c>
      <c r="S30">
        <v>42.430000305175703</v>
      </c>
      <c r="T30" s="27">
        <f t="shared" si="0"/>
        <v>0.97763444360439</v>
      </c>
      <c r="U30" s="27">
        <f t="shared" si="1"/>
        <v>1.03225015534819</v>
      </c>
      <c r="V30" s="39">
        <f t="shared" si="2"/>
        <v>41.481029740484544</v>
      </c>
      <c r="W30" s="38">
        <f t="shared" si="3"/>
        <v>43.798374406441368</v>
      </c>
      <c r="X30" s="44">
        <f t="shared" si="4"/>
        <v>1.2204463084836599</v>
      </c>
      <c r="Y30" s="44">
        <f t="shared" si="5"/>
        <v>5.736621058172521E-2</v>
      </c>
      <c r="Z30" s="22">
        <f t="shared" si="6"/>
        <v>1</v>
      </c>
      <c r="AA30" s="22">
        <f t="shared" si="7"/>
        <v>1</v>
      </c>
      <c r="AB30" s="22">
        <f t="shared" si="8"/>
        <v>1</v>
      </c>
      <c r="AC30" s="22">
        <v>1</v>
      </c>
      <c r="AD30" s="22">
        <v>1</v>
      </c>
      <c r="AE30" s="22">
        <v>1</v>
      </c>
      <c r="AF30" s="22">
        <f t="shared" si="9"/>
        <v>-0.10573411347504191</v>
      </c>
      <c r="AG30" s="22">
        <f t="shared" si="10"/>
        <v>0.97680415159684475</v>
      </c>
      <c r="AH30" s="22">
        <f t="shared" si="11"/>
        <v>0.34427701036675101</v>
      </c>
      <c r="AI30" s="22">
        <f t="shared" si="12"/>
        <v>1.450011123841793</v>
      </c>
      <c r="AJ30" s="22">
        <f t="shared" si="13"/>
        <v>-2.6288582302280261</v>
      </c>
      <c r="AK30" s="22">
        <f t="shared" si="14"/>
        <v>1.3004365594014071</v>
      </c>
      <c r="AL30" s="22">
        <f t="shared" si="15"/>
        <v>-1.6375630661365399</v>
      </c>
      <c r="AM30" s="22">
        <f t="shared" si="16"/>
        <v>1.9912951640914862</v>
      </c>
      <c r="AN30" s="46">
        <v>1</v>
      </c>
      <c r="AO30" s="46">
        <v>1</v>
      </c>
      <c r="AP30" s="51">
        <v>1</v>
      </c>
      <c r="AQ30" s="21">
        <v>1</v>
      </c>
      <c r="AR30" s="17">
        <f t="shared" si="17"/>
        <v>4.4206419012497298</v>
      </c>
      <c r="AS30" s="17">
        <f t="shared" si="18"/>
        <v>4.4206419012497298</v>
      </c>
      <c r="AT30" s="17">
        <f t="shared" si="19"/>
        <v>15.723258559892342</v>
      </c>
      <c r="AU30" s="17">
        <f t="shared" si="20"/>
        <v>4.4206419012497298</v>
      </c>
      <c r="AV30" s="17">
        <f t="shared" si="21"/>
        <v>4.4206419012497298</v>
      </c>
      <c r="AW30" s="17">
        <f t="shared" si="22"/>
        <v>15.723258559892342</v>
      </c>
      <c r="AX30" s="14">
        <f t="shared" si="23"/>
        <v>5.6444658603699007E-3</v>
      </c>
      <c r="AY30" s="14">
        <f t="shared" si="24"/>
        <v>5.1944742181159126E-3</v>
      </c>
      <c r="AZ30" s="67">
        <f t="shared" si="25"/>
        <v>1.3209408598261589E-3</v>
      </c>
      <c r="BA30" s="21">
        <f t="shared" si="26"/>
        <v>0</v>
      </c>
      <c r="BB30" s="66">
        <v>933</v>
      </c>
      <c r="BC30" s="15">
        <f t="shared" si="27"/>
        <v>673.06868705394845</v>
      </c>
      <c r="BD30" s="19">
        <f t="shared" si="28"/>
        <v>-259.93131294605155</v>
      </c>
      <c r="BE30" s="53">
        <f t="shared" si="29"/>
        <v>0</v>
      </c>
      <c r="BF30" s="61">
        <f t="shared" si="30"/>
        <v>0</v>
      </c>
      <c r="BG30" s="62">
        <f t="shared" si="31"/>
        <v>0</v>
      </c>
      <c r="BH30" s="63">
        <f t="shared" si="32"/>
        <v>43.798374406441368</v>
      </c>
      <c r="BI30" s="46">
        <f t="shared" si="33"/>
        <v>0</v>
      </c>
      <c r="BJ30" s="64">
        <f t="shared" si="34"/>
        <v>1.3861883904951551</v>
      </c>
      <c r="BK30" s="66">
        <v>212</v>
      </c>
      <c r="BL30" s="66">
        <v>1443</v>
      </c>
      <c r="BM30" s="66">
        <v>0</v>
      </c>
      <c r="BN30" s="10">
        <f t="shared" si="35"/>
        <v>1655</v>
      </c>
      <c r="BO30" s="15">
        <f t="shared" si="36"/>
        <v>921.56205998438031</v>
      </c>
      <c r="BP30" s="9">
        <f t="shared" si="37"/>
        <v>-733.43794001561969</v>
      </c>
      <c r="BQ30" s="53">
        <f t="shared" si="38"/>
        <v>0</v>
      </c>
      <c r="BR30" s="7">
        <f t="shared" si="39"/>
        <v>0</v>
      </c>
      <c r="BS30" s="62">
        <f t="shared" si="40"/>
        <v>0</v>
      </c>
      <c r="BT30" s="48">
        <f t="shared" si="41"/>
        <v>43.798374406441368</v>
      </c>
      <c r="BU30" s="46">
        <f t="shared" si="42"/>
        <v>0</v>
      </c>
      <c r="BV30" s="64">
        <f t="shared" si="43"/>
        <v>1.7958638618738827</v>
      </c>
      <c r="BW30" s="16">
        <f t="shared" si="44"/>
        <v>2588</v>
      </c>
      <c r="BX30" s="69">
        <f t="shared" si="45"/>
        <v>1607.8982770344228</v>
      </c>
      <c r="BY30" s="66">
        <v>0</v>
      </c>
      <c r="BZ30" s="15">
        <f t="shared" si="46"/>
        <v>13.267529996093939</v>
      </c>
      <c r="CA30" s="37">
        <f t="shared" si="47"/>
        <v>13.267529996093939</v>
      </c>
      <c r="CB30" s="54">
        <f t="shared" si="48"/>
        <v>13.267529996093939</v>
      </c>
      <c r="CC30" s="26">
        <f t="shared" si="49"/>
        <v>4.1331869146710148E-3</v>
      </c>
      <c r="CD30" s="47">
        <f t="shared" si="50"/>
        <v>13.267529996093941</v>
      </c>
      <c r="CE30" s="48">
        <f t="shared" si="51"/>
        <v>41.481029740484544</v>
      </c>
      <c r="CF30" s="65">
        <f t="shared" si="52"/>
        <v>0.31984572415629142</v>
      </c>
      <c r="CG30" t="s">
        <v>222</v>
      </c>
      <c r="CH30" s="66">
        <v>0</v>
      </c>
      <c r="CI30" s="15">
        <f t="shared" si="53"/>
        <v>12.288712818962756</v>
      </c>
      <c r="CJ30" s="37">
        <f t="shared" si="54"/>
        <v>12.288712818962756</v>
      </c>
      <c r="CK30" s="54">
        <f t="shared" si="55"/>
        <v>12.288712818962756</v>
      </c>
      <c r="CL30" s="26">
        <f t="shared" si="56"/>
        <v>1.9120449383791436E-3</v>
      </c>
      <c r="CM30" s="47">
        <f t="shared" si="57"/>
        <v>12.288712818962756</v>
      </c>
      <c r="CN30" s="48">
        <f t="shared" si="58"/>
        <v>41.481029740484544</v>
      </c>
      <c r="CO30" s="65">
        <f t="shared" si="59"/>
        <v>0.29624898166327945</v>
      </c>
      <c r="CP30" s="70">
        <f t="shared" si="60"/>
        <v>0</v>
      </c>
      <c r="CQ30" s="1">
        <f t="shared" si="61"/>
        <v>2588</v>
      </c>
    </row>
    <row r="31" spans="1:95" x14ac:dyDescent="0.2">
      <c r="A31" s="32" t="s">
        <v>231</v>
      </c>
      <c r="B31">
        <v>1</v>
      </c>
      <c r="C31">
        <v>1</v>
      </c>
      <c r="D31">
        <v>0.487015581302437</v>
      </c>
      <c r="E31">
        <v>0.51298441869756295</v>
      </c>
      <c r="F31">
        <v>0.66216216216216195</v>
      </c>
      <c r="G31">
        <v>0.66216216216216195</v>
      </c>
      <c r="H31">
        <v>0.47304638529043003</v>
      </c>
      <c r="I31">
        <v>0.185123276222315</v>
      </c>
      <c r="J31">
        <v>0.295925491720615</v>
      </c>
      <c r="K31">
        <v>0.44266314894807202</v>
      </c>
      <c r="L31">
        <v>0.55714796920475196</v>
      </c>
      <c r="M31">
        <v>0.59211547356796201</v>
      </c>
      <c r="N31" s="21">
        <v>0</v>
      </c>
      <c r="O31">
        <v>1.0112878679864299</v>
      </c>
      <c r="P31">
        <v>0.99454148983087398</v>
      </c>
      <c r="Q31">
        <v>1</v>
      </c>
      <c r="R31">
        <v>0.99343066322218498</v>
      </c>
      <c r="S31">
        <v>2.02589988708496</v>
      </c>
      <c r="T31" s="27">
        <f t="shared" si="0"/>
        <v>0.99454148983087398</v>
      </c>
      <c r="U31" s="27">
        <f t="shared" si="1"/>
        <v>1</v>
      </c>
      <c r="V31" s="39">
        <f t="shared" si="2"/>
        <v>2.0148414919496753</v>
      </c>
      <c r="W31" s="38">
        <f t="shared" si="3"/>
        <v>2.02589988708496</v>
      </c>
      <c r="X31" s="44">
        <f t="shared" si="4"/>
        <v>1</v>
      </c>
      <c r="Y31" s="44">
        <f t="shared" si="5"/>
        <v>0.45829974397259898</v>
      </c>
      <c r="Z31" s="22">
        <f t="shared" si="6"/>
        <v>1</v>
      </c>
      <c r="AA31" s="22">
        <f t="shared" si="7"/>
        <v>1</v>
      </c>
      <c r="AB31" s="22">
        <f t="shared" si="8"/>
        <v>1</v>
      </c>
      <c r="AC31" s="22">
        <v>1</v>
      </c>
      <c r="AD31" s="22">
        <v>1</v>
      </c>
      <c r="AE31" s="22">
        <v>1</v>
      </c>
      <c r="AF31" s="22">
        <f t="shared" si="9"/>
        <v>-0.10573411347504191</v>
      </c>
      <c r="AG31" s="22">
        <f t="shared" si="10"/>
        <v>0.97680415159684475</v>
      </c>
      <c r="AH31" s="22">
        <f t="shared" si="11"/>
        <v>0.55714796920475196</v>
      </c>
      <c r="AI31" s="22">
        <f t="shared" si="12"/>
        <v>1.6628820826797939</v>
      </c>
      <c r="AJ31" s="22">
        <f t="shared" si="13"/>
        <v>-2.6288582302280261</v>
      </c>
      <c r="AK31" s="22">
        <f t="shared" si="14"/>
        <v>1.3004365594014071</v>
      </c>
      <c r="AL31" s="22">
        <f t="shared" si="15"/>
        <v>0.59211547356796201</v>
      </c>
      <c r="AM31" s="22">
        <f t="shared" si="16"/>
        <v>4.2209737037959876</v>
      </c>
      <c r="AN31" s="46">
        <v>0</v>
      </c>
      <c r="AO31" s="49">
        <v>0</v>
      </c>
      <c r="AP31" s="51">
        <v>0.5</v>
      </c>
      <c r="AQ31" s="50">
        <v>1</v>
      </c>
      <c r="AR31" s="17">
        <f t="shared" si="17"/>
        <v>0</v>
      </c>
      <c r="AS31" s="17">
        <f t="shared" si="18"/>
        <v>0</v>
      </c>
      <c r="AT31" s="17">
        <f t="shared" si="19"/>
        <v>158.71595644055819</v>
      </c>
      <c r="AU31" s="17">
        <f t="shared" si="20"/>
        <v>0</v>
      </c>
      <c r="AV31" s="17">
        <f t="shared" si="21"/>
        <v>0</v>
      </c>
      <c r="AW31" s="17">
        <f t="shared" si="22"/>
        <v>158.71595644055819</v>
      </c>
      <c r="AX31" s="14">
        <f t="shared" si="23"/>
        <v>0</v>
      </c>
      <c r="AY31" s="14">
        <f t="shared" si="24"/>
        <v>0</v>
      </c>
      <c r="AZ31" s="67">
        <f t="shared" si="25"/>
        <v>1.3334029404281298E-2</v>
      </c>
      <c r="BA31" s="21">
        <f t="shared" si="26"/>
        <v>0</v>
      </c>
      <c r="BB31" s="66">
        <v>0</v>
      </c>
      <c r="BC31" s="15">
        <f t="shared" si="27"/>
        <v>0</v>
      </c>
      <c r="BD31" s="19">
        <f t="shared" si="28"/>
        <v>0</v>
      </c>
      <c r="BE31" s="53">
        <f t="shared" si="29"/>
        <v>0</v>
      </c>
      <c r="BF31" s="61">
        <f t="shared" si="30"/>
        <v>0</v>
      </c>
      <c r="BG31" s="62">
        <f t="shared" si="31"/>
        <v>0</v>
      </c>
      <c r="BH31" s="63">
        <f t="shared" si="32"/>
        <v>2.02589988708496</v>
      </c>
      <c r="BI31" s="46">
        <f t="shared" si="33"/>
        <v>0</v>
      </c>
      <c r="BJ31" s="64" t="e">
        <f t="shared" si="34"/>
        <v>#DIV/0!</v>
      </c>
      <c r="BK31" s="66">
        <v>0</v>
      </c>
      <c r="BL31" s="66">
        <v>0</v>
      </c>
      <c r="BM31" s="66">
        <v>0</v>
      </c>
      <c r="BN31" s="10">
        <f t="shared" si="35"/>
        <v>0</v>
      </c>
      <c r="BO31" s="15">
        <f t="shared" si="36"/>
        <v>0</v>
      </c>
      <c r="BP31" s="9">
        <f t="shared" si="37"/>
        <v>0</v>
      </c>
      <c r="BQ31" s="53">
        <f t="shared" si="38"/>
        <v>0</v>
      </c>
      <c r="BR31" s="7">
        <f t="shared" si="39"/>
        <v>0</v>
      </c>
      <c r="BS31" s="62">
        <f t="shared" si="40"/>
        <v>0</v>
      </c>
      <c r="BT31" s="48">
        <f t="shared" si="41"/>
        <v>2.02589988708496</v>
      </c>
      <c r="BU31" s="46">
        <f t="shared" si="42"/>
        <v>0</v>
      </c>
      <c r="BV31" s="64" t="e">
        <f t="shared" si="43"/>
        <v>#DIV/0!</v>
      </c>
      <c r="BW31" s="16">
        <f t="shared" si="44"/>
        <v>61</v>
      </c>
      <c r="BX31" s="69">
        <f t="shared" si="45"/>
        <v>133.92699133660136</v>
      </c>
      <c r="BY31" s="66">
        <v>61</v>
      </c>
      <c r="BZ31" s="15">
        <f t="shared" si="46"/>
        <v>133.92699133660136</v>
      </c>
      <c r="CA31" s="37">
        <f t="shared" si="47"/>
        <v>72.926991336601361</v>
      </c>
      <c r="CB31" s="54">
        <f t="shared" si="48"/>
        <v>72.926991336601361</v>
      </c>
      <c r="CC31" s="26">
        <f t="shared" si="49"/>
        <v>2.2718688889906996E-2</v>
      </c>
      <c r="CD31" s="47">
        <f t="shared" si="50"/>
        <v>72.926991336601361</v>
      </c>
      <c r="CE31" s="48">
        <f t="shared" si="51"/>
        <v>2.0148414919496753</v>
      </c>
      <c r="CF31" s="65">
        <f t="shared" si="52"/>
        <v>36.194902491328513</v>
      </c>
      <c r="CG31" t="s">
        <v>222</v>
      </c>
      <c r="CH31" s="66">
        <v>0</v>
      </c>
      <c r="CI31" s="15">
        <f t="shared" si="53"/>
        <v>124.04647554802892</v>
      </c>
      <c r="CJ31" s="37">
        <f t="shared" si="54"/>
        <v>124.04647554802892</v>
      </c>
      <c r="CK31" s="54">
        <f t="shared" si="55"/>
        <v>124.04647554802892</v>
      </c>
      <c r="CL31" s="26">
        <f t="shared" si="56"/>
        <v>1.9300836400813585E-2</v>
      </c>
      <c r="CM31" s="47">
        <f t="shared" si="57"/>
        <v>124.04647554802891</v>
      </c>
      <c r="CN31" s="48">
        <f t="shared" si="58"/>
        <v>2.0148414919496753</v>
      </c>
      <c r="CO31" s="65">
        <f t="shared" si="59"/>
        <v>61.566369386206397</v>
      </c>
      <c r="CP31" s="70">
        <f t="shared" si="60"/>
        <v>0</v>
      </c>
      <c r="CQ31" s="1">
        <f t="shared" si="61"/>
        <v>122</v>
      </c>
    </row>
    <row r="32" spans="1:95" x14ac:dyDescent="0.2">
      <c r="A32" s="32" t="s">
        <v>155</v>
      </c>
      <c r="B32">
        <v>0</v>
      </c>
      <c r="C32">
        <v>0</v>
      </c>
      <c r="D32">
        <v>0.31818181818181801</v>
      </c>
      <c r="E32">
        <v>0.68181818181818099</v>
      </c>
      <c r="F32">
        <v>0.36645962732919202</v>
      </c>
      <c r="G32">
        <v>0.36645962732919202</v>
      </c>
      <c r="H32">
        <v>0.48484848484848397</v>
      </c>
      <c r="I32">
        <v>0.32828282828282801</v>
      </c>
      <c r="J32">
        <v>0.398957932487505</v>
      </c>
      <c r="K32">
        <v>0.38236366885387502</v>
      </c>
      <c r="L32">
        <v>-7.9782857490388798E-2</v>
      </c>
      <c r="M32">
        <v>-0.122257369440439</v>
      </c>
      <c r="N32" s="21">
        <v>0</v>
      </c>
      <c r="O32">
        <v>1.00294034161861</v>
      </c>
      <c r="P32">
        <v>0.98657587962806803</v>
      </c>
      <c r="Q32">
        <v>1.00593886053406</v>
      </c>
      <c r="R32">
        <v>0.99371172303753297</v>
      </c>
      <c r="S32">
        <v>82.349998474121094</v>
      </c>
      <c r="T32" s="27">
        <f t="shared" si="0"/>
        <v>0.99371172303753297</v>
      </c>
      <c r="U32" s="27">
        <f t="shared" si="1"/>
        <v>1.00593886053406</v>
      </c>
      <c r="V32" s="39">
        <f t="shared" si="2"/>
        <v>81.83215887585709</v>
      </c>
      <c r="W32" s="38">
        <f t="shared" si="3"/>
        <v>82.83906363003895</v>
      </c>
      <c r="X32" s="44">
        <f t="shared" si="4"/>
        <v>1.0872400720666617</v>
      </c>
      <c r="Y32" s="44">
        <f t="shared" si="5"/>
        <v>0.37793628390184203</v>
      </c>
      <c r="Z32" s="22">
        <f t="shared" si="6"/>
        <v>1</v>
      </c>
      <c r="AA32" s="22">
        <f t="shared" si="7"/>
        <v>1</v>
      </c>
      <c r="AB32" s="22">
        <f t="shared" si="8"/>
        <v>1</v>
      </c>
      <c r="AC32" s="22">
        <v>1</v>
      </c>
      <c r="AD32" s="22">
        <v>1</v>
      </c>
      <c r="AE32" s="22">
        <v>1</v>
      </c>
      <c r="AF32" s="22">
        <f t="shared" si="9"/>
        <v>-0.10573411347504191</v>
      </c>
      <c r="AG32" s="22">
        <f t="shared" si="10"/>
        <v>0.97680415159684475</v>
      </c>
      <c r="AH32" s="22">
        <f t="shared" si="11"/>
        <v>-7.9782857490388798E-2</v>
      </c>
      <c r="AI32" s="22">
        <f t="shared" si="12"/>
        <v>1.0259512559846531</v>
      </c>
      <c r="AJ32" s="22">
        <f t="shared" si="13"/>
        <v>-2.6288582302280261</v>
      </c>
      <c r="AK32" s="22">
        <f t="shared" si="14"/>
        <v>1.3004365594014071</v>
      </c>
      <c r="AL32" s="22">
        <f t="shared" si="15"/>
        <v>-0.122257369440439</v>
      </c>
      <c r="AM32" s="22">
        <f t="shared" si="16"/>
        <v>3.5066008607875871</v>
      </c>
      <c r="AN32" s="46">
        <v>1</v>
      </c>
      <c r="AO32" s="46">
        <v>1</v>
      </c>
      <c r="AP32" s="51">
        <v>1</v>
      </c>
      <c r="AQ32" s="21">
        <v>1</v>
      </c>
      <c r="AR32" s="17">
        <f t="shared" si="17"/>
        <v>1.1079161929498136</v>
      </c>
      <c r="AS32" s="17">
        <f t="shared" si="18"/>
        <v>1.1079161929498136</v>
      </c>
      <c r="AT32" s="17">
        <f t="shared" si="19"/>
        <v>151.19775414867928</v>
      </c>
      <c r="AU32" s="17">
        <f t="shared" si="20"/>
        <v>1.1079161929498136</v>
      </c>
      <c r="AV32" s="17">
        <f t="shared" si="21"/>
        <v>1.1079161929498136</v>
      </c>
      <c r="AW32" s="17">
        <f t="shared" si="22"/>
        <v>151.19775414867928</v>
      </c>
      <c r="AX32" s="14">
        <f t="shared" si="23"/>
        <v>1.4146350839882107E-3</v>
      </c>
      <c r="AY32" s="14">
        <f t="shared" si="24"/>
        <v>1.3018566598855185E-3</v>
      </c>
      <c r="AZ32" s="67">
        <f t="shared" si="25"/>
        <v>1.2702410928890056E-2</v>
      </c>
      <c r="BA32" s="21">
        <f t="shared" si="26"/>
        <v>0</v>
      </c>
      <c r="BB32" s="66">
        <v>247</v>
      </c>
      <c r="BC32" s="15">
        <f t="shared" si="27"/>
        <v>168.6867459550902</v>
      </c>
      <c r="BD32" s="19">
        <f t="shared" si="28"/>
        <v>-78.313254044909797</v>
      </c>
      <c r="BE32" s="53">
        <f t="shared" si="29"/>
        <v>0</v>
      </c>
      <c r="BF32" s="61">
        <f t="shared" si="30"/>
        <v>0</v>
      </c>
      <c r="BG32" s="62">
        <f t="shared" si="31"/>
        <v>0</v>
      </c>
      <c r="BH32" s="63">
        <f t="shared" si="32"/>
        <v>82.83906363003895</v>
      </c>
      <c r="BI32" s="46">
        <f t="shared" si="33"/>
        <v>0</v>
      </c>
      <c r="BJ32" s="64">
        <f t="shared" si="34"/>
        <v>1.4642525623545983</v>
      </c>
      <c r="BK32" s="66">
        <v>247</v>
      </c>
      <c r="BL32" s="66">
        <v>165</v>
      </c>
      <c r="BM32" s="66">
        <v>0</v>
      </c>
      <c r="BN32" s="10">
        <f t="shared" si="35"/>
        <v>412</v>
      </c>
      <c r="BO32" s="15">
        <f t="shared" si="36"/>
        <v>230.9649937436096</v>
      </c>
      <c r="BP32" s="9">
        <f t="shared" si="37"/>
        <v>-181.0350062563904</v>
      </c>
      <c r="BQ32" s="53">
        <f t="shared" si="38"/>
        <v>0</v>
      </c>
      <c r="BR32" s="7">
        <f t="shared" si="39"/>
        <v>0</v>
      </c>
      <c r="BS32" s="62">
        <f t="shared" si="40"/>
        <v>0</v>
      </c>
      <c r="BT32" s="48">
        <f t="shared" si="41"/>
        <v>82.83906363003895</v>
      </c>
      <c r="BU32" s="46">
        <f t="shared" si="42"/>
        <v>0</v>
      </c>
      <c r="BV32" s="64">
        <f t="shared" si="43"/>
        <v>1.7838201076365467</v>
      </c>
      <c r="BW32" s="16">
        <f t="shared" si="44"/>
        <v>741</v>
      </c>
      <c r="BX32" s="69">
        <f t="shared" si="45"/>
        <v>527.23475506847149</v>
      </c>
      <c r="BY32" s="66">
        <v>82</v>
      </c>
      <c r="BZ32" s="15">
        <f t="shared" si="46"/>
        <v>127.58301536977172</v>
      </c>
      <c r="CA32" s="37">
        <f t="shared" si="47"/>
        <v>45.583015369771715</v>
      </c>
      <c r="CB32" s="54">
        <f t="shared" si="48"/>
        <v>45.583015369771715</v>
      </c>
      <c r="CC32" s="26">
        <f t="shared" si="49"/>
        <v>1.4200316314570647E-2</v>
      </c>
      <c r="CD32" s="47">
        <f t="shared" si="50"/>
        <v>45.583015369771715</v>
      </c>
      <c r="CE32" s="48">
        <f t="shared" si="51"/>
        <v>81.83215887585709</v>
      </c>
      <c r="CF32" s="65">
        <f t="shared" si="52"/>
        <v>0.55703058548074125</v>
      </c>
      <c r="CG32" t="s">
        <v>222</v>
      </c>
      <c r="CH32" s="66">
        <v>0</v>
      </c>
      <c r="CI32" s="15">
        <f t="shared" si="53"/>
        <v>118.17052887146419</v>
      </c>
      <c r="CJ32" s="37">
        <f t="shared" si="54"/>
        <v>118.17052887146419</v>
      </c>
      <c r="CK32" s="54">
        <f t="shared" si="55"/>
        <v>118.17052887146419</v>
      </c>
      <c r="CL32" s="26">
        <f t="shared" si="56"/>
        <v>1.838657676543709E-2</v>
      </c>
      <c r="CM32" s="47">
        <f t="shared" si="57"/>
        <v>118.17052887146419</v>
      </c>
      <c r="CN32" s="48">
        <f t="shared" si="58"/>
        <v>81.83215887585709</v>
      </c>
      <c r="CO32" s="65">
        <f t="shared" si="59"/>
        <v>1.4440597742353831</v>
      </c>
      <c r="CP32" s="70">
        <f t="shared" si="60"/>
        <v>0</v>
      </c>
      <c r="CQ32" s="1">
        <f t="shared" si="61"/>
        <v>823</v>
      </c>
    </row>
    <row r="33" spans="1:95" x14ac:dyDescent="0.2">
      <c r="A33" s="32" t="s">
        <v>247</v>
      </c>
      <c r="B33">
        <v>1</v>
      </c>
      <c r="C33">
        <v>1</v>
      </c>
      <c r="D33">
        <v>0.90571314422692695</v>
      </c>
      <c r="E33">
        <v>9.4286855773072206E-2</v>
      </c>
      <c r="F33">
        <v>0.97497020262216905</v>
      </c>
      <c r="G33">
        <v>0.97497020262216905</v>
      </c>
      <c r="H33">
        <v>0.208315921437526</v>
      </c>
      <c r="I33">
        <v>0.76744671959882904</v>
      </c>
      <c r="J33">
        <v>0.399839180855799</v>
      </c>
      <c r="K33">
        <v>0.62436470686231205</v>
      </c>
      <c r="L33">
        <v>0.32679478794912098</v>
      </c>
      <c r="M33">
        <v>0.30251179543838103</v>
      </c>
      <c r="N33" s="21">
        <v>0</v>
      </c>
      <c r="O33">
        <v>0.99500000476837103</v>
      </c>
      <c r="P33">
        <v>0.99285714954745996</v>
      </c>
      <c r="Q33">
        <v>1.01195692669468</v>
      </c>
      <c r="R33">
        <v>0.99499655412008403</v>
      </c>
      <c r="S33">
        <v>2.3199999332427899</v>
      </c>
      <c r="T33" s="27">
        <f t="shared" si="0"/>
        <v>0.99285714954745996</v>
      </c>
      <c r="U33" s="27">
        <f t="shared" si="1"/>
        <v>1.01195692669468</v>
      </c>
      <c r="V33" s="39">
        <f t="shared" si="2"/>
        <v>2.3034285206697338</v>
      </c>
      <c r="W33" s="38">
        <f t="shared" si="3"/>
        <v>2.3477400023762365</v>
      </c>
      <c r="X33" s="44">
        <f t="shared" si="4"/>
        <v>0.78364987613542558</v>
      </c>
      <c r="Y33" s="44">
        <f t="shared" si="5"/>
        <v>0.69366001117510445</v>
      </c>
      <c r="Z33" s="22">
        <f t="shared" si="6"/>
        <v>1</v>
      </c>
      <c r="AA33" s="22">
        <f t="shared" si="7"/>
        <v>1</v>
      </c>
      <c r="AB33" s="22">
        <f t="shared" si="8"/>
        <v>1</v>
      </c>
      <c r="AC33" s="22">
        <v>1</v>
      </c>
      <c r="AD33" s="22">
        <v>1</v>
      </c>
      <c r="AE33" s="22">
        <v>1</v>
      </c>
      <c r="AF33" s="22">
        <f t="shared" si="9"/>
        <v>-0.10573411347504191</v>
      </c>
      <c r="AG33" s="22">
        <f t="shared" si="10"/>
        <v>0.97680415159684475</v>
      </c>
      <c r="AH33" s="22">
        <f t="shared" si="11"/>
        <v>0.32679478794912098</v>
      </c>
      <c r="AI33" s="22">
        <f t="shared" si="12"/>
        <v>1.4325289014241629</v>
      </c>
      <c r="AJ33" s="22">
        <f t="shared" si="13"/>
        <v>-2.6288582302280261</v>
      </c>
      <c r="AK33" s="22">
        <f t="shared" si="14"/>
        <v>1.3004365594014071</v>
      </c>
      <c r="AL33" s="22">
        <f t="shared" si="15"/>
        <v>0.30251179543838103</v>
      </c>
      <c r="AM33" s="22">
        <f t="shared" si="16"/>
        <v>3.931370025666407</v>
      </c>
      <c r="AN33" s="46">
        <v>0</v>
      </c>
      <c r="AO33" s="49">
        <v>0</v>
      </c>
      <c r="AP33" s="51">
        <v>0.5</v>
      </c>
      <c r="AQ33" s="50">
        <v>1</v>
      </c>
      <c r="AR33" s="17">
        <f t="shared" si="17"/>
        <v>0</v>
      </c>
      <c r="AS33" s="17">
        <f t="shared" si="18"/>
        <v>0</v>
      </c>
      <c r="AT33" s="17">
        <f t="shared" si="19"/>
        <v>119.43887188207334</v>
      </c>
      <c r="AU33" s="17">
        <f t="shared" si="20"/>
        <v>0</v>
      </c>
      <c r="AV33" s="17">
        <f t="shared" si="21"/>
        <v>0</v>
      </c>
      <c r="AW33" s="17">
        <f t="shared" si="22"/>
        <v>119.43887188207334</v>
      </c>
      <c r="AX33" s="14">
        <f t="shared" si="23"/>
        <v>0</v>
      </c>
      <c r="AY33" s="14">
        <f t="shared" si="24"/>
        <v>0</v>
      </c>
      <c r="AZ33" s="67">
        <f t="shared" si="25"/>
        <v>1.0034286819083683E-2</v>
      </c>
      <c r="BA33" s="21">
        <f t="shared" si="26"/>
        <v>0</v>
      </c>
      <c r="BB33" s="66">
        <v>0</v>
      </c>
      <c r="BC33" s="15">
        <f t="shared" si="27"/>
        <v>0</v>
      </c>
      <c r="BD33" s="19">
        <f t="shared" si="28"/>
        <v>0</v>
      </c>
      <c r="BE33" s="53">
        <f t="shared" si="29"/>
        <v>0</v>
      </c>
      <c r="BF33" s="61">
        <f t="shared" si="30"/>
        <v>0</v>
      </c>
      <c r="BG33" s="62">
        <f t="shared" si="31"/>
        <v>0</v>
      </c>
      <c r="BH33" s="63">
        <f t="shared" si="32"/>
        <v>2.3477400023762365</v>
      </c>
      <c r="BI33" s="46">
        <f t="shared" si="33"/>
        <v>0</v>
      </c>
      <c r="BJ33" s="64" t="e">
        <f t="shared" si="34"/>
        <v>#DIV/0!</v>
      </c>
      <c r="BK33" s="66">
        <v>0</v>
      </c>
      <c r="BL33" s="66">
        <v>0</v>
      </c>
      <c r="BM33" s="66">
        <v>0</v>
      </c>
      <c r="BN33" s="10">
        <f t="shared" si="35"/>
        <v>0</v>
      </c>
      <c r="BO33" s="15">
        <f t="shared" si="36"/>
        <v>0</v>
      </c>
      <c r="BP33" s="9">
        <f t="shared" si="37"/>
        <v>0</v>
      </c>
      <c r="BQ33" s="53">
        <f t="shared" si="38"/>
        <v>0</v>
      </c>
      <c r="BR33" s="7">
        <f t="shared" si="39"/>
        <v>0</v>
      </c>
      <c r="BS33" s="62">
        <f t="shared" si="40"/>
        <v>0</v>
      </c>
      <c r="BT33" s="48">
        <f t="shared" si="41"/>
        <v>2.3477400023762365</v>
      </c>
      <c r="BU33" s="46">
        <f t="shared" si="42"/>
        <v>0</v>
      </c>
      <c r="BV33" s="64" t="e">
        <f t="shared" si="43"/>
        <v>#DIV/0!</v>
      </c>
      <c r="BW33" s="16">
        <f t="shared" si="44"/>
        <v>12</v>
      </c>
      <c r="BX33" s="69">
        <f t="shared" si="45"/>
        <v>100.78437681087651</v>
      </c>
      <c r="BY33" s="66">
        <v>12</v>
      </c>
      <c r="BZ33" s="15">
        <f t="shared" si="46"/>
        <v>100.78437681087651</v>
      </c>
      <c r="CA33" s="37">
        <f t="shared" si="47"/>
        <v>88.784376810876509</v>
      </c>
      <c r="CB33" s="54">
        <f t="shared" si="48"/>
        <v>88.784376810876509</v>
      </c>
      <c r="CC33" s="26">
        <f t="shared" si="49"/>
        <v>2.7658684364759073E-2</v>
      </c>
      <c r="CD33" s="47">
        <f t="shared" si="50"/>
        <v>88.784376810876509</v>
      </c>
      <c r="CE33" s="48">
        <f t="shared" si="51"/>
        <v>2.3034285206697338</v>
      </c>
      <c r="CF33" s="65">
        <f t="shared" si="52"/>
        <v>38.544446252259647</v>
      </c>
      <c r="CG33" t="s">
        <v>222</v>
      </c>
      <c r="CH33" s="66">
        <v>0</v>
      </c>
      <c r="CI33" s="15">
        <f t="shared" si="53"/>
        <v>93.348970277935507</v>
      </c>
      <c r="CJ33" s="37">
        <f t="shared" si="54"/>
        <v>93.348970277935507</v>
      </c>
      <c r="CK33" s="54">
        <f t="shared" si="55"/>
        <v>93.348970277935507</v>
      </c>
      <c r="CL33" s="26">
        <f t="shared" si="56"/>
        <v>1.4524501365790494E-2</v>
      </c>
      <c r="CM33" s="47">
        <f t="shared" si="57"/>
        <v>93.348970277935507</v>
      </c>
      <c r="CN33" s="48">
        <f t="shared" si="58"/>
        <v>2.3034285206697338</v>
      </c>
      <c r="CO33" s="65">
        <f t="shared" si="59"/>
        <v>40.526098136005459</v>
      </c>
      <c r="CP33" s="70">
        <f t="shared" si="60"/>
        <v>0</v>
      </c>
      <c r="CQ33" s="1">
        <f t="shared" si="61"/>
        <v>24</v>
      </c>
    </row>
    <row r="34" spans="1:95" x14ac:dyDescent="0.2">
      <c r="A34" s="32" t="s">
        <v>152</v>
      </c>
      <c r="B34">
        <v>1</v>
      </c>
      <c r="C34">
        <v>0</v>
      </c>
      <c r="D34">
        <v>0.32760663507109</v>
      </c>
      <c r="E34">
        <v>0.67239336492891</v>
      </c>
      <c r="F34">
        <v>0.27614571092831902</v>
      </c>
      <c r="G34">
        <v>0.27614571092831902</v>
      </c>
      <c r="H34">
        <v>0.29277566539923899</v>
      </c>
      <c r="I34">
        <v>0.25792141951837699</v>
      </c>
      <c r="J34">
        <v>0.27479649783104798</v>
      </c>
      <c r="K34">
        <v>0.27547027834989202</v>
      </c>
      <c r="L34">
        <v>0.300399020419304</v>
      </c>
      <c r="M34">
        <v>-1.97192897595871</v>
      </c>
      <c r="N34" s="21">
        <v>0</v>
      </c>
      <c r="O34">
        <v>0.99117852314584498</v>
      </c>
      <c r="P34">
        <v>0.97090619564195102</v>
      </c>
      <c r="Q34">
        <v>1.0104352057758701</v>
      </c>
      <c r="R34">
        <v>0.98250983081681698</v>
      </c>
      <c r="S34">
        <v>11.670000076293899</v>
      </c>
      <c r="T34" s="27">
        <f t="shared" ref="T34:T65" si="62">IF(C34,P34,R34)</f>
        <v>0.98250983081681698</v>
      </c>
      <c r="U34" s="27">
        <f t="shared" ref="U34:U65" si="63">IF(D34 = 0,O34,Q34)</f>
        <v>1.0104352057758701</v>
      </c>
      <c r="V34" s="39">
        <f t="shared" ref="V34:V65" si="64">S34*T34^(1-N34)</f>
        <v>11.465889800591761</v>
      </c>
      <c r="W34" s="38">
        <f t="shared" ref="W34:W65" si="65">S34*U34^(N34+1)</f>
        <v>11.791778928494447</v>
      </c>
      <c r="X34" s="44">
        <f t="shared" ref="X34:X65" si="66">0.5 * (D34-MAX($D$3:$D$125))/(MIN($D$3:$D$125)-MAX($D$3:$D$125)) + 0.75</f>
        <v>1.0823700644956775</v>
      </c>
      <c r="Y34" s="44">
        <f t="shared" ref="Y34:Y65" si="67">AVERAGE(D34, F34, G34, H34, I34, J34, K34)</f>
        <v>0.28298027400375486</v>
      </c>
      <c r="Z34" s="22">
        <f t="shared" ref="Z34:Z65" si="68">AI34^N34</f>
        <v>1</v>
      </c>
      <c r="AA34" s="22">
        <f t="shared" ref="AA34:AA65" si="69">(Z34+AB34)/2</f>
        <v>1</v>
      </c>
      <c r="AB34" s="22">
        <f t="shared" ref="AB34:AB65" si="70">AM34^N34</f>
        <v>1</v>
      </c>
      <c r="AC34" s="22">
        <v>1</v>
      </c>
      <c r="AD34" s="22">
        <v>1</v>
      </c>
      <c r="AE34" s="22">
        <v>1</v>
      </c>
      <c r="AF34" s="22">
        <f t="shared" ref="AF34:AF65" si="71">PERCENTILE($L$2:$L$125, 0.05)</f>
        <v>-0.10573411347504191</v>
      </c>
      <c r="AG34" s="22">
        <f t="shared" ref="AG34:AG65" si="72">PERCENTILE($L$2:$L$125, 0.95)</f>
        <v>0.97680415159684475</v>
      </c>
      <c r="AH34" s="22">
        <f t="shared" ref="AH34:AH65" si="73">MIN(MAX(L34,AF34), AG34)</f>
        <v>0.300399020419304</v>
      </c>
      <c r="AI34" s="22">
        <f t="shared" ref="AI34:AI65" si="74">AH34-$AH$126+1</f>
        <v>1.4061331338943459</v>
      </c>
      <c r="AJ34" s="22">
        <f t="shared" ref="AJ34:AJ65" si="75">PERCENTILE($M$2:$M$125, 0.02)</f>
        <v>-2.6288582302280261</v>
      </c>
      <c r="AK34" s="22">
        <f t="shared" ref="AK34:AK65" si="76">PERCENTILE($M$2:$M$125, 0.98)</f>
        <v>1.3004365594014071</v>
      </c>
      <c r="AL34" s="22">
        <f t="shared" ref="AL34:AL65" si="77">MIN(MAX(M34,AJ34), AK34)</f>
        <v>-1.97192897595871</v>
      </c>
      <c r="AM34" s="22">
        <f t="shared" ref="AM34:AM65" si="78">AL34-$AL$126 + 1</f>
        <v>1.6569292542693161</v>
      </c>
      <c r="AN34" s="46">
        <v>1</v>
      </c>
      <c r="AO34" s="46">
        <v>1</v>
      </c>
      <c r="AP34" s="51">
        <v>1</v>
      </c>
      <c r="AQ34" s="21">
        <v>1</v>
      </c>
      <c r="AR34" s="17">
        <f t="shared" ref="AR34:AR65" si="79">(AI34^4)*AB34*AE34*AN34</f>
        <v>3.9093609272553547</v>
      </c>
      <c r="AS34" s="17">
        <f t="shared" ref="AS34:AS65" si="80">(AI34^4) *Z34*AC34*AO34</f>
        <v>3.9093609272553547</v>
      </c>
      <c r="AT34" s="17">
        <f t="shared" ref="AT34:AT65" si="81">(AM34^4)*AA34*AP34*AQ34</f>
        <v>7.5373010714122941</v>
      </c>
      <c r="AU34" s="17">
        <f t="shared" ref="AU34:AU65" si="82">MIN(AR34, 0.05*AR$126)</f>
        <v>3.9093609272553547</v>
      </c>
      <c r="AV34" s="17">
        <f t="shared" ref="AV34:AV65" si="83">MIN(AS34, 0.05*AS$126)</f>
        <v>3.9093609272553547</v>
      </c>
      <c r="AW34" s="17">
        <f t="shared" ref="AW34:AW65" si="84">MIN(AT34, 0.05*AT$126)</f>
        <v>7.5373010714122941</v>
      </c>
      <c r="AX34" s="14">
        <f t="shared" ref="AX34:AX65" si="85">AU34/$AU$126</f>
        <v>4.9916403053408753E-3</v>
      </c>
      <c r="AY34" s="14">
        <f t="shared" ref="AY34:AY65" si="86">AV34/$AV$126</f>
        <v>4.5936936308269578E-3</v>
      </c>
      <c r="AZ34" s="67">
        <f t="shared" ref="AZ34:AZ65" si="87">AW34/$AW$126</f>
        <v>6.3322300018884615E-4</v>
      </c>
      <c r="BA34" s="21">
        <f t="shared" ref="BA34:BA65" si="88">N34</f>
        <v>0</v>
      </c>
      <c r="BB34" s="66">
        <v>525</v>
      </c>
      <c r="BC34" s="15">
        <f t="shared" ref="BC34:BC65" si="89">$D$132*AX34</f>
        <v>595.22315657006732</v>
      </c>
      <c r="BD34" s="19">
        <f t="shared" ref="BD34:BD65" si="90">BC34-BB34</f>
        <v>70.223156570067317</v>
      </c>
      <c r="BE34" s="53">
        <f t="shared" ref="BE34:BE65" si="91">BD34*IF($BD$126 &gt; 0, (BD34&gt;0), (BD34&lt;0))</f>
        <v>70.223156570067317</v>
      </c>
      <c r="BF34" s="61">
        <f t="shared" ref="BF34:BF65" si="92">BE34/$BE$126</f>
        <v>3.4880213358623197E-3</v>
      </c>
      <c r="BG34" s="62">
        <f t="shared" ref="BG34:BG65" si="93">BF34*$BD$126</f>
        <v>4.7262689100934097</v>
      </c>
      <c r="BH34" s="63">
        <f t="shared" ref="BH34:BH65" si="94">(IF(BG34 &gt; 0, V34, W34))</f>
        <v>11.465889800591761</v>
      </c>
      <c r="BI34" s="46">
        <f t="shared" ref="BI34:BI65" si="95">BG34/BH34</f>
        <v>0.41220254095320924</v>
      </c>
      <c r="BJ34" s="64">
        <f t="shared" ref="BJ34:BJ65" si="96">BB34/BC34</f>
        <v>0.88202213607628532</v>
      </c>
      <c r="BK34" s="66">
        <v>607</v>
      </c>
      <c r="BL34" s="66">
        <v>338</v>
      </c>
      <c r="BM34" s="66">
        <v>117</v>
      </c>
      <c r="BN34" s="10">
        <f t="shared" ref="BN34:BN65" si="97">SUM(BK34:BM34)</f>
        <v>1062</v>
      </c>
      <c r="BO34" s="15">
        <f t="shared" ref="BO34:BO65" si="98">AY34*$D$131</f>
        <v>814.97637443227222</v>
      </c>
      <c r="BP34" s="9">
        <f t="shared" ref="BP34:BP65" si="99">BO34-BN34</f>
        <v>-247.02362556772778</v>
      </c>
      <c r="BQ34" s="53">
        <f t="shared" ref="BQ34:BQ65" si="100">BP34*IF($BP$126 &gt; 0, (BP34&gt;0), (BP34&lt;0))</f>
        <v>0</v>
      </c>
      <c r="BR34" s="7">
        <f t="shared" ref="BR34:BR65" si="101">BQ34/$BQ$126</f>
        <v>0</v>
      </c>
      <c r="BS34" s="62">
        <f t="shared" ref="BS34:BS65" si="102">BR34*$BP$126</f>
        <v>0</v>
      </c>
      <c r="BT34" s="48">
        <f t="shared" ref="BT34:BT65" si="103">IF(BS34&gt;0,V34,W34)</f>
        <v>11.791778928494447</v>
      </c>
      <c r="BU34" s="46">
        <f t="shared" ref="BU34:BU65" si="104">BS34/BT34</f>
        <v>0</v>
      </c>
      <c r="BV34" s="64">
        <f t="shared" ref="BV34:BV65" si="105">BN34/BO34</f>
        <v>1.3031052596338257</v>
      </c>
      <c r="BW34" s="16">
        <f t="shared" ref="BW34:BW65" si="106">BB34+BN34+BY34</f>
        <v>1587</v>
      </c>
      <c r="BX34" s="69">
        <f t="shared" ref="BX34:BX65" si="107">BC34+BO34+BZ34</f>
        <v>1416.5596228162362</v>
      </c>
      <c r="BY34" s="66">
        <v>0</v>
      </c>
      <c r="BZ34" s="15">
        <f t="shared" ref="BZ34:BZ65" si="108">AZ34*$D$134</f>
        <v>6.360091813896771</v>
      </c>
      <c r="CA34" s="37">
        <f t="shared" ref="CA34:CA65" si="109">BZ34-BY34</f>
        <v>6.360091813896771</v>
      </c>
      <c r="CB34" s="54">
        <f t="shared" ref="CB34:CB65" si="110">CA34*(CA34&lt;&gt;0)</f>
        <v>6.360091813896771</v>
      </c>
      <c r="CC34" s="26">
        <f t="shared" ref="CC34:CC65" si="111">CB34/$CB$126</f>
        <v>1.9813370136750092E-3</v>
      </c>
      <c r="CD34" s="47">
        <f t="shared" ref="CD34:CD65" si="112">CC34 * $CA$126</f>
        <v>6.360091813896771</v>
      </c>
      <c r="CE34" s="48">
        <f t="shared" ref="CE34:CE65" si="113">IF(CD34&gt;0, V34, W34)</f>
        <v>11.465889800591761</v>
      </c>
      <c r="CF34" s="65">
        <f t="shared" ref="CF34:CF65" si="114">CD34/CE34</f>
        <v>0.55469675049279854</v>
      </c>
      <c r="CG34" t="s">
        <v>222</v>
      </c>
      <c r="CH34" s="66">
        <v>0</v>
      </c>
      <c r="CI34" s="15">
        <f t="shared" ref="CI34:CI65" si="115">AZ34*$CH$129</f>
        <v>5.8908735707568356</v>
      </c>
      <c r="CJ34" s="37">
        <f t="shared" ref="CJ34:CJ65" si="116">CI34-CH34</f>
        <v>5.8908735707568356</v>
      </c>
      <c r="CK34" s="54">
        <f t="shared" ref="CK34:CK65" si="117">CJ34*(CJ34&lt;&gt;0)</f>
        <v>5.8908735707568356</v>
      </c>
      <c r="CL34" s="26">
        <f t="shared" ref="CL34:CL65" si="118">CK34/$CK$126</f>
        <v>9.1658216442458927E-4</v>
      </c>
      <c r="CM34" s="47">
        <f t="shared" ref="CM34:CM65" si="119">CL34 * $CJ$126</f>
        <v>5.8908735707568356</v>
      </c>
      <c r="CN34" s="48">
        <f t="shared" ref="CN34:CN65" si="120">IF(CD34&gt;0,V34,W34)</f>
        <v>11.465889800591761</v>
      </c>
      <c r="CO34" s="65">
        <f t="shared" ref="CO34:CO65" si="121">CM34/CN34</f>
        <v>0.51377378234114934</v>
      </c>
      <c r="CP34" s="70">
        <f t="shared" ref="CP34:CP65" si="122">N34</f>
        <v>0</v>
      </c>
      <c r="CQ34" s="1">
        <f t="shared" ref="CQ34:CQ65" si="123">BW34+BY34</f>
        <v>1587</v>
      </c>
    </row>
    <row r="35" spans="1:95" x14ac:dyDescent="0.2">
      <c r="A35" s="32" t="s">
        <v>201</v>
      </c>
      <c r="B35">
        <v>1</v>
      </c>
      <c r="C35">
        <v>1</v>
      </c>
      <c r="D35">
        <v>0.97083499800239703</v>
      </c>
      <c r="E35">
        <v>2.9165001997602798E-2</v>
      </c>
      <c r="F35">
        <v>0.70576540755467199</v>
      </c>
      <c r="G35">
        <v>0.70576540755467199</v>
      </c>
      <c r="H35">
        <v>0.62306727956539898</v>
      </c>
      <c r="I35">
        <v>0.52235687421646404</v>
      </c>
      <c r="J35">
        <v>0.57049406358027699</v>
      </c>
      <c r="K35">
        <v>0.63453524353676005</v>
      </c>
      <c r="L35">
        <v>0.96602773531400998</v>
      </c>
      <c r="M35">
        <v>0.620886947578001</v>
      </c>
      <c r="N35" s="21">
        <v>0</v>
      </c>
      <c r="O35">
        <v>0.99882170063840903</v>
      </c>
      <c r="P35">
        <v>1.0020584055348301</v>
      </c>
      <c r="Q35">
        <v>1.0004699388150999</v>
      </c>
      <c r="R35">
        <v>0.99346340506092801</v>
      </c>
      <c r="S35">
        <v>16.649999618530199</v>
      </c>
      <c r="T35" s="27">
        <f t="shared" si="62"/>
        <v>1.0020584055348301</v>
      </c>
      <c r="U35" s="27">
        <f t="shared" si="63"/>
        <v>1.0004699388150999</v>
      </c>
      <c r="V35" s="39">
        <f t="shared" si="64"/>
        <v>16.684272069899901</v>
      </c>
      <c r="W35" s="38">
        <f t="shared" si="65"/>
        <v>16.657824099622346</v>
      </c>
      <c r="X35" s="44">
        <f t="shared" si="66"/>
        <v>0.75</v>
      </c>
      <c r="Y35" s="44">
        <f t="shared" si="67"/>
        <v>0.67611703914437726</v>
      </c>
      <c r="Z35" s="22">
        <f t="shared" si="68"/>
        <v>1</v>
      </c>
      <c r="AA35" s="22">
        <f t="shared" si="69"/>
        <v>1</v>
      </c>
      <c r="AB35" s="22">
        <f t="shared" si="70"/>
        <v>1</v>
      </c>
      <c r="AC35" s="22">
        <v>1</v>
      </c>
      <c r="AD35" s="22">
        <v>1</v>
      </c>
      <c r="AE35" s="22">
        <v>1</v>
      </c>
      <c r="AF35" s="22">
        <f t="shared" si="71"/>
        <v>-0.10573411347504191</v>
      </c>
      <c r="AG35" s="22">
        <f t="shared" si="72"/>
        <v>0.97680415159684475</v>
      </c>
      <c r="AH35" s="22">
        <f t="shared" si="73"/>
        <v>0.96602773531400998</v>
      </c>
      <c r="AI35" s="22">
        <f t="shared" si="74"/>
        <v>2.0717618487890519</v>
      </c>
      <c r="AJ35" s="22">
        <f t="shared" si="75"/>
        <v>-2.6288582302280261</v>
      </c>
      <c r="AK35" s="22">
        <f t="shared" si="76"/>
        <v>1.3004365594014071</v>
      </c>
      <c r="AL35" s="22">
        <f t="shared" si="77"/>
        <v>0.620886947578001</v>
      </c>
      <c r="AM35" s="22">
        <f t="shared" si="78"/>
        <v>4.2497451778060267</v>
      </c>
      <c r="AN35" s="46">
        <v>0</v>
      </c>
      <c r="AO35" s="49">
        <v>0</v>
      </c>
      <c r="AP35" s="51">
        <v>0.5</v>
      </c>
      <c r="AQ35" s="50">
        <v>1</v>
      </c>
      <c r="AR35" s="17">
        <f t="shared" si="79"/>
        <v>0</v>
      </c>
      <c r="AS35" s="17">
        <f t="shared" si="80"/>
        <v>0</v>
      </c>
      <c r="AT35" s="17">
        <f t="shared" si="81"/>
        <v>163.08783347352102</v>
      </c>
      <c r="AU35" s="17">
        <f t="shared" si="82"/>
        <v>0</v>
      </c>
      <c r="AV35" s="17">
        <f t="shared" si="83"/>
        <v>0</v>
      </c>
      <c r="AW35" s="17">
        <f t="shared" si="84"/>
        <v>163.08783347352102</v>
      </c>
      <c r="AX35" s="14">
        <f t="shared" si="85"/>
        <v>0</v>
      </c>
      <c r="AY35" s="14">
        <f t="shared" si="86"/>
        <v>0</v>
      </c>
      <c r="AZ35" s="67">
        <f t="shared" si="87"/>
        <v>1.3701319109845723E-2</v>
      </c>
      <c r="BA35" s="21">
        <f t="shared" si="88"/>
        <v>0</v>
      </c>
      <c r="BB35" s="66">
        <v>0</v>
      </c>
      <c r="BC35" s="15">
        <f t="shared" si="89"/>
        <v>0</v>
      </c>
      <c r="BD35" s="19">
        <f t="shared" si="90"/>
        <v>0</v>
      </c>
      <c r="BE35" s="53">
        <f t="shared" si="91"/>
        <v>0</v>
      </c>
      <c r="BF35" s="61">
        <f t="shared" si="92"/>
        <v>0</v>
      </c>
      <c r="BG35" s="62">
        <f t="shared" si="93"/>
        <v>0</v>
      </c>
      <c r="BH35" s="63">
        <f t="shared" si="94"/>
        <v>16.657824099622346</v>
      </c>
      <c r="BI35" s="46">
        <f t="shared" si="95"/>
        <v>0</v>
      </c>
      <c r="BJ35" s="64" t="e">
        <f t="shared" si="96"/>
        <v>#DIV/0!</v>
      </c>
      <c r="BK35" s="66">
        <v>0</v>
      </c>
      <c r="BL35" s="66">
        <v>0</v>
      </c>
      <c r="BM35" s="66">
        <v>0</v>
      </c>
      <c r="BN35" s="10">
        <f t="shared" si="97"/>
        <v>0</v>
      </c>
      <c r="BO35" s="15">
        <f t="shared" si="98"/>
        <v>0</v>
      </c>
      <c r="BP35" s="9">
        <f t="shared" si="99"/>
        <v>0</v>
      </c>
      <c r="BQ35" s="53">
        <f t="shared" si="100"/>
        <v>0</v>
      </c>
      <c r="BR35" s="7">
        <f t="shared" si="101"/>
        <v>0</v>
      </c>
      <c r="BS35" s="62">
        <f t="shared" si="102"/>
        <v>0</v>
      </c>
      <c r="BT35" s="48">
        <f t="shared" si="103"/>
        <v>16.657824099622346</v>
      </c>
      <c r="BU35" s="46">
        <f t="shared" si="104"/>
        <v>0</v>
      </c>
      <c r="BV35" s="64" t="e">
        <f t="shared" si="105"/>
        <v>#DIV/0!</v>
      </c>
      <c r="BW35" s="16">
        <f t="shared" si="106"/>
        <v>150</v>
      </c>
      <c r="BX35" s="69">
        <f t="shared" si="107"/>
        <v>137.61604913929045</v>
      </c>
      <c r="BY35" s="66">
        <v>150</v>
      </c>
      <c r="BZ35" s="15">
        <f t="shared" si="108"/>
        <v>137.61604913929045</v>
      </c>
      <c r="CA35" s="37">
        <f t="shared" si="109"/>
        <v>-12.383950860709547</v>
      </c>
      <c r="CB35" s="54">
        <f t="shared" si="110"/>
        <v>-12.383950860709547</v>
      </c>
      <c r="CC35" s="26">
        <f t="shared" si="111"/>
        <v>-3.8579286170434776E-3</v>
      </c>
      <c r="CD35" s="47">
        <f t="shared" si="112"/>
        <v>-12.383950860709547</v>
      </c>
      <c r="CE35" s="48">
        <f t="shared" si="113"/>
        <v>16.657824099622346</v>
      </c>
      <c r="CF35" s="65">
        <f t="shared" si="114"/>
        <v>-0.74343148220602873</v>
      </c>
      <c r="CG35" t="s">
        <v>222</v>
      </c>
      <c r="CH35" s="66">
        <v>0</v>
      </c>
      <c r="CI35" s="15">
        <f t="shared" si="115"/>
        <v>127.46337167889476</v>
      </c>
      <c r="CJ35" s="37">
        <f t="shared" si="116"/>
        <v>127.46337167889476</v>
      </c>
      <c r="CK35" s="54">
        <f t="shared" si="117"/>
        <v>127.46337167889476</v>
      </c>
      <c r="CL35" s="26">
        <f t="shared" si="118"/>
        <v>1.9832483534914385E-2</v>
      </c>
      <c r="CM35" s="47">
        <f t="shared" si="119"/>
        <v>127.46337167889476</v>
      </c>
      <c r="CN35" s="48">
        <f t="shared" si="120"/>
        <v>16.657824099622346</v>
      </c>
      <c r="CO35" s="65">
        <f t="shared" si="121"/>
        <v>7.6518620269128981</v>
      </c>
      <c r="CP35" s="70">
        <f t="shared" si="122"/>
        <v>0</v>
      </c>
      <c r="CQ35" s="1">
        <f t="shared" si="123"/>
        <v>300</v>
      </c>
    </row>
    <row r="36" spans="1:95" x14ac:dyDescent="0.2">
      <c r="A36" s="32" t="s">
        <v>114</v>
      </c>
      <c r="B36">
        <v>0</v>
      </c>
      <c r="C36">
        <v>0</v>
      </c>
      <c r="D36">
        <v>0.43227513227513198</v>
      </c>
      <c r="E36">
        <v>0.56772486772486697</v>
      </c>
      <c r="F36">
        <v>0.60504201680672198</v>
      </c>
      <c r="G36">
        <v>0.60504201680672198</v>
      </c>
      <c r="H36">
        <v>0.42584269662921298</v>
      </c>
      <c r="I36">
        <v>0.51067415730336996</v>
      </c>
      <c r="J36">
        <v>0.466333421754133</v>
      </c>
      <c r="K36">
        <v>0.53117917316334995</v>
      </c>
      <c r="L36">
        <v>0.565571167843547</v>
      </c>
      <c r="M36">
        <v>-1.09266305257704</v>
      </c>
      <c r="N36" s="21">
        <v>0</v>
      </c>
      <c r="O36">
        <v>1.0037981841128201</v>
      </c>
      <c r="P36">
        <v>0.95193977024086396</v>
      </c>
      <c r="Q36">
        <v>1.0197862567709099</v>
      </c>
      <c r="R36">
        <v>0.99284676973472796</v>
      </c>
      <c r="S36">
        <v>100.02999877929599</v>
      </c>
      <c r="T36" s="27">
        <f t="shared" si="62"/>
        <v>0.99284676973472796</v>
      </c>
      <c r="U36" s="27">
        <f t="shared" si="63"/>
        <v>1.0197862567709099</v>
      </c>
      <c r="V36" s="39">
        <f t="shared" si="64"/>
        <v>99.314461164592814</v>
      </c>
      <c r="W36" s="38">
        <f t="shared" si="65"/>
        <v>102.00921801993695</v>
      </c>
      <c r="X36" s="44">
        <f t="shared" si="66"/>
        <v>1.0282855788429694</v>
      </c>
      <c r="Y36" s="44">
        <f t="shared" si="67"/>
        <v>0.51091265924837737</v>
      </c>
      <c r="Z36" s="22">
        <f t="shared" si="68"/>
        <v>1</v>
      </c>
      <c r="AA36" s="22">
        <f t="shared" si="69"/>
        <v>1</v>
      </c>
      <c r="AB36" s="22">
        <f t="shared" si="70"/>
        <v>1</v>
      </c>
      <c r="AC36" s="22">
        <v>1</v>
      </c>
      <c r="AD36" s="22">
        <v>1</v>
      </c>
      <c r="AE36" s="22">
        <v>1</v>
      </c>
      <c r="AF36" s="22">
        <f t="shared" si="71"/>
        <v>-0.10573411347504191</v>
      </c>
      <c r="AG36" s="22">
        <f t="shared" si="72"/>
        <v>0.97680415159684475</v>
      </c>
      <c r="AH36" s="22">
        <f t="shared" si="73"/>
        <v>0.565571167843547</v>
      </c>
      <c r="AI36" s="22">
        <f t="shared" si="74"/>
        <v>1.6713052813185889</v>
      </c>
      <c r="AJ36" s="22">
        <f t="shared" si="75"/>
        <v>-2.6288582302280261</v>
      </c>
      <c r="AK36" s="22">
        <f t="shared" si="76"/>
        <v>1.3004365594014071</v>
      </c>
      <c r="AL36" s="22">
        <f t="shared" si="77"/>
        <v>-1.09266305257704</v>
      </c>
      <c r="AM36" s="22">
        <f t="shared" si="78"/>
        <v>2.5361951776509861</v>
      </c>
      <c r="AN36" s="46">
        <v>1</v>
      </c>
      <c r="AO36" s="46">
        <v>1</v>
      </c>
      <c r="AP36" s="51">
        <v>1</v>
      </c>
      <c r="AQ36" s="21">
        <v>1</v>
      </c>
      <c r="AR36" s="17">
        <f t="shared" si="79"/>
        <v>7.8023089323283488</v>
      </c>
      <c r="AS36" s="17">
        <f t="shared" si="80"/>
        <v>7.8023089323283488</v>
      </c>
      <c r="AT36" s="17">
        <f t="shared" si="81"/>
        <v>41.374302917442535</v>
      </c>
      <c r="AU36" s="17">
        <f t="shared" si="82"/>
        <v>7.8023089323283488</v>
      </c>
      <c r="AV36" s="17">
        <f t="shared" si="83"/>
        <v>7.8023089323283488</v>
      </c>
      <c r="AW36" s="17">
        <f t="shared" si="84"/>
        <v>41.374302917442535</v>
      </c>
      <c r="AX36" s="14">
        <f t="shared" si="85"/>
        <v>9.9623238851661525E-3</v>
      </c>
      <c r="AY36" s="14">
        <f t="shared" si="86"/>
        <v>9.1681012613343427E-3</v>
      </c>
      <c r="AZ36" s="67">
        <f t="shared" si="87"/>
        <v>3.4759338887860093E-3</v>
      </c>
      <c r="BA36" s="21">
        <f t="shared" si="88"/>
        <v>0</v>
      </c>
      <c r="BB36" s="66">
        <v>1400</v>
      </c>
      <c r="BC36" s="15">
        <f t="shared" si="89"/>
        <v>1187.9473493627527</v>
      </c>
      <c r="BD36" s="19">
        <f t="shared" si="90"/>
        <v>-212.05265063724732</v>
      </c>
      <c r="BE36" s="53">
        <f t="shared" si="91"/>
        <v>0</v>
      </c>
      <c r="BF36" s="61">
        <f t="shared" si="92"/>
        <v>0</v>
      </c>
      <c r="BG36" s="62">
        <f t="shared" si="93"/>
        <v>0</v>
      </c>
      <c r="BH36" s="63">
        <f t="shared" si="94"/>
        <v>102.00921801993695</v>
      </c>
      <c r="BI36" s="46">
        <f t="shared" si="95"/>
        <v>0</v>
      </c>
      <c r="BJ36" s="64">
        <f t="shared" si="96"/>
        <v>1.1785034082116503</v>
      </c>
      <c r="BK36" s="66">
        <v>0</v>
      </c>
      <c r="BL36" s="66">
        <v>3101</v>
      </c>
      <c r="BM36" s="66">
        <v>0</v>
      </c>
      <c r="BN36" s="10">
        <f t="shared" si="97"/>
        <v>3101</v>
      </c>
      <c r="BO36" s="15">
        <f t="shared" si="98"/>
        <v>1626.5311809758484</v>
      </c>
      <c r="BP36" s="9">
        <f t="shared" si="99"/>
        <v>-1474.4688190241516</v>
      </c>
      <c r="BQ36" s="53">
        <f t="shared" si="100"/>
        <v>0</v>
      </c>
      <c r="BR36" s="7">
        <f t="shared" si="101"/>
        <v>0</v>
      </c>
      <c r="BS36" s="62">
        <f t="shared" si="102"/>
        <v>0</v>
      </c>
      <c r="BT36" s="48">
        <f t="shared" si="103"/>
        <v>102.00921801993695</v>
      </c>
      <c r="BU36" s="46">
        <f t="shared" si="104"/>
        <v>0</v>
      </c>
      <c r="BV36" s="64">
        <f t="shared" si="105"/>
        <v>1.9065112530701895</v>
      </c>
      <c r="BW36" s="16">
        <f t="shared" si="106"/>
        <v>4501</v>
      </c>
      <c r="BX36" s="69">
        <f t="shared" si="107"/>
        <v>2849.3908103175677</v>
      </c>
      <c r="BY36" s="66">
        <v>0</v>
      </c>
      <c r="BZ36" s="15">
        <f t="shared" si="108"/>
        <v>34.91227997896668</v>
      </c>
      <c r="CA36" s="37">
        <f t="shared" si="109"/>
        <v>34.91227997896668</v>
      </c>
      <c r="CB36" s="54">
        <f t="shared" si="110"/>
        <v>34.91227997896668</v>
      </c>
      <c r="CC36" s="26">
        <f t="shared" si="111"/>
        <v>1.0876099681921098E-2</v>
      </c>
      <c r="CD36" s="47">
        <f t="shared" si="112"/>
        <v>34.91227997896668</v>
      </c>
      <c r="CE36" s="48">
        <f t="shared" si="113"/>
        <v>99.314461164592814</v>
      </c>
      <c r="CF36" s="65">
        <f t="shared" si="114"/>
        <v>0.3515326929187777</v>
      </c>
      <c r="CG36" t="s">
        <v>222</v>
      </c>
      <c r="CH36" s="66">
        <v>274</v>
      </c>
      <c r="CI36" s="15">
        <f t="shared" si="115"/>
        <v>32.336612967376247</v>
      </c>
      <c r="CJ36" s="37">
        <f t="shared" si="116"/>
        <v>-241.66338703262375</v>
      </c>
      <c r="CK36" s="54">
        <f t="shared" si="117"/>
        <v>-241.66338703262375</v>
      </c>
      <c r="CL36" s="26">
        <f t="shared" si="118"/>
        <v>-3.7601273849793643E-2</v>
      </c>
      <c r="CM36" s="47">
        <f t="shared" si="119"/>
        <v>-241.66338703262375</v>
      </c>
      <c r="CN36" s="48">
        <f t="shared" si="120"/>
        <v>99.314461164592814</v>
      </c>
      <c r="CO36" s="65">
        <f t="shared" si="121"/>
        <v>-2.4333151909480488</v>
      </c>
      <c r="CP36" s="70">
        <f t="shared" si="122"/>
        <v>0</v>
      </c>
      <c r="CQ36" s="1">
        <f t="shared" si="123"/>
        <v>4501</v>
      </c>
    </row>
    <row r="37" spans="1:95" x14ac:dyDescent="0.2">
      <c r="A37" s="32" t="s">
        <v>202</v>
      </c>
      <c r="B37">
        <v>1</v>
      </c>
      <c r="C37">
        <v>1</v>
      </c>
      <c r="D37">
        <v>0.60416666666666596</v>
      </c>
      <c r="E37">
        <v>0.39583333333333298</v>
      </c>
      <c r="F37">
        <v>0.61964107676969005</v>
      </c>
      <c r="G37">
        <v>0.61964107676969005</v>
      </c>
      <c r="H37">
        <v>0.238044633368756</v>
      </c>
      <c r="I37">
        <v>0.37194473963868202</v>
      </c>
      <c r="J37">
        <v>0.29755579171094498</v>
      </c>
      <c r="K37">
        <v>0.42939235109026802</v>
      </c>
      <c r="L37">
        <v>0.72211961183858997</v>
      </c>
      <c r="M37">
        <v>0.88507033147625902</v>
      </c>
      <c r="N37" s="21">
        <v>0</v>
      </c>
      <c r="O37">
        <v>1.0036610455450601</v>
      </c>
      <c r="P37">
        <v>0.99512717112577598</v>
      </c>
      <c r="Q37">
        <v>0.99847300635560798</v>
      </c>
      <c r="R37">
        <v>0.99213970560322096</v>
      </c>
      <c r="S37">
        <v>10</v>
      </c>
      <c r="T37" s="27">
        <f t="shared" si="62"/>
        <v>0.99512717112577598</v>
      </c>
      <c r="U37" s="27">
        <f t="shared" si="63"/>
        <v>0.99847300635560798</v>
      </c>
      <c r="V37" s="39">
        <f t="shared" si="64"/>
        <v>9.9512717112577604</v>
      </c>
      <c r="W37" s="38">
        <f t="shared" si="65"/>
        <v>9.9847300635560803</v>
      </c>
      <c r="X37" s="44">
        <f t="shared" si="66"/>
        <v>0.93946548995320711</v>
      </c>
      <c r="Y37" s="44">
        <f t="shared" si="67"/>
        <v>0.45434090514495662</v>
      </c>
      <c r="Z37" s="22">
        <f t="shared" si="68"/>
        <v>1</v>
      </c>
      <c r="AA37" s="22">
        <f t="shared" si="69"/>
        <v>1</v>
      </c>
      <c r="AB37" s="22">
        <f t="shared" si="70"/>
        <v>1</v>
      </c>
      <c r="AC37" s="22">
        <v>1</v>
      </c>
      <c r="AD37" s="22">
        <v>1</v>
      </c>
      <c r="AE37" s="22">
        <v>1</v>
      </c>
      <c r="AF37" s="22">
        <f t="shared" si="71"/>
        <v>-0.10573411347504191</v>
      </c>
      <c r="AG37" s="22">
        <f t="shared" si="72"/>
        <v>0.97680415159684475</v>
      </c>
      <c r="AH37" s="22">
        <f t="shared" si="73"/>
        <v>0.72211961183858997</v>
      </c>
      <c r="AI37" s="22">
        <f t="shared" si="74"/>
        <v>1.827853725313632</v>
      </c>
      <c r="AJ37" s="22">
        <f t="shared" si="75"/>
        <v>-2.6288582302280261</v>
      </c>
      <c r="AK37" s="22">
        <f t="shared" si="76"/>
        <v>1.3004365594014071</v>
      </c>
      <c r="AL37" s="22">
        <f t="shared" si="77"/>
        <v>0.88507033147625902</v>
      </c>
      <c r="AM37" s="22">
        <f t="shared" si="78"/>
        <v>4.5139285617042848</v>
      </c>
      <c r="AN37" s="46">
        <v>0</v>
      </c>
      <c r="AO37" s="49">
        <v>0</v>
      </c>
      <c r="AP37" s="51">
        <v>0.5</v>
      </c>
      <c r="AQ37" s="50">
        <v>1</v>
      </c>
      <c r="AR37" s="17">
        <f t="shared" si="79"/>
        <v>0</v>
      </c>
      <c r="AS37" s="17">
        <f t="shared" si="80"/>
        <v>0</v>
      </c>
      <c r="AT37" s="17">
        <f t="shared" si="81"/>
        <v>207.58154050279154</v>
      </c>
      <c r="AU37" s="17">
        <f t="shared" si="82"/>
        <v>0</v>
      </c>
      <c r="AV37" s="17">
        <f t="shared" si="83"/>
        <v>0</v>
      </c>
      <c r="AW37" s="17">
        <f t="shared" si="84"/>
        <v>207.58154050279154</v>
      </c>
      <c r="AX37" s="14">
        <f t="shared" si="85"/>
        <v>0</v>
      </c>
      <c r="AY37" s="14">
        <f t="shared" si="86"/>
        <v>0</v>
      </c>
      <c r="AZ37" s="67">
        <f t="shared" si="87"/>
        <v>1.7439320071683258E-2</v>
      </c>
      <c r="BA37" s="21">
        <f t="shared" si="88"/>
        <v>0</v>
      </c>
      <c r="BB37" s="66">
        <v>0</v>
      </c>
      <c r="BC37" s="15">
        <f t="shared" si="89"/>
        <v>0</v>
      </c>
      <c r="BD37" s="19">
        <f t="shared" si="90"/>
        <v>0</v>
      </c>
      <c r="BE37" s="53">
        <f t="shared" si="91"/>
        <v>0</v>
      </c>
      <c r="BF37" s="61">
        <f t="shared" si="92"/>
        <v>0</v>
      </c>
      <c r="BG37" s="62">
        <f t="shared" si="93"/>
        <v>0</v>
      </c>
      <c r="BH37" s="63">
        <f t="shared" si="94"/>
        <v>9.9847300635560803</v>
      </c>
      <c r="BI37" s="46">
        <f t="shared" si="95"/>
        <v>0</v>
      </c>
      <c r="BJ37" s="64" t="e">
        <f t="shared" si="96"/>
        <v>#DIV/0!</v>
      </c>
      <c r="BK37" s="66">
        <v>0</v>
      </c>
      <c r="BL37" s="66">
        <v>0</v>
      </c>
      <c r="BM37" s="66">
        <v>0</v>
      </c>
      <c r="BN37" s="10">
        <f t="shared" si="97"/>
        <v>0</v>
      </c>
      <c r="BO37" s="15">
        <f t="shared" si="98"/>
        <v>0</v>
      </c>
      <c r="BP37" s="9">
        <f t="shared" si="99"/>
        <v>0</v>
      </c>
      <c r="BQ37" s="53">
        <f t="shared" si="100"/>
        <v>0</v>
      </c>
      <c r="BR37" s="7">
        <f t="shared" si="101"/>
        <v>0</v>
      </c>
      <c r="BS37" s="62">
        <f t="shared" si="102"/>
        <v>0</v>
      </c>
      <c r="BT37" s="48">
        <f t="shared" si="103"/>
        <v>9.9847300635560803</v>
      </c>
      <c r="BU37" s="46">
        <f t="shared" si="104"/>
        <v>0</v>
      </c>
      <c r="BV37" s="64" t="e">
        <f t="shared" si="105"/>
        <v>#DIV/0!</v>
      </c>
      <c r="BW37" s="16">
        <f t="shared" si="106"/>
        <v>120</v>
      </c>
      <c r="BX37" s="69">
        <f t="shared" si="107"/>
        <v>175.16053079998665</v>
      </c>
      <c r="BY37" s="66">
        <v>120</v>
      </c>
      <c r="BZ37" s="15">
        <f t="shared" si="108"/>
        <v>175.16053079998665</v>
      </c>
      <c r="CA37" s="37">
        <f t="shared" si="109"/>
        <v>55.160530799986645</v>
      </c>
      <c r="CB37" s="54">
        <f t="shared" si="110"/>
        <v>55.160530799986645</v>
      </c>
      <c r="CC37" s="26">
        <f t="shared" si="111"/>
        <v>1.7183965981304273E-2</v>
      </c>
      <c r="CD37" s="47">
        <f t="shared" si="112"/>
        <v>55.160530799986645</v>
      </c>
      <c r="CE37" s="48">
        <f t="shared" si="113"/>
        <v>9.9512717112577604</v>
      </c>
      <c r="CF37" s="65">
        <f t="shared" si="114"/>
        <v>5.5430634797745659</v>
      </c>
      <c r="CG37" t="s">
        <v>222</v>
      </c>
      <c r="CH37" s="66">
        <v>0</v>
      </c>
      <c r="CI37" s="15">
        <f t="shared" si="115"/>
        <v>162.23799462686935</v>
      </c>
      <c r="CJ37" s="37">
        <f t="shared" si="116"/>
        <v>162.23799462686935</v>
      </c>
      <c r="CK37" s="54">
        <f t="shared" si="117"/>
        <v>162.23799462686935</v>
      </c>
      <c r="CL37" s="26">
        <f t="shared" si="118"/>
        <v>2.5243191944432759E-2</v>
      </c>
      <c r="CM37" s="47">
        <f t="shared" si="119"/>
        <v>162.23799462686935</v>
      </c>
      <c r="CN37" s="48">
        <f t="shared" si="120"/>
        <v>9.9512717112577604</v>
      </c>
      <c r="CO37" s="65">
        <f t="shared" si="121"/>
        <v>16.303242372864904</v>
      </c>
      <c r="CP37" s="70">
        <f t="shared" si="122"/>
        <v>0</v>
      </c>
      <c r="CQ37" s="1">
        <f t="shared" si="123"/>
        <v>240</v>
      </c>
    </row>
    <row r="38" spans="1:95" x14ac:dyDescent="0.2">
      <c r="A38" s="32" t="s">
        <v>257</v>
      </c>
      <c r="B38">
        <v>1</v>
      </c>
      <c r="C38">
        <v>1</v>
      </c>
      <c r="D38">
        <v>0.89412704754294803</v>
      </c>
      <c r="E38">
        <v>0.105872952457051</v>
      </c>
      <c r="F38">
        <v>0.87360890302066696</v>
      </c>
      <c r="G38">
        <v>0.87360890302066696</v>
      </c>
      <c r="H38">
        <v>0.61659005432511405</v>
      </c>
      <c r="I38">
        <v>0.634977016297534</v>
      </c>
      <c r="J38">
        <v>0.62571600025418495</v>
      </c>
      <c r="K38">
        <v>0.73934502675309699</v>
      </c>
      <c r="L38">
        <v>0.36054929512334399</v>
      </c>
      <c r="M38">
        <v>0.82570746360244596</v>
      </c>
      <c r="N38" s="21">
        <v>0</v>
      </c>
      <c r="O38">
        <v>1.0067340003156999</v>
      </c>
      <c r="P38">
        <v>0.97923821232567898</v>
      </c>
      <c r="Q38">
        <v>1.00171232708937</v>
      </c>
      <c r="R38">
        <v>0.99113431877524905</v>
      </c>
      <c r="S38">
        <v>3.4700000286102202</v>
      </c>
      <c r="T38" s="27">
        <f t="shared" si="62"/>
        <v>0.97923821232567898</v>
      </c>
      <c r="U38" s="27">
        <f t="shared" si="63"/>
        <v>1.00171232708937</v>
      </c>
      <c r="V38" s="39">
        <f t="shared" si="64"/>
        <v>3.3979566247863269</v>
      </c>
      <c r="W38" s="38">
        <f t="shared" si="65"/>
        <v>3.4759418036593241</v>
      </c>
      <c r="X38" s="44">
        <f t="shared" si="66"/>
        <v>0.7896366639141208</v>
      </c>
      <c r="Y38" s="44">
        <f t="shared" si="67"/>
        <v>0.75113899303060172</v>
      </c>
      <c r="Z38" s="22">
        <f t="shared" si="68"/>
        <v>1</v>
      </c>
      <c r="AA38" s="22">
        <f t="shared" si="69"/>
        <v>1</v>
      </c>
      <c r="AB38" s="22">
        <f t="shared" si="70"/>
        <v>1</v>
      </c>
      <c r="AC38" s="22">
        <v>1</v>
      </c>
      <c r="AD38" s="22">
        <v>1</v>
      </c>
      <c r="AE38" s="22">
        <v>1</v>
      </c>
      <c r="AF38" s="22">
        <f t="shared" si="71"/>
        <v>-0.10573411347504191</v>
      </c>
      <c r="AG38" s="22">
        <f t="shared" si="72"/>
        <v>0.97680415159684475</v>
      </c>
      <c r="AH38" s="22">
        <f t="shared" si="73"/>
        <v>0.36054929512334399</v>
      </c>
      <c r="AI38" s="22">
        <f t="shared" si="74"/>
        <v>1.466283408598386</v>
      </c>
      <c r="AJ38" s="22">
        <f t="shared" si="75"/>
        <v>-2.6288582302280261</v>
      </c>
      <c r="AK38" s="22">
        <f t="shared" si="76"/>
        <v>1.3004365594014071</v>
      </c>
      <c r="AL38" s="22">
        <f t="shared" si="77"/>
        <v>0.82570746360244596</v>
      </c>
      <c r="AM38" s="22">
        <f t="shared" si="78"/>
        <v>4.4545656938304719</v>
      </c>
      <c r="AN38" s="46">
        <v>0</v>
      </c>
      <c r="AO38" s="49">
        <v>0</v>
      </c>
      <c r="AP38" s="51">
        <v>0.5</v>
      </c>
      <c r="AQ38" s="50">
        <v>1</v>
      </c>
      <c r="AR38" s="17">
        <f t="shared" si="79"/>
        <v>0</v>
      </c>
      <c r="AS38" s="17">
        <f t="shared" si="80"/>
        <v>0</v>
      </c>
      <c r="AT38" s="17">
        <f t="shared" si="81"/>
        <v>196.87541050837817</v>
      </c>
      <c r="AU38" s="17">
        <f t="shared" si="82"/>
        <v>0</v>
      </c>
      <c r="AV38" s="17">
        <f t="shared" si="83"/>
        <v>0</v>
      </c>
      <c r="AW38" s="17">
        <f t="shared" si="84"/>
        <v>196.87541050837817</v>
      </c>
      <c r="AX38" s="14">
        <f t="shared" si="85"/>
        <v>0</v>
      </c>
      <c r="AY38" s="14">
        <f t="shared" si="86"/>
        <v>0</v>
      </c>
      <c r="AZ38" s="67">
        <f t="shared" si="87"/>
        <v>1.6539877726042158E-2</v>
      </c>
      <c r="BA38" s="21">
        <f t="shared" si="88"/>
        <v>0</v>
      </c>
      <c r="BB38" s="66">
        <v>0</v>
      </c>
      <c r="BC38" s="15">
        <f t="shared" si="89"/>
        <v>0</v>
      </c>
      <c r="BD38" s="19">
        <f t="shared" si="90"/>
        <v>0</v>
      </c>
      <c r="BE38" s="53">
        <f t="shared" si="91"/>
        <v>0</v>
      </c>
      <c r="BF38" s="61">
        <f t="shared" si="92"/>
        <v>0</v>
      </c>
      <c r="BG38" s="62">
        <f t="shared" si="93"/>
        <v>0</v>
      </c>
      <c r="BH38" s="63">
        <f t="shared" si="94"/>
        <v>3.4759418036593241</v>
      </c>
      <c r="BI38" s="46">
        <f t="shared" si="95"/>
        <v>0</v>
      </c>
      <c r="BJ38" s="64" t="e">
        <f t="shared" si="96"/>
        <v>#DIV/0!</v>
      </c>
      <c r="BK38" s="66">
        <v>0</v>
      </c>
      <c r="BL38" s="66">
        <v>0</v>
      </c>
      <c r="BM38" s="66">
        <v>0</v>
      </c>
      <c r="BN38" s="10">
        <f t="shared" si="97"/>
        <v>0</v>
      </c>
      <c r="BO38" s="15">
        <f t="shared" si="98"/>
        <v>0</v>
      </c>
      <c r="BP38" s="9">
        <f t="shared" si="99"/>
        <v>0</v>
      </c>
      <c r="BQ38" s="53">
        <f t="shared" si="100"/>
        <v>0</v>
      </c>
      <c r="BR38" s="7">
        <f t="shared" si="101"/>
        <v>0</v>
      </c>
      <c r="BS38" s="62">
        <f t="shared" si="102"/>
        <v>0</v>
      </c>
      <c r="BT38" s="48">
        <f t="shared" si="103"/>
        <v>3.4759418036593241</v>
      </c>
      <c r="BU38" s="46">
        <f t="shared" si="104"/>
        <v>0</v>
      </c>
      <c r="BV38" s="64" t="e">
        <f t="shared" si="105"/>
        <v>#DIV/0!</v>
      </c>
      <c r="BW38" s="16">
        <f t="shared" si="106"/>
        <v>83</v>
      </c>
      <c r="BX38" s="69">
        <f t="shared" si="107"/>
        <v>166.12653188036745</v>
      </c>
      <c r="BY38" s="66">
        <v>83</v>
      </c>
      <c r="BZ38" s="15">
        <f t="shared" si="108"/>
        <v>166.12653188036745</v>
      </c>
      <c r="CA38" s="37">
        <f t="shared" si="109"/>
        <v>83.126531880367452</v>
      </c>
      <c r="CB38" s="54">
        <f t="shared" si="110"/>
        <v>83.126531880367452</v>
      </c>
      <c r="CC38" s="26">
        <f t="shared" si="111"/>
        <v>2.5896115850581793E-2</v>
      </c>
      <c r="CD38" s="47">
        <f t="shared" si="112"/>
        <v>83.126531880367452</v>
      </c>
      <c r="CE38" s="48">
        <f t="shared" si="113"/>
        <v>3.3979566247863269</v>
      </c>
      <c r="CF38" s="65">
        <f t="shared" si="114"/>
        <v>24.463682459629595</v>
      </c>
      <c r="CG38" t="s">
        <v>222</v>
      </c>
      <c r="CH38" s="66">
        <v>0</v>
      </c>
      <c r="CI38" s="15">
        <f t="shared" si="115"/>
        <v>153.87048248537019</v>
      </c>
      <c r="CJ38" s="37">
        <f t="shared" si="116"/>
        <v>153.87048248537019</v>
      </c>
      <c r="CK38" s="54">
        <f t="shared" si="117"/>
        <v>153.87048248537019</v>
      </c>
      <c r="CL38" s="26">
        <f t="shared" si="118"/>
        <v>2.3941260694782977E-2</v>
      </c>
      <c r="CM38" s="47">
        <f t="shared" si="119"/>
        <v>153.87048248537019</v>
      </c>
      <c r="CN38" s="48">
        <f t="shared" si="120"/>
        <v>3.3979566247863269</v>
      </c>
      <c r="CO38" s="65">
        <f t="shared" si="121"/>
        <v>45.283239157017199</v>
      </c>
      <c r="CP38" s="70">
        <f t="shared" si="122"/>
        <v>0</v>
      </c>
      <c r="CQ38" s="1">
        <f t="shared" si="123"/>
        <v>166</v>
      </c>
    </row>
    <row r="39" spans="1:95" x14ac:dyDescent="0.2">
      <c r="A39" s="28" t="s">
        <v>115</v>
      </c>
      <c r="B39">
        <v>1</v>
      </c>
      <c r="C39">
        <v>1</v>
      </c>
      <c r="D39">
        <v>0.32128777923784402</v>
      </c>
      <c r="E39">
        <v>0.67871222076215498</v>
      </c>
      <c r="F39">
        <v>0.3984375</v>
      </c>
      <c r="G39">
        <v>0.3984375</v>
      </c>
      <c r="H39">
        <v>0.286118980169971</v>
      </c>
      <c r="I39">
        <v>0.116147308781869</v>
      </c>
      <c r="J39">
        <v>0.18229632343565</v>
      </c>
      <c r="K39">
        <v>0.26950638465329901</v>
      </c>
      <c r="L39">
        <v>0.69959513251681305</v>
      </c>
      <c r="M39">
        <v>0.18130641653900101</v>
      </c>
      <c r="N39" s="21">
        <v>0</v>
      </c>
      <c r="O39">
        <v>1.0025136854894401</v>
      </c>
      <c r="P39">
        <v>0.99549453514599795</v>
      </c>
      <c r="Q39">
        <v>1.0117274652656401</v>
      </c>
      <c r="R39">
        <v>0.99437645816690001</v>
      </c>
      <c r="S39">
        <v>37.889999389648402</v>
      </c>
      <c r="T39" s="27">
        <f t="shared" si="62"/>
        <v>0.99549453514599795</v>
      </c>
      <c r="U39" s="27">
        <f t="shared" si="63"/>
        <v>1.0117274652656401</v>
      </c>
      <c r="V39" s="39">
        <f t="shared" si="64"/>
        <v>37.719287329080181</v>
      </c>
      <c r="W39" s="38">
        <f t="shared" si="65"/>
        <v>38.334353041405627</v>
      </c>
      <c r="X39" s="44">
        <f t="shared" si="66"/>
        <v>1.0856351545350282</v>
      </c>
      <c r="Y39" s="44">
        <f t="shared" si="67"/>
        <v>0.28174739661123327</v>
      </c>
      <c r="Z39" s="22">
        <f t="shared" si="68"/>
        <v>1</v>
      </c>
      <c r="AA39" s="22">
        <f t="shared" si="69"/>
        <v>1</v>
      </c>
      <c r="AB39" s="22">
        <f t="shared" si="70"/>
        <v>1</v>
      </c>
      <c r="AC39" s="22">
        <v>1</v>
      </c>
      <c r="AD39" s="22">
        <v>1</v>
      </c>
      <c r="AE39" s="22">
        <v>1</v>
      </c>
      <c r="AF39" s="22">
        <f t="shared" si="71"/>
        <v>-0.10573411347504191</v>
      </c>
      <c r="AG39" s="22">
        <f t="shared" si="72"/>
        <v>0.97680415159684475</v>
      </c>
      <c r="AH39" s="22">
        <f t="shared" si="73"/>
        <v>0.69959513251681305</v>
      </c>
      <c r="AI39" s="22">
        <f t="shared" si="74"/>
        <v>1.8053292459918548</v>
      </c>
      <c r="AJ39" s="22">
        <f t="shared" si="75"/>
        <v>-2.6288582302280261</v>
      </c>
      <c r="AK39" s="22">
        <f t="shared" si="76"/>
        <v>1.3004365594014071</v>
      </c>
      <c r="AL39" s="22">
        <f t="shared" si="77"/>
        <v>0.18130641653900101</v>
      </c>
      <c r="AM39" s="22">
        <f t="shared" si="78"/>
        <v>3.8101646467670269</v>
      </c>
      <c r="AN39" s="46">
        <v>1</v>
      </c>
      <c r="AO39" s="46">
        <v>1</v>
      </c>
      <c r="AP39" s="51">
        <v>1</v>
      </c>
      <c r="AQ39" s="21">
        <v>1</v>
      </c>
      <c r="AR39" s="17">
        <f t="shared" si="79"/>
        <v>10.622473853835571</v>
      </c>
      <c r="AS39" s="17">
        <f t="shared" si="80"/>
        <v>10.622473853835571</v>
      </c>
      <c r="AT39" s="17">
        <f t="shared" si="81"/>
        <v>210.75358561209822</v>
      </c>
      <c r="AU39" s="17">
        <f t="shared" si="82"/>
        <v>10.622473853835571</v>
      </c>
      <c r="AV39" s="17">
        <f t="shared" si="83"/>
        <v>10.622473853835571</v>
      </c>
      <c r="AW39" s="17">
        <f t="shared" si="84"/>
        <v>210.75358561209822</v>
      </c>
      <c r="AX39" s="14">
        <f t="shared" si="85"/>
        <v>1.3563231847324345E-2</v>
      </c>
      <c r="AY39" s="14">
        <f t="shared" si="86"/>
        <v>1.2481935383809352E-2</v>
      </c>
      <c r="AZ39" s="67">
        <f t="shared" si="87"/>
        <v>1.7705809615064756E-2</v>
      </c>
      <c r="BA39" s="21">
        <f t="shared" si="88"/>
        <v>0</v>
      </c>
      <c r="BB39" s="66">
        <v>1894</v>
      </c>
      <c r="BC39" s="15">
        <f t="shared" si="89"/>
        <v>1617.3340184023441</v>
      </c>
      <c r="BD39" s="19">
        <f t="shared" si="90"/>
        <v>-276.6659815976559</v>
      </c>
      <c r="BE39" s="53">
        <f t="shared" si="91"/>
        <v>0</v>
      </c>
      <c r="BF39" s="61">
        <f t="shared" si="92"/>
        <v>0</v>
      </c>
      <c r="BG39" s="62">
        <f t="shared" si="93"/>
        <v>0</v>
      </c>
      <c r="BH39" s="63">
        <f t="shared" si="94"/>
        <v>38.334353041405627</v>
      </c>
      <c r="BI39" s="46">
        <f t="shared" si="95"/>
        <v>0</v>
      </c>
      <c r="BJ39" s="64">
        <f t="shared" si="96"/>
        <v>1.1710629829396377</v>
      </c>
      <c r="BK39" s="66">
        <v>1212</v>
      </c>
      <c r="BL39" s="66">
        <v>2993</v>
      </c>
      <c r="BM39" s="66">
        <v>76</v>
      </c>
      <c r="BN39" s="10">
        <f t="shared" si="97"/>
        <v>4281</v>
      </c>
      <c r="BO39" s="15">
        <f t="shared" si="98"/>
        <v>2214.4451203123849</v>
      </c>
      <c r="BP39" s="9">
        <f t="shared" si="99"/>
        <v>-2066.5548796876151</v>
      </c>
      <c r="BQ39" s="53">
        <f t="shared" si="100"/>
        <v>0</v>
      </c>
      <c r="BR39" s="7">
        <f t="shared" si="101"/>
        <v>0</v>
      </c>
      <c r="BS39" s="62">
        <f t="shared" si="102"/>
        <v>0</v>
      </c>
      <c r="BT39" s="48">
        <f t="shared" si="103"/>
        <v>38.334353041405627</v>
      </c>
      <c r="BU39" s="46">
        <f t="shared" si="104"/>
        <v>0</v>
      </c>
      <c r="BV39" s="64">
        <f t="shared" si="105"/>
        <v>1.9332156668647054</v>
      </c>
      <c r="BW39" s="16">
        <f t="shared" si="106"/>
        <v>6364</v>
      </c>
      <c r="BX39" s="69">
        <f t="shared" si="107"/>
        <v>4009.6162904884395</v>
      </c>
      <c r="BY39" s="66">
        <v>189</v>
      </c>
      <c r="BZ39" s="15">
        <f t="shared" si="108"/>
        <v>177.83715177371042</v>
      </c>
      <c r="CA39" s="37">
        <f t="shared" si="109"/>
        <v>-11.162848226289583</v>
      </c>
      <c r="CB39" s="54">
        <f t="shared" si="110"/>
        <v>-11.162848226289583</v>
      </c>
      <c r="CC39" s="26">
        <f t="shared" si="111"/>
        <v>-3.4775228119282233E-3</v>
      </c>
      <c r="CD39" s="47">
        <f t="shared" si="112"/>
        <v>-11.162848226289583</v>
      </c>
      <c r="CE39" s="48">
        <f t="shared" si="113"/>
        <v>38.334353041405627</v>
      </c>
      <c r="CF39" s="65">
        <f t="shared" si="114"/>
        <v>-0.29119699018351475</v>
      </c>
      <c r="CG39" t="s">
        <v>222</v>
      </c>
      <c r="CH39" s="66">
        <v>0</v>
      </c>
      <c r="CI39" s="15">
        <f t="shared" si="115"/>
        <v>164.71714684894741</v>
      </c>
      <c r="CJ39" s="37">
        <f t="shared" si="116"/>
        <v>164.71714684894741</v>
      </c>
      <c r="CK39" s="54">
        <f t="shared" si="117"/>
        <v>164.71714684894741</v>
      </c>
      <c r="CL39" s="26">
        <f t="shared" si="118"/>
        <v>2.5628932137692143E-2</v>
      </c>
      <c r="CM39" s="47">
        <f t="shared" si="119"/>
        <v>164.71714684894741</v>
      </c>
      <c r="CN39" s="48">
        <f t="shared" si="120"/>
        <v>38.334353041405627</v>
      </c>
      <c r="CO39" s="65">
        <f t="shared" si="121"/>
        <v>4.2968547472558996</v>
      </c>
      <c r="CP39" s="70">
        <f t="shared" si="122"/>
        <v>0</v>
      </c>
      <c r="CQ39" s="1">
        <f t="shared" si="123"/>
        <v>6553</v>
      </c>
    </row>
    <row r="40" spans="1:95" x14ac:dyDescent="0.2">
      <c r="A40" s="28" t="s">
        <v>232</v>
      </c>
      <c r="B40">
        <v>1</v>
      </c>
      <c r="C40">
        <v>1</v>
      </c>
      <c r="D40">
        <v>0.77626847782660802</v>
      </c>
      <c r="E40">
        <v>0.22373152217339101</v>
      </c>
      <c r="F40">
        <v>0.97655939610647602</v>
      </c>
      <c r="G40">
        <v>0.97655939610647602</v>
      </c>
      <c r="H40">
        <v>0.665900543251149</v>
      </c>
      <c r="I40">
        <v>0.97931466778102805</v>
      </c>
      <c r="J40">
        <v>0.80754329251700496</v>
      </c>
      <c r="K40">
        <v>0.88803940794890501</v>
      </c>
      <c r="L40">
        <v>0.46183570950743502</v>
      </c>
      <c r="M40">
        <v>3.2138164419958801E-2</v>
      </c>
      <c r="N40" s="21">
        <v>0</v>
      </c>
      <c r="O40">
        <v>1.01298386300342</v>
      </c>
      <c r="P40">
        <v>1.0224784125503401</v>
      </c>
      <c r="Q40">
        <v>1.0111583018096599</v>
      </c>
      <c r="R40">
        <v>0.969793953559419</v>
      </c>
      <c r="S40">
        <v>2.2699999809265101</v>
      </c>
      <c r="T40" s="27">
        <f t="shared" si="62"/>
        <v>1.0224784125503401</v>
      </c>
      <c r="U40" s="27">
        <f t="shared" si="63"/>
        <v>1.0111583018096599</v>
      </c>
      <c r="V40" s="39">
        <f t="shared" si="64"/>
        <v>2.3210259769870403</v>
      </c>
      <c r="W40" s="38">
        <f t="shared" si="65"/>
        <v>2.2953293258216103</v>
      </c>
      <c r="X40" s="44">
        <f t="shared" si="66"/>
        <v>0.8505367464905037</v>
      </c>
      <c r="Y40" s="44">
        <f t="shared" si="67"/>
        <v>0.86716931164823541</v>
      </c>
      <c r="Z40" s="22">
        <f t="shared" si="68"/>
        <v>1</v>
      </c>
      <c r="AA40" s="22">
        <f t="shared" si="69"/>
        <v>1</v>
      </c>
      <c r="AB40" s="22">
        <f t="shared" si="70"/>
        <v>1</v>
      </c>
      <c r="AC40" s="22">
        <v>1</v>
      </c>
      <c r="AD40" s="22">
        <v>1</v>
      </c>
      <c r="AE40" s="22">
        <v>1</v>
      </c>
      <c r="AF40" s="22">
        <f t="shared" si="71"/>
        <v>-0.10573411347504191</v>
      </c>
      <c r="AG40" s="22">
        <f t="shared" si="72"/>
        <v>0.97680415159684475</v>
      </c>
      <c r="AH40" s="22">
        <f t="shared" si="73"/>
        <v>0.46183570950743502</v>
      </c>
      <c r="AI40" s="22">
        <f t="shared" si="74"/>
        <v>1.567569822982477</v>
      </c>
      <c r="AJ40" s="22">
        <f t="shared" si="75"/>
        <v>-2.6288582302280261</v>
      </c>
      <c r="AK40" s="22">
        <f t="shared" si="76"/>
        <v>1.3004365594014071</v>
      </c>
      <c r="AL40" s="22">
        <f t="shared" si="77"/>
        <v>3.2138164419958801E-2</v>
      </c>
      <c r="AM40" s="22">
        <f t="shared" si="78"/>
        <v>3.6609963946479849</v>
      </c>
      <c r="AN40" s="46">
        <v>0</v>
      </c>
      <c r="AO40" s="49">
        <v>0</v>
      </c>
      <c r="AP40" s="51">
        <v>0.5</v>
      </c>
      <c r="AQ40" s="50">
        <v>1</v>
      </c>
      <c r="AR40" s="17">
        <f t="shared" si="79"/>
        <v>0</v>
      </c>
      <c r="AS40" s="17">
        <f t="shared" si="80"/>
        <v>0</v>
      </c>
      <c r="AT40" s="17">
        <f t="shared" si="81"/>
        <v>89.818791851141569</v>
      </c>
      <c r="AU40" s="17">
        <f t="shared" si="82"/>
        <v>0</v>
      </c>
      <c r="AV40" s="17">
        <f t="shared" si="83"/>
        <v>0</v>
      </c>
      <c r="AW40" s="17">
        <f t="shared" si="84"/>
        <v>89.818791851141569</v>
      </c>
      <c r="AX40" s="14">
        <f t="shared" si="85"/>
        <v>0</v>
      </c>
      <c r="AY40" s="14">
        <f t="shared" si="86"/>
        <v>0</v>
      </c>
      <c r="AZ40" s="67">
        <f t="shared" si="87"/>
        <v>7.5458475534479867E-3</v>
      </c>
      <c r="BA40" s="21">
        <f t="shared" si="88"/>
        <v>0</v>
      </c>
      <c r="BB40" s="66">
        <v>0</v>
      </c>
      <c r="BC40" s="15">
        <f t="shared" si="89"/>
        <v>0</v>
      </c>
      <c r="BD40" s="19">
        <f t="shared" si="90"/>
        <v>0</v>
      </c>
      <c r="BE40" s="53">
        <f t="shared" si="91"/>
        <v>0</v>
      </c>
      <c r="BF40" s="61">
        <f t="shared" si="92"/>
        <v>0</v>
      </c>
      <c r="BG40" s="62">
        <f t="shared" si="93"/>
        <v>0</v>
      </c>
      <c r="BH40" s="63">
        <f t="shared" si="94"/>
        <v>2.2953293258216103</v>
      </c>
      <c r="BI40" s="46">
        <f t="shared" si="95"/>
        <v>0</v>
      </c>
      <c r="BJ40" s="64" t="e">
        <f t="shared" si="96"/>
        <v>#DIV/0!</v>
      </c>
      <c r="BK40" s="66">
        <v>0</v>
      </c>
      <c r="BL40" s="66">
        <v>0</v>
      </c>
      <c r="BM40" s="66">
        <v>0</v>
      </c>
      <c r="BN40" s="10">
        <f t="shared" si="97"/>
        <v>0</v>
      </c>
      <c r="BO40" s="15">
        <f t="shared" si="98"/>
        <v>0</v>
      </c>
      <c r="BP40" s="9">
        <f t="shared" si="99"/>
        <v>0</v>
      </c>
      <c r="BQ40" s="53">
        <f t="shared" si="100"/>
        <v>0</v>
      </c>
      <c r="BR40" s="7">
        <f t="shared" si="101"/>
        <v>0</v>
      </c>
      <c r="BS40" s="62">
        <f t="shared" si="102"/>
        <v>0</v>
      </c>
      <c r="BT40" s="48">
        <f t="shared" si="103"/>
        <v>2.2953293258216103</v>
      </c>
      <c r="BU40" s="46">
        <f t="shared" si="104"/>
        <v>0</v>
      </c>
      <c r="BV40" s="64" t="e">
        <f t="shared" si="105"/>
        <v>#DIV/0!</v>
      </c>
      <c r="BW40" s="16">
        <f t="shared" si="106"/>
        <v>5</v>
      </c>
      <c r="BX40" s="69">
        <f t="shared" si="107"/>
        <v>75.790492826831581</v>
      </c>
      <c r="BY40" s="66">
        <v>5</v>
      </c>
      <c r="BZ40" s="15">
        <f t="shared" si="108"/>
        <v>75.790492826831581</v>
      </c>
      <c r="CA40" s="37">
        <f t="shared" si="109"/>
        <v>70.790492826831581</v>
      </c>
      <c r="CB40" s="54">
        <f t="shared" si="110"/>
        <v>70.790492826831581</v>
      </c>
      <c r="CC40" s="26">
        <f t="shared" si="111"/>
        <v>2.205311303016563E-2</v>
      </c>
      <c r="CD40" s="47">
        <f t="shared" si="112"/>
        <v>70.790492826831581</v>
      </c>
      <c r="CE40" s="48">
        <f t="shared" si="113"/>
        <v>2.3210259769870403</v>
      </c>
      <c r="CF40" s="65">
        <f t="shared" si="114"/>
        <v>30.499655552638757</v>
      </c>
      <c r="CG40" t="s">
        <v>222</v>
      </c>
      <c r="CH40" s="66">
        <v>479</v>
      </c>
      <c r="CI40" s="15">
        <f t="shared" si="115"/>
        <v>70.19901978972662</v>
      </c>
      <c r="CJ40" s="37">
        <f t="shared" si="116"/>
        <v>-408.80098021027339</v>
      </c>
      <c r="CK40" s="54">
        <f t="shared" si="117"/>
        <v>-408.80098021027339</v>
      </c>
      <c r="CL40" s="26">
        <f t="shared" si="118"/>
        <v>-6.3606811920067438E-2</v>
      </c>
      <c r="CM40" s="47">
        <f t="shared" si="119"/>
        <v>-408.80098021027345</v>
      </c>
      <c r="CN40" s="48">
        <f t="shared" si="120"/>
        <v>2.3210259769870403</v>
      </c>
      <c r="CO40" s="65">
        <f t="shared" si="121"/>
        <v>-176.12942908159275</v>
      </c>
      <c r="CP40" s="70">
        <f t="shared" si="122"/>
        <v>0</v>
      </c>
      <c r="CQ40" s="1">
        <f t="shared" si="123"/>
        <v>10</v>
      </c>
    </row>
    <row r="41" spans="1:95" x14ac:dyDescent="0.2">
      <c r="A41" s="28" t="s">
        <v>153</v>
      </c>
      <c r="B41">
        <v>0</v>
      </c>
      <c r="C41">
        <v>0</v>
      </c>
      <c r="D41">
        <v>0.17635467980295499</v>
      </c>
      <c r="E41">
        <v>0.82364532019704395</v>
      </c>
      <c r="F41">
        <v>0.17298347910592801</v>
      </c>
      <c r="G41">
        <v>0.17298347910592801</v>
      </c>
      <c r="H41">
        <v>0.482872928176795</v>
      </c>
      <c r="I41">
        <v>0.66850828729281697</v>
      </c>
      <c r="J41">
        <v>0.56815891632142601</v>
      </c>
      <c r="K41">
        <v>0.31349977038322402</v>
      </c>
      <c r="L41">
        <v>0.466948899678096</v>
      </c>
      <c r="M41">
        <v>-1.1998549812816299</v>
      </c>
      <c r="N41" s="21">
        <v>0</v>
      </c>
      <c r="O41">
        <v>0.999990772528905</v>
      </c>
      <c r="P41">
        <v>0.98483330314404205</v>
      </c>
      <c r="Q41">
        <v>1.0128298274407199</v>
      </c>
      <c r="R41">
        <v>0.99143663250381298</v>
      </c>
      <c r="S41">
        <v>45.049999237060497</v>
      </c>
      <c r="T41" s="27">
        <f t="shared" si="62"/>
        <v>0.99143663250381298</v>
      </c>
      <c r="U41" s="27">
        <f t="shared" si="63"/>
        <v>1.0128298274407199</v>
      </c>
      <c r="V41" s="39">
        <f t="shared" si="64"/>
        <v>44.664219537890602</v>
      </c>
      <c r="W41" s="38">
        <f t="shared" si="65"/>
        <v>45.627982953476547</v>
      </c>
      <c r="X41" s="44">
        <f t="shared" si="66"/>
        <v>1.160525234610488</v>
      </c>
      <c r="Y41" s="44">
        <f t="shared" si="67"/>
        <v>0.36505164859843903</v>
      </c>
      <c r="Z41" s="22">
        <f t="shared" si="68"/>
        <v>1</v>
      </c>
      <c r="AA41" s="22">
        <f t="shared" si="69"/>
        <v>1</v>
      </c>
      <c r="AB41" s="22">
        <f t="shared" si="70"/>
        <v>1</v>
      </c>
      <c r="AC41" s="22">
        <v>1</v>
      </c>
      <c r="AD41" s="22">
        <v>1</v>
      </c>
      <c r="AE41" s="22">
        <v>1</v>
      </c>
      <c r="AF41" s="22">
        <f t="shared" si="71"/>
        <v>-0.10573411347504191</v>
      </c>
      <c r="AG41" s="22">
        <f t="shared" si="72"/>
        <v>0.97680415159684475</v>
      </c>
      <c r="AH41" s="22">
        <f t="shared" si="73"/>
        <v>0.466948899678096</v>
      </c>
      <c r="AI41" s="22">
        <f t="shared" si="74"/>
        <v>1.572683013153138</v>
      </c>
      <c r="AJ41" s="22">
        <f t="shared" si="75"/>
        <v>-2.6288582302280261</v>
      </c>
      <c r="AK41" s="22">
        <f t="shared" si="76"/>
        <v>1.3004365594014071</v>
      </c>
      <c r="AL41" s="22">
        <f t="shared" si="77"/>
        <v>-1.1998549812816299</v>
      </c>
      <c r="AM41" s="22">
        <f t="shared" si="78"/>
        <v>2.4290032489463962</v>
      </c>
      <c r="AN41" s="46">
        <v>1</v>
      </c>
      <c r="AO41" s="46">
        <v>1</v>
      </c>
      <c r="AP41" s="51">
        <v>1</v>
      </c>
      <c r="AQ41" s="21">
        <v>1</v>
      </c>
      <c r="AR41" s="17">
        <f t="shared" si="79"/>
        <v>6.1173704890006686</v>
      </c>
      <c r="AS41" s="17">
        <f t="shared" si="80"/>
        <v>6.1173704890006686</v>
      </c>
      <c r="AT41" s="17">
        <f t="shared" si="81"/>
        <v>34.810670047251705</v>
      </c>
      <c r="AU41" s="17">
        <f t="shared" si="82"/>
        <v>6.1173704890006686</v>
      </c>
      <c r="AV41" s="17">
        <f t="shared" si="83"/>
        <v>6.1173704890006686</v>
      </c>
      <c r="AW41" s="17">
        <f t="shared" si="84"/>
        <v>34.810670047251705</v>
      </c>
      <c r="AX41" s="14">
        <f t="shared" si="85"/>
        <v>7.8109219547136495E-3</v>
      </c>
      <c r="AY41" s="14">
        <f t="shared" si="86"/>
        <v>7.1882147429299303E-3</v>
      </c>
      <c r="AZ41" s="67">
        <f t="shared" si="87"/>
        <v>2.9245106062579583E-3</v>
      </c>
      <c r="BA41" s="21">
        <f t="shared" si="88"/>
        <v>0</v>
      </c>
      <c r="BB41" s="66">
        <v>1261</v>
      </c>
      <c r="BC41" s="15">
        <f t="shared" si="89"/>
        <v>931.40557756787439</v>
      </c>
      <c r="BD41" s="19">
        <f t="shared" si="90"/>
        <v>-329.59442243212561</v>
      </c>
      <c r="BE41" s="53">
        <f t="shared" si="91"/>
        <v>0</v>
      </c>
      <c r="BF41" s="61">
        <f t="shared" si="92"/>
        <v>0</v>
      </c>
      <c r="BG41" s="62">
        <f t="shared" si="93"/>
        <v>0</v>
      </c>
      <c r="BH41" s="63">
        <f t="shared" si="94"/>
        <v>45.627982953476547</v>
      </c>
      <c r="BI41" s="46">
        <f t="shared" si="95"/>
        <v>0</v>
      </c>
      <c r="BJ41" s="64">
        <f t="shared" si="96"/>
        <v>1.3538677783020974</v>
      </c>
      <c r="BK41" s="66">
        <v>631</v>
      </c>
      <c r="BL41" s="66">
        <v>1892</v>
      </c>
      <c r="BM41" s="66">
        <v>0</v>
      </c>
      <c r="BN41" s="10">
        <f t="shared" si="97"/>
        <v>2523</v>
      </c>
      <c r="BO41" s="15">
        <f t="shared" si="98"/>
        <v>1275.2755539726847</v>
      </c>
      <c r="BP41" s="9">
        <f t="shared" si="99"/>
        <v>-1247.7244460273153</v>
      </c>
      <c r="BQ41" s="53">
        <f t="shared" si="100"/>
        <v>0</v>
      </c>
      <c r="BR41" s="7">
        <f t="shared" si="101"/>
        <v>0</v>
      </c>
      <c r="BS41" s="62">
        <f t="shared" si="102"/>
        <v>0</v>
      </c>
      <c r="BT41" s="48">
        <f t="shared" si="103"/>
        <v>45.627982953476547</v>
      </c>
      <c r="BU41" s="46">
        <f t="shared" si="104"/>
        <v>0</v>
      </c>
      <c r="BV41" s="64">
        <f t="shared" si="105"/>
        <v>1.9783959569682463</v>
      </c>
      <c r="BW41" s="16">
        <f t="shared" si="106"/>
        <v>3784</v>
      </c>
      <c r="BX41" s="69">
        <f t="shared" si="107"/>
        <v>2236.0549160698142</v>
      </c>
      <c r="BY41" s="66">
        <v>0</v>
      </c>
      <c r="BZ41" s="15">
        <f t="shared" si="108"/>
        <v>29.373784529254934</v>
      </c>
      <c r="CA41" s="37">
        <f t="shared" si="109"/>
        <v>29.373784529254934</v>
      </c>
      <c r="CB41" s="54">
        <f t="shared" si="110"/>
        <v>29.373784529254934</v>
      </c>
      <c r="CC41" s="26">
        <f t="shared" si="111"/>
        <v>9.1507116913566895E-3</v>
      </c>
      <c r="CD41" s="47">
        <f t="shared" si="112"/>
        <v>29.373784529254937</v>
      </c>
      <c r="CE41" s="48">
        <f t="shared" si="113"/>
        <v>44.664219537890602</v>
      </c>
      <c r="CF41" s="65">
        <f t="shared" si="114"/>
        <v>0.65765807246079555</v>
      </c>
      <c r="CG41" t="s">
        <v>222</v>
      </c>
      <c r="CH41" s="66">
        <v>0</v>
      </c>
      <c r="CI41" s="15">
        <f t="shared" si="115"/>
        <v>27.206722170017787</v>
      </c>
      <c r="CJ41" s="37">
        <f t="shared" si="116"/>
        <v>27.206722170017787</v>
      </c>
      <c r="CK41" s="54">
        <f t="shared" si="117"/>
        <v>27.206722170017787</v>
      </c>
      <c r="CL41" s="26">
        <f t="shared" si="118"/>
        <v>4.2331915621624068E-3</v>
      </c>
      <c r="CM41" s="47">
        <f t="shared" si="119"/>
        <v>27.206722170017787</v>
      </c>
      <c r="CN41" s="48">
        <f t="shared" si="120"/>
        <v>44.664219537890602</v>
      </c>
      <c r="CO41" s="65">
        <f t="shared" si="121"/>
        <v>0.60913909280194944</v>
      </c>
      <c r="CP41" s="70">
        <f t="shared" si="122"/>
        <v>0</v>
      </c>
      <c r="CQ41" s="1">
        <f t="shared" si="123"/>
        <v>3784</v>
      </c>
    </row>
    <row r="42" spans="1:95" x14ac:dyDescent="0.2">
      <c r="A42" s="28" t="s">
        <v>203</v>
      </c>
      <c r="B42">
        <v>1</v>
      </c>
      <c r="C42">
        <v>1</v>
      </c>
      <c r="D42">
        <v>0.47782660807031502</v>
      </c>
      <c r="E42">
        <v>0.52217339192968404</v>
      </c>
      <c r="F42">
        <v>0.72665872069924498</v>
      </c>
      <c r="G42">
        <v>0.72665872069924498</v>
      </c>
      <c r="H42">
        <v>0.18679481821980701</v>
      </c>
      <c r="I42">
        <v>0.62473882156289096</v>
      </c>
      <c r="J42">
        <v>0.34161085259209301</v>
      </c>
      <c r="K42">
        <v>0.498231377094567</v>
      </c>
      <c r="L42">
        <v>0.62897799202663196</v>
      </c>
      <c r="M42">
        <v>1.08723957368448</v>
      </c>
      <c r="N42" s="21">
        <v>0</v>
      </c>
      <c r="O42">
        <v>1.0151924768059399</v>
      </c>
      <c r="P42">
        <v>0.98380741998947996</v>
      </c>
      <c r="Q42">
        <v>1.0158555504042599</v>
      </c>
      <c r="R42">
        <v>0.97957407350834003</v>
      </c>
      <c r="S42">
        <v>26.290000915527301</v>
      </c>
      <c r="T42" s="27">
        <f t="shared" si="62"/>
        <v>0.98380741998947996</v>
      </c>
      <c r="U42" s="27">
        <f t="shared" si="63"/>
        <v>1.0158555504042599</v>
      </c>
      <c r="V42" s="39">
        <f t="shared" si="64"/>
        <v>25.86429797222598</v>
      </c>
      <c r="W42" s="38">
        <f t="shared" si="65"/>
        <v>26.706843350171482</v>
      </c>
      <c r="X42" s="44">
        <f t="shared" si="66"/>
        <v>1.0047481420313793</v>
      </c>
      <c r="Y42" s="44">
        <f t="shared" si="67"/>
        <v>0.51178855984830907</v>
      </c>
      <c r="Z42" s="22">
        <f t="shared" si="68"/>
        <v>1</v>
      </c>
      <c r="AA42" s="22">
        <f t="shared" si="69"/>
        <v>1</v>
      </c>
      <c r="AB42" s="22">
        <f t="shared" si="70"/>
        <v>1</v>
      </c>
      <c r="AC42" s="22">
        <v>1</v>
      </c>
      <c r="AD42" s="22">
        <v>1</v>
      </c>
      <c r="AE42" s="22">
        <v>1</v>
      </c>
      <c r="AF42" s="22">
        <f t="shared" si="71"/>
        <v>-0.10573411347504191</v>
      </c>
      <c r="AG42" s="22">
        <f t="shared" si="72"/>
        <v>0.97680415159684475</v>
      </c>
      <c r="AH42" s="22">
        <f t="shared" si="73"/>
        <v>0.62897799202663196</v>
      </c>
      <c r="AI42" s="22">
        <f t="shared" si="74"/>
        <v>1.7347121055016739</v>
      </c>
      <c r="AJ42" s="22">
        <f t="shared" si="75"/>
        <v>-2.6288582302280261</v>
      </c>
      <c r="AK42" s="22">
        <f t="shared" si="76"/>
        <v>1.3004365594014071</v>
      </c>
      <c r="AL42" s="22">
        <f t="shared" si="77"/>
        <v>1.08723957368448</v>
      </c>
      <c r="AM42" s="22">
        <f t="shared" si="78"/>
        <v>4.7160978039125059</v>
      </c>
      <c r="AN42" s="46">
        <v>0</v>
      </c>
      <c r="AO42" s="49">
        <v>0</v>
      </c>
      <c r="AP42" s="51">
        <v>0.5</v>
      </c>
      <c r="AQ42" s="50">
        <v>1</v>
      </c>
      <c r="AR42" s="17">
        <f t="shared" si="79"/>
        <v>0</v>
      </c>
      <c r="AS42" s="17">
        <f t="shared" si="80"/>
        <v>0</v>
      </c>
      <c r="AT42" s="17">
        <f t="shared" si="81"/>
        <v>247.34390699838525</v>
      </c>
      <c r="AU42" s="17">
        <f t="shared" si="82"/>
        <v>0</v>
      </c>
      <c r="AV42" s="17">
        <f t="shared" si="83"/>
        <v>0</v>
      </c>
      <c r="AW42" s="17">
        <f t="shared" si="84"/>
        <v>247.34390699838525</v>
      </c>
      <c r="AX42" s="14">
        <f t="shared" si="85"/>
        <v>0</v>
      </c>
      <c r="AY42" s="14">
        <f t="shared" si="86"/>
        <v>0</v>
      </c>
      <c r="AZ42" s="67">
        <f t="shared" si="87"/>
        <v>2.0779832115503011E-2</v>
      </c>
      <c r="BA42" s="21">
        <f t="shared" si="88"/>
        <v>0</v>
      </c>
      <c r="BB42" s="66">
        <v>0</v>
      </c>
      <c r="BC42" s="15">
        <f t="shared" si="89"/>
        <v>0</v>
      </c>
      <c r="BD42" s="19">
        <f t="shared" si="90"/>
        <v>0</v>
      </c>
      <c r="BE42" s="53">
        <f t="shared" si="91"/>
        <v>0</v>
      </c>
      <c r="BF42" s="61">
        <f t="shared" si="92"/>
        <v>0</v>
      </c>
      <c r="BG42" s="62">
        <f t="shared" si="93"/>
        <v>0</v>
      </c>
      <c r="BH42" s="63">
        <f t="shared" si="94"/>
        <v>26.706843350171482</v>
      </c>
      <c r="BI42" s="46">
        <f t="shared" si="95"/>
        <v>0</v>
      </c>
      <c r="BJ42" s="64" t="e">
        <f t="shared" si="96"/>
        <v>#DIV/0!</v>
      </c>
      <c r="BK42" s="66">
        <v>0</v>
      </c>
      <c r="BL42" s="66">
        <v>0</v>
      </c>
      <c r="BM42" s="66">
        <v>0</v>
      </c>
      <c r="BN42" s="10">
        <f t="shared" si="97"/>
        <v>0</v>
      </c>
      <c r="BO42" s="15">
        <f t="shared" si="98"/>
        <v>0</v>
      </c>
      <c r="BP42" s="9">
        <f t="shared" si="99"/>
        <v>0</v>
      </c>
      <c r="BQ42" s="53">
        <f t="shared" si="100"/>
        <v>0</v>
      </c>
      <c r="BR42" s="7">
        <f t="shared" si="101"/>
        <v>0</v>
      </c>
      <c r="BS42" s="62">
        <f t="shared" si="102"/>
        <v>0</v>
      </c>
      <c r="BT42" s="48">
        <f t="shared" si="103"/>
        <v>26.706843350171482</v>
      </c>
      <c r="BU42" s="46">
        <f t="shared" si="104"/>
        <v>0</v>
      </c>
      <c r="BV42" s="64" t="e">
        <f t="shared" si="105"/>
        <v>#DIV/0!</v>
      </c>
      <c r="BW42" s="16">
        <f t="shared" si="106"/>
        <v>210</v>
      </c>
      <c r="BX42" s="69">
        <f t="shared" si="107"/>
        <v>208.71263376811225</v>
      </c>
      <c r="BY42" s="66">
        <v>210</v>
      </c>
      <c r="BZ42" s="15">
        <f t="shared" si="108"/>
        <v>208.71263376811225</v>
      </c>
      <c r="CA42" s="37">
        <f t="shared" si="109"/>
        <v>-1.287366231887745</v>
      </c>
      <c r="CB42" s="54">
        <f t="shared" si="110"/>
        <v>-1.287366231887745</v>
      </c>
      <c r="CC42" s="26">
        <f t="shared" si="111"/>
        <v>-4.0104867037001453E-4</v>
      </c>
      <c r="CD42" s="47">
        <f t="shared" si="112"/>
        <v>-1.287366231887745</v>
      </c>
      <c r="CE42" s="48">
        <f t="shared" si="113"/>
        <v>26.706843350171482</v>
      </c>
      <c r="CF42" s="65">
        <f t="shared" si="114"/>
        <v>-4.8203608903089591E-2</v>
      </c>
      <c r="CG42" t="s">
        <v>222</v>
      </c>
      <c r="CH42" s="66">
        <v>0</v>
      </c>
      <c r="CI42" s="15">
        <f t="shared" si="115"/>
        <v>193.31477817052451</v>
      </c>
      <c r="CJ42" s="37">
        <f t="shared" si="116"/>
        <v>193.31477817052451</v>
      </c>
      <c r="CK42" s="54">
        <f t="shared" si="117"/>
        <v>193.31477817052451</v>
      </c>
      <c r="CL42" s="26">
        <f t="shared" si="118"/>
        <v>3.0078540247475416E-2</v>
      </c>
      <c r="CM42" s="47">
        <f t="shared" si="119"/>
        <v>193.31477817052451</v>
      </c>
      <c r="CN42" s="48">
        <f t="shared" si="120"/>
        <v>26.706843350171482</v>
      </c>
      <c r="CO42" s="65">
        <f t="shared" si="121"/>
        <v>7.2383986244964911</v>
      </c>
      <c r="CP42" s="70">
        <f t="shared" si="122"/>
        <v>0</v>
      </c>
      <c r="CQ42" s="1">
        <f t="shared" si="123"/>
        <v>420</v>
      </c>
    </row>
    <row r="43" spans="1:95" x14ac:dyDescent="0.2">
      <c r="A43" s="28" t="s">
        <v>154</v>
      </c>
      <c r="B43">
        <v>1</v>
      </c>
      <c r="C43">
        <v>1</v>
      </c>
      <c r="D43">
        <v>0.500199760287654</v>
      </c>
      <c r="E43">
        <v>0.499800239712345</v>
      </c>
      <c r="F43">
        <v>0.402463249900675</v>
      </c>
      <c r="G43">
        <v>0.402463249900675</v>
      </c>
      <c r="H43">
        <v>0.61554534057668198</v>
      </c>
      <c r="I43">
        <v>0.47304638529043003</v>
      </c>
      <c r="J43">
        <v>0.53961235933044205</v>
      </c>
      <c r="K43">
        <v>0.46601946721429999</v>
      </c>
      <c r="L43">
        <v>0.61019256610666395</v>
      </c>
      <c r="M43">
        <v>-2.0372545346324098</v>
      </c>
      <c r="N43" s="21">
        <v>0</v>
      </c>
      <c r="O43">
        <v>1.00589500932591</v>
      </c>
      <c r="P43">
        <v>0.99614920237680404</v>
      </c>
      <c r="Q43">
        <v>1.00170313698667</v>
      </c>
      <c r="R43">
        <v>0.99460663017114004</v>
      </c>
      <c r="S43">
        <v>64.339996337890597</v>
      </c>
      <c r="T43" s="27">
        <f t="shared" si="62"/>
        <v>0.99614920237680404</v>
      </c>
      <c r="U43" s="27">
        <f t="shared" si="63"/>
        <v>1.00170313698667</v>
      </c>
      <c r="V43" s="39">
        <f t="shared" si="64"/>
        <v>64.092236032916205</v>
      </c>
      <c r="W43" s="38">
        <f t="shared" si="65"/>
        <v>64.449576165375873</v>
      </c>
      <c r="X43" s="44">
        <f t="shared" si="66"/>
        <v>0.99318744838976092</v>
      </c>
      <c r="Y43" s="44">
        <f t="shared" si="67"/>
        <v>0.48562140178583685</v>
      </c>
      <c r="Z43" s="22">
        <f t="shared" si="68"/>
        <v>1</v>
      </c>
      <c r="AA43" s="22">
        <f t="shared" si="69"/>
        <v>1</v>
      </c>
      <c r="AB43" s="22">
        <f t="shared" si="70"/>
        <v>1</v>
      </c>
      <c r="AC43" s="22">
        <v>1</v>
      </c>
      <c r="AD43" s="22">
        <v>1</v>
      </c>
      <c r="AE43" s="22">
        <v>1</v>
      </c>
      <c r="AF43" s="22">
        <f t="shared" si="71"/>
        <v>-0.10573411347504191</v>
      </c>
      <c r="AG43" s="22">
        <f t="shared" si="72"/>
        <v>0.97680415159684475</v>
      </c>
      <c r="AH43" s="22">
        <f t="shared" si="73"/>
        <v>0.61019256610666395</v>
      </c>
      <c r="AI43" s="22">
        <f t="shared" si="74"/>
        <v>1.7159266795817059</v>
      </c>
      <c r="AJ43" s="22">
        <f t="shared" si="75"/>
        <v>-2.6288582302280261</v>
      </c>
      <c r="AK43" s="22">
        <f t="shared" si="76"/>
        <v>1.3004365594014071</v>
      </c>
      <c r="AL43" s="22">
        <f t="shared" si="77"/>
        <v>-2.0372545346324098</v>
      </c>
      <c r="AM43" s="22">
        <f t="shared" si="78"/>
        <v>1.5916036955956163</v>
      </c>
      <c r="AN43" s="46">
        <v>1</v>
      </c>
      <c r="AO43" s="46">
        <v>1</v>
      </c>
      <c r="AP43" s="51">
        <v>1</v>
      </c>
      <c r="AQ43" s="21">
        <v>1</v>
      </c>
      <c r="AR43" s="17">
        <f t="shared" si="79"/>
        <v>8.6695170923102118</v>
      </c>
      <c r="AS43" s="17">
        <f t="shared" si="80"/>
        <v>8.6695170923102118</v>
      </c>
      <c r="AT43" s="17">
        <f t="shared" si="81"/>
        <v>6.4171140134760689</v>
      </c>
      <c r="AU43" s="17">
        <f t="shared" si="82"/>
        <v>8.6695170923102118</v>
      </c>
      <c r="AV43" s="17">
        <f t="shared" si="83"/>
        <v>8.6695170923102118</v>
      </c>
      <c r="AW43" s="17">
        <f t="shared" si="84"/>
        <v>6.4171140134760689</v>
      </c>
      <c r="AX43" s="14">
        <f t="shared" si="85"/>
        <v>1.1069612591692691E-2</v>
      </c>
      <c r="AY43" s="14">
        <f t="shared" si="86"/>
        <v>1.0187114004142584E-2</v>
      </c>
      <c r="AZ43" s="67">
        <f t="shared" si="87"/>
        <v>5.3911395467261291E-4</v>
      </c>
      <c r="BA43" s="21">
        <f t="shared" si="88"/>
        <v>0</v>
      </c>
      <c r="BB43" s="66">
        <v>1608</v>
      </c>
      <c r="BC43" s="15">
        <f t="shared" si="89"/>
        <v>1319.9848838838031</v>
      </c>
      <c r="BD43" s="19">
        <f t="shared" si="90"/>
        <v>-288.01511611619685</v>
      </c>
      <c r="BE43" s="53">
        <f t="shared" si="91"/>
        <v>0</v>
      </c>
      <c r="BF43" s="61">
        <f t="shared" si="92"/>
        <v>0</v>
      </c>
      <c r="BG43" s="62">
        <f t="shared" si="93"/>
        <v>0</v>
      </c>
      <c r="BH43" s="63">
        <f t="shared" si="94"/>
        <v>64.449576165375873</v>
      </c>
      <c r="BI43" s="46">
        <f t="shared" si="95"/>
        <v>0</v>
      </c>
      <c r="BJ43" s="64">
        <f t="shared" si="96"/>
        <v>1.2181957684763536</v>
      </c>
      <c r="BK43" s="66">
        <v>257</v>
      </c>
      <c r="BL43" s="66">
        <v>2767</v>
      </c>
      <c r="BM43" s="66">
        <v>0</v>
      </c>
      <c r="BN43" s="10">
        <f t="shared" si="97"/>
        <v>3024</v>
      </c>
      <c r="BO43" s="15">
        <f t="shared" si="98"/>
        <v>1807.3162697029443</v>
      </c>
      <c r="BP43" s="9">
        <f t="shared" si="99"/>
        <v>-1216.6837302970557</v>
      </c>
      <c r="BQ43" s="53">
        <f t="shared" si="100"/>
        <v>0</v>
      </c>
      <c r="BR43" s="7">
        <f t="shared" si="101"/>
        <v>0</v>
      </c>
      <c r="BS43" s="62">
        <f t="shared" si="102"/>
        <v>0</v>
      </c>
      <c r="BT43" s="48">
        <f t="shared" si="103"/>
        <v>64.449576165375873</v>
      </c>
      <c r="BU43" s="46">
        <f t="shared" si="104"/>
        <v>0</v>
      </c>
      <c r="BV43" s="64">
        <f t="shared" si="105"/>
        <v>1.673199124410601</v>
      </c>
      <c r="BW43" s="16">
        <f t="shared" si="106"/>
        <v>4632</v>
      </c>
      <c r="BX43" s="69">
        <f t="shared" si="107"/>
        <v>3132.7160141474787</v>
      </c>
      <c r="BY43" s="66">
        <v>0</v>
      </c>
      <c r="BZ43" s="15">
        <f t="shared" si="108"/>
        <v>5.4148605607317242</v>
      </c>
      <c r="CA43" s="37">
        <f t="shared" si="109"/>
        <v>5.4148605607317242</v>
      </c>
      <c r="CB43" s="54">
        <f t="shared" si="110"/>
        <v>5.4148605607317242</v>
      </c>
      <c r="CC43" s="26">
        <f t="shared" si="111"/>
        <v>1.6868724488260844E-3</v>
      </c>
      <c r="CD43" s="47">
        <f t="shared" si="112"/>
        <v>5.4148605607317242</v>
      </c>
      <c r="CE43" s="48">
        <f t="shared" si="113"/>
        <v>64.092236032916205</v>
      </c>
      <c r="CF43" s="65">
        <f t="shared" si="114"/>
        <v>8.4485436862442809E-2</v>
      </c>
      <c r="CG43" t="s">
        <v>222</v>
      </c>
      <c r="CH43" s="66">
        <v>0</v>
      </c>
      <c r="CI43" s="15">
        <f t="shared" si="115"/>
        <v>5.015377120319318</v>
      </c>
      <c r="CJ43" s="37">
        <f t="shared" si="116"/>
        <v>5.015377120319318</v>
      </c>
      <c r="CK43" s="54">
        <f t="shared" si="117"/>
        <v>5.015377120319318</v>
      </c>
      <c r="CL43" s="26">
        <f t="shared" si="118"/>
        <v>7.8036052906788826E-4</v>
      </c>
      <c r="CM43" s="47">
        <f t="shared" si="119"/>
        <v>5.015377120319318</v>
      </c>
      <c r="CN43" s="48">
        <f t="shared" si="120"/>
        <v>64.092236032916205</v>
      </c>
      <c r="CO43" s="65">
        <f t="shared" si="121"/>
        <v>7.8252490952937626E-2</v>
      </c>
      <c r="CP43" s="70">
        <f t="shared" si="122"/>
        <v>0</v>
      </c>
      <c r="CQ43" s="1">
        <f t="shared" si="123"/>
        <v>4632</v>
      </c>
    </row>
    <row r="44" spans="1:95" x14ac:dyDescent="0.2">
      <c r="A44" s="28" t="s">
        <v>163</v>
      </c>
      <c r="B44">
        <v>0</v>
      </c>
      <c r="C44">
        <v>0</v>
      </c>
      <c r="D44">
        <v>6.79184978026368E-3</v>
      </c>
      <c r="E44">
        <v>0.99320815021973596</v>
      </c>
      <c r="F44">
        <v>1.1918951132300301E-3</v>
      </c>
      <c r="G44">
        <v>1.1918951132300301E-3</v>
      </c>
      <c r="H44">
        <v>8.3577099874634301E-4</v>
      </c>
      <c r="I44">
        <v>9.4024237358963595E-3</v>
      </c>
      <c r="J44">
        <v>2.8032611502295701E-3</v>
      </c>
      <c r="K44">
        <v>1.8278931221672201E-3</v>
      </c>
      <c r="L44">
        <v>0.72847765661298602</v>
      </c>
      <c r="M44">
        <v>-2.6803747560770601</v>
      </c>
      <c r="N44" s="21">
        <v>6</v>
      </c>
      <c r="O44">
        <v>0.99915395003382401</v>
      </c>
      <c r="P44">
        <v>0.97876031005764597</v>
      </c>
      <c r="Q44">
        <v>1.00867354921844</v>
      </c>
      <c r="R44">
        <v>0.98672202157876598</v>
      </c>
      <c r="S44">
        <v>83.489997863769503</v>
      </c>
      <c r="T44" s="27">
        <f t="shared" si="62"/>
        <v>0.98672202157876598</v>
      </c>
      <c r="U44" s="27">
        <f t="shared" si="63"/>
        <v>1.00867354921844</v>
      </c>
      <c r="V44" s="39">
        <f t="shared" si="64"/>
        <v>89.260711779048393</v>
      </c>
      <c r="W44" s="38">
        <f t="shared" si="65"/>
        <v>88.692904278127415</v>
      </c>
      <c r="X44" s="44">
        <f t="shared" si="66"/>
        <v>1.2481420313790257</v>
      </c>
      <c r="Y44" s="44">
        <f t="shared" si="67"/>
        <v>3.434998430537605E-3</v>
      </c>
      <c r="Z44" s="22">
        <f t="shared" si="68"/>
        <v>38.079992646625016</v>
      </c>
      <c r="AA44" s="22">
        <f t="shared" si="69"/>
        <v>19.539996323312508</v>
      </c>
      <c r="AB44" s="22">
        <f t="shared" si="70"/>
        <v>1</v>
      </c>
      <c r="AC44" s="22">
        <v>1</v>
      </c>
      <c r="AD44" s="22">
        <v>1</v>
      </c>
      <c r="AE44" s="22">
        <v>1</v>
      </c>
      <c r="AF44" s="22">
        <f t="shared" si="71"/>
        <v>-0.10573411347504191</v>
      </c>
      <c r="AG44" s="22">
        <f t="shared" si="72"/>
        <v>0.97680415159684475</v>
      </c>
      <c r="AH44" s="22">
        <f t="shared" si="73"/>
        <v>0.72847765661298602</v>
      </c>
      <c r="AI44" s="22">
        <f t="shared" si="74"/>
        <v>1.8342117700880278</v>
      </c>
      <c r="AJ44" s="22">
        <f t="shared" si="75"/>
        <v>-2.6288582302280261</v>
      </c>
      <c r="AK44" s="22">
        <f t="shared" si="76"/>
        <v>1.3004365594014071</v>
      </c>
      <c r="AL44" s="22">
        <f t="shared" si="77"/>
        <v>-2.6288582302280261</v>
      </c>
      <c r="AM44" s="22">
        <f t="shared" si="78"/>
        <v>1</v>
      </c>
      <c r="AN44" s="46">
        <v>1</v>
      </c>
      <c r="AO44" s="46">
        <v>1</v>
      </c>
      <c r="AP44" s="51">
        <v>1</v>
      </c>
      <c r="AQ44" s="21">
        <v>1</v>
      </c>
      <c r="AR44" s="17">
        <f t="shared" si="79"/>
        <v>11.318735307105689</v>
      </c>
      <c r="AS44" s="17">
        <f t="shared" si="80"/>
        <v>431.01735726367957</v>
      </c>
      <c r="AT44" s="17">
        <f t="shared" si="81"/>
        <v>19.539996323312508</v>
      </c>
      <c r="AU44" s="17">
        <f t="shared" si="82"/>
        <v>11.318735307105689</v>
      </c>
      <c r="AV44" s="17">
        <f t="shared" si="83"/>
        <v>93.800069070126071</v>
      </c>
      <c r="AW44" s="17">
        <f t="shared" si="84"/>
        <v>19.539996323312508</v>
      </c>
      <c r="AX44" s="14">
        <f t="shared" si="85"/>
        <v>1.4452248440539842E-2</v>
      </c>
      <c r="AY44" s="14">
        <f t="shared" si="86"/>
        <v>0.11021974892481493</v>
      </c>
      <c r="AZ44" s="67">
        <f t="shared" si="87"/>
        <v>1.6415922593906093E-3</v>
      </c>
      <c r="BA44" s="21">
        <f t="shared" si="88"/>
        <v>6</v>
      </c>
      <c r="BB44" s="66">
        <v>2839</v>
      </c>
      <c r="BC44" s="15">
        <f t="shared" si="89"/>
        <v>1723.343913043733</v>
      </c>
      <c r="BD44" s="19">
        <f t="shared" si="90"/>
        <v>-1115.656086956267</v>
      </c>
      <c r="BE44" s="53">
        <f t="shared" si="91"/>
        <v>0</v>
      </c>
      <c r="BF44" s="61">
        <f t="shared" si="92"/>
        <v>0</v>
      </c>
      <c r="BG44" s="62">
        <f t="shared" si="93"/>
        <v>0</v>
      </c>
      <c r="BH44" s="63">
        <f t="shared" si="94"/>
        <v>88.692904278127415</v>
      </c>
      <c r="BI44" s="46">
        <f t="shared" si="95"/>
        <v>0</v>
      </c>
      <c r="BJ44" s="64">
        <f t="shared" si="96"/>
        <v>1.6473786680139888</v>
      </c>
      <c r="BK44" s="66">
        <v>1252</v>
      </c>
      <c r="BL44" s="66">
        <v>3674</v>
      </c>
      <c r="BM44" s="66">
        <v>83</v>
      </c>
      <c r="BN44" s="10">
        <f t="shared" si="97"/>
        <v>5009</v>
      </c>
      <c r="BO44" s="15">
        <f t="shared" si="98"/>
        <v>19554.306096249267</v>
      </c>
      <c r="BP44" s="9">
        <f t="shared" si="99"/>
        <v>14545.306096249267</v>
      </c>
      <c r="BQ44" s="53">
        <f t="shared" si="100"/>
        <v>14545.306096249267</v>
      </c>
      <c r="BR44" s="7">
        <f t="shared" si="101"/>
        <v>0.22914234654013388</v>
      </c>
      <c r="BS44" s="62">
        <f t="shared" si="102"/>
        <v>1108.3615302146266</v>
      </c>
      <c r="BT44" s="48">
        <f t="shared" si="103"/>
        <v>89.260711779048393</v>
      </c>
      <c r="BU44" s="46">
        <f t="shared" si="104"/>
        <v>12.417126282369455</v>
      </c>
      <c r="BV44" s="64">
        <f t="shared" si="105"/>
        <v>0.25615841213413254</v>
      </c>
      <c r="BW44" s="16">
        <f t="shared" si="106"/>
        <v>8015</v>
      </c>
      <c r="BX44" s="69">
        <f t="shared" si="107"/>
        <v>21294.138161946321</v>
      </c>
      <c r="BY44" s="66">
        <v>167</v>
      </c>
      <c r="BZ44" s="15">
        <f t="shared" si="108"/>
        <v>16.488152653319279</v>
      </c>
      <c r="CA44" s="37">
        <f t="shared" si="109"/>
        <v>-150.51184734668072</v>
      </c>
      <c r="CB44" s="54">
        <f t="shared" si="110"/>
        <v>-150.51184734668072</v>
      </c>
      <c r="CC44" s="26">
        <f t="shared" si="111"/>
        <v>-4.6888425964698104E-2</v>
      </c>
      <c r="CD44" s="47">
        <f t="shared" si="112"/>
        <v>-150.51184734668072</v>
      </c>
      <c r="CE44" s="48">
        <f t="shared" si="113"/>
        <v>88.692904278127415</v>
      </c>
      <c r="CF44" s="65">
        <f t="shared" si="114"/>
        <v>-1.6969998735716054</v>
      </c>
      <c r="CG44" t="s">
        <v>222</v>
      </c>
      <c r="CH44" s="66">
        <v>0</v>
      </c>
      <c r="CI44" s="15">
        <f t="shared" si="115"/>
        <v>15.271732789110839</v>
      </c>
      <c r="CJ44" s="37">
        <f t="shared" si="116"/>
        <v>15.271732789110839</v>
      </c>
      <c r="CK44" s="54">
        <f t="shared" si="117"/>
        <v>15.271732789110839</v>
      </c>
      <c r="CL44" s="26">
        <f t="shared" si="118"/>
        <v>2.3761837232162499E-3</v>
      </c>
      <c r="CM44" s="47">
        <f t="shared" si="119"/>
        <v>15.271732789110839</v>
      </c>
      <c r="CN44" s="48">
        <f t="shared" si="120"/>
        <v>88.692904278127415</v>
      </c>
      <c r="CO44" s="65">
        <f t="shared" si="121"/>
        <v>0.17218663559850306</v>
      </c>
      <c r="CP44" s="70">
        <f t="shared" si="122"/>
        <v>6</v>
      </c>
      <c r="CQ44" s="1">
        <f t="shared" si="123"/>
        <v>8182</v>
      </c>
    </row>
    <row r="45" spans="1:95" x14ac:dyDescent="0.2">
      <c r="A45" s="28" t="s">
        <v>248</v>
      </c>
      <c r="B45">
        <v>1</v>
      </c>
      <c r="C45">
        <v>1</v>
      </c>
      <c r="D45">
        <v>0.49380743108269998</v>
      </c>
      <c r="E45">
        <v>0.50619256891729902</v>
      </c>
      <c r="F45">
        <v>0.64600715137067899</v>
      </c>
      <c r="G45">
        <v>0.64600715137067899</v>
      </c>
      <c r="H45">
        <v>0.478896782281654</v>
      </c>
      <c r="I45">
        <v>0.64437944003342995</v>
      </c>
      <c r="J45">
        <v>0.55550989226157299</v>
      </c>
      <c r="K45">
        <v>0.59905205371330705</v>
      </c>
      <c r="L45">
        <v>0.16681618174336599</v>
      </c>
      <c r="M45">
        <v>1.01288247833788</v>
      </c>
      <c r="N45" s="21">
        <v>0</v>
      </c>
      <c r="O45">
        <v>1.04076417127581</v>
      </c>
      <c r="P45">
        <v>0.98702669173026703</v>
      </c>
      <c r="Q45">
        <v>1.01855379364219</v>
      </c>
      <c r="R45">
        <v>0.95953741365267997</v>
      </c>
      <c r="S45">
        <v>2.6400001049041699</v>
      </c>
      <c r="T45" s="27">
        <f t="shared" si="62"/>
        <v>0.98702669173026703</v>
      </c>
      <c r="U45" s="27">
        <f t="shared" si="63"/>
        <v>1.01855379364219</v>
      </c>
      <c r="V45" s="39">
        <f t="shared" si="64"/>
        <v>2.6057505697111205</v>
      </c>
      <c r="W45" s="38">
        <f t="shared" si="65"/>
        <v>2.688982122065922</v>
      </c>
      <c r="X45" s="44">
        <f t="shared" si="66"/>
        <v>0.99649050371593761</v>
      </c>
      <c r="Y45" s="44">
        <f t="shared" si="67"/>
        <v>0.58052284315914604</v>
      </c>
      <c r="Z45" s="22">
        <f t="shared" si="68"/>
        <v>1</v>
      </c>
      <c r="AA45" s="22">
        <f t="shared" si="69"/>
        <v>1</v>
      </c>
      <c r="AB45" s="22">
        <f t="shared" si="70"/>
        <v>1</v>
      </c>
      <c r="AC45" s="22">
        <v>1</v>
      </c>
      <c r="AD45" s="22">
        <v>1</v>
      </c>
      <c r="AE45" s="22">
        <v>1</v>
      </c>
      <c r="AF45" s="22">
        <f t="shared" si="71"/>
        <v>-0.10573411347504191</v>
      </c>
      <c r="AG45" s="22">
        <f t="shared" si="72"/>
        <v>0.97680415159684475</v>
      </c>
      <c r="AH45" s="22">
        <f t="shared" si="73"/>
        <v>0.16681618174336599</v>
      </c>
      <c r="AI45" s="22">
        <f t="shared" si="74"/>
        <v>1.2725502952184078</v>
      </c>
      <c r="AJ45" s="22">
        <f t="shared" si="75"/>
        <v>-2.6288582302280261</v>
      </c>
      <c r="AK45" s="22">
        <f t="shared" si="76"/>
        <v>1.3004365594014071</v>
      </c>
      <c r="AL45" s="22">
        <f t="shared" si="77"/>
        <v>1.01288247833788</v>
      </c>
      <c r="AM45" s="22">
        <f t="shared" si="78"/>
        <v>4.6417407085659059</v>
      </c>
      <c r="AN45" s="46">
        <v>0</v>
      </c>
      <c r="AO45" s="49">
        <v>0</v>
      </c>
      <c r="AP45" s="51">
        <v>0.5</v>
      </c>
      <c r="AQ45" s="50">
        <v>1</v>
      </c>
      <c r="AR45" s="17">
        <f t="shared" si="79"/>
        <v>0</v>
      </c>
      <c r="AS45" s="17">
        <f t="shared" si="80"/>
        <v>0</v>
      </c>
      <c r="AT45" s="17">
        <f t="shared" si="81"/>
        <v>232.10981816212268</v>
      </c>
      <c r="AU45" s="17">
        <f t="shared" si="82"/>
        <v>0</v>
      </c>
      <c r="AV45" s="17">
        <f t="shared" si="83"/>
        <v>0</v>
      </c>
      <c r="AW45" s="17">
        <f t="shared" si="84"/>
        <v>232.10981816212268</v>
      </c>
      <c r="AX45" s="14">
        <f t="shared" si="85"/>
        <v>0</v>
      </c>
      <c r="AY45" s="14">
        <f t="shared" si="86"/>
        <v>0</v>
      </c>
      <c r="AZ45" s="67">
        <f t="shared" si="87"/>
        <v>1.9499987334639816E-2</v>
      </c>
      <c r="BA45" s="21">
        <f t="shared" si="88"/>
        <v>0</v>
      </c>
      <c r="BB45" s="66">
        <v>0</v>
      </c>
      <c r="BC45" s="15">
        <f t="shared" si="89"/>
        <v>0</v>
      </c>
      <c r="BD45" s="19">
        <f t="shared" si="90"/>
        <v>0</v>
      </c>
      <c r="BE45" s="53">
        <f t="shared" si="91"/>
        <v>0</v>
      </c>
      <c r="BF45" s="61">
        <f t="shared" si="92"/>
        <v>0</v>
      </c>
      <c r="BG45" s="62">
        <f t="shared" si="93"/>
        <v>0</v>
      </c>
      <c r="BH45" s="63">
        <f t="shared" si="94"/>
        <v>2.688982122065922</v>
      </c>
      <c r="BI45" s="46">
        <f t="shared" si="95"/>
        <v>0</v>
      </c>
      <c r="BJ45" s="64" t="e">
        <f t="shared" si="96"/>
        <v>#DIV/0!</v>
      </c>
      <c r="BK45" s="66">
        <v>0</v>
      </c>
      <c r="BL45" s="66">
        <v>0</v>
      </c>
      <c r="BM45" s="66">
        <v>0</v>
      </c>
      <c r="BN45" s="10">
        <f t="shared" si="97"/>
        <v>0</v>
      </c>
      <c r="BO45" s="15">
        <f t="shared" si="98"/>
        <v>0</v>
      </c>
      <c r="BP45" s="9">
        <f t="shared" si="99"/>
        <v>0</v>
      </c>
      <c r="BQ45" s="53">
        <f t="shared" si="100"/>
        <v>0</v>
      </c>
      <c r="BR45" s="7">
        <f t="shared" si="101"/>
        <v>0</v>
      </c>
      <c r="BS45" s="62">
        <f t="shared" si="102"/>
        <v>0</v>
      </c>
      <c r="BT45" s="48">
        <f t="shared" si="103"/>
        <v>2.688982122065922</v>
      </c>
      <c r="BU45" s="46">
        <f t="shared" si="104"/>
        <v>0</v>
      </c>
      <c r="BV45" s="64" t="e">
        <f t="shared" si="105"/>
        <v>#DIV/0!</v>
      </c>
      <c r="BW45" s="16">
        <f t="shared" si="106"/>
        <v>203</v>
      </c>
      <c r="BX45" s="69">
        <f t="shared" si="107"/>
        <v>195.8578727891223</v>
      </c>
      <c r="BY45" s="66">
        <v>203</v>
      </c>
      <c r="BZ45" s="15">
        <f t="shared" si="108"/>
        <v>195.8578727891223</v>
      </c>
      <c r="CA45" s="37">
        <f t="shared" si="109"/>
        <v>-7.1421272108777032</v>
      </c>
      <c r="CB45" s="54">
        <f t="shared" si="110"/>
        <v>-7.1421272108777032</v>
      </c>
      <c r="CC45" s="26">
        <f t="shared" si="111"/>
        <v>-2.224961747936982E-3</v>
      </c>
      <c r="CD45" s="47">
        <f t="shared" si="112"/>
        <v>-7.1421272108777032</v>
      </c>
      <c r="CE45" s="48">
        <f t="shared" si="113"/>
        <v>2.688982122065922</v>
      </c>
      <c r="CF45" s="65">
        <f t="shared" si="114"/>
        <v>-2.6560709170466583</v>
      </c>
      <c r="CG45" t="s">
        <v>222</v>
      </c>
      <c r="CH45" s="66">
        <v>0</v>
      </c>
      <c r="CI45" s="15">
        <f t="shared" si="115"/>
        <v>181.40838217415421</v>
      </c>
      <c r="CJ45" s="37">
        <f t="shared" si="116"/>
        <v>181.40838217415421</v>
      </c>
      <c r="CK45" s="54">
        <f t="shared" si="117"/>
        <v>181.40838217415421</v>
      </c>
      <c r="CL45" s="26">
        <f t="shared" si="118"/>
        <v>2.8225981355866535E-2</v>
      </c>
      <c r="CM45" s="47">
        <f t="shared" si="119"/>
        <v>181.40838217415421</v>
      </c>
      <c r="CN45" s="48">
        <f t="shared" si="120"/>
        <v>2.688982122065922</v>
      </c>
      <c r="CO45" s="65">
        <f t="shared" si="121"/>
        <v>67.463588056427724</v>
      </c>
      <c r="CP45" s="70">
        <f t="shared" si="122"/>
        <v>0</v>
      </c>
      <c r="CQ45" s="1">
        <f t="shared" si="123"/>
        <v>406</v>
      </c>
    </row>
    <row r="46" spans="1:95" x14ac:dyDescent="0.2">
      <c r="A46" s="28" t="s">
        <v>266</v>
      </c>
      <c r="B46">
        <v>0</v>
      </c>
      <c r="C46">
        <v>1</v>
      </c>
      <c r="D46">
        <v>0.92129444666400295</v>
      </c>
      <c r="E46">
        <v>7.8705553335996797E-2</v>
      </c>
      <c r="F46">
        <v>0.93881605085419095</v>
      </c>
      <c r="G46">
        <v>0.93881605085419095</v>
      </c>
      <c r="H46">
        <v>0.85917258671124097</v>
      </c>
      <c r="I46">
        <v>0.85415796071876304</v>
      </c>
      <c r="J46">
        <v>0.85666160446861295</v>
      </c>
      <c r="K46">
        <v>0.896798564018497</v>
      </c>
      <c r="L46">
        <v>0.29361769776144397</v>
      </c>
      <c r="M46">
        <v>-0.32374279246319199</v>
      </c>
      <c r="N46" s="21">
        <v>0</v>
      </c>
      <c r="O46">
        <v>1.00104957189657</v>
      </c>
      <c r="P46">
        <v>1.00384079685617</v>
      </c>
      <c r="Q46">
        <v>1.0076201366789601</v>
      </c>
      <c r="R46">
        <v>0.99141014272303996</v>
      </c>
      <c r="S46">
        <v>7.6900000572204501</v>
      </c>
      <c r="T46" s="27">
        <f t="shared" si="62"/>
        <v>1.00384079685617</v>
      </c>
      <c r="U46" s="27">
        <f t="shared" si="63"/>
        <v>1.0076201366789601</v>
      </c>
      <c r="V46" s="39">
        <f t="shared" si="64"/>
        <v>7.7195357852641697</v>
      </c>
      <c r="W46" s="38">
        <f t="shared" si="65"/>
        <v>7.748598908717681</v>
      </c>
      <c r="X46" s="44">
        <f t="shared" si="66"/>
        <v>0.77559867877786959</v>
      </c>
      <c r="Y46" s="44">
        <f t="shared" si="67"/>
        <v>0.89510246632707113</v>
      </c>
      <c r="Z46" s="22">
        <f t="shared" si="68"/>
        <v>1</v>
      </c>
      <c r="AA46" s="22">
        <f t="shared" si="69"/>
        <v>1</v>
      </c>
      <c r="AB46" s="22">
        <f t="shared" si="70"/>
        <v>1</v>
      </c>
      <c r="AC46" s="22">
        <v>1</v>
      </c>
      <c r="AD46" s="22">
        <v>1</v>
      </c>
      <c r="AE46" s="22">
        <v>1</v>
      </c>
      <c r="AF46" s="22">
        <f t="shared" si="71"/>
        <v>-0.10573411347504191</v>
      </c>
      <c r="AG46" s="22">
        <f t="shared" si="72"/>
        <v>0.97680415159684475</v>
      </c>
      <c r="AH46" s="22">
        <f t="shared" si="73"/>
        <v>0.29361769776144397</v>
      </c>
      <c r="AI46" s="22">
        <f t="shared" si="74"/>
        <v>1.3993518112364858</v>
      </c>
      <c r="AJ46" s="22">
        <f t="shared" si="75"/>
        <v>-2.6288582302280261</v>
      </c>
      <c r="AK46" s="22">
        <f t="shared" si="76"/>
        <v>1.3004365594014071</v>
      </c>
      <c r="AL46" s="22">
        <f t="shared" si="77"/>
        <v>-0.32374279246319199</v>
      </c>
      <c r="AM46" s="22">
        <f t="shared" si="78"/>
        <v>3.305115437764834</v>
      </c>
      <c r="AN46" s="46">
        <v>0</v>
      </c>
      <c r="AO46" s="49">
        <v>0</v>
      </c>
      <c r="AP46" s="51">
        <v>0.5</v>
      </c>
      <c r="AQ46" s="50">
        <v>1</v>
      </c>
      <c r="AR46" s="17">
        <f t="shared" si="79"/>
        <v>0</v>
      </c>
      <c r="AS46" s="17">
        <f t="shared" si="80"/>
        <v>0</v>
      </c>
      <c r="AT46" s="17">
        <f t="shared" si="81"/>
        <v>59.664572756597352</v>
      </c>
      <c r="AU46" s="17">
        <f t="shared" si="82"/>
        <v>0</v>
      </c>
      <c r="AV46" s="17">
        <f t="shared" si="83"/>
        <v>0</v>
      </c>
      <c r="AW46" s="17">
        <f t="shared" si="84"/>
        <v>59.664572756597352</v>
      </c>
      <c r="AX46" s="14">
        <f t="shared" si="85"/>
        <v>0</v>
      </c>
      <c r="AY46" s="14">
        <f t="shared" si="86"/>
        <v>0</v>
      </c>
      <c r="AZ46" s="67">
        <f t="shared" si="87"/>
        <v>5.0125342490583433E-3</v>
      </c>
      <c r="BA46" s="21">
        <f t="shared" si="88"/>
        <v>0</v>
      </c>
      <c r="BB46" s="66">
        <v>0</v>
      </c>
      <c r="BC46" s="15">
        <f t="shared" si="89"/>
        <v>0</v>
      </c>
      <c r="BD46" s="19">
        <f t="shared" si="90"/>
        <v>0</v>
      </c>
      <c r="BE46" s="53">
        <f t="shared" si="91"/>
        <v>0</v>
      </c>
      <c r="BF46" s="61">
        <f t="shared" si="92"/>
        <v>0</v>
      </c>
      <c r="BG46" s="62">
        <f t="shared" si="93"/>
        <v>0</v>
      </c>
      <c r="BH46" s="63">
        <f t="shared" si="94"/>
        <v>7.748598908717681</v>
      </c>
      <c r="BI46" s="46">
        <f t="shared" si="95"/>
        <v>0</v>
      </c>
      <c r="BJ46" s="64" t="e">
        <f t="shared" si="96"/>
        <v>#DIV/0!</v>
      </c>
      <c r="BK46" s="66">
        <v>0</v>
      </c>
      <c r="BL46" s="66">
        <v>0</v>
      </c>
      <c r="BM46" s="66">
        <v>0</v>
      </c>
      <c r="BN46" s="10">
        <f t="shared" si="97"/>
        <v>0</v>
      </c>
      <c r="BO46" s="15">
        <f t="shared" si="98"/>
        <v>0</v>
      </c>
      <c r="BP46" s="9">
        <f t="shared" si="99"/>
        <v>0</v>
      </c>
      <c r="BQ46" s="53">
        <f t="shared" si="100"/>
        <v>0</v>
      </c>
      <c r="BR46" s="7">
        <f t="shared" si="101"/>
        <v>0</v>
      </c>
      <c r="BS46" s="62">
        <f t="shared" si="102"/>
        <v>0</v>
      </c>
      <c r="BT46" s="48">
        <f t="shared" si="103"/>
        <v>7.748598908717681</v>
      </c>
      <c r="BU46" s="46">
        <f t="shared" si="104"/>
        <v>0</v>
      </c>
      <c r="BV46" s="64" t="e">
        <f t="shared" si="105"/>
        <v>#DIV/0!</v>
      </c>
      <c r="BW46" s="16">
        <f t="shared" si="106"/>
        <v>0</v>
      </c>
      <c r="BX46" s="69">
        <f t="shared" si="107"/>
        <v>50.345893997541999</v>
      </c>
      <c r="BY46" s="66">
        <v>0</v>
      </c>
      <c r="BZ46" s="15">
        <f t="shared" si="108"/>
        <v>50.345893997541999</v>
      </c>
      <c r="CA46" s="37">
        <f t="shared" si="109"/>
        <v>50.345893997541999</v>
      </c>
      <c r="CB46" s="54">
        <f t="shared" si="110"/>
        <v>50.345893997541999</v>
      </c>
      <c r="CC46" s="26">
        <f t="shared" si="111"/>
        <v>1.5684079126960144E-2</v>
      </c>
      <c r="CD46" s="47">
        <f t="shared" si="112"/>
        <v>50.345893997541999</v>
      </c>
      <c r="CE46" s="48">
        <f t="shared" si="113"/>
        <v>7.7195357852641697</v>
      </c>
      <c r="CF46" s="65">
        <f t="shared" si="114"/>
        <v>6.5218810298991468</v>
      </c>
      <c r="CG46" t="s">
        <v>222</v>
      </c>
      <c r="CH46" s="66"/>
      <c r="CI46" s="15">
        <f t="shared" si="115"/>
        <v>46.631606118989765</v>
      </c>
      <c r="CJ46" s="37">
        <f t="shared" si="116"/>
        <v>46.631606118989765</v>
      </c>
      <c r="CK46" s="54">
        <f t="shared" si="117"/>
        <v>46.631606118989765</v>
      </c>
      <c r="CL46" s="26">
        <f t="shared" si="118"/>
        <v>7.2555789822607384E-3</v>
      </c>
      <c r="CM46" s="47">
        <f t="shared" si="119"/>
        <v>46.631606118989765</v>
      </c>
      <c r="CN46" s="48">
        <f t="shared" si="120"/>
        <v>7.7195357852641697</v>
      </c>
      <c r="CO46" s="65">
        <f t="shared" si="121"/>
        <v>6.0407267245272553</v>
      </c>
      <c r="CP46" s="70">
        <f t="shared" si="122"/>
        <v>0</v>
      </c>
      <c r="CQ46" s="1">
        <f t="shared" si="123"/>
        <v>0</v>
      </c>
    </row>
    <row r="47" spans="1:95" x14ac:dyDescent="0.2">
      <c r="A47" s="28" t="s">
        <v>160</v>
      </c>
      <c r="B47">
        <v>1</v>
      </c>
      <c r="C47">
        <v>1</v>
      </c>
      <c r="D47">
        <v>0.59368757491010704</v>
      </c>
      <c r="E47">
        <v>0.40631242508989202</v>
      </c>
      <c r="F47">
        <v>0.69209376241557397</v>
      </c>
      <c r="G47">
        <v>0.69209376241557397</v>
      </c>
      <c r="H47">
        <v>0.32010029251984901</v>
      </c>
      <c r="I47">
        <v>0.28332636857500998</v>
      </c>
      <c r="J47">
        <v>0.30115254184457302</v>
      </c>
      <c r="K47">
        <v>0.45653674085031098</v>
      </c>
      <c r="L47">
        <v>0.84843363631006097</v>
      </c>
      <c r="M47">
        <v>-2.0697774826219599</v>
      </c>
      <c r="N47" s="21">
        <v>0</v>
      </c>
      <c r="O47">
        <v>1.0182514183698199</v>
      </c>
      <c r="P47">
        <v>0.990385295828207</v>
      </c>
      <c r="Q47">
        <v>0.99942157151461297</v>
      </c>
      <c r="R47">
        <v>0.99177526275610595</v>
      </c>
      <c r="S47">
        <v>369.19000244140602</v>
      </c>
      <c r="T47" s="27">
        <f t="shared" si="62"/>
        <v>0.990385295828207</v>
      </c>
      <c r="U47" s="27">
        <f t="shared" si="63"/>
        <v>0.99942157151461297</v>
      </c>
      <c r="V47" s="39">
        <f t="shared" si="64"/>
        <v>365.64034978474837</v>
      </c>
      <c r="W47" s="38">
        <f t="shared" si="65"/>
        <v>368.97645242747382</v>
      </c>
      <c r="X47" s="44">
        <f t="shared" si="66"/>
        <v>0.9448802642444265</v>
      </c>
      <c r="Y47" s="44">
        <f t="shared" si="67"/>
        <v>0.47699872050442821</v>
      </c>
      <c r="Z47" s="22">
        <f t="shared" si="68"/>
        <v>1</v>
      </c>
      <c r="AA47" s="22">
        <f t="shared" si="69"/>
        <v>1</v>
      </c>
      <c r="AB47" s="22">
        <f t="shared" si="70"/>
        <v>1</v>
      </c>
      <c r="AC47" s="22">
        <v>1</v>
      </c>
      <c r="AD47" s="22">
        <v>1</v>
      </c>
      <c r="AE47" s="22">
        <v>1</v>
      </c>
      <c r="AF47" s="22">
        <f t="shared" si="71"/>
        <v>-0.10573411347504191</v>
      </c>
      <c r="AG47" s="22">
        <f t="shared" si="72"/>
        <v>0.97680415159684475</v>
      </c>
      <c r="AH47" s="22">
        <f t="shared" si="73"/>
        <v>0.84843363631006097</v>
      </c>
      <c r="AI47" s="22">
        <f t="shared" si="74"/>
        <v>1.9541677497851029</v>
      </c>
      <c r="AJ47" s="22">
        <f t="shared" si="75"/>
        <v>-2.6288582302280261</v>
      </c>
      <c r="AK47" s="22">
        <f t="shared" si="76"/>
        <v>1.3004365594014071</v>
      </c>
      <c r="AL47" s="22">
        <f t="shared" si="77"/>
        <v>-2.0697774826219599</v>
      </c>
      <c r="AM47" s="22">
        <f t="shared" si="78"/>
        <v>1.5590807476060662</v>
      </c>
      <c r="AN47" s="46">
        <v>1</v>
      </c>
      <c r="AO47" s="46">
        <v>0</v>
      </c>
      <c r="AP47" s="51">
        <v>1</v>
      </c>
      <c r="AQ47" s="21">
        <v>1</v>
      </c>
      <c r="AR47" s="17">
        <f t="shared" si="79"/>
        <v>14.583016489433881</v>
      </c>
      <c r="AS47" s="17">
        <f t="shared" si="80"/>
        <v>0</v>
      </c>
      <c r="AT47" s="17">
        <f t="shared" si="81"/>
        <v>5.9084618358845731</v>
      </c>
      <c r="AU47" s="17">
        <f t="shared" si="82"/>
        <v>14.583016489433881</v>
      </c>
      <c r="AV47" s="17">
        <f t="shared" si="83"/>
        <v>0</v>
      </c>
      <c r="AW47" s="17">
        <f t="shared" si="84"/>
        <v>5.9084618358845731</v>
      </c>
      <c r="AX47" s="14">
        <f t="shared" si="85"/>
        <v>1.8620223160928422E-2</v>
      </c>
      <c r="AY47" s="14">
        <f t="shared" si="86"/>
        <v>0</v>
      </c>
      <c r="AZ47" s="67">
        <f t="shared" si="87"/>
        <v>4.9638111769351027E-4</v>
      </c>
      <c r="BA47" s="21">
        <f t="shared" si="88"/>
        <v>0</v>
      </c>
      <c r="BB47" s="66">
        <v>1108</v>
      </c>
      <c r="BC47" s="15">
        <f t="shared" si="89"/>
        <v>2220.3498906017485</v>
      </c>
      <c r="BD47" s="19">
        <f t="shared" si="90"/>
        <v>1112.3498906017485</v>
      </c>
      <c r="BE47" s="53">
        <f t="shared" si="91"/>
        <v>1112.3498906017485</v>
      </c>
      <c r="BF47" s="61">
        <f t="shared" si="92"/>
        <v>5.5251007514760836E-2</v>
      </c>
      <c r="BG47" s="62">
        <f t="shared" si="93"/>
        <v>74.865115182500404</v>
      </c>
      <c r="BH47" s="63">
        <f t="shared" si="94"/>
        <v>365.64034978474837</v>
      </c>
      <c r="BI47" s="46">
        <f t="shared" si="95"/>
        <v>0.20475069347946234</v>
      </c>
      <c r="BJ47" s="64">
        <f t="shared" si="96"/>
        <v>0.49902044929491507</v>
      </c>
      <c r="BK47" s="66">
        <v>0</v>
      </c>
      <c r="BL47" s="66">
        <v>0</v>
      </c>
      <c r="BM47" s="66">
        <v>0</v>
      </c>
      <c r="BN47" s="10">
        <f t="shared" si="97"/>
        <v>0</v>
      </c>
      <c r="BO47" s="15">
        <f t="shared" si="98"/>
        <v>0</v>
      </c>
      <c r="BP47" s="9">
        <f t="shared" si="99"/>
        <v>0</v>
      </c>
      <c r="BQ47" s="53">
        <f t="shared" si="100"/>
        <v>0</v>
      </c>
      <c r="BR47" s="7">
        <f t="shared" si="101"/>
        <v>0</v>
      </c>
      <c r="BS47" s="62">
        <f t="shared" si="102"/>
        <v>0</v>
      </c>
      <c r="BT47" s="48">
        <f t="shared" si="103"/>
        <v>368.97645242747382</v>
      </c>
      <c r="BU47" s="46">
        <f t="shared" si="104"/>
        <v>0</v>
      </c>
      <c r="BV47" s="64" t="e">
        <f t="shared" si="105"/>
        <v>#DIV/0!</v>
      </c>
      <c r="BW47" s="16">
        <f t="shared" si="106"/>
        <v>1108</v>
      </c>
      <c r="BX47" s="69">
        <f t="shared" si="107"/>
        <v>2225.3355425478621</v>
      </c>
      <c r="BY47" s="66">
        <v>0</v>
      </c>
      <c r="BZ47" s="15">
        <f t="shared" si="108"/>
        <v>4.9856519461136175</v>
      </c>
      <c r="CA47" s="37">
        <f t="shared" si="109"/>
        <v>4.9856519461136175</v>
      </c>
      <c r="CB47" s="54">
        <f t="shared" si="110"/>
        <v>4.9856519461136175</v>
      </c>
      <c r="CC47" s="26">
        <f t="shared" si="111"/>
        <v>1.5531626000353969E-3</v>
      </c>
      <c r="CD47" s="47">
        <f t="shared" si="112"/>
        <v>4.9856519461136175</v>
      </c>
      <c r="CE47" s="48">
        <f t="shared" si="113"/>
        <v>365.64034978474837</v>
      </c>
      <c r="CF47" s="65">
        <f t="shared" si="114"/>
        <v>1.3635398689035986E-2</v>
      </c>
      <c r="CG47" t="s">
        <v>222</v>
      </c>
      <c r="CH47" s="66">
        <v>0</v>
      </c>
      <c r="CI47" s="15">
        <f t="shared" si="115"/>
        <v>4.617833537902726</v>
      </c>
      <c r="CJ47" s="37">
        <f t="shared" si="116"/>
        <v>4.617833537902726</v>
      </c>
      <c r="CK47" s="54">
        <f t="shared" si="117"/>
        <v>4.617833537902726</v>
      </c>
      <c r="CL47" s="26">
        <f t="shared" si="118"/>
        <v>7.1850529607946567E-4</v>
      </c>
      <c r="CM47" s="47">
        <f t="shared" si="119"/>
        <v>4.617833537902726</v>
      </c>
      <c r="CN47" s="48">
        <f t="shared" si="120"/>
        <v>365.64034978474837</v>
      </c>
      <c r="CO47" s="65">
        <f t="shared" si="121"/>
        <v>1.262944185624271E-2</v>
      </c>
      <c r="CP47" s="70">
        <f t="shared" si="122"/>
        <v>0</v>
      </c>
      <c r="CQ47" s="1">
        <f t="shared" si="123"/>
        <v>1108</v>
      </c>
    </row>
    <row r="48" spans="1:95" x14ac:dyDescent="0.2">
      <c r="A48" s="28" t="s">
        <v>249</v>
      </c>
      <c r="B48">
        <v>1</v>
      </c>
      <c r="C48">
        <v>1</v>
      </c>
      <c r="D48">
        <v>0.179784258889332</v>
      </c>
      <c r="E48">
        <v>0.82021574111066697</v>
      </c>
      <c r="F48">
        <v>0.96344854986094497</v>
      </c>
      <c r="G48">
        <v>0.96344854986094497</v>
      </c>
      <c r="H48">
        <v>2.46552444630171E-2</v>
      </c>
      <c r="I48">
        <v>0.18763058921855399</v>
      </c>
      <c r="J48">
        <v>6.8015278033125695E-2</v>
      </c>
      <c r="K48">
        <v>0.25598675940252003</v>
      </c>
      <c r="L48">
        <v>0.14928348679790401</v>
      </c>
      <c r="M48">
        <v>1.16718193103888</v>
      </c>
      <c r="N48" s="21">
        <v>0</v>
      </c>
      <c r="O48">
        <v>1.0014462381700799</v>
      </c>
      <c r="P48">
        <v>0.99706056725610104</v>
      </c>
      <c r="Q48">
        <v>1.00294528752645</v>
      </c>
      <c r="R48">
        <v>0.99640116788719102</v>
      </c>
      <c r="S48">
        <v>112.75</v>
      </c>
      <c r="T48" s="27">
        <f t="shared" si="62"/>
        <v>0.99706056725610104</v>
      </c>
      <c r="U48" s="27">
        <f t="shared" si="63"/>
        <v>1.00294528752645</v>
      </c>
      <c r="V48" s="39">
        <f t="shared" si="64"/>
        <v>112.41857895812539</v>
      </c>
      <c r="W48" s="38">
        <f t="shared" si="65"/>
        <v>113.08208116860723</v>
      </c>
      <c r="X48" s="44">
        <f t="shared" si="66"/>
        <v>1.1587530966143686</v>
      </c>
      <c r="Y48" s="44">
        <f t="shared" si="67"/>
        <v>0.37756703281834841</v>
      </c>
      <c r="Z48" s="22">
        <f t="shared" si="68"/>
        <v>1</v>
      </c>
      <c r="AA48" s="22">
        <f t="shared" si="69"/>
        <v>1</v>
      </c>
      <c r="AB48" s="22">
        <f t="shared" si="70"/>
        <v>1</v>
      </c>
      <c r="AC48" s="22">
        <v>1</v>
      </c>
      <c r="AD48" s="22">
        <v>1</v>
      </c>
      <c r="AE48" s="22">
        <v>1</v>
      </c>
      <c r="AF48" s="22">
        <f t="shared" si="71"/>
        <v>-0.10573411347504191</v>
      </c>
      <c r="AG48" s="22">
        <f t="shared" si="72"/>
        <v>0.97680415159684475</v>
      </c>
      <c r="AH48" s="22">
        <f t="shared" si="73"/>
        <v>0.14928348679790401</v>
      </c>
      <c r="AI48" s="22">
        <f t="shared" si="74"/>
        <v>1.2550176002729461</v>
      </c>
      <c r="AJ48" s="22">
        <f t="shared" si="75"/>
        <v>-2.6288582302280261</v>
      </c>
      <c r="AK48" s="22">
        <f t="shared" si="76"/>
        <v>1.3004365594014071</v>
      </c>
      <c r="AL48" s="22">
        <f t="shared" si="77"/>
        <v>1.16718193103888</v>
      </c>
      <c r="AM48" s="22">
        <f t="shared" si="78"/>
        <v>4.7960401612669061</v>
      </c>
      <c r="AN48" s="46">
        <v>0</v>
      </c>
      <c r="AO48" s="49">
        <v>0</v>
      </c>
      <c r="AP48" s="51">
        <v>0.5</v>
      </c>
      <c r="AQ48" s="50">
        <v>1</v>
      </c>
      <c r="AR48" s="17">
        <f t="shared" si="79"/>
        <v>0</v>
      </c>
      <c r="AS48" s="17">
        <f t="shared" si="80"/>
        <v>0</v>
      </c>
      <c r="AT48" s="17">
        <f t="shared" si="81"/>
        <v>264.54603025761486</v>
      </c>
      <c r="AU48" s="17">
        <f t="shared" si="82"/>
        <v>0</v>
      </c>
      <c r="AV48" s="17">
        <f t="shared" si="83"/>
        <v>0</v>
      </c>
      <c r="AW48" s="17">
        <f t="shared" si="84"/>
        <v>264.54603025761486</v>
      </c>
      <c r="AX48" s="14">
        <f t="shared" si="85"/>
        <v>0</v>
      </c>
      <c r="AY48" s="14">
        <f t="shared" si="86"/>
        <v>0</v>
      </c>
      <c r="AZ48" s="67">
        <f t="shared" si="87"/>
        <v>2.2225015211763045E-2</v>
      </c>
      <c r="BA48" s="21">
        <f t="shared" si="88"/>
        <v>0</v>
      </c>
      <c r="BB48" s="66">
        <v>0</v>
      </c>
      <c r="BC48" s="15">
        <f t="shared" si="89"/>
        <v>0</v>
      </c>
      <c r="BD48" s="19">
        <f t="shared" si="90"/>
        <v>0</v>
      </c>
      <c r="BE48" s="53">
        <f t="shared" si="91"/>
        <v>0</v>
      </c>
      <c r="BF48" s="61">
        <f t="shared" si="92"/>
        <v>0</v>
      </c>
      <c r="BG48" s="62">
        <f t="shared" si="93"/>
        <v>0</v>
      </c>
      <c r="BH48" s="63">
        <f t="shared" si="94"/>
        <v>113.08208116860723</v>
      </c>
      <c r="BI48" s="46">
        <f t="shared" si="95"/>
        <v>0</v>
      </c>
      <c r="BJ48" s="64" t="e">
        <f t="shared" si="96"/>
        <v>#DIV/0!</v>
      </c>
      <c r="BK48" s="66">
        <v>0</v>
      </c>
      <c r="BL48" s="66">
        <v>0</v>
      </c>
      <c r="BM48" s="66">
        <v>0</v>
      </c>
      <c r="BN48" s="10">
        <f t="shared" si="97"/>
        <v>0</v>
      </c>
      <c r="BO48" s="15">
        <f t="shared" si="98"/>
        <v>0</v>
      </c>
      <c r="BP48" s="9">
        <f t="shared" si="99"/>
        <v>0</v>
      </c>
      <c r="BQ48" s="53">
        <f t="shared" si="100"/>
        <v>0</v>
      </c>
      <c r="BR48" s="7">
        <f t="shared" si="101"/>
        <v>0</v>
      </c>
      <c r="BS48" s="62">
        <f t="shared" si="102"/>
        <v>0</v>
      </c>
      <c r="BT48" s="48">
        <f t="shared" si="103"/>
        <v>113.08208116860723</v>
      </c>
      <c r="BU48" s="46">
        <f t="shared" si="104"/>
        <v>0</v>
      </c>
      <c r="BV48" s="64" t="e">
        <f t="shared" si="105"/>
        <v>#DIV/0!</v>
      </c>
      <c r="BW48" s="16">
        <f t="shared" si="106"/>
        <v>226</v>
      </c>
      <c r="BX48" s="69">
        <f t="shared" si="107"/>
        <v>223.22805278694804</v>
      </c>
      <c r="BY48" s="66">
        <v>226</v>
      </c>
      <c r="BZ48" s="15">
        <f t="shared" si="108"/>
        <v>223.22805278694804</v>
      </c>
      <c r="CA48" s="37">
        <f t="shared" si="109"/>
        <v>-2.7719472130519591</v>
      </c>
      <c r="CB48" s="54">
        <f t="shared" si="110"/>
        <v>-2.7719472130519591</v>
      </c>
      <c r="CC48" s="26">
        <f t="shared" si="111"/>
        <v>-8.6353495733706E-4</v>
      </c>
      <c r="CD48" s="47">
        <f t="shared" si="112"/>
        <v>-2.7719472130519591</v>
      </c>
      <c r="CE48" s="48">
        <f t="shared" si="113"/>
        <v>113.08208116860723</v>
      </c>
      <c r="CF48" s="65">
        <f t="shared" si="114"/>
        <v>-2.4512700725050688E-2</v>
      </c>
      <c r="CG48" t="s">
        <v>222</v>
      </c>
      <c r="CH48" s="66">
        <v>0</v>
      </c>
      <c r="CI48" s="15">
        <f t="shared" si="115"/>
        <v>206.7593165150316</v>
      </c>
      <c r="CJ48" s="37">
        <f t="shared" si="116"/>
        <v>206.7593165150316</v>
      </c>
      <c r="CK48" s="54">
        <f t="shared" si="117"/>
        <v>206.7593165150316</v>
      </c>
      <c r="CL48" s="26">
        <f t="shared" si="118"/>
        <v>3.2170424228260712E-2</v>
      </c>
      <c r="CM48" s="47">
        <f t="shared" si="119"/>
        <v>206.7593165150316</v>
      </c>
      <c r="CN48" s="48">
        <f t="shared" si="120"/>
        <v>113.08208116860723</v>
      </c>
      <c r="CO48" s="65">
        <f t="shared" si="121"/>
        <v>1.8284003475913224</v>
      </c>
      <c r="CP48" s="70">
        <f t="shared" si="122"/>
        <v>0</v>
      </c>
      <c r="CQ48" s="1">
        <f t="shared" si="123"/>
        <v>452</v>
      </c>
    </row>
    <row r="49" spans="1:95" x14ac:dyDescent="0.2">
      <c r="A49" s="28" t="s">
        <v>158</v>
      </c>
      <c r="B49">
        <v>0</v>
      </c>
      <c r="C49">
        <v>0</v>
      </c>
      <c r="D49">
        <v>0.40691170595285597</v>
      </c>
      <c r="E49">
        <v>0.59308829404714303</v>
      </c>
      <c r="F49">
        <v>0.501787842669845</v>
      </c>
      <c r="G49">
        <v>0.501787842669845</v>
      </c>
      <c r="H49">
        <v>0.72210614291684005</v>
      </c>
      <c r="I49">
        <v>0.71876305892185499</v>
      </c>
      <c r="J49">
        <v>0.720432661772889</v>
      </c>
      <c r="K49">
        <v>0.60125231903079801</v>
      </c>
      <c r="L49">
        <v>0.41318828185090201</v>
      </c>
      <c r="M49">
        <v>-0.191436604108987</v>
      </c>
      <c r="N49" s="21">
        <v>0</v>
      </c>
      <c r="O49">
        <v>1</v>
      </c>
      <c r="P49">
        <v>0.97667121905508203</v>
      </c>
      <c r="Q49">
        <v>1.0286105470912199</v>
      </c>
      <c r="R49">
        <v>0.98584284849841097</v>
      </c>
      <c r="S49">
        <v>50.31</v>
      </c>
      <c r="T49" s="27">
        <f t="shared" si="62"/>
        <v>0.98584284849841097</v>
      </c>
      <c r="U49" s="27">
        <f t="shared" si="63"/>
        <v>1.0286105470912199</v>
      </c>
      <c r="V49" s="39">
        <f t="shared" si="64"/>
        <v>49.597753707955057</v>
      </c>
      <c r="W49" s="38">
        <f t="shared" si="65"/>
        <v>51.749396624159274</v>
      </c>
      <c r="X49" s="44">
        <f t="shared" si="66"/>
        <v>1.0413914120561523</v>
      </c>
      <c r="Y49" s="44">
        <f t="shared" si="67"/>
        <v>0.59614879627641837</v>
      </c>
      <c r="Z49" s="22">
        <f t="shared" si="68"/>
        <v>1</v>
      </c>
      <c r="AA49" s="22">
        <f t="shared" si="69"/>
        <v>1</v>
      </c>
      <c r="AB49" s="22">
        <f t="shared" si="70"/>
        <v>1</v>
      </c>
      <c r="AC49" s="22">
        <v>1</v>
      </c>
      <c r="AD49" s="22">
        <v>1</v>
      </c>
      <c r="AE49" s="22">
        <v>1</v>
      </c>
      <c r="AF49" s="22">
        <f t="shared" si="71"/>
        <v>-0.10573411347504191</v>
      </c>
      <c r="AG49" s="22">
        <f t="shared" si="72"/>
        <v>0.97680415159684475</v>
      </c>
      <c r="AH49" s="22">
        <f t="shared" si="73"/>
        <v>0.41318828185090201</v>
      </c>
      <c r="AI49" s="22">
        <f t="shared" si="74"/>
        <v>1.5189223953259439</v>
      </c>
      <c r="AJ49" s="22">
        <f t="shared" si="75"/>
        <v>-2.6288582302280261</v>
      </c>
      <c r="AK49" s="22">
        <f t="shared" si="76"/>
        <v>1.3004365594014071</v>
      </c>
      <c r="AL49" s="22">
        <f t="shared" si="77"/>
        <v>-0.191436604108987</v>
      </c>
      <c r="AM49" s="22">
        <f t="shared" si="78"/>
        <v>3.4374216261190389</v>
      </c>
      <c r="AN49" s="46">
        <v>1</v>
      </c>
      <c r="AO49" s="46">
        <v>0</v>
      </c>
      <c r="AP49" s="51">
        <v>1</v>
      </c>
      <c r="AQ49" s="21">
        <v>1</v>
      </c>
      <c r="AR49" s="17">
        <f t="shared" si="79"/>
        <v>5.3228268869925657</v>
      </c>
      <c r="AS49" s="17">
        <f t="shared" si="80"/>
        <v>0</v>
      </c>
      <c r="AT49" s="17">
        <f t="shared" si="81"/>
        <v>139.61472325829229</v>
      </c>
      <c r="AU49" s="17">
        <f t="shared" si="82"/>
        <v>5.3228268869925657</v>
      </c>
      <c r="AV49" s="17">
        <f t="shared" si="83"/>
        <v>0</v>
      </c>
      <c r="AW49" s="17">
        <f t="shared" si="84"/>
        <v>139.61472325829229</v>
      </c>
      <c r="AX49" s="14">
        <f t="shared" si="85"/>
        <v>6.796414483560601E-3</v>
      </c>
      <c r="AY49" s="14">
        <f t="shared" si="86"/>
        <v>0</v>
      </c>
      <c r="AZ49" s="67">
        <f t="shared" si="87"/>
        <v>1.1729298470969277E-2</v>
      </c>
      <c r="BA49" s="21">
        <f t="shared" si="88"/>
        <v>0</v>
      </c>
      <c r="BB49" s="66">
        <v>1258</v>
      </c>
      <c r="BC49" s="15">
        <f t="shared" si="89"/>
        <v>810.43164867770031</v>
      </c>
      <c r="BD49" s="19">
        <f t="shared" si="90"/>
        <v>-447.56835132229969</v>
      </c>
      <c r="BE49" s="53">
        <f t="shared" si="91"/>
        <v>0</v>
      </c>
      <c r="BF49" s="61">
        <f t="shared" si="92"/>
        <v>0</v>
      </c>
      <c r="BG49" s="62">
        <f t="shared" si="93"/>
        <v>0</v>
      </c>
      <c r="BH49" s="63">
        <f t="shared" si="94"/>
        <v>51.749396624159274</v>
      </c>
      <c r="BI49" s="46">
        <f t="shared" si="95"/>
        <v>0</v>
      </c>
      <c r="BJ49" s="64">
        <f t="shared" si="96"/>
        <v>1.5522592214316309</v>
      </c>
      <c r="BK49" s="66">
        <v>0</v>
      </c>
      <c r="BL49" s="66">
        <v>0</v>
      </c>
      <c r="BM49" s="66">
        <v>0</v>
      </c>
      <c r="BN49" s="10">
        <f t="shared" si="97"/>
        <v>0</v>
      </c>
      <c r="BO49" s="15">
        <f t="shared" si="98"/>
        <v>0</v>
      </c>
      <c r="BP49" s="9">
        <f t="shared" si="99"/>
        <v>0</v>
      </c>
      <c r="BQ49" s="53">
        <f t="shared" si="100"/>
        <v>0</v>
      </c>
      <c r="BR49" s="7">
        <f t="shared" si="101"/>
        <v>0</v>
      </c>
      <c r="BS49" s="62">
        <f t="shared" si="102"/>
        <v>0</v>
      </c>
      <c r="BT49" s="48">
        <f t="shared" si="103"/>
        <v>51.749396624159274</v>
      </c>
      <c r="BU49" s="46">
        <f t="shared" si="104"/>
        <v>0</v>
      </c>
      <c r="BV49" s="64" t="e">
        <f t="shared" si="105"/>
        <v>#DIV/0!</v>
      </c>
      <c r="BW49" s="16">
        <f t="shared" si="106"/>
        <v>1308</v>
      </c>
      <c r="BX49" s="69">
        <f t="shared" si="107"/>
        <v>928.2407225201157</v>
      </c>
      <c r="BY49" s="66">
        <v>50</v>
      </c>
      <c r="BZ49" s="15">
        <f t="shared" si="108"/>
        <v>117.80907384241542</v>
      </c>
      <c r="CA49" s="37">
        <f t="shared" si="109"/>
        <v>67.809073842415415</v>
      </c>
      <c r="CB49" s="54">
        <f t="shared" si="110"/>
        <v>67.809073842415415</v>
      </c>
      <c r="CC49" s="26">
        <f t="shared" si="111"/>
        <v>2.1124322069288319E-2</v>
      </c>
      <c r="CD49" s="47">
        <f t="shared" si="112"/>
        <v>67.809073842415415</v>
      </c>
      <c r="CE49" s="48">
        <f t="shared" si="113"/>
        <v>49.597753707955057</v>
      </c>
      <c r="CF49" s="65">
        <f t="shared" si="114"/>
        <v>1.3671803413052437</v>
      </c>
      <c r="CG49" t="s">
        <v>222</v>
      </c>
      <c r="CH49" s="66">
        <v>0</v>
      </c>
      <c r="CI49" s="15">
        <f t="shared" si="115"/>
        <v>109.11766367542718</v>
      </c>
      <c r="CJ49" s="37">
        <f t="shared" si="116"/>
        <v>109.11766367542718</v>
      </c>
      <c r="CK49" s="54">
        <f t="shared" si="117"/>
        <v>109.11766367542718</v>
      </c>
      <c r="CL49" s="26">
        <f t="shared" si="118"/>
        <v>1.6978008973926744E-2</v>
      </c>
      <c r="CM49" s="47">
        <f t="shared" si="119"/>
        <v>109.11766367542718</v>
      </c>
      <c r="CN49" s="48">
        <f t="shared" si="120"/>
        <v>49.597753707955057</v>
      </c>
      <c r="CO49" s="65">
        <f t="shared" si="121"/>
        <v>2.2000525329824692</v>
      </c>
      <c r="CP49" s="70">
        <f t="shared" si="122"/>
        <v>0</v>
      </c>
      <c r="CQ49" s="1">
        <f t="shared" si="123"/>
        <v>1358</v>
      </c>
    </row>
    <row r="50" spans="1:95" x14ac:dyDescent="0.2">
      <c r="A50" s="28" t="s">
        <v>204</v>
      </c>
      <c r="B50">
        <v>0</v>
      </c>
      <c r="C50">
        <v>0</v>
      </c>
      <c r="D50">
        <v>0.23132241310427401</v>
      </c>
      <c r="E50">
        <v>0.76867758689572496</v>
      </c>
      <c r="F50">
        <v>0.105577689243027</v>
      </c>
      <c r="G50">
        <v>0.105577689243027</v>
      </c>
      <c r="H50">
        <v>0.47764312578353502</v>
      </c>
      <c r="I50">
        <v>0.70142081069786799</v>
      </c>
      <c r="J50">
        <v>0.57881674864446597</v>
      </c>
      <c r="K50">
        <v>0.24720464157666</v>
      </c>
      <c r="L50">
        <v>0.77140064277641596</v>
      </c>
      <c r="M50">
        <v>1.0224017333698301</v>
      </c>
      <c r="N50" s="21">
        <v>0</v>
      </c>
      <c r="O50">
        <v>0.99460604685915899</v>
      </c>
      <c r="P50">
        <v>0.99694176699230896</v>
      </c>
      <c r="Q50">
        <v>1.0121359689620599</v>
      </c>
      <c r="R50">
        <v>1</v>
      </c>
      <c r="S50">
        <v>4.5</v>
      </c>
      <c r="T50" s="27">
        <f t="shared" si="62"/>
        <v>1</v>
      </c>
      <c r="U50" s="27">
        <f t="shared" si="63"/>
        <v>1.0121359689620599</v>
      </c>
      <c r="V50" s="39">
        <f t="shared" si="64"/>
        <v>4.5</v>
      </c>
      <c r="W50" s="38">
        <f t="shared" si="65"/>
        <v>4.5546118603292696</v>
      </c>
      <c r="X50" s="44">
        <f t="shared" si="66"/>
        <v>1.1321222130470689</v>
      </c>
      <c r="Y50" s="44">
        <f t="shared" si="67"/>
        <v>0.34965187404183673</v>
      </c>
      <c r="Z50" s="22">
        <f t="shared" si="68"/>
        <v>1</v>
      </c>
      <c r="AA50" s="22">
        <f t="shared" si="69"/>
        <v>1</v>
      </c>
      <c r="AB50" s="22">
        <f t="shared" si="70"/>
        <v>1</v>
      </c>
      <c r="AC50" s="22">
        <v>1</v>
      </c>
      <c r="AD50" s="22">
        <v>1</v>
      </c>
      <c r="AE50" s="22">
        <v>1</v>
      </c>
      <c r="AF50" s="22">
        <f t="shared" si="71"/>
        <v>-0.10573411347504191</v>
      </c>
      <c r="AG50" s="22">
        <f t="shared" si="72"/>
        <v>0.97680415159684475</v>
      </c>
      <c r="AH50" s="22">
        <f t="shared" si="73"/>
        <v>0.77140064277641596</v>
      </c>
      <c r="AI50" s="22">
        <f t="shared" si="74"/>
        <v>1.8771347562514578</v>
      </c>
      <c r="AJ50" s="22">
        <f t="shared" si="75"/>
        <v>-2.6288582302280261</v>
      </c>
      <c r="AK50" s="22">
        <f t="shared" si="76"/>
        <v>1.3004365594014071</v>
      </c>
      <c r="AL50" s="22">
        <f t="shared" si="77"/>
        <v>1.0224017333698301</v>
      </c>
      <c r="AM50" s="22">
        <f t="shared" si="78"/>
        <v>4.6512599635978562</v>
      </c>
      <c r="AN50" s="46">
        <v>0</v>
      </c>
      <c r="AO50" s="49">
        <v>0</v>
      </c>
      <c r="AP50" s="51">
        <v>0.5</v>
      </c>
      <c r="AQ50" s="50">
        <v>1</v>
      </c>
      <c r="AR50" s="17">
        <f t="shared" si="79"/>
        <v>0</v>
      </c>
      <c r="AS50" s="17">
        <f t="shared" si="80"/>
        <v>0</v>
      </c>
      <c r="AT50" s="17">
        <f t="shared" si="81"/>
        <v>234.01972125621595</v>
      </c>
      <c r="AU50" s="17">
        <f t="shared" si="82"/>
        <v>0</v>
      </c>
      <c r="AV50" s="17">
        <f t="shared" si="83"/>
        <v>0</v>
      </c>
      <c r="AW50" s="17">
        <f t="shared" si="84"/>
        <v>234.01972125621595</v>
      </c>
      <c r="AX50" s="14">
        <f t="shared" si="85"/>
        <v>0</v>
      </c>
      <c r="AY50" s="14">
        <f t="shared" si="86"/>
        <v>0</v>
      </c>
      <c r="AZ50" s="67">
        <f t="shared" si="87"/>
        <v>1.9660441926522675E-2</v>
      </c>
      <c r="BA50" s="21">
        <f t="shared" si="88"/>
        <v>0</v>
      </c>
      <c r="BB50" s="66">
        <v>0</v>
      </c>
      <c r="BC50" s="15">
        <f t="shared" si="89"/>
        <v>0</v>
      </c>
      <c r="BD50" s="19">
        <f t="shared" si="90"/>
        <v>0</v>
      </c>
      <c r="BE50" s="53">
        <f t="shared" si="91"/>
        <v>0</v>
      </c>
      <c r="BF50" s="61">
        <f t="shared" si="92"/>
        <v>0</v>
      </c>
      <c r="BG50" s="62">
        <f t="shared" si="93"/>
        <v>0</v>
      </c>
      <c r="BH50" s="63">
        <f t="shared" si="94"/>
        <v>4.5546118603292696</v>
      </c>
      <c r="BI50" s="46">
        <f t="shared" si="95"/>
        <v>0</v>
      </c>
      <c r="BJ50" s="64" t="e">
        <f t="shared" si="96"/>
        <v>#DIV/0!</v>
      </c>
      <c r="BK50" s="66">
        <v>0</v>
      </c>
      <c r="BL50" s="66">
        <v>0</v>
      </c>
      <c r="BM50" s="66">
        <v>0</v>
      </c>
      <c r="BN50" s="10">
        <f t="shared" si="97"/>
        <v>0</v>
      </c>
      <c r="BO50" s="15">
        <f t="shared" si="98"/>
        <v>0</v>
      </c>
      <c r="BP50" s="9">
        <f t="shared" si="99"/>
        <v>0</v>
      </c>
      <c r="BQ50" s="53">
        <f t="shared" si="100"/>
        <v>0</v>
      </c>
      <c r="BR50" s="7">
        <f t="shared" si="101"/>
        <v>0</v>
      </c>
      <c r="BS50" s="62">
        <f t="shared" si="102"/>
        <v>0</v>
      </c>
      <c r="BT50" s="48">
        <f t="shared" si="103"/>
        <v>4.5546118603292696</v>
      </c>
      <c r="BU50" s="46">
        <f t="shared" si="104"/>
        <v>0</v>
      </c>
      <c r="BV50" s="64" t="e">
        <f t="shared" si="105"/>
        <v>#DIV/0!</v>
      </c>
      <c r="BW50" s="16">
        <f t="shared" si="106"/>
        <v>86</v>
      </c>
      <c r="BX50" s="69">
        <f t="shared" si="107"/>
        <v>197.46947870999375</v>
      </c>
      <c r="BY50" s="66">
        <v>86</v>
      </c>
      <c r="BZ50" s="15">
        <f t="shared" si="108"/>
        <v>197.46947870999375</v>
      </c>
      <c r="CA50" s="37">
        <f t="shared" si="109"/>
        <v>111.46947870999375</v>
      </c>
      <c r="CB50" s="54">
        <f t="shared" si="110"/>
        <v>111.46947870999375</v>
      </c>
      <c r="CC50" s="26">
        <f t="shared" si="111"/>
        <v>3.4725694302178783E-2</v>
      </c>
      <c r="CD50" s="47">
        <f t="shared" si="112"/>
        <v>111.46947870999375</v>
      </c>
      <c r="CE50" s="48">
        <f t="shared" si="113"/>
        <v>4.5</v>
      </c>
      <c r="CF50" s="65">
        <f t="shared" si="114"/>
        <v>24.7709952688875</v>
      </c>
      <c r="CG50" t="s">
        <v>222</v>
      </c>
      <c r="CH50" s="66">
        <v>0</v>
      </c>
      <c r="CI50" s="15">
        <f t="shared" si="115"/>
        <v>182.90109124244046</v>
      </c>
      <c r="CJ50" s="37">
        <f t="shared" si="116"/>
        <v>182.90109124244046</v>
      </c>
      <c r="CK50" s="54">
        <f t="shared" si="117"/>
        <v>182.90109124244046</v>
      </c>
      <c r="CL50" s="26">
        <f t="shared" si="118"/>
        <v>2.8458237317946236E-2</v>
      </c>
      <c r="CM50" s="47">
        <f t="shared" si="119"/>
        <v>182.90109124244046</v>
      </c>
      <c r="CN50" s="48">
        <f t="shared" si="120"/>
        <v>4.5</v>
      </c>
      <c r="CO50" s="65">
        <f t="shared" si="121"/>
        <v>40.644686942764544</v>
      </c>
      <c r="CP50" s="70">
        <f t="shared" si="122"/>
        <v>0</v>
      </c>
      <c r="CQ50" s="1">
        <f t="shared" si="123"/>
        <v>172</v>
      </c>
    </row>
    <row r="51" spans="1:95" x14ac:dyDescent="0.2">
      <c r="A51" s="28" t="s">
        <v>156</v>
      </c>
      <c r="B51">
        <v>1</v>
      </c>
      <c r="C51">
        <v>1</v>
      </c>
      <c r="D51">
        <v>0.76867758689572496</v>
      </c>
      <c r="E51">
        <v>0.23132241310427401</v>
      </c>
      <c r="F51">
        <v>0.83273738577671796</v>
      </c>
      <c r="G51">
        <v>0.83273738577671796</v>
      </c>
      <c r="H51">
        <v>0.54993731717509398</v>
      </c>
      <c r="I51">
        <v>0.65858754701211797</v>
      </c>
      <c r="J51">
        <v>0.60181547730909202</v>
      </c>
      <c r="K51">
        <v>0.707922486783928</v>
      </c>
      <c r="L51">
        <v>0.581175745988179</v>
      </c>
      <c r="M51">
        <v>-2.0460163681556698</v>
      </c>
      <c r="N51" s="21">
        <v>0</v>
      </c>
      <c r="O51">
        <v>1.0265128988269601</v>
      </c>
      <c r="P51">
        <v>0.989377891364984</v>
      </c>
      <c r="Q51">
        <v>1.00669172702497</v>
      </c>
      <c r="R51">
        <v>0.99040881680958603</v>
      </c>
      <c r="S51">
        <v>234.19000244140599</v>
      </c>
      <c r="T51" s="27">
        <f t="shared" si="62"/>
        <v>0.989377891364984</v>
      </c>
      <c r="U51" s="27">
        <f t="shared" si="63"/>
        <v>1.00669172702497</v>
      </c>
      <c r="V51" s="39">
        <f t="shared" si="64"/>
        <v>231.70241079423872</v>
      </c>
      <c r="W51" s="38">
        <f t="shared" si="65"/>
        <v>235.75713800972093</v>
      </c>
      <c r="X51" s="44">
        <f t="shared" si="66"/>
        <v>0.85445912469033858</v>
      </c>
      <c r="Y51" s="44">
        <f t="shared" si="67"/>
        <v>0.70748788381848471</v>
      </c>
      <c r="Z51" s="22">
        <f t="shared" si="68"/>
        <v>1</v>
      </c>
      <c r="AA51" s="22">
        <f t="shared" si="69"/>
        <v>1</v>
      </c>
      <c r="AB51" s="22">
        <f t="shared" si="70"/>
        <v>1</v>
      </c>
      <c r="AC51" s="22">
        <v>1</v>
      </c>
      <c r="AD51" s="22">
        <v>1</v>
      </c>
      <c r="AE51" s="22">
        <v>1</v>
      </c>
      <c r="AF51" s="22">
        <f t="shared" si="71"/>
        <v>-0.10573411347504191</v>
      </c>
      <c r="AG51" s="22">
        <f t="shared" si="72"/>
        <v>0.97680415159684475</v>
      </c>
      <c r="AH51" s="22">
        <f t="shared" si="73"/>
        <v>0.581175745988179</v>
      </c>
      <c r="AI51" s="22">
        <f t="shared" si="74"/>
        <v>1.686909859463221</v>
      </c>
      <c r="AJ51" s="22">
        <f t="shared" si="75"/>
        <v>-2.6288582302280261</v>
      </c>
      <c r="AK51" s="22">
        <f t="shared" si="76"/>
        <v>1.3004365594014071</v>
      </c>
      <c r="AL51" s="22">
        <f t="shared" si="77"/>
        <v>-2.0460163681556698</v>
      </c>
      <c r="AM51" s="22">
        <f t="shared" si="78"/>
        <v>1.5828418620723563</v>
      </c>
      <c r="AN51" s="46">
        <v>1</v>
      </c>
      <c r="AO51" s="46">
        <v>1</v>
      </c>
      <c r="AP51" s="51">
        <v>1</v>
      </c>
      <c r="AQ51" s="21">
        <v>1</v>
      </c>
      <c r="AR51" s="17">
        <f t="shared" si="79"/>
        <v>8.0978085748569111</v>
      </c>
      <c r="AS51" s="17">
        <f t="shared" si="80"/>
        <v>8.0978085748569111</v>
      </c>
      <c r="AT51" s="17">
        <f t="shared" si="81"/>
        <v>6.2769708360704524</v>
      </c>
      <c r="AU51" s="17">
        <f t="shared" si="82"/>
        <v>8.0978085748569111</v>
      </c>
      <c r="AV51" s="17">
        <f t="shared" si="83"/>
        <v>8.0978085748569111</v>
      </c>
      <c r="AW51" s="17">
        <f t="shared" si="84"/>
        <v>6.2769708360704524</v>
      </c>
      <c r="AX51" s="14">
        <f t="shared" si="85"/>
        <v>1.0339630548149294E-2</v>
      </c>
      <c r="AY51" s="14">
        <f t="shared" si="86"/>
        <v>9.5153280462370402E-3</v>
      </c>
      <c r="AZ51" s="67">
        <f t="shared" si="87"/>
        <v>5.2734025976352065E-4</v>
      </c>
      <c r="BA51" s="21">
        <f t="shared" si="88"/>
        <v>0</v>
      </c>
      <c r="BB51" s="66">
        <v>468</v>
      </c>
      <c r="BC51" s="15">
        <f t="shared" si="89"/>
        <v>1232.9389050835143</v>
      </c>
      <c r="BD51" s="19">
        <f t="shared" si="90"/>
        <v>764.93890508351433</v>
      </c>
      <c r="BE51" s="53">
        <f t="shared" si="91"/>
        <v>764.93890508351433</v>
      </c>
      <c r="BF51" s="61">
        <f t="shared" si="92"/>
        <v>3.7994920078824108E-2</v>
      </c>
      <c r="BG51" s="62">
        <f t="shared" si="93"/>
        <v>51.483116706806307</v>
      </c>
      <c r="BH51" s="63">
        <f t="shared" si="94"/>
        <v>231.70241079423872</v>
      </c>
      <c r="BI51" s="46">
        <f t="shared" si="95"/>
        <v>0.22219499801633671</v>
      </c>
      <c r="BJ51" s="64">
        <f t="shared" si="96"/>
        <v>0.37958085195494706</v>
      </c>
      <c r="BK51" s="66">
        <v>0</v>
      </c>
      <c r="BL51" s="66">
        <v>937</v>
      </c>
      <c r="BM51" s="66">
        <v>0</v>
      </c>
      <c r="BN51" s="10">
        <f t="shared" si="97"/>
        <v>937</v>
      </c>
      <c r="BO51" s="15">
        <f t="shared" si="98"/>
        <v>1688.1333793390058</v>
      </c>
      <c r="BP51" s="9">
        <f t="shared" si="99"/>
        <v>751.13337933900584</v>
      </c>
      <c r="BQ51" s="53">
        <f t="shared" si="100"/>
        <v>751.13337933900584</v>
      </c>
      <c r="BR51" s="7">
        <f t="shared" si="101"/>
        <v>1.1833127743577924E-2</v>
      </c>
      <c r="BS51" s="62">
        <f t="shared" si="102"/>
        <v>57.236838895686361</v>
      </c>
      <c r="BT51" s="48">
        <f t="shared" si="103"/>
        <v>231.70241079423872</v>
      </c>
      <c r="BU51" s="46">
        <f t="shared" si="104"/>
        <v>0.24702737748600739</v>
      </c>
      <c r="BV51" s="64">
        <f t="shared" si="105"/>
        <v>0.55505092871683248</v>
      </c>
      <c r="BW51" s="16">
        <f t="shared" si="106"/>
        <v>1405</v>
      </c>
      <c r="BX51" s="69">
        <f t="shared" si="107"/>
        <v>2926.3688899915851</v>
      </c>
      <c r="BY51" s="66">
        <v>0</v>
      </c>
      <c r="BZ51" s="15">
        <f t="shared" si="108"/>
        <v>5.2966055690648011</v>
      </c>
      <c r="CA51" s="37">
        <f t="shared" si="109"/>
        <v>5.2966055690648011</v>
      </c>
      <c r="CB51" s="54">
        <f t="shared" si="110"/>
        <v>5.2966055690648011</v>
      </c>
      <c r="CC51" s="26">
        <f t="shared" si="111"/>
        <v>1.6500328875591302E-3</v>
      </c>
      <c r="CD51" s="47">
        <f t="shared" si="112"/>
        <v>5.2966055690648011</v>
      </c>
      <c r="CE51" s="48">
        <f t="shared" si="113"/>
        <v>231.70241079423872</v>
      </c>
      <c r="CF51" s="65">
        <f t="shared" si="114"/>
        <v>2.2859518599348563E-2</v>
      </c>
      <c r="CG51" t="s">
        <v>222</v>
      </c>
      <c r="CH51" s="66">
        <v>247</v>
      </c>
      <c r="CI51" s="15">
        <f t="shared" si="115"/>
        <v>4.9058464365800329</v>
      </c>
      <c r="CJ51" s="37">
        <f t="shared" si="116"/>
        <v>-242.09415356341998</v>
      </c>
      <c r="CK51" s="54">
        <f t="shared" si="117"/>
        <v>-242.09415356341998</v>
      </c>
      <c r="CL51" s="26">
        <f t="shared" si="118"/>
        <v>-3.766829836057569E-2</v>
      </c>
      <c r="CM51" s="47">
        <f t="shared" si="119"/>
        <v>-242.09415356341995</v>
      </c>
      <c r="CN51" s="48">
        <f t="shared" si="120"/>
        <v>231.70241079423872</v>
      </c>
      <c r="CO51" s="65">
        <f t="shared" si="121"/>
        <v>-1.044849523721225</v>
      </c>
      <c r="CP51" s="70">
        <f t="shared" si="122"/>
        <v>0</v>
      </c>
      <c r="CQ51" s="1">
        <f t="shared" si="123"/>
        <v>1405</v>
      </c>
    </row>
    <row r="52" spans="1:95" x14ac:dyDescent="0.2">
      <c r="A52" s="28" t="s">
        <v>116</v>
      </c>
      <c r="B52">
        <v>0</v>
      </c>
      <c r="C52">
        <v>0</v>
      </c>
      <c r="D52">
        <v>0.19328922495274101</v>
      </c>
      <c r="E52">
        <v>0.80671077504725897</v>
      </c>
      <c r="F52">
        <v>0.51549295774647796</v>
      </c>
      <c r="G52">
        <v>0.51549295774647796</v>
      </c>
      <c r="H52">
        <v>6.0817547357926202E-2</v>
      </c>
      <c r="I52">
        <v>0.22333000997008901</v>
      </c>
      <c r="J52">
        <v>0.116543483120258</v>
      </c>
      <c r="K52">
        <v>0.245106802883435</v>
      </c>
      <c r="L52">
        <v>0.40425476443685898</v>
      </c>
      <c r="M52">
        <v>-1.8172610401749401</v>
      </c>
      <c r="N52" s="21">
        <v>0</v>
      </c>
      <c r="O52">
        <v>1.0229097609617299</v>
      </c>
      <c r="P52">
        <v>0.97544650079156203</v>
      </c>
      <c r="Q52">
        <v>1.0186749122063401</v>
      </c>
      <c r="R52">
        <v>0.96252479258876</v>
      </c>
      <c r="S52">
        <v>40.439998626708899</v>
      </c>
      <c r="T52" s="27">
        <f t="shared" si="62"/>
        <v>0.96252479258876</v>
      </c>
      <c r="U52" s="27">
        <f t="shared" si="63"/>
        <v>1.0186749122063401</v>
      </c>
      <c r="V52" s="39">
        <f t="shared" si="64"/>
        <v>38.924501290462722</v>
      </c>
      <c r="W52" s="38">
        <f t="shared" si="65"/>
        <v>41.195212050687203</v>
      </c>
      <c r="X52" s="44">
        <f t="shared" si="66"/>
        <v>1.151774787354106</v>
      </c>
      <c r="Y52" s="44">
        <f t="shared" si="67"/>
        <v>0.26715328339677219</v>
      </c>
      <c r="Z52" s="22">
        <f t="shared" si="68"/>
        <v>1</v>
      </c>
      <c r="AA52" s="22">
        <f t="shared" si="69"/>
        <v>1</v>
      </c>
      <c r="AB52" s="22">
        <f t="shared" si="70"/>
        <v>1</v>
      </c>
      <c r="AC52" s="22">
        <v>1</v>
      </c>
      <c r="AD52" s="22">
        <v>1</v>
      </c>
      <c r="AE52" s="22">
        <v>1</v>
      </c>
      <c r="AF52" s="22">
        <f t="shared" si="71"/>
        <v>-0.10573411347504191</v>
      </c>
      <c r="AG52" s="22">
        <f t="shared" si="72"/>
        <v>0.97680415159684475</v>
      </c>
      <c r="AH52" s="22">
        <f t="shared" si="73"/>
        <v>0.40425476443685898</v>
      </c>
      <c r="AI52" s="22">
        <f t="shared" si="74"/>
        <v>1.5099888779119008</v>
      </c>
      <c r="AJ52" s="22">
        <f t="shared" si="75"/>
        <v>-2.6288582302280261</v>
      </c>
      <c r="AK52" s="22">
        <f t="shared" si="76"/>
        <v>1.3004365594014071</v>
      </c>
      <c r="AL52" s="22">
        <f t="shared" si="77"/>
        <v>-1.8172610401749401</v>
      </c>
      <c r="AM52" s="22">
        <f t="shared" si="78"/>
        <v>1.8115971900530861</v>
      </c>
      <c r="AN52" s="46">
        <v>1</v>
      </c>
      <c r="AO52" s="46">
        <v>1</v>
      </c>
      <c r="AP52" s="51">
        <v>1</v>
      </c>
      <c r="AQ52" s="21">
        <v>1</v>
      </c>
      <c r="AR52" s="17">
        <f t="shared" si="79"/>
        <v>5.1987028404749216</v>
      </c>
      <c r="AS52" s="17">
        <f t="shared" si="80"/>
        <v>5.1987028404749216</v>
      </c>
      <c r="AT52" s="17">
        <f t="shared" si="81"/>
        <v>10.770765077178282</v>
      </c>
      <c r="AU52" s="17">
        <f t="shared" si="82"/>
        <v>5.1987028404749216</v>
      </c>
      <c r="AV52" s="17">
        <f t="shared" si="83"/>
        <v>5.1987028404749216</v>
      </c>
      <c r="AW52" s="17">
        <f t="shared" si="84"/>
        <v>10.770765077178282</v>
      </c>
      <c r="AX52" s="14">
        <f t="shared" si="85"/>
        <v>6.6379275582066737E-3</v>
      </c>
      <c r="AY52" s="14">
        <f t="shared" si="86"/>
        <v>6.1087345403070701E-3</v>
      </c>
      <c r="AZ52" s="67">
        <f t="shared" si="87"/>
        <v>9.0487246189067711E-4</v>
      </c>
      <c r="BA52" s="21">
        <f t="shared" si="88"/>
        <v>0</v>
      </c>
      <c r="BB52" s="66">
        <v>2831</v>
      </c>
      <c r="BC52" s="15">
        <f t="shared" si="89"/>
        <v>791.53303375079656</v>
      </c>
      <c r="BD52" s="19">
        <f t="shared" si="90"/>
        <v>-2039.4669662492033</v>
      </c>
      <c r="BE52" s="53">
        <f t="shared" si="91"/>
        <v>0</v>
      </c>
      <c r="BF52" s="61">
        <f t="shared" si="92"/>
        <v>0</v>
      </c>
      <c r="BG52" s="62">
        <f t="shared" si="93"/>
        <v>0</v>
      </c>
      <c r="BH52" s="63">
        <f t="shared" si="94"/>
        <v>41.195212050687203</v>
      </c>
      <c r="BI52" s="46">
        <f t="shared" si="95"/>
        <v>0</v>
      </c>
      <c r="BJ52" s="64">
        <f t="shared" si="96"/>
        <v>3.5766037288234038</v>
      </c>
      <c r="BK52" s="66">
        <v>1658</v>
      </c>
      <c r="BL52" s="66">
        <v>0</v>
      </c>
      <c r="BM52" s="66">
        <v>0</v>
      </c>
      <c r="BN52" s="10">
        <f t="shared" si="97"/>
        <v>1658</v>
      </c>
      <c r="BO52" s="15">
        <f t="shared" si="98"/>
        <v>1083.762812264958</v>
      </c>
      <c r="BP52" s="9">
        <f t="shared" si="99"/>
        <v>-574.23718773504197</v>
      </c>
      <c r="BQ52" s="53">
        <f t="shared" si="100"/>
        <v>0</v>
      </c>
      <c r="BR52" s="7">
        <f t="shared" si="101"/>
        <v>0</v>
      </c>
      <c r="BS52" s="62">
        <f t="shared" si="102"/>
        <v>0</v>
      </c>
      <c r="BT52" s="48">
        <f t="shared" si="103"/>
        <v>41.195212050687203</v>
      </c>
      <c r="BU52" s="46">
        <f t="shared" si="104"/>
        <v>0</v>
      </c>
      <c r="BV52" s="64">
        <f t="shared" si="105"/>
        <v>1.5298550395311521</v>
      </c>
      <c r="BW52" s="16">
        <f t="shared" si="106"/>
        <v>4489</v>
      </c>
      <c r="BX52" s="69">
        <f t="shared" si="107"/>
        <v>1884.3843850229846</v>
      </c>
      <c r="BY52" s="66">
        <v>0</v>
      </c>
      <c r="BZ52" s="15">
        <f t="shared" si="108"/>
        <v>9.0885390072299614</v>
      </c>
      <c r="CA52" s="37">
        <f t="shared" si="109"/>
        <v>9.0885390072299614</v>
      </c>
      <c r="CB52" s="54">
        <f t="shared" si="110"/>
        <v>9.0885390072299614</v>
      </c>
      <c r="CC52" s="26">
        <f t="shared" si="111"/>
        <v>2.8313205629999917E-3</v>
      </c>
      <c r="CD52" s="47">
        <f t="shared" si="112"/>
        <v>9.0885390072299614</v>
      </c>
      <c r="CE52" s="48">
        <f t="shared" si="113"/>
        <v>38.924501290462722</v>
      </c>
      <c r="CF52" s="65">
        <f t="shared" si="114"/>
        <v>0.23349146953507235</v>
      </c>
      <c r="CG52" t="s">
        <v>222</v>
      </c>
      <c r="CH52" s="66">
        <v>0</v>
      </c>
      <c r="CI52" s="15">
        <f t="shared" si="115"/>
        <v>8.4180285129689683</v>
      </c>
      <c r="CJ52" s="37">
        <f t="shared" si="116"/>
        <v>8.4180285129689683</v>
      </c>
      <c r="CK52" s="54">
        <f t="shared" si="117"/>
        <v>8.4180285129689683</v>
      </c>
      <c r="CL52" s="26">
        <f t="shared" si="118"/>
        <v>1.3097912732175148E-3</v>
      </c>
      <c r="CM52" s="47">
        <f t="shared" si="119"/>
        <v>8.4180285129689683</v>
      </c>
      <c r="CN52" s="48">
        <f t="shared" si="120"/>
        <v>38.924501290462722</v>
      </c>
      <c r="CO52" s="65">
        <f t="shared" si="121"/>
        <v>0.21626554570736536</v>
      </c>
      <c r="CP52" s="70">
        <f t="shared" si="122"/>
        <v>0</v>
      </c>
      <c r="CQ52" s="1">
        <f t="shared" si="123"/>
        <v>4489</v>
      </c>
    </row>
    <row r="53" spans="1:95" x14ac:dyDescent="0.2">
      <c r="A53" s="28" t="s">
        <v>217</v>
      </c>
      <c r="B53">
        <v>0</v>
      </c>
      <c r="C53">
        <v>0</v>
      </c>
      <c r="D53">
        <v>0.223760932944606</v>
      </c>
      <c r="E53">
        <v>0.77623906705539303</v>
      </c>
      <c r="F53">
        <v>0.94733044733044702</v>
      </c>
      <c r="G53">
        <v>0.94733044733044702</v>
      </c>
      <c r="H53">
        <v>0.112519809825673</v>
      </c>
      <c r="I53">
        <v>0.190174326465927</v>
      </c>
      <c r="J53">
        <v>0.14628184797735999</v>
      </c>
      <c r="K53">
        <v>0.37225965196448202</v>
      </c>
      <c r="L53">
        <v>0.28119648473360398</v>
      </c>
      <c r="M53">
        <v>-0.46218955127414402</v>
      </c>
      <c r="N53" s="21">
        <v>0</v>
      </c>
      <c r="O53">
        <v>1.0035602020226999</v>
      </c>
      <c r="P53">
        <v>0.994150279515848</v>
      </c>
      <c r="Q53">
        <v>1.00670621111445</v>
      </c>
      <c r="R53">
        <v>0.99019463101123395</v>
      </c>
      <c r="S53">
        <v>16.850000381469702</v>
      </c>
      <c r="T53" s="27">
        <f t="shared" si="62"/>
        <v>0.99019463101123395</v>
      </c>
      <c r="U53" s="27">
        <f t="shared" si="63"/>
        <v>1.00670621111445</v>
      </c>
      <c r="V53" s="39">
        <f t="shared" si="64"/>
        <v>16.684779910268542</v>
      </c>
      <c r="W53" s="38">
        <f t="shared" si="65"/>
        <v>16.963000041306401</v>
      </c>
      <c r="X53" s="44">
        <f t="shared" si="66"/>
        <v>1.136029394062686</v>
      </c>
      <c r="Y53" s="44">
        <f t="shared" si="67"/>
        <v>0.41995106626270606</v>
      </c>
      <c r="Z53" s="22">
        <f t="shared" si="68"/>
        <v>1</v>
      </c>
      <c r="AA53" s="22">
        <f t="shared" si="69"/>
        <v>1</v>
      </c>
      <c r="AB53" s="22">
        <f t="shared" si="70"/>
        <v>1</v>
      </c>
      <c r="AC53" s="22">
        <v>1</v>
      </c>
      <c r="AD53" s="22">
        <v>1</v>
      </c>
      <c r="AE53" s="22">
        <v>1</v>
      </c>
      <c r="AF53" s="22">
        <f t="shared" si="71"/>
        <v>-0.10573411347504191</v>
      </c>
      <c r="AG53" s="22">
        <f t="shared" si="72"/>
        <v>0.97680415159684475</v>
      </c>
      <c r="AH53" s="22">
        <f t="shared" si="73"/>
        <v>0.28119648473360398</v>
      </c>
      <c r="AI53" s="22">
        <f t="shared" si="74"/>
        <v>1.3869305982086459</v>
      </c>
      <c r="AJ53" s="22">
        <f t="shared" si="75"/>
        <v>-2.6288582302280261</v>
      </c>
      <c r="AK53" s="22">
        <f t="shared" si="76"/>
        <v>1.3004365594014071</v>
      </c>
      <c r="AL53" s="22">
        <f t="shared" si="77"/>
        <v>-0.46218955127414402</v>
      </c>
      <c r="AM53" s="22">
        <f t="shared" si="78"/>
        <v>3.166668678953882</v>
      </c>
      <c r="AN53" s="46">
        <v>0</v>
      </c>
      <c r="AO53" s="49">
        <v>0</v>
      </c>
      <c r="AP53" s="51">
        <v>0.5</v>
      </c>
      <c r="AQ53" s="50">
        <v>1</v>
      </c>
      <c r="AR53" s="17">
        <f t="shared" si="79"/>
        <v>0</v>
      </c>
      <c r="AS53" s="17">
        <f t="shared" si="80"/>
        <v>0</v>
      </c>
      <c r="AT53" s="17">
        <f t="shared" si="81"/>
        <v>50.278291379239199</v>
      </c>
      <c r="AU53" s="17">
        <f t="shared" si="82"/>
        <v>0</v>
      </c>
      <c r="AV53" s="17">
        <f t="shared" si="83"/>
        <v>0</v>
      </c>
      <c r="AW53" s="17">
        <f t="shared" si="84"/>
        <v>50.278291379239199</v>
      </c>
      <c r="AX53" s="14">
        <f t="shared" si="85"/>
        <v>0</v>
      </c>
      <c r="AY53" s="14">
        <f t="shared" si="86"/>
        <v>0</v>
      </c>
      <c r="AZ53" s="67">
        <f t="shared" si="87"/>
        <v>4.2239748963040094E-3</v>
      </c>
      <c r="BA53" s="21">
        <f t="shared" si="88"/>
        <v>0</v>
      </c>
      <c r="BB53" s="66">
        <v>0</v>
      </c>
      <c r="BC53" s="15">
        <f t="shared" si="89"/>
        <v>0</v>
      </c>
      <c r="BD53" s="19">
        <f t="shared" si="90"/>
        <v>0</v>
      </c>
      <c r="BE53" s="53">
        <f t="shared" si="91"/>
        <v>0</v>
      </c>
      <c r="BF53" s="61">
        <f t="shared" si="92"/>
        <v>0</v>
      </c>
      <c r="BG53" s="62">
        <f t="shared" si="93"/>
        <v>0</v>
      </c>
      <c r="BH53" s="63">
        <f t="shared" si="94"/>
        <v>16.963000041306401</v>
      </c>
      <c r="BI53" s="46">
        <f t="shared" si="95"/>
        <v>0</v>
      </c>
      <c r="BJ53" s="64" t="e">
        <f t="shared" si="96"/>
        <v>#DIV/0!</v>
      </c>
      <c r="BK53" s="66">
        <v>0</v>
      </c>
      <c r="BL53" s="66">
        <v>0</v>
      </c>
      <c r="BM53" s="66">
        <v>0</v>
      </c>
      <c r="BN53" s="10">
        <f t="shared" si="97"/>
        <v>0</v>
      </c>
      <c r="BO53" s="15">
        <f t="shared" si="98"/>
        <v>0</v>
      </c>
      <c r="BP53" s="9">
        <f t="shared" si="99"/>
        <v>0</v>
      </c>
      <c r="BQ53" s="53">
        <f t="shared" si="100"/>
        <v>0</v>
      </c>
      <c r="BR53" s="7">
        <f t="shared" si="101"/>
        <v>0</v>
      </c>
      <c r="BS53" s="62">
        <f t="shared" si="102"/>
        <v>0</v>
      </c>
      <c r="BT53" s="48">
        <f t="shared" si="103"/>
        <v>16.963000041306401</v>
      </c>
      <c r="BU53" s="46">
        <f t="shared" si="104"/>
        <v>0</v>
      </c>
      <c r="BV53" s="64" t="e">
        <f t="shared" si="105"/>
        <v>#DIV/0!</v>
      </c>
      <c r="BW53" s="16">
        <f t="shared" si="106"/>
        <v>17</v>
      </c>
      <c r="BX53" s="69">
        <f t="shared" si="107"/>
        <v>42.425603858477473</v>
      </c>
      <c r="BY53" s="66">
        <v>17</v>
      </c>
      <c r="BZ53" s="15">
        <f t="shared" si="108"/>
        <v>42.425603858477473</v>
      </c>
      <c r="CA53" s="37">
        <f t="shared" si="109"/>
        <v>25.425603858477473</v>
      </c>
      <c r="CB53" s="54">
        <f t="shared" si="110"/>
        <v>25.425603858477473</v>
      </c>
      <c r="CC53" s="26">
        <f t="shared" si="111"/>
        <v>7.9207488655693159E-3</v>
      </c>
      <c r="CD53" s="47">
        <f t="shared" si="112"/>
        <v>25.425603858477473</v>
      </c>
      <c r="CE53" s="48">
        <f t="shared" si="113"/>
        <v>16.684779910268542</v>
      </c>
      <c r="CF53" s="65">
        <f t="shared" si="114"/>
        <v>1.5238800868346754</v>
      </c>
      <c r="CG53" t="s">
        <v>222</v>
      </c>
      <c r="CH53" s="66">
        <v>0</v>
      </c>
      <c r="CI53" s="15">
        <f t="shared" si="115"/>
        <v>39.295638460316198</v>
      </c>
      <c r="CJ53" s="37">
        <f t="shared" si="116"/>
        <v>39.295638460316198</v>
      </c>
      <c r="CK53" s="54">
        <f t="shared" si="117"/>
        <v>39.295638460316198</v>
      </c>
      <c r="CL53" s="26">
        <f t="shared" si="118"/>
        <v>6.114149441468212E-3</v>
      </c>
      <c r="CM53" s="47">
        <f t="shared" si="119"/>
        <v>39.295638460316198</v>
      </c>
      <c r="CN53" s="48">
        <f t="shared" si="120"/>
        <v>16.684779910268542</v>
      </c>
      <c r="CO53" s="65">
        <f t="shared" si="121"/>
        <v>2.3551787120747063</v>
      </c>
      <c r="CP53" s="70">
        <f t="shared" si="122"/>
        <v>0</v>
      </c>
      <c r="CQ53" s="1">
        <f t="shared" si="123"/>
        <v>34</v>
      </c>
    </row>
    <row r="54" spans="1:95" x14ac:dyDescent="0.2">
      <c r="A54" s="28" t="s">
        <v>219</v>
      </c>
      <c r="B54">
        <v>0</v>
      </c>
      <c r="C54">
        <v>0</v>
      </c>
      <c r="D54">
        <v>0.31841789852177299</v>
      </c>
      <c r="E54">
        <v>0.68158210147822595</v>
      </c>
      <c r="F54">
        <v>0.434644417957886</v>
      </c>
      <c r="G54">
        <v>0.434644417957886</v>
      </c>
      <c r="H54">
        <v>0.521103217718345</v>
      </c>
      <c r="I54">
        <v>0.14584203928123601</v>
      </c>
      <c r="J54">
        <v>0.27567871870722599</v>
      </c>
      <c r="K54">
        <v>0.34615345763964001</v>
      </c>
      <c r="L54">
        <v>0.85418592403647597</v>
      </c>
      <c r="M54">
        <v>0.47290497051399799</v>
      </c>
      <c r="N54" s="21">
        <v>0</v>
      </c>
      <c r="O54">
        <v>0.99516375160573001</v>
      </c>
      <c r="P54">
        <v>0.98695034097395595</v>
      </c>
      <c r="Q54">
        <v>1.0106828507726899</v>
      </c>
      <c r="R54">
        <v>0.98936506286980597</v>
      </c>
      <c r="S54">
        <v>2.05329990386962</v>
      </c>
      <c r="T54" s="27">
        <f t="shared" si="62"/>
        <v>0.98936506286980597</v>
      </c>
      <c r="U54" s="27">
        <f t="shared" si="63"/>
        <v>1.0106828507726899</v>
      </c>
      <c r="V54" s="39">
        <f t="shared" si="64"/>
        <v>2.0314631884825332</v>
      </c>
      <c r="W54" s="38">
        <f t="shared" si="65"/>
        <v>2.0752350003342377</v>
      </c>
      <c r="X54" s="44">
        <f t="shared" si="66"/>
        <v>1.0871180842279111</v>
      </c>
      <c r="Y54" s="44">
        <f t="shared" si="67"/>
        <v>0.35378345254057031</v>
      </c>
      <c r="Z54" s="22">
        <f t="shared" si="68"/>
        <v>1</v>
      </c>
      <c r="AA54" s="22">
        <f t="shared" si="69"/>
        <v>1</v>
      </c>
      <c r="AB54" s="22">
        <f t="shared" si="70"/>
        <v>1</v>
      </c>
      <c r="AC54" s="22">
        <v>1</v>
      </c>
      <c r="AD54" s="22">
        <v>1</v>
      </c>
      <c r="AE54" s="22">
        <v>1</v>
      </c>
      <c r="AF54" s="22">
        <f t="shared" si="71"/>
        <v>-0.10573411347504191</v>
      </c>
      <c r="AG54" s="22">
        <f t="shared" si="72"/>
        <v>0.97680415159684475</v>
      </c>
      <c r="AH54" s="22">
        <f t="shared" si="73"/>
        <v>0.85418592403647597</v>
      </c>
      <c r="AI54" s="22">
        <f t="shared" si="74"/>
        <v>1.9599200375115178</v>
      </c>
      <c r="AJ54" s="22">
        <f t="shared" si="75"/>
        <v>-2.6288582302280261</v>
      </c>
      <c r="AK54" s="22">
        <f t="shared" si="76"/>
        <v>1.3004365594014071</v>
      </c>
      <c r="AL54" s="22">
        <f t="shared" si="77"/>
        <v>0.47290497051399799</v>
      </c>
      <c r="AM54" s="22">
        <f t="shared" si="78"/>
        <v>4.1017632007420239</v>
      </c>
      <c r="AN54" s="46">
        <v>0</v>
      </c>
      <c r="AO54" s="49">
        <v>0</v>
      </c>
      <c r="AP54" s="51">
        <v>0.5</v>
      </c>
      <c r="AQ54" s="50">
        <v>1</v>
      </c>
      <c r="AR54" s="17">
        <f t="shared" si="79"/>
        <v>0</v>
      </c>
      <c r="AS54" s="17">
        <f t="shared" si="80"/>
        <v>0</v>
      </c>
      <c r="AT54" s="17">
        <f t="shared" si="81"/>
        <v>141.53124994229569</v>
      </c>
      <c r="AU54" s="17">
        <f t="shared" si="82"/>
        <v>0</v>
      </c>
      <c r="AV54" s="17">
        <f t="shared" si="83"/>
        <v>0</v>
      </c>
      <c r="AW54" s="17">
        <f t="shared" si="84"/>
        <v>141.53124994229569</v>
      </c>
      <c r="AX54" s="14">
        <f t="shared" si="85"/>
        <v>0</v>
      </c>
      <c r="AY54" s="14">
        <f t="shared" si="86"/>
        <v>0</v>
      </c>
      <c r="AZ54" s="67">
        <f t="shared" si="87"/>
        <v>1.1890309523239639E-2</v>
      </c>
      <c r="BA54" s="21">
        <f t="shared" si="88"/>
        <v>0</v>
      </c>
      <c r="BB54" s="66">
        <v>0</v>
      </c>
      <c r="BC54" s="15">
        <f t="shared" si="89"/>
        <v>0</v>
      </c>
      <c r="BD54" s="19">
        <f t="shared" si="90"/>
        <v>0</v>
      </c>
      <c r="BE54" s="53">
        <f t="shared" si="91"/>
        <v>0</v>
      </c>
      <c r="BF54" s="61">
        <f t="shared" si="92"/>
        <v>0</v>
      </c>
      <c r="BG54" s="62">
        <f t="shared" si="93"/>
        <v>0</v>
      </c>
      <c r="BH54" s="63">
        <f t="shared" si="94"/>
        <v>2.0752350003342377</v>
      </c>
      <c r="BI54" s="46">
        <f t="shared" si="95"/>
        <v>0</v>
      </c>
      <c r="BJ54" s="64" t="e">
        <f t="shared" si="96"/>
        <v>#DIV/0!</v>
      </c>
      <c r="BK54" s="66">
        <v>0</v>
      </c>
      <c r="BL54" s="66">
        <v>0</v>
      </c>
      <c r="BM54" s="66">
        <v>0</v>
      </c>
      <c r="BN54" s="10">
        <f t="shared" si="97"/>
        <v>0</v>
      </c>
      <c r="BO54" s="15">
        <f t="shared" si="98"/>
        <v>0</v>
      </c>
      <c r="BP54" s="9">
        <f t="shared" si="99"/>
        <v>0</v>
      </c>
      <c r="BQ54" s="53">
        <f t="shared" si="100"/>
        <v>0</v>
      </c>
      <c r="BR54" s="7">
        <f t="shared" si="101"/>
        <v>0</v>
      </c>
      <c r="BS54" s="62">
        <f t="shared" si="102"/>
        <v>0</v>
      </c>
      <c r="BT54" s="48">
        <f t="shared" si="103"/>
        <v>2.0752350003342377</v>
      </c>
      <c r="BU54" s="46">
        <f t="shared" si="104"/>
        <v>0</v>
      </c>
      <c r="BV54" s="64" t="e">
        <f t="shared" si="105"/>
        <v>#DIV/0!</v>
      </c>
      <c r="BW54" s="16">
        <f t="shared" si="106"/>
        <v>37</v>
      </c>
      <c r="BX54" s="69">
        <f t="shared" si="107"/>
        <v>119.42626885141894</v>
      </c>
      <c r="BY54" s="66">
        <v>37</v>
      </c>
      <c r="BZ54" s="15">
        <f t="shared" si="108"/>
        <v>119.42626885141894</v>
      </c>
      <c r="CA54" s="37">
        <f t="shared" si="109"/>
        <v>82.426268851418939</v>
      </c>
      <c r="CB54" s="54">
        <f t="shared" si="110"/>
        <v>82.426268851418939</v>
      </c>
      <c r="CC54" s="26">
        <f t="shared" si="111"/>
        <v>2.5677965374273845E-2</v>
      </c>
      <c r="CD54" s="47">
        <f t="shared" si="112"/>
        <v>82.426268851418939</v>
      </c>
      <c r="CE54" s="48">
        <f t="shared" si="113"/>
        <v>2.0314631884825332</v>
      </c>
      <c r="CF54" s="65">
        <f t="shared" si="114"/>
        <v>40.574827699924946</v>
      </c>
      <c r="CG54" t="s">
        <v>222</v>
      </c>
      <c r="CH54" s="66">
        <v>0</v>
      </c>
      <c r="CI54" s="15">
        <f t="shared" si="115"/>
        <v>110.61554949469836</v>
      </c>
      <c r="CJ54" s="37">
        <f t="shared" si="116"/>
        <v>110.61554949469836</v>
      </c>
      <c r="CK54" s="54">
        <f t="shared" si="117"/>
        <v>110.61554949469836</v>
      </c>
      <c r="CL54" s="26">
        <f t="shared" si="118"/>
        <v>1.7211070405274368E-2</v>
      </c>
      <c r="CM54" s="47">
        <f t="shared" si="119"/>
        <v>110.61554949469836</v>
      </c>
      <c r="CN54" s="48">
        <f t="shared" si="120"/>
        <v>2.0314631884825332</v>
      </c>
      <c r="CO54" s="65">
        <f t="shared" si="121"/>
        <v>54.451171018917748</v>
      </c>
      <c r="CP54" s="70">
        <f t="shared" si="122"/>
        <v>0</v>
      </c>
      <c r="CQ54" s="1">
        <f t="shared" si="123"/>
        <v>74</v>
      </c>
    </row>
    <row r="55" spans="1:95" x14ac:dyDescent="0.2">
      <c r="A55" s="28" t="s">
        <v>224</v>
      </c>
      <c r="B55">
        <v>1</v>
      </c>
      <c r="C55">
        <v>1</v>
      </c>
      <c r="D55">
        <v>0.49620455453455797</v>
      </c>
      <c r="E55">
        <v>0.50379544546544097</v>
      </c>
      <c r="F55">
        <v>0.96027016289233202</v>
      </c>
      <c r="G55">
        <v>0.96027016289233202</v>
      </c>
      <c r="H55">
        <v>9.2770580860844096E-2</v>
      </c>
      <c r="I55">
        <v>0.42206435436690298</v>
      </c>
      <c r="J55">
        <v>0.19787661639333401</v>
      </c>
      <c r="K55">
        <v>0.435907112418013</v>
      </c>
      <c r="L55">
        <v>0.83340913958791096</v>
      </c>
      <c r="M55">
        <v>-1.59205895286998</v>
      </c>
      <c r="N55" s="21">
        <v>0</v>
      </c>
      <c r="O55">
        <v>1.0031026397365399</v>
      </c>
      <c r="P55">
        <v>0.98095468105378902</v>
      </c>
      <c r="Q55">
        <v>1.0128512272221999</v>
      </c>
      <c r="R55">
        <v>0.98391296688062901</v>
      </c>
      <c r="S55">
        <v>393.42001342773398</v>
      </c>
      <c r="T55" s="27">
        <f t="shared" si="62"/>
        <v>0.98095468105378902</v>
      </c>
      <c r="U55" s="27">
        <f t="shared" si="63"/>
        <v>1.0128512272221999</v>
      </c>
      <c r="V55" s="39">
        <f t="shared" si="64"/>
        <v>385.92720379218019</v>
      </c>
      <c r="W55" s="38">
        <f t="shared" si="65"/>
        <v>398.47594341405471</v>
      </c>
      <c r="X55" s="44">
        <f t="shared" si="66"/>
        <v>0.99525185796862126</v>
      </c>
      <c r="Y55" s="44">
        <f t="shared" si="67"/>
        <v>0.50933764919404523</v>
      </c>
      <c r="Z55" s="22">
        <f t="shared" si="68"/>
        <v>1</v>
      </c>
      <c r="AA55" s="22">
        <f t="shared" si="69"/>
        <v>1</v>
      </c>
      <c r="AB55" s="22">
        <f t="shared" si="70"/>
        <v>1</v>
      </c>
      <c r="AC55" s="22">
        <v>1</v>
      </c>
      <c r="AD55" s="22">
        <v>1</v>
      </c>
      <c r="AE55" s="22">
        <v>1</v>
      </c>
      <c r="AF55" s="22">
        <f t="shared" si="71"/>
        <v>-0.10573411347504191</v>
      </c>
      <c r="AG55" s="22">
        <f t="shared" si="72"/>
        <v>0.97680415159684475</v>
      </c>
      <c r="AH55" s="22">
        <f t="shared" si="73"/>
        <v>0.83340913958791096</v>
      </c>
      <c r="AI55" s="22">
        <f t="shared" si="74"/>
        <v>1.9391432530629529</v>
      </c>
      <c r="AJ55" s="22">
        <f t="shared" si="75"/>
        <v>-2.6288582302280261</v>
      </c>
      <c r="AK55" s="22">
        <f t="shared" si="76"/>
        <v>1.3004365594014071</v>
      </c>
      <c r="AL55" s="22">
        <f t="shared" si="77"/>
        <v>-1.59205895286998</v>
      </c>
      <c r="AM55" s="22">
        <f t="shared" si="78"/>
        <v>2.0367992773580461</v>
      </c>
      <c r="AN55" s="46">
        <v>1</v>
      </c>
      <c r="AO55" s="49">
        <v>0</v>
      </c>
      <c r="AP55" s="51">
        <v>1</v>
      </c>
      <c r="AQ55" s="21">
        <v>1</v>
      </c>
      <c r="AR55" s="17">
        <f t="shared" si="79"/>
        <v>14.139679776847943</v>
      </c>
      <c r="AS55" s="17">
        <f t="shared" si="80"/>
        <v>0</v>
      </c>
      <c r="AT55" s="17">
        <f t="shared" si="81"/>
        <v>17.210477857586515</v>
      </c>
      <c r="AU55" s="17">
        <f t="shared" si="82"/>
        <v>14.139679776847943</v>
      </c>
      <c r="AV55" s="17">
        <f t="shared" si="83"/>
        <v>0</v>
      </c>
      <c r="AW55" s="17">
        <f t="shared" si="84"/>
        <v>17.210477857586515</v>
      </c>
      <c r="AX55" s="14">
        <f t="shared" si="85"/>
        <v>1.8054151763439174E-2</v>
      </c>
      <c r="AY55" s="14">
        <f t="shared" si="86"/>
        <v>0</v>
      </c>
      <c r="AZ55" s="67">
        <f t="shared" si="87"/>
        <v>1.4458849819598122E-3</v>
      </c>
      <c r="BA55" s="21">
        <f t="shared" si="88"/>
        <v>0</v>
      </c>
      <c r="BB55" s="66">
        <v>787</v>
      </c>
      <c r="BC55" s="15">
        <f t="shared" si="89"/>
        <v>2152.8492728795409</v>
      </c>
      <c r="BD55" s="19">
        <f t="shared" si="90"/>
        <v>1365.8492728795409</v>
      </c>
      <c r="BE55" s="53">
        <f t="shared" si="91"/>
        <v>1365.8492728795409</v>
      </c>
      <c r="BF55" s="61">
        <f t="shared" si="92"/>
        <v>6.78424559371998E-2</v>
      </c>
      <c r="BG55" s="62">
        <f t="shared" si="93"/>
        <v>91.926527794905084</v>
      </c>
      <c r="BH55" s="63">
        <f t="shared" si="94"/>
        <v>385.92720379218019</v>
      </c>
      <c r="BI55" s="46">
        <f t="shared" si="95"/>
        <v>0.23819654818738056</v>
      </c>
      <c r="BJ55" s="64">
        <f t="shared" si="96"/>
        <v>0.36556205300306471</v>
      </c>
      <c r="BK55" s="66">
        <v>0</v>
      </c>
      <c r="BL55" s="66">
        <v>0</v>
      </c>
      <c r="BM55" s="66">
        <v>0</v>
      </c>
      <c r="BN55" s="10">
        <f t="shared" si="97"/>
        <v>0</v>
      </c>
      <c r="BO55" s="15">
        <f t="shared" si="98"/>
        <v>0</v>
      </c>
      <c r="BP55" s="9">
        <f t="shared" si="99"/>
        <v>0</v>
      </c>
      <c r="BQ55" s="53">
        <f t="shared" si="100"/>
        <v>0</v>
      </c>
      <c r="BR55" s="7">
        <f t="shared" si="101"/>
        <v>0</v>
      </c>
      <c r="BS55" s="62">
        <f t="shared" si="102"/>
        <v>0</v>
      </c>
      <c r="BT55" s="48">
        <f t="shared" si="103"/>
        <v>398.47594341405471</v>
      </c>
      <c r="BU55" s="46">
        <f t="shared" si="104"/>
        <v>0</v>
      </c>
      <c r="BV55" s="64" t="e">
        <f t="shared" si="105"/>
        <v>#DIV/0!</v>
      </c>
      <c r="BW55" s="16">
        <f t="shared" si="106"/>
        <v>787</v>
      </c>
      <c r="BX55" s="69">
        <f t="shared" si="107"/>
        <v>2167.3717416383452</v>
      </c>
      <c r="BY55" s="66">
        <v>0</v>
      </c>
      <c r="BZ55" s="15">
        <f t="shared" si="108"/>
        <v>14.522468758804354</v>
      </c>
      <c r="CA55" s="37">
        <f t="shared" si="109"/>
        <v>14.522468758804354</v>
      </c>
      <c r="CB55" s="54">
        <f t="shared" si="110"/>
        <v>14.522468758804354</v>
      </c>
      <c r="CC55" s="26">
        <f t="shared" si="111"/>
        <v>4.5241335697209888E-3</v>
      </c>
      <c r="CD55" s="47">
        <f t="shared" si="112"/>
        <v>14.522468758804356</v>
      </c>
      <c r="CE55" s="48">
        <f t="shared" si="113"/>
        <v>385.92720379218019</v>
      </c>
      <c r="CF55" s="65">
        <f t="shared" si="114"/>
        <v>3.7630072760106929E-2</v>
      </c>
      <c r="CG55" t="s">
        <v>222</v>
      </c>
      <c r="CH55" s="66">
        <v>825</v>
      </c>
      <c r="CI55" s="15">
        <f t="shared" si="115"/>
        <v>13.451067987172133</v>
      </c>
      <c r="CJ55" s="37">
        <f t="shared" si="116"/>
        <v>-811.54893201282789</v>
      </c>
      <c r="CK55" s="54">
        <f t="shared" si="117"/>
        <v>-811.54893201282789</v>
      </c>
      <c r="CL55" s="26">
        <f t="shared" si="118"/>
        <v>-0.12627181142256541</v>
      </c>
      <c r="CM55" s="47">
        <f t="shared" si="119"/>
        <v>-811.54893201282789</v>
      </c>
      <c r="CN55" s="48">
        <f t="shared" si="120"/>
        <v>385.92720379218019</v>
      </c>
      <c r="CO55" s="65">
        <f t="shared" si="121"/>
        <v>-2.1028549530544178</v>
      </c>
      <c r="CP55" s="70">
        <f t="shared" si="122"/>
        <v>0</v>
      </c>
      <c r="CQ55" s="1">
        <f t="shared" si="123"/>
        <v>787</v>
      </c>
    </row>
    <row r="56" spans="1:95" x14ac:dyDescent="0.2">
      <c r="A56" s="28" t="s">
        <v>117</v>
      </c>
      <c r="B56">
        <v>0</v>
      </c>
      <c r="C56">
        <v>0</v>
      </c>
      <c r="D56">
        <v>0.100378787878787</v>
      </c>
      <c r="E56">
        <v>0.89962121212121204</v>
      </c>
      <c r="F56">
        <v>6.0885608856088499E-2</v>
      </c>
      <c r="G56">
        <v>6.0885608856088499E-2</v>
      </c>
      <c r="H56">
        <v>0.35645933014353998</v>
      </c>
      <c r="I56">
        <v>4.1866028708133898E-2</v>
      </c>
      <c r="J56">
        <v>0.12216192757595</v>
      </c>
      <c r="K56">
        <v>8.6243279967166797E-2</v>
      </c>
      <c r="L56">
        <v>-4.2546563152786501E-2</v>
      </c>
      <c r="M56">
        <v>-1.22451157703212</v>
      </c>
      <c r="N56" s="21">
        <v>0</v>
      </c>
      <c r="O56">
        <v>1.0069569505990501</v>
      </c>
      <c r="P56">
        <v>0.97935372184194902</v>
      </c>
      <c r="Q56">
        <v>1.01767240510299</v>
      </c>
      <c r="R56">
        <v>0.97549371229545201</v>
      </c>
      <c r="S56">
        <v>14.6099996566772</v>
      </c>
      <c r="T56" s="27">
        <f t="shared" si="62"/>
        <v>0.97549371229545201</v>
      </c>
      <c r="U56" s="27">
        <f t="shared" si="63"/>
        <v>1.01767240510299</v>
      </c>
      <c r="V56" s="39">
        <f t="shared" si="64"/>
        <v>14.251962801727322</v>
      </c>
      <c r="W56" s="38">
        <f t="shared" si="65"/>
        <v>14.868193489164543</v>
      </c>
      <c r="X56" s="44">
        <f t="shared" si="66"/>
        <v>1.1997836279808829</v>
      </c>
      <c r="Y56" s="44">
        <f t="shared" si="67"/>
        <v>0.11841151028367923</v>
      </c>
      <c r="Z56" s="22">
        <f t="shared" si="68"/>
        <v>1</v>
      </c>
      <c r="AA56" s="22">
        <f t="shared" si="69"/>
        <v>1</v>
      </c>
      <c r="AB56" s="22">
        <f t="shared" si="70"/>
        <v>1</v>
      </c>
      <c r="AC56" s="22">
        <v>1</v>
      </c>
      <c r="AD56" s="22">
        <v>1</v>
      </c>
      <c r="AE56" s="22">
        <v>1</v>
      </c>
      <c r="AF56" s="22">
        <f t="shared" si="71"/>
        <v>-0.10573411347504191</v>
      </c>
      <c r="AG56" s="22">
        <f t="shared" si="72"/>
        <v>0.97680415159684475</v>
      </c>
      <c r="AH56" s="22">
        <f t="shared" si="73"/>
        <v>-4.2546563152786501E-2</v>
      </c>
      <c r="AI56" s="22">
        <f t="shared" si="74"/>
        <v>1.0631875503222554</v>
      </c>
      <c r="AJ56" s="22">
        <f t="shared" si="75"/>
        <v>-2.6288582302280261</v>
      </c>
      <c r="AK56" s="22">
        <f t="shared" si="76"/>
        <v>1.3004365594014071</v>
      </c>
      <c r="AL56" s="22">
        <f t="shared" si="77"/>
        <v>-1.22451157703212</v>
      </c>
      <c r="AM56" s="22">
        <f t="shared" si="78"/>
        <v>2.4043466531959061</v>
      </c>
      <c r="AN56" s="46">
        <v>1</v>
      </c>
      <c r="AO56" s="46">
        <v>1</v>
      </c>
      <c r="AP56" s="51">
        <v>1</v>
      </c>
      <c r="AQ56" s="21">
        <v>1</v>
      </c>
      <c r="AR56" s="17">
        <f t="shared" si="79"/>
        <v>1.2777312890348229</v>
      </c>
      <c r="AS56" s="17">
        <f t="shared" si="80"/>
        <v>1.2777312890348229</v>
      </c>
      <c r="AT56" s="17">
        <f t="shared" si="81"/>
        <v>33.418606279555718</v>
      </c>
      <c r="AU56" s="17">
        <f t="shared" si="82"/>
        <v>1.2777312890348229</v>
      </c>
      <c r="AV56" s="17">
        <f t="shared" si="83"/>
        <v>1.2777312890348229</v>
      </c>
      <c r="AW56" s="17">
        <f t="shared" si="84"/>
        <v>33.418606279555718</v>
      </c>
      <c r="AX56" s="14">
        <f t="shared" si="85"/>
        <v>1.6314623081423079E-3</v>
      </c>
      <c r="AY56" s="14">
        <f t="shared" si="86"/>
        <v>1.5013978482842178E-3</v>
      </c>
      <c r="AZ56" s="67">
        <f t="shared" si="87"/>
        <v>2.8075606812008351E-3</v>
      </c>
      <c r="BA56" s="21">
        <f t="shared" si="88"/>
        <v>0</v>
      </c>
      <c r="BB56" s="66">
        <v>175</v>
      </c>
      <c r="BC56" s="15">
        <f t="shared" si="89"/>
        <v>194.54209147212137</v>
      </c>
      <c r="BD56" s="19">
        <f t="shared" si="90"/>
        <v>19.542091472121371</v>
      </c>
      <c r="BE56" s="53">
        <f t="shared" si="91"/>
        <v>19.542091472121371</v>
      </c>
      <c r="BF56" s="61">
        <f t="shared" si="92"/>
        <v>9.7066602145861203E-4</v>
      </c>
      <c r="BG56" s="62">
        <f t="shared" si="93"/>
        <v>1.3152524590764101</v>
      </c>
      <c r="BH56" s="63">
        <f t="shared" si="94"/>
        <v>14.251962801727322</v>
      </c>
      <c r="BI56" s="46">
        <f t="shared" si="95"/>
        <v>9.2285706703991888E-2</v>
      </c>
      <c r="BJ56" s="64">
        <f t="shared" si="96"/>
        <v>0.89954826061422377</v>
      </c>
      <c r="BK56" s="66">
        <v>263</v>
      </c>
      <c r="BL56" s="66">
        <v>234</v>
      </c>
      <c r="BM56" s="66">
        <v>0</v>
      </c>
      <c r="BN56" s="10">
        <f t="shared" si="97"/>
        <v>497</v>
      </c>
      <c r="BO56" s="15">
        <f t="shared" si="98"/>
        <v>266.36599505979967</v>
      </c>
      <c r="BP56" s="9">
        <f t="shared" si="99"/>
        <v>-230.63400494020033</v>
      </c>
      <c r="BQ56" s="53">
        <f t="shared" si="100"/>
        <v>0</v>
      </c>
      <c r="BR56" s="7">
        <f t="shared" si="101"/>
        <v>0</v>
      </c>
      <c r="BS56" s="62">
        <f t="shared" si="102"/>
        <v>0</v>
      </c>
      <c r="BT56" s="48">
        <f t="shared" si="103"/>
        <v>14.868193489164543</v>
      </c>
      <c r="BU56" s="46">
        <f t="shared" si="104"/>
        <v>0</v>
      </c>
      <c r="BV56" s="64">
        <f t="shared" si="105"/>
        <v>1.8658537847086021</v>
      </c>
      <c r="BW56" s="16">
        <f t="shared" si="106"/>
        <v>672</v>
      </c>
      <c r="BX56" s="69">
        <f t="shared" si="107"/>
        <v>489.10722601390228</v>
      </c>
      <c r="BY56" s="66">
        <v>0</v>
      </c>
      <c r="BZ56" s="15">
        <f t="shared" si="108"/>
        <v>28.199139481981188</v>
      </c>
      <c r="CA56" s="37">
        <f t="shared" si="109"/>
        <v>28.199139481981188</v>
      </c>
      <c r="CB56" s="54">
        <f t="shared" si="110"/>
        <v>28.199139481981188</v>
      </c>
      <c r="CC56" s="26">
        <f t="shared" si="111"/>
        <v>8.7847786548228106E-3</v>
      </c>
      <c r="CD56" s="47">
        <f t="shared" si="112"/>
        <v>28.199139481981184</v>
      </c>
      <c r="CE56" s="48">
        <f t="shared" si="113"/>
        <v>14.251962801727322</v>
      </c>
      <c r="CF56" s="65">
        <f t="shared" si="114"/>
        <v>1.9786144459037938</v>
      </c>
      <c r="CG56" t="s">
        <v>222</v>
      </c>
      <c r="CH56" s="66">
        <v>0</v>
      </c>
      <c r="CI56" s="15">
        <f t="shared" si="115"/>
        <v>26.11873701721137</v>
      </c>
      <c r="CJ56" s="37">
        <f t="shared" si="116"/>
        <v>26.11873701721137</v>
      </c>
      <c r="CK56" s="54">
        <f t="shared" si="117"/>
        <v>26.11873701721137</v>
      </c>
      <c r="CL56" s="26">
        <f t="shared" si="118"/>
        <v>4.0639080468665581E-3</v>
      </c>
      <c r="CM56" s="47">
        <f t="shared" si="119"/>
        <v>26.11873701721137</v>
      </c>
      <c r="CN56" s="48">
        <f t="shared" si="120"/>
        <v>14.251962801727322</v>
      </c>
      <c r="CO56" s="65">
        <f t="shared" si="121"/>
        <v>1.8326413968780362</v>
      </c>
      <c r="CP56" s="70">
        <f t="shared" si="122"/>
        <v>0</v>
      </c>
      <c r="CQ56" s="1">
        <f t="shared" si="123"/>
        <v>672</v>
      </c>
    </row>
    <row r="57" spans="1:95" x14ac:dyDescent="0.2">
      <c r="A57" s="29" t="s">
        <v>157</v>
      </c>
      <c r="B57">
        <v>1</v>
      </c>
      <c r="C57">
        <v>1</v>
      </c>
      <c r="D57">
        <v>0.53415900918897297</v>
      </c>
      <c r="E57">
        <v>0.46584099081102598</v>
      </c>
      <c r="F57">
        <v>0.58243941199840998</v>
      </c>
      <c r="G57">
        <v>0.58243941199840998</v>
      </c>
      <c r="H57">
        <v>0.51859590472210604</v>
      </c>
      <c r="I57">
        <v>0.45340576681989098</v>
      </c>
      <c r="J57">
        <v>0.48490656197888399</v>
      </c>
      <c r="K57">
        <v>0.53144020626327504</v>
      </c>
      <c r="L57">
        <v>0.57983035228965796</v>
      </c>
      <c r="M57">
        <v>-1.06222784432353</v>
      </c>
      <c r="N57" s="21">
        <v>0</v>
      </c>
      <c r="O57">
        <v>0.99786393617441504</v>
      </c>
      <c r="P57">
        <v>0.98823772010087896</v>
      </c>
      <c r="Q57">
        <v>1.0216858429026801</v>
      </c>
      <c r="R57">
        <v>0.98455390834172696</v>
      </c>
      <c r="S57">
        <v>318.100006103515</v>
      </c>
      <c r="T57" s="27">
        <f t="shared" si="62"/>
        <v>0.98823772010087896</v>
      </c>
      <c r="U57" s="27">
        <f t="shared" si="63"/>
        <v>1.0216858429026801</v>
      </c>
      <c r="V57" s="39">
        <f t="shared" si="64"/>
        <v>314.35842479581333</v>
      </c>
      <c r="W57" s="38">
        <f t="shared" si="65"/>
        <v>324.99827286321738</v>
      </c>
      <c r="X57" s="44">
        <f t="shared" si="66"/>
        <v>0.97563996696944688</v>
      </c>
      <c r="Y57" s="44">
        <f t="shared" si="67"/>
        <v>0.52676946756713561</v>
      </c>
      <c r="Z57" s="22">
        <f t="shared" si="68"/>
        <v>1</v>
      </c>
      <c r="AA57" s="22">
        <f t="shared" si="69"/>
        <v>1</v>
      </c>
      <c r="AB57" s="22">
        <f t="shared" si="70"/>
        <v>1</v>
      </c>
      <c r="AC57" s="22">
        <v>1</v>
      </c>
      <c r="AD57" s="22">
        <v>1</v>
      </c>
      <c r="AE57" s="22">
        <v>1</v>
      </c>
      <c r="AF57" s="22">
        <f t="shared" si="71"/>
        <v>-0.10573411347504191</v>
      </c>
      <c r="AG57" s="22">
        <f t="shared" si="72"/>
        <v>0.97680415159684475</v>
      </c>
      <c r="AH57" s="22">
        <f t="shared" si="73"/>
        <v>0.57983035228965796</v>
      </c>
      <c r="AI57" s="22">
        <f t="shared" si="74"/>
        <v>1.6855644657647</v>
      </c>
      <c r="AJ57" s="22">
        <f t="shared" si="75"/>
        <v>-2.6288582302280261</v>
      </c>
      <c r="AK57" s="22">
        <f t="shared" si="76"/>
        <v>1.3004365594014071</v>
      </c>
      <c r="AL57" s="22">
        <f t="shared" si="77"/>
        <v>-1.06222784432353</v>
      </c>
      <c r="AM57" s="22">
        <f t="shared" si="78"/>
        <v>2.5666303859044959</v>
      </c>
      <c r="AN57" s="46">
        <v>1</v>
      </c>
      <c r="AO57" s="46">
        <v>1</v>
      </c>
      <c r="AP57" s="51">
        <v>1</v>
      </c>
      <c r="AQ57" s="21">
        <v>1</v>
      </c>
      <c r="AR57" s="17">
        <f t="shared" si="79"/>
        <v>8.072005859062422</v>
      </c>
      <c r="AS57" s="17">
        <f t="shared" si="80"/>
        <v>8.072005859062422</v>
      </c>
      <c r="AT57" s="17">
        <f t="shared" si="81"/>
        <v>43.396362269530023</v>
      </c>
      <c r="AU57" s="17">
        <f t="shared" si="82"/>
        <v>8.072005859062422</v>
      </c>
      <c r="AV57" s="17">
        <f t="shared" si="83"/>
        <v>8.072005859062422</v>
      </c>
      <c r="AW57" s="17">
        <f t="shared" si="84"/>
        <v>43.396362269530023</v>
      </c>
      <c r="AX57" s="14">
        <f t="shared" si="85"/>
        <v>1.030668452997812E-2</v>
      </c>
      <c r="AY57" s="14">
        <f t="shared" si="86"/>
        <v>9.4850085711594596E-3</v>
      </c>
      <c r="AZ57" s="67">
        <f t="shared" si="87"/>
        <v>3.6458109412425112E-3</v>
      </c>
      <c r="BA57" s="21">
        <f t="shared" si="88"/>
        <v>0</v>
      </c>
      <c r="BB57" s="66">
        <v>1272</v>
      </c>
      <c r="BC57" s="15">
        <f t="shared" si="89"/>
        <v>1229.0102900927111</v>
      </c>
      <c r="BD57" s="19">
        <f t="shared" si="90"/>
        <v>-42.989709907288898</v>
      </c>
      <c r="BE57" s="53">
        <f t="shared" si="91"/>
        <v>0</v>
      </c>
      <c r="BF57" s="61">
        <f t="shared" si="92"/>
        <v>0</v>
      </c>
      <c r="BG57" s="62">
        <f t="shared" si="93"/>
        <v>0</v>
      </c>
      <c r="BH57" s="63">
        <f t="shared" si="94"/>
        <v>324.99827286321738</v>
      </c>
      <c r="BI57" s="46">
        <f t="shared" si="95"/>
        <v>0</v>
      </c>
      <c r="BJ57" s="64">
        <f t="shared" si="96"/>
        <v>1.0349791293480919</v>
      </c>
      <c r="BK57" s="66">
        <v>1272</v>
      </c>
      <c r="BL57" s="66">
        <v>1909</v>
      </c>
      <c r="BM57" s="66">
        <v>0</v>
      </c>
      <c r="BN57" s="10">
        <f t="shared" si="97"/>
        <v>3181</v>
      </c>
      <c r="BO57" s="15">
        <f t="shared" si="98"/>
        <v>1682.754340626542</v>
      </c>
      <c r="BP57" s="9">
        <f t="shared" si="99"/>
        <v>-1498.245659373458</v>
      </c>
      <c r="BQ57" s="53">
        <f t="shared" si="100"/>
        <v>0</v>
      </c>
      <c r="BR57" s="7">
        <f t="shared" si="101"/>
        <v>0</v>
      </c>
      <c r="BS57" s="62">
        <f t="shared" si="102"/>
        <v>0</v>
      </c>
      <c r="BT57" s="48">
        <f t="shared" si="103"/>
        <v>324.99827286321738</v>
      </c>
      <c r="BU57" s="46">
        <f t="shared" si="104"/>
        <v>0</v>
      </c>
      <c r="BV57" s="64">
        <f t="shared" si="105"/>
        <v>1.8903531687314588</v>
      </c>
      <c r="BW57" s="16">
        <f t="shared" si="106"/>
        <v>4453</v>
      </c>
      <c r="BX57" s="69">
        <f t="shared" si="107"/>
        <v>2948.3831558130928</v>
      </c>
      <c r="BY57" s="66">
        <v>0</v>
      </c>
      <c r="BZ57" s="15">
        <f t="shared" si="108"/>
        <v>36.618525093839786</v>
      </c>
      <c r="CA57" s="37">
        <f t="shared" si="109"/>
        <v>36.618525093839786</v>
      </c>
      <c r="CB57" s="54">
        <f t="shared" si="110"/>
        <v>36.618525093839786</v>
      </c>
      <c r="CC57" s="26">
        <f t="shared" si="111"/>
        <v>1.140764021614948E-2</v>
      </c>
      <c r="CD57" s="47">
        <f t="shared" si="112"/>
        <v>36.618525093839786</v>
      </c>
      <c r="CE57" s="48">
        <f t="shared" si="113"/>
        <v>314.35842479581333</v>
      </c>
      <c r="CF57" s="65">
        <f t="shared" si="114"/>
        <v>0.1164865395849492</v>
      </c>
      <c r="CG57" t="s">
        <v>222</v>
      </c>
      <c r="CH57" s="66">
        <v>0</v>
      </c>
      <c r="CI57" s="15">
        <f t="shared" si="115"/>
        <v>33.916979186379081</v>
      </c>
      <c r="CJ57" s="37">
        <f t="shared" si="116"/>
        <v>33.916979186379081</v>
      </c>
      <c r="CK57" s="54">
        <f t="shared" si="117"/>
        <v>33.916979186379081</v>
      </c>
      <c r="CL57" s="26">
        <f t="shared" si="118"/>
        <v>5.2772645381016147E-3</v>
      </c>
      <c r="CM57" s="47">
        <f t="shared" si="119"/>
        <v>33.916979186379081</v>
      </c>
      <c r="CN57" s="48">
        <f t="shared" si="120"/>
        <v>314.35842479581333</v>
      </c>
      <c r="CO57" s="65">
        <f t="shared" si="121"/>
        <v>0.10789269989633435</v>
      </c>
      <c r="CP57" s="70">
        <f t="shared" si="122"/>
        <v>0</v>
      </c>
      <c r="CQ57" s="1">
        <f t="shared" si="123"/>
        <v>4453</v>
      </c>
    </row>
    <row r="58" spans="1:95" x14ac:dyDescent="0.2">
      <c r="A58" s="29" t="s">
        <v>205</v>
      </c>
      <c r="B58">
        <v>1</v>
      </c>
      <c r="C58">
        <v>1</v>
      </c>
      <c r="D58">
        <v>0.52805813484053199</v>
      </c>
      <c r="E58">
        <v>0.47194186515946701</v>
      </c>
      <c r="F58">
        <v>0.11102139685102901</v>
      </c>
      <c r="G58">
        <v>0.11102139685102901</v>
      </c>
      <c r="H58">
        <v>0.10217300459674</v>
      </c>
      <c r="I58">
        <v>0.306936899289594</v>
      </c>
      <c r="J58">
        <v>0.17708942718870799</v>
      </c>
      <c r="K58">
        <v>0.14021667366629001</v>
      </c>
      <c r="L58">
        <v>0.68589791593292204</v>
      </c>
      <c r="M58">
        <v>1.1419959494339</v>
      </c>
      <c r="N58" s="21">
        <v>0</v>
      </c>
      <c r="O58">
        <v>1.0010309268214701</v>
      </c>
      <c r="P58">
        <v>0.96637105760558795</v>
      </c>
      <c r="Q58">
        <v>1.01291699099387</v>
      </c>
      <c r="R58">
        <v>0.98479103433374904</v>
      </c>
      <c r="S58">
        <v>2.1500000953674299</v>
      </c>
      <c r="T58" s="27">
        <f t="shared" si="62"/>
        <v>0.96637105760558795</v>
      </c>
      <c r="U58" s="27">
        <f t="shared" si="63"/>
        <v>1.01291699099387</v>
      </c>
      <c r="V58" s="39">
        <f t="shared" si="64"/>
        <v>2.077697866012338</v>
      </c>
      <c r="W58" s="38">
        <f t="shared" si="65"/>
        <v>2.1777716272361105</v>
      </c>
      <c r="X58" s="44">
        <f t="shared" si="66"/>
        <v>0.97879242124156651</v>
      </c>
      <c r="Y58" s="44">
        <f t="shared" si="67"/>
        <v>0.21093099046913169</v>
      </c>
      <c r="Z58" s="22">
        <f t="shared" si="68"/>
        <v>1</v>
      </c>
      <c r="AA58" s="22">
        <f t="shared" si="69"/>
        <v>1</v>
      </c>
      <c r="AB58" s="22">
        <f t="shared" si="70"/>
        <v>1</v>
      </c>
      <c r="AC58" s="22">
        <v>1</v>
      </c>
      <c r="AD58" s="22">
        <v>1</v>
      </c>
      <c r="AE58" s="22">
        <v>1</v>
      </c>
      <c r="AF58" s="22">
        <f t="shared" si="71"/>
        <v>-0.10573411347504191</v>
      </c>
      <c r="AG58" s="22">
        <f t="shared" si="72"/>
        <v>0.97680415159684475</v>
      </c>
      <c r="AH58" s="22">
        <f t="shared" si="73"/>
        <v>0.68589791593292204</v>
      </c>
      <c r="AI58" s="22">
        <f t="shared" si="74"/>
        <v>1.791632029407964</v>
      </c>
      <c r="AJ58" s="22">
        <f t="shared" si="75"/>
        <v>-2.6288582302280261</v>
      </c>
      <c r="AK58" s="22">
        <f t="shared" si="76"/>
        <v>1.3004365594014071</v>
      </c>
      <c r="AL58" s="22">
        <f t="shared" si="77"/>
        <v>1.1419959494339</v>
      </c>
      <c r="AM58" s="22">
        <f t="shared" si="78"/>
        <v>4.7708541796619262</v>
      </c>
      <c r="AN58" s="46">
        <v>0</v>
      </c>
      <c r="AO58" s="49">
        <v>0</v>
      </c>
      <c r="AP58" s="51">
        <v>0.5</v>
      </c>
      <c r="AQ58" s="50">
        <v>1</v>
      </c>
      <c r="AR58" s="17">
        <f t="shared" si="79"/>
        <v>0</v>
      </c>
      <c r="AS58" s="17">
        <f t="shared" si="80"/>
        <v>0</v>
      </c>
      <c r="AT58" s="17">
        <f t="shared" si="81"/>
        <v>259.03268952871679</v>
      </c>
      <c r="AU58" s="17">
        <f t="shared" si="82"/>
        <v>0</v>
      </c>
      <c r="AV58" s="17">
        <f t="shared" si="83"/>
        <v>0</v>
      </c>
      <c r="AW58" s="17">
        <f t="shared" si="84"/>
        <v>259.03268952871679</v>
      </c>
      <c r="AX58" s="14">
        <f t="shared" si="85"/>
        <v>0</v>
      </c>
      <c r="AY58" s="14">
        <f t="shared" si="86"/>
        <v>0</v>
      </c>
      <c r="AZ58" s="67">
        <f t="shared" si="87"/>
        <v>2.1761828969852445E-2</v>
      </c>
      <c r="BA58" s="21">
        <f t="shared" si="88"/>
        <v>0</v>
      </c>
      <c r="BB58" s="66">
        <v>0</v>
      </c>
      <c r="BC58" s="15">
        <f t="shared" si="89"/>
        <v>0</v>
      </c>
      <c r="BD58" s="19">
        <f t="shared" si="90"/>
        <v>0</v>
      </c>
      <c r="BE58" s="53">
        <f t="shared" si="91"/>
        <v>0</v>
      </c>
      <c r="BF58" s="61">
        <f t="shared" si="92"/>
        <v>0</v>
      </c>
      <c r="BG58" s="62">
        <f t="shared" si="93"/>
        <v>0</v>
      </c>
      <c r="BH58" s="63">
        <f t="shared" si="94"/>
        <v>2.1777716272361105</v>
      </c>
      <c r="BI58" s="46">
        <f t="shared" si="95"/>
        <v>0</v>
      </c>
      <c r="BJ58" s="64" t="e">
        <f t="shared" si="96"/>
        <v>#DIV/0!</v>
      </c>
      <c r="BK58" s="66">
        <v>0</v>
      </c>
      <c r="BL58" s="66">
        <v>0</v>
      </c>
      <c r="BM58" s="66">
        <v>0</v>
      </c>
      <c r="BN58" s="10">
        <f t="shared" si="97"/>
        <v>0</v>
      </c>
      <c r="BO58" s="15">
        <f t="shared" si="98"/>
        <v>0</v>
      </c>
      <c r="BP58" s="9">
        <f t="shared" si="99"/>
        <v>0</v>
      </c>
      <c r="BQ58" s="53">
        <f t="shared" si="100"/>
        <v>0</v>
      </c>
      <c r="BR58" s="7">
        <f t="shared" si="101"/>
        <v>0</v>
      </c>
      <c r="BS58" s="62">
        <f t="shared" si="102"/>
        <v>0</v>
      </c>
      <c r="BT58" s="48">
        <f t="shared" si="103"/>
        <v>2.1777716272361105</v>
      </c>
      <c r="BU58" s="46">
        <f t="shared" si="104"/>
        <v>0</v>
      </c>
      <c r="BV58" s="64" t="e">
        <f t="shared" si="105"/>
        <v>#DIV/0!</v>
      </c>
      <c r="BW58" s="16">
        <f t="shared" si="106"/>
        <v>60</v>
      </c>
      <c r="BX58" s="69">
        <f t="shared" si="107"/>
        <v>218.57581017319797</v>
      </c>
      <c r="BY58" s="66">
        <v>60</v>
      </c>
      <c r="BZ58" s="15">
        <f t="shared" si="108"/>
        <v>218.57581017319797</v>
      </c>
      <c r="CA58" s="37">
        <f t="shared" si="109"/>
        <v>158.57581017319797</v>
      </c>
      <c r="CB58" s="54">
        <f t="shared" si="110"/>
        <v>158.57581017319797</v>
      </c>
      <c r="CC58" s="26">
        <f t="shared" si="111"/>
        <v>4.9400563916884167E-2</v>
      </c>
      <c r="CD58" s="47">
        <f t="shared" si="112"/>
        <v>158.57581017319797</v>
      </c>
      <c r="CE58" s="48">
        <f t="shared" si="113"/>
        <v>2.077697866012338</v>
      </c>
      <c r="CF58" s="65">
        <f t="shared" si="114"/>
        <v>76.32284403196104</v>
      </c>
      <c r="CG58" t="s">
        <v>222</v>
      </c>
      <c r="CH58" s="66">
        <v>0</v>
      </c>
      <c r="CI58" s="15">
        <f t="shared" si="115"/>
        <v>202.45029490653729</v>
      </c>
      <c r="CJ58" s="37">
        <f t="shared" si="116"/>
        <v>202.45029490653729</v>
      </c>
      <c r="CK58" s="54">
        <f t="shared" si="117"/>
        <v>202.45029490653729</v>
      </c>
      <c r="CL58" s="26">
        <f t="shared" si="118"/>
        <v>3.1499968088771944E-2</v>
      </c>
      <c r="CM58" s="47">
        <f t="shared" si="119"/>
        <v>202.45029490653729</v>
      </c>
      <c r="CN58" s="48">
        <f t="shared" si="120"/>
        <v>2.077697866012338</v>
      </c>
      <c r="CO58" s="65">
        <f t="shared" si="121"/>
        <v>97.439718362465257</v>
      </c>
      <c r="CP58" s="70">
        <f t="shared" si="122"/>
        <v>0</v>
      </c>
      <c r="CQ58" s="1">
        <f t="shared" si="123"/>
        <v>120</v>
      </c>
    </row>
    <row r="59" spans="1:95" x14ac:dyDescent="0.2">
      <c r="A59" s="29" t="s">
        <v>159</v>
      </c>
      <c r="B59">
        <v>0</v>
      </c>
      <c r="C59">
        <v>0</v>
      </c>
      <c r="D59">
        <v>4.0605095541401202E-2</v>
      </c>
      <c r="E59">
        <v>0.95939490445859799</v>
      </c>
      <c r="F59">
        <v>2.0472440944881799E-2</v>
      </c>
      <c r="G59">
        <v>2.0472440944881799E-2</v>
      </c>
      <c r="H59">
        <v>3.4904013961605499E-3</v>
      </c>
      <c r="I59">
        <v>1.22164048865619E-2</v>
      </c>
      <c r="J59">
        <v>6.5299430833751096E-3</v>
      </c>
      <c r="K59">
        <v>1.15621742828862E-2</v>
      </c>
      <c r="L59">
        <v>0.806322800740506</v>
      </c>
      <c r="M59">
        <v>-1.3627701809511099</v>
      </c>
      <c r="N59" s="21">
        <v>2</v>
      </c>
      <c r="O59">
        <v>1.01772185662578</v>
      </c>
      <c r="P59">
        <v>0.98572977572185305</v>
      </c>
      <c r="Q59">
        <v>1.0282034159850899</v>
      </c>
      <c r="R59">
        <v>0.97552165182349404</v>
      </c>
      <c r="S59">
        <v>157.22000122070301</v>
      </c>
      <c r="T59" s="27">
        <f t="shared" si="62"/>
        <v>0.97552165182349404</v>
      </c>
      <c r="U59" s="27">
        <f t="shared" si="63"/>
        <v>1.0282034159850899</v>
      </c>
      <c r="V59" s="39">
        <f t="shared" si="64"/>
        <v>161.1650555647017</v>
      </c>
      <c r="W59" s="38">
        <f t="shared" si="65"/>
        <v>170.90112534578734</v>
      </c>
      <c r="X59" s="44">
        <f t="shared" si="66"/>
        <v>1.2306699929520795</v>
      </c>
      <c r="Y59" s="44">
        <f t="shared" si="67"/>
        <v>1.6478414440021221E-2</v>
      </c>
      <c r="Z59" s="22">
        <f t="shared" si="68"/>
        <v>3.655961643199483</v>
      </c>
      <c r="AA59" s="22">
        <f t="shared" si="69"/>
        <v>4.3955583451375713</v>
      </c>
      <c r="AB59" s="22">
        <f t="shared" si="70"/>
        <v>5.1351550470756591</v>
      </c>
      <c r="AC59" s="22">
        <v>1</v>
      </c>
      <c r="AD59" s="22">
        <v>1</v>
      </c>
      <c r="AE59" s="22">
        <v>1</v>
      </c>
      <c r="AF59" s="22">
        <f t="shared" si="71"/>
        <v>-0.10573411347504191</v>
      </c>
      <c r="AG59" s="22">
        <f t="shared" si="72"/>
        <v>0.97680415159684475</v>
      </c>
      <c r="AH59" s="22">
        <f t="shared" si="73"/>
        <v>0.806322800740506</v>
      </c>
      <c r="AI59" s="22">
        <f t="shared" si="74"/>
        <v>1.9120569142155479</v>
      </c>
      <c r="AJ59" s="22">
        <f t="shared" si="75"/>
        <v>-2.6288582302280261</v>
      </c>
      <c r="AK59" s="22">
        <f t="shared" si="76"/>
        <v>1.3004365594014071</v>
      </c>
      <c r="AL59" s="22">
        <f t="shared" si="77"/>
        <v>-1.3627701809511099</v>
      </c>
      <c r="AM59" s="22">
        <f t="shared" si="78"/>
        <v>2.2660880492769162</v>
      </c>
      <c r="AN59" s="46">
        <v>1</v>
      </c>
      <c r="AO59" s="46">
        <v>1</v>
      </c>
      <c r="AP59" s="51">
        <v>1</v>
      </c>
      <c r="AQ59" s="21">
        <v>1</v>
      </c>
      <c r="AR59" s="17">
        <f t="shared" si="79"/>
        <v>68.636767547987048</v>
      </c>
      <c r="AS59" s="17">
        <f t="shared" si="80"/>
        <v>48.865786362485771</v>
      </c>
      <c r="AT59" s="17">
        <f t="shared" si="81"/>
        <v>115.91007074554179</v>
      </c>
      <c r="AU59" s="17">
        <f t="shared" si="82"/>
        <v>41.40677850738961</v>
      </c>
      <c r="AV59" s="17">
        <f t="shared" si="83"/>
        <v>48.865786362485771</v>
      </c>
      <c r="AW59" s="17">
        <f t="shared" si="84"/>
        <v>115.91007074554179</v>
      </c>
      <c r="AX59" s="14">
        <f t="shared" si="85"/>
        <v>5.2869957099846897E-2</v>
      </c>
      <c r="AY59" s="14">
        <f t="shared" si="86"/>
        <v>5.7419730681223767E-2</v>
      </c>
      <c r="AZ59" s="67">
        <f t="shared" si="87"/>
        <v>9.7378255232467049E-3</v>
      </c>
      <c r="BA59" s="21">
        <f t="shared" si="88"/>
        <v>2</v>
      </c>
      <c r="BB59" s="66">
        <v>3773</v>
      </c>
      <c r="BC59" s="15">
        <f t="shared" si="89"/>
        <v>6304.4251644141432</v>
      </c>
      <c r="BD59" s="19">
        <f t="shared" si="90"/>
        <v>2531.4251644141432</v>
      </c>
      <c r="BE59" s="53">
        <f t="shared" si="91"/>
        <v>2531.4251644141432</v>
      </c>
      <c r="BF59" s="61">
        <f t="shared" si="92"/>
        <v>0.12573722707559068</v>
      </c>
      <c r="BG59" s="62">
        <f t="shared" si="93"/>
        <v>170.37394268742418</v>
      </c>
      <c r="BH59" s="63">
        <f t="shared" si="94"/>
        <v>161.1650555647017</v>
      </c>
      <c r="BI59" s="46">
        <f t="shared" si="95"/>
        <v>1.0571394778505534</v>
      </c>
      <c r="BJ59" s="64">
        <f t="shared" si="96"/>
        <v>0.59846852038105158</v>
      </c>
      <c r="BK59" s="66">
        <v>0</v>
      </c>
      <c r="BL59" s="66">
        <v>4088</v>
      </c>
      <c r="BM59" s="66">
        <v>0</v>
      </c>
      <c r="BN59" s="10">
        <f t="shared" si="97"/>
        <v>4088</v>
      </c>
      <c r="BO59" s="15">
        <f t="shared" si="98"/>
        <v>10186.949259617271</v>
      </c>
      <c r="BP59" s="9">
        <f t="shared" si="99"/>
        <v>6098.9492596172713</v>
      </c>
      <c r="BQ59" s="53">
        <f t="shared" si="100"/>
        <v>6098.9492596172713</v>
      </c>
      <c r="BR59" s="7">
        <f t="shared" si="101"/>
        <v>9.6080999294905725E-2</v>
      </c>
      <c r="BS59" s="62">
        <f t="shared" si="102"/>
        <v>464.74379358945856</v>
      </c>
      <c r="BT59" s="48">
        <f t="shared" si="103"/>
        <v>161.1650555647017</v>
      </c>
      <c r="BU59" s="46">
        <f t="shared" si="104"/>
        <v>2.883651123756672</v>
      </c>
      <c r="BV59" s="64">
        <f t="shared" si="105"/>
        <v>0.40129776793975985</v>
      </c>
      <c r="BW59" s="16">
        <f t="shared" si="106"/>
        <v>8015</v>
      </c>
      <c r="BX59" s="69">
        <f t="shared" si="107"/>
        <v>16589.181143586906</v>
      </c>
      <c r="BY59" s="66">
        <v>154</v>
      </c>
      <c r="BZ59" s="15">
        <f t="shared" si="108"/>
        <v>97.806719555489906</v>
      </c>
      <c r="CA59" s="37">
        <f t="shared" si="109"/>
        <v>-56.193280444510094</v>
      </c>
      <c r="CB59" s="54">
        <f t="shared" si="110"/>
        <v>-56.193280444510094</v>
      </c>
      <c r="CC59" s="26">
        <f t="shared" si="111"/>
        <v>-1.750569484252653E-2</v>
      </c>
      <c r="CD59" s="47">
        <f t="shared" si="112"/>
        <v>-56.193280444510087</v>
      </c>
      <c r="CE59" s="48">
        <f t="shared" si="113"/>
        <v>170.90112534578734</v>
      </c>
      <c r="CF59" s="65">
        <f t="shared" si="114"/>
        <v>-0.32880579534402249</v>
      </c>
      <c r="CG59" t="s">
        <v>222</v>
      </c>
      <c r="CH59" s="66">
        <v>0</v>
      </c>
      <c r="CI59" s="15">
        <f t="shared" si="115"/>
        <v>90.5909908427641</v>
      </c>
      <c r="CJ59" s="37">
        <f t="shared" si="116"/>
        <v>90.5909908427641</v>
      </c>
      <c r="CK59" s="54">
        <f t="shared" si="117"/>
        <v>90.5909908427641</v>
      </c>
      <c r="CL59" s="26">
        <f t="shared" si="118"/>
        <v>1.4095377445583335E-2</v>
      </c>
      <c r="CM59" s="47">
        <f t="shared" si="119"/>
        <v>90.5909908427641</v>
      </c>
      <c r="CN59" s="48">
        <f t="shared" si="120"/>
        <v>170.90112534578734</v>
      </c>
      <c r="CO59" s="65">
        <f t="shared" si="121"/>
        <v>0.53007837519776246</v>
      </c>
      <c r="CP59" s="70">
        <f t="shared" si="122"/>
        <v>2</v>
      </c>
      <c r="CQ59" s="1">
        <f t="shared" si="123"/>
        <v>8169</v>
      </c>
    </row>
    <row r="60" spans="1:95" x14ac:dyDescent="0.2">
      <c r="A60" s="29" t="s">
        <v>143</v>
      </c>
      <c r="B60">
        <v>0</v>
      </c>
      <c r="C60">
        <v>0</v>
      </c>
      <c r="D60">
        <v>0.436276468238114</v>
      </c>
      <c r="E60">
        <v>0.56372353176188505</v>
      </c>
      <c r="F60">
        <v>0.50615812475168798</v>
      </c>
      <c r="G60">
        <v>0.50615812475168798</v>
      </c>
      <c r="H60">
        <v>0.32971165900543198</v>
      </c>
      <c r="I60">
        <v>0.63226076055160796</v>
      </c>
      <c r="J60">
        <v>0.45657830027883201</v>
      </c>
      <c r="K60">
        <v>0.48072946266215699</v>
      </c>
      <c r="L60">
        <v>0.74144964457048801</v>
      </c>
      <c r="M60">
        <v>-2.1070928389732502</v>
      </c>
      <c r="N60" s="21">
        <v>0</v>
      </c>
      <c r="O60">
        <v>1.01037939365422</v>
      </c>
      <c r="P60">
        <v>0.97028253039823398</v>
      </c>
      <c r="Q60">
        <v>1.00724518458989</v>
      </c>
      <c r="R60">
        <v>0.98338398015987205</v>
      </c>
      <c r="S60">
        <v>870.88000488281205</v>
      </c>
      <c r="T60" s="27">
        <f t="shared" si="62"/>
        <v>0.98338398015987205</v>
      </c>
      <c r="U60" s="27">
        <f t="shared" si="63"/>
        <v>1.00724518458989</v>
      </c>
      <c r="V60" s="39">
        <f t="shared" si="64"/>
        <v>856.40944544330853</v>
      </c>
      <c r="W60" s="38">
        <f t="shared" si="65"/>
        <v>877.1896912738323</v>
      </c>
      <c r="X60" s="44">
        <f t="shared" si="66"/>
        <v>1.0262180016515279</v>
      </c>
      <c r="Y60" s="44">
        <f t="shared" si="67"/>
        <v>0.47826755717707414</v>
      </c>
      <c r="Z60" s="22">
        <f t="shared" si="68"/>
        <v>1</v>
      </c>
      <c r="AA60" s="22">
        <f t="shared" si="69"/>
        <v>1</v>
      </c>
      <c r="AB60" s="22">
        <f t="shared" si="70"/>
        <v>1</v>
      </c>
      <c r="AC60" s="22">
        <v>1</v>
      </c>
      <c r="AD60" s="22">
        <v>1</v>
      </c>
      <c r="AE60" s="22">
        <v>1</v>
      </c>
      <c r="AF60" s="22">
        <f t="shared" si="71"/>
        <v>-0.10573411347504191</v>
      </c>
      <c r="AG60" s="22">
        <f t="shared" si="72"/>
        <v>0.97680415159684475</v>
      </c>
      <c r="AH60" s="22">
        <f t="shared" si="73"/>
        <v>0.74144964457048801</v>
      </c>
      <c r="AI60" s="22">
        <f t="shared" si="74"/>
        <v>1.8471837580455299</v>
      </c>
      <c r="AJ60" s="22">
        <f t="shared" si="75"/>
        <v>-2.6288582302280261</v>
      </c>
      <c r="AK60" s="22">
        <f t="shared" si="76"/>
        <v>1.3004365594014071</v>
      </c>
      <c r="AL60" s="22">
        <f t="shared" si="77"/>
        <v>-2.1070928389732502</v>
      </c>
      <c r="AM60" s="22">
        <f t="shared" si="78"/>
        <v>1.5217653912547759</v>
      </c>
      <c r="AN60" s="46">
        <v>1</v>
      </c>
      <c r="AO60" s="46">
        <v>1</v>
      </c>
      <c r="AP60" s="51">
        <v>1</v>
      </c>
      <c r="AQ60" s="21">
        <v>1</v>
      </c>
      <c r="AR60" s="17">
        <f t="shared" si="79"/>
        <v>11.642343400491859</v>
      </c>
      <c r="AS60" s="17">
        <f t="shared" si="80"/>
        <v>11.642343400491859</v>
      </c>
      <c r="AT60" s="17">
        <f t="shared" si="81"/>
        <v>5.362790257631592</v>
      </c>
      <c r="AU60" s="17">
        <f t="shared" si="82"/>
        <v>11.642343400491859</v>
      </c>
      <c r="AV60" s="17">
        <f t="shared" si="83"/>
        <v>11.642343400491859</v>
      </c>
      <c r="AW60" s="17">
        <f t="shared" si="84"/>
        <v>5.362790257631592</v>
      </c>
      <c r="AX60" s="14">
        <f t="shared" si="85"/>
        <v>1.4865445183470148E-2</v>
      </c>
      <c r="AY60" s="14">
        <f t="shared" si="86"/>
        <v>1.3680332852839806E-2</v>
      </c>
      <c r="AZ60" s="67">
        <f t="shared" si="87"/>
        <v>4.5053821044788107E-4</v>
      </c>
      <c r="BA60" s="21">
        <f t="shared" si="88"/>
        <v>0</v>
      </c>
      <c r="BB60" s="66">
        <v>1742</v>
      </c>
      <c r="BC60" s="15">
        <f t="shared" si="89"/>
        <v>1772.6151454577143</v>
      </c>
      <c r="BD60" s="19">
        <f t="shared" si="90"/>
        <v>30.615145457714334</v>
      </c>
      <c r="BE60" s="53">
        <f t="shared" si="91"/>
        <v>30.615145457714334</v>
      </c>
      <c r="BF60" s="61">
        <f t="shared" si="92"/>
        <v>1.5206704707226694E-3</v>
      </c>
      <c r="BG60" s="62">
        <f t="shared" si="93"/>
        <v>2.0605084878292024</v>
      </c>
      <c r="BH60" s="63">
        <f t="shared" si="94"/>
        <v>856.40944544330853</v>
      </c>
      <c r="BI60" s="46">
        <f t="shared" si="95"/>
        <v>2.4059852431480466E-3</v>
      </c>
      <c r="BJ60" s="64">
        <f t="shared" si="96"/>
        <v>0.98272882552303309</v>
      </c>
      <c r="BK60" s="66">
        <v>0</v>
      </c>
      <c r="BL60" s="66">
        <v>3484</v>
      </c>
      <c r="BM60" s="66">
        <v>0</v>
      </c>
      <c r="BN60" s="10">
        <f t="shared" si="97"/>
        <v>3484</v>
      </c>
      <c r="BO60" s="15">
        <f t="shared" si="98"/>
        <v>2427.0552120880157</v>
      </c>
      <c r="BP60" s="9">
        <f t="shared" si="99"/>
        <v>-1056.9447879119843</v>
      </c>
      <c r="BQ60" s="53">
        <f t="shared" si="100"/>
        <v>0</v>
      </c>
      <c r="BR60" s="7">
        <f t="shared" si="101"/>
        <v>0</v>
      </c>
      <c r="BS60" s="62">
        <f t="shared" si="102"/>
        <v>0</v>
      </c>
      <c r="BT60" s="48">
        <f t="shared" si="103"/>
        <v>877.1896912738323</v>
      </c>
      <c r="BU60" s="46">
        <f t="shared" si="104"/>
        <v>0</v>
      </c>
      <c r="BV60" s="64">
        <f t="shared" si="105"/>
        <v>1.4354844433071987</v>
      </c>
      <c r="BW60" s="16">
        <f t="shared" si="106"/>
        <v>5226</v>
      </c>
      <c r="BX60" s="69">
        <f t="shared" si="107"/>
        <v>4204.1955633314692</v>
      </c>
      <c r="BY60" s="66">
        <v>0</v>
      </c>
      <c r="BZ60" s="15">
        <f t="shared" si="108"/>
        <v>4.5252057857385175</v>
      </c>
      <c r="CA60" s="37">
        <f t="shared" si="109"/>
        <v>4.5252057857385175</v>
      </c>
      <c r="CB60" s="54">
        <f t="shared" si="110"/>
        <v>4.5252057857385175</v>
      </c>
      <c r="CC60" s="26">
        <f t="shared" si="111"/>
        <v>1.4097214285789792E-3</v>
      </c>
      <c r="CD60" s="47">
        <f t="shared" si="112"/>
        <v>4.5252057857385175</v>
      </c>
      <c r="CE60" s="48">
        <f t="shared" si="113"/>
        <v>856.40944544330853</v>
      </c>
      <c r="CF60" s="65">
        <f t="shared" si="114"/>
        <v>5.2839279270163898E-3</v>
      </c>
      <c r="CG60" t="s">
        <v>222</v>
      </c>
      <c r="CH60" s="66">
        <v>0</v>
      </c>
      <c r="CI60" s="15">
        <f t="shared" si="115"/>
        <v>4.1913569717966377</v>
      </c>
      <c r="CJ60" s="37">
        <f t="shared" si="116"/>
        <v>4.1913569717966377</v>
      </c>
      <c r="CK60" s="54">
        <f t="shared" si="117"/>
        <v>4.1913569717966377</v>
      </c>
      <c r="CL60" s="26">
        <f t="shared" si="118"/>
        <v>6.5214827630257312E-4</v>
      </c>
      <c r="CM60" s="47">
        <f t="shared" si="119"/>
        <v>4.1913569717966377</v>
      </c>
      <c r="CN60" s="48">
        <f t="shared" si="120"/>
        <v>856.40944544330853</v>
      </c>
      <c r="CO60" s="65">
        <f t="shared" si="121"/>
        <v>4.8941040924963637E-3</v>
      </c>
      <c r="CP60" s="70">
        <f t="shared" si="122"/>
        <v>0</v>
      </c>
      <c r="CQ60" s="1">
        <f t="shared" si="123"/>
        <v>5226</v>
      </c>
    </row>
    <row r="61" spans="1:95" x14ac:dyDescent="0.2">
      <c r="A61" s="29" t="s">
        <v>267</v>
      </c>
      <c r="B61">
        <v>0</v>
      </c>
      <c r="C61">
        <v>1</v>
      </c>
      <c r="D61">
        <v>0.81622053535757</v>
      </c>
      <c r="E61">
        <v>0.183779464642429</v>
      </c>
      <c r="F61">
        <v>0.99880810488676997</v>
      </c>
      <c r="G61">
        <v>0.99880810488676997</v>
      </c>
      <c r="H61">
        <v>9.1934809862097705E-2</v>
      </c>
      <c r="I61">
        <v>0.72377768491433303</v>
      </c>
      <c r="J61">
        <v>0.25795418943104698</v>
      </c>
      <c r="K61">
        <v>0.50758914004657996</v>
      </c>
      <c r="L61">
        <v>7.6822443360754597E-2</v>
      </c>
      <c r="M61">
        <v>-9.4995164456622705E-2</v>
      </c>
      <c r="N61" s="21">
        <v>-2</v>
      </c>
      <c r="O61">
        <v>0.99892307795011004</v>
      </c>
      <c r="P61">
        <v>0.99740699407240996</v>
      </c>
      <c r="Q61">
        <v>1.00153846007127</v>
      </c>
      <c r="R61">
        <v>0.99684043754687601</v>
      </c>
      <c r="S61">
        <v>3.2999999523162802</v>
      </c>
      <c r="T61" s="27">
        <f t="shared" si="62"/>
        <v>0.99740699407240996</v>
      </c>
      <c r="U61" s="27">
        <f t="shared" si="63"/>
        <v>1.00153846007127</v>
      </c>
      <c r="V61" s="39">
        <f t="shared" si="64"/>
        <v>3.2743957008985545</v>
      </c>
      <c r="W61" s="38">
        <f t="shared" si="65"/>
        <v>3.2949308327924327</v>
      </c>
      <c r="X61" s="44">
        <f t="shared" si="66"/>
        <v>0.82989265070189966</v>
      </c>
      <c r="Y61" s="44">
        <f t="shared" si="67"/>
        <v>0.62787036705502397</v>
      </c>
      <c r="Z61" s="22">
        <f t="shared" si="68"/>
        <v>0.71508251535046274</v>
      </c>
      <c r="AA61" s="22">
        <f t="shared" si="69"/>
        <v>0.3975790912895818</v>
      </c>
      <c r="AB61" s="22">
        <f t="shared" si="70"/>
        <v>8.0075667228700853E-2</v>
      </c>
      <c r="AC61" s="22">
        <v>1</v>
      </c>
      <c r="AD61" s="22">
        <v>1</v>
      </c>
      <c r="AE61" s="22">
        <v>1</v>
      </c>
      <c r="AF61" s="22">
        <f t="shared" si="71"/>
        <v>-0.10573411347504191</v>
      </c>
      <c r="AG61" s="22">
        <f t="shared" si="72"/>
        <v>0.97680415159684475</v>
      </c>
      <c r="AH61" s="22">
        <f t="shared" si="73"/>
        <v>7.6822443360754597E-2</v>
      </c>
      <c r="AI61" s="22">
        <f t="shared" si="74"/>
        <v>1.1825565568357965</v>
      </c>
      <c r="AJ61" s="22">
        <f t="shared" si="75"/>
        <v>-2.6288582302280261</v>
      </c>
      <c r="AK61" s="22">
        <f t="shared" si="76"/>
        <v>1.3004365594014071</v>
      </c>
      <c r="AL61" s="22">
        <f t="shared" si="77"/>
        <v>-9.4995164456622705E-2</v>
      </c>
      <c r="AM61" s="22">
        <f t="shared" si="78"/>
        <v>3.5338630657714036</v>
      </c>
      <c r="AN61" s="46">
        <v>0</v>
      </c>
      <c r="AO61" s="49">
        <v>0</v>
      </c>
      <c r="AP61" s="51">
        <v>0.5</v>
      </c>
      <c r="AQ61" s="50">
        <v>1</v>
      </c>
      <c r="AR61" s="17">
        <f t="shared" si="79"/>
        <v>0</v>
      </c>
      <c r="AS61" s="17">
        <f t="shared" si="80"/>
        <v>0</v>
      </c>
      <c r="AT61" s="17">
        <f t="shared" si="81"/>
        <v>31.002192522208457</v>
      </c>
      <c r="AU61" s="17">
        <f t="shared" si="82"/>
        <v>0</v>
      </c>
      <c r="AV61" s="17">
        <f t="shared" si="83"/>
        <v>0</v>
      </c>
      <c r="AW61" s="17">
        <f t="shared" si="84"/>
        <v>31.002192522208457</v>
      </c>
      <c r="AX61" s="14">
        <f t="shared" si="85"/>
        <v>0</v>
      </c>
      <c r="AY61" s="14">
        <f t="shared" si="86"/>
        <v>0</v>
      </c>
      <c r="AZ61" s="67">
        <f t="shared" si="87"/>
        <v>2.6045531650318774E-3</v>
      </c>
      <c r="BA61" s="21">
        <f t="shared" si="88"/>
        <v>-2</v>
      </c>
      <c r="BB61" s="66">
        <v>0</v>
      </c>
      <c r="BC61" s="15">
        <f t="shared" si="89"/>
        <v>0</v>
      </c>
      <c r="BD61" s="19">
        <f t="shared" si="90"/>
        <v>0</v>
      </c>
      <c r="BE61" s="53">
        <f t="shared" si="91"/>
        <v>0</v>
      </c>
      <c r="BF61" s="61">
        <f t="shared" si="92"/>
        <v>0</v>
      </c>
      <c r="BG61" s="62">
        <f t="shared" si="93"/>
        <v>0</v>
      </c>
      <c r="BH61" s="63">
        <f t="shared" si="94"/>
        <v>3.2949308327924327</v>
      </c>
      <c r="BI61" s="46">
        <f t="shared" si="95"/>
        <v>0</v>
      </c>
      <c r="BJ61" s="64" t="e">
        <f t="shared" si="96"/>
        <v>#DIV/0!</v>
      </c>
      <c r="BK61" s="66">
        <v>0</v>
      </c>
      <c r="BL61" s="66">
        <v>0</v>
      </c>
      <c r="BM61" s="66">
        <v>0</v>
      </c>
      <c r="BN61" s="10">
        <f t="shared" si="97"/>
        <v>0</v>
      </c>
      <c r="BO61" s="15">
        <f t="shared" si="98"/>
        <v>0</v>
      </c>
      <c r="BP61" s="9">
        <f t="shared" si="99"/>
        <v>0</v>
      </c>
      <c r="BQ61" s="53">
        <f t="shared" si="100"/>
        <v>0</v>
      </c>
      <c r="BR61" s="7">
        <f t="shared" si="101"/>
        <v>0</v>
      </c>
      <c r="BS61" s="62">
        <f t="shared" si="102"/>
        <v>0</v>
      </c>
      <c r="BT61" s="48">
        <f t="shared" si="103"/>
        <v>3.2949308327924327</v>
      </c>
      <c r="BU61" s="46">
        <f t="shared" si="104"/>
        <v>0</v>
      </c>
      <c r="BV61" s="64" t="e">
        <f t="shared" si="105"/>
        <v>#DIV/0!</v>
      </c>
      <c r="BW61" s="16">
        <f t="shared" si="106"/>
        <v>0</v>
      </c>
      <c r="BX61" s="69">
        <f t="shared" si="107"/>
        <v>26.160131989580176</v>
      </c>
      <c r="BY61" s="66">
        <v>0</v>
      </c>
      <c r="BZ61" s="15">
        <f t="shared" si="108"/>
        <v>26.160131989580176</v>
      </c>
      <c r="CA61" s="37">
        <f t="shared" si="109"/>
        <v>26.160131989580176</v>
      </c>
      <c r="CB61" s="54">
        <f t="shared" si="110"/>
        <v>26.160131989580176</v>
      </c>
      <c r="CC61" s="26">
        <f t="shared" si="111"/>
        <v>8.14957382852966E-3</v>
      </c>
      <c r="CD61" s="47">
        <f t="shared" si="112"/>
        <v>26.160131989580176</v>
      </c>
      <c r="CE61" s="48">
        <f t="shared" si="113"/>
        <v>3.2743957008985545</v>
      </c>
      <c r="CF61" s="65">
        <f t="shared" si="114"/>
        <v>7.98930073796559</v>
      </c>
      <c r="CG61" t="s">
        <v>222</v>
      </c>
      <c r="CH61" s="66"/>
      <c r="CI61" s="15">
        <f t="shared" si="115"/>
        <v>24.230158094291557</v>
      </c>
      <c r="CJ61" s="37">
        <f t="shared" si="116"/>
        <v>24.230158094291557</v>
      </c>
      <c r="CK61" s="54">
        <f t="shared" si="117"/>
        <v>24.230158094291557</v>
      </c>
      <c r="CL61" s="26">
        <f t="shared" si="118"/>
        <v>3.7700572731121139E-3</v>
      </c>
      <c r="CM61" s="47">
        <f t="shared" si="119"/>
        <v>24.230158094291557</v>
      </c>
      <c r="CN61" s="48">
        <f t="shared" si="120"/>
        <v>3.2743957008985545</v>
      </c>
      <c r="CO61" s="65">
        <f t="shared" si="121"/>
        <v>7.399886973844473</v>
      </c>
      <c r="CP61" s="70">
        <f t="shared" si="122"/>
        <v>-2</v>
      </c>
      <c r="CQ61" s="1">
        <f t="shared" si="123"/>
        <v>0</v>
      </c>
    </row>
    <row r="62" spans="1:95" x14ac:dyDescent="0.2">
      <c r="A62" s="29" t="s">
        <v>206</v>
      </c>
      <c r="B62">
        <v>1</v>
      </c>
      <c r="C62">
        <v>1</v>
      </c>
      <c r="D62">
        <v>0.425888933280063</v>
      </c>
      <c r="E62">
        <v>0.57411106671993595</v>
      </c>
      <c r="F62">
        <v>0.218600953895071</v>
      </c>
      <c r="G62">
        <v>0.218600953895071</v>
      </c>
      <c r="H62">
        <v>0.16757208524864101</v>
      </c>
      <c r="I62">
        <v>0.86042624320936001</v>
      </c>
      <c r="J62">
        <v>0.379714919087</v>
      </c>
      <c r="K62">
        <v>0.28810769430997202</v>
      </c>
      <c r="L62">
        <v>0.68201433102488296</v>
      </c>
      <c r="M62">
        <v>1.2977018306121599</v>
      </c>
      <c r="N62" s="21">
        <v>0</v>
      </c>
      <c r="O62">
        <v>0.99367131283361398</v>
      </c>
      <c r="P62">
        <v>0.986916285381923</v>
      </c>
      <c r="Q62">
        <v>1.0225916345355099</v>
      </c>
      <c r="R62">
        <v>0.99615484170695801</v>
      </c>
      <c r="S62">
        <v>5.6849999427795401</v>
      </c>
      <c r="T62" s="27">
        <f t="shared" si="62"/>
        <v>0.986916285381923</v>
      </c>
      <c r="U62" s="27">
        <f t="shared" si="63"/>
        <v>1.0225916345355099</v>
      </c>
      <c r="V62" s="39">
        <f t="shared" si="64"/>
        <v>5.6106190259244286</v>
      </c>
      <c r="W62" s="38">
        <f t="shared" si="65"/>
        <v>5.8134333838212102</v>
      </c>
      <c r="X62" s="44">
        <f t="shared" si="66"/>
        <v>1.0315854665565654</v>
      </c>
      <c r="Y62" s="44">
        <f t="shared" si="67"/>
        <v>0.36555882613216834</v>
      </c>
      <c r="Z62" s="22">
        <f t="shared" si="68"/>
        <v>1</v>
      </c>
      <c r="AA62" s="22">
        <f t="shared" si="69"/>
        <v>1</v>
      </c>
      <c r="AB62" s="22">
        <f t="shared" si="70"/>
        <v>1</v>
      </c>
      <c r="AC62" s="22">
        <v>1</v>
      </c>
      <c r="AD62" s="22">
        <v>1</v>
      </c>
      <c r="AE62" s="22">
        <v>1</v>
      </c>
      <c r="AF62" s="22">
        <f t="shared" si="71"/>
        <v>-0.10573411347504191</v>
      </c>
      <c r="AG62" s="22">
        <f t="shared" si="72"/>
        <v>0.97680415159684475</v>
      </c>
      <c r="AH62" s="22">
        <f t="shared" si="73"/>
        <v>0.68201433102488296</v>
      </c>
      <c r="AI62" s="22">
        <f t="shared" si="74"/>
        <v>1.787748444499925</v>
      </c>
      <c r="AJ62" s="22">
        <f t="shared" si="75"/>
        <v>-2.6288582302280261</v>
      </c>
      <c r="AK62" s="22">
        <f t="shared" si="76"/>
        <v>1.3004365594014071</v>
      </c>
      <c r="AL62" s="22">
        <f t="shared" si="77"/>
        <v>1.2977018306121599</v>
      </c>
      <c r="AM62" s="22">
        <f t="shared" si="78"/>
        <v>4.9265600608401865</v>
      </c>
      <c r="AN62" s="46">
        <v>0</v>
      </c>
      <c r="AO62" s="49">
        <v>0</v>
      </c>
      <c r="AP62" s="51">
        <v>0.5</v>
      </c>
      <c r="AQ62" s="50">
        <v>1</v>
      </c>
      <c r="AR62" s="17">
        <f t="shared" si="79"/>
        <v>0</v>
      </c>
      <c r="AS62" s="17">
        <f t="shared" si="80"/>
        <v>0</v>
      </c>
      <c r="AT62" s="17">
        <f t="shared" si="81"/>
        <v>294.54057567655451</v>
      </c>
      <c r="AU62" s="17">
        <f t="shared" si="82"/>
        <v>0</v>
      </c>
      <c r="AV62" s="17">
        <f t="shared" si="83"/>
        <v>0</v>
      </c>
      <c r="AW62" s="17">
        <f t="shared" si="84"/>
        <v>294.54057567655451</v>
      </c>
      <c r="AX62" s="14">
        <f t="shared" si="85"/>
        <v>0</v>
      </c>
      <c r="AY62" s="14">
        <f t="shared" si="86"/>
        <v>0</v>
      </c>
      <c r="AZ62" s="67">
        <f t="shared" si="87"/>
        <v>2.4744914026939704E-2</v>
      </c>
      <c r="BA62" s="21">
        <f t="shared" si="88"/>
        <v>0</v>
      </c>
      <c r="BB62" s="66">
        <v>0</v>
      </c>
      <c r="BC62" s="15">
        <f t="shared" si="89"/>
        <v>0</v>
      </c>
      <c r="BD62" s="19">
        <f t="shared" si="90"/>
        <v>0</v>
      </c>
      <c r="BE62" s="53">
        <f t="shared" si="91"/>
        <v>0</v>
      </c>
      <c r="BF62" s="61">
        <f t="shared" si="92"/>
        <v>0</v>
      </c>
      <c r="BG62" s="62">
        <f t="shared" si="93"/>
        <v>0</v>
      </c>
      <c r="BH62" s="63">
        <f t="shared" si="94"/>
        <v>5.8134333838212102</v>
      </c>
      <c r="BI62" s="46">
        <f t="shared" si="95"/>
        <v>0</v>
      </c>
      <c r="BJ62" s="64" t="e">
        <f t="shared" si="96"/>
        <v>#DIV/0!</v>
      </c>
      <c r="BK62" s="66">
        <v>0</v>
      </c>
      <c r="BL62" s="66">
        <v>0</v>
      </c>
      <c r="BM62" s="66">
        <v>0</v>
      </c>
      <c r="BN62" s="10">
        <f t="shared" si="97"/>
        <v>0</v>
      </c>
      <c r="BO62" s="15">
        <f t="shared" si="98"/>
        <v>0</v>
      </c>
      <c r="BP62" s="9">
        <f t="shared" si="99"/>
        <v>0</v>
      </c>
      <c r="BQ62" s="53">
        <f t="shared" si="100"/>
        <v>0</v>
      </c>
      <c r="BR62" s="7">
        <f t="shared" si="101"/>
        <v>0</v>
      </c>
      <c r="BS62" s="62">
        <f t="shared" si="102"/>
        <v>0</v>
      </c>
      <c r="BT62" s="48">
        <f t="shared" si="103"/>
        <v>5.8134333838212102</v>
      </c>
      <c r="BU62" s="46">
        <f t="shared" si="104"/>
        <v>0</v>
      </c>
      <c r="BV62" s="64" t="e">
        <f t="shared" si="105"/>
        <v>#DIV/0!</v>
      </c>
      <c r="BW62" s="16">
        <f t="shared" si="106"/>
        <v>205</v>
      </c>
      <c r="BX62" s="69">
        <f t="shared" si="107"/>
        <v>248.53791648658239</v>
      </c>
      <c r="BY62" s="66">
        <v>205</v>
      </c>
      <c r="BZ62" s="15">
        <f t="shared" si="108"/>
        <v>248.53791648658239</v>
      </c>
      <c r="CA62" s="37">
        <f t="shared" si="109"/>
        <v>43.53791648658239</v>
      </c>
      <c r="CB62" s="54">
        <f t="shared" si="110"/>
        <v>43.53791648658239</v>
      </c>
      <c r="CC62" s="26">
        <f t="shared" si="111"/>
        <v>1.3563213858748426E-2</v>
      </c>
      <c r="CD62" s="47">
        <f t="shared" si="112"/>
        <v>43.53791648658239</v>
      </c>
      <c r="CE62" s="48">
        <f t="shared" si="113"/>
        <v>5.6106190259244286</v>
      </c>
      <c r="CF62" s="65">
        <f t="shared" si="114"/>
        <v>7.759913172755283</v>
      </c>
      <c r="CG62" t="s">
        <v>222</v>
      </c>
      <c r="CH62" s="66">
        <v>0</v>
      </c>
      <c r="CI62" s="15">
        <f t="shared" si="115"/>
        <v>230.20193519262006</v>
      </c>
      <c r="CJ62" s="37">
        <f t="shared" si="116"/>
        <v>230.20193519262006</v>
      </c>
      <c r="CK62" s="54">
        <f t="shared" si="117"/>
        <v>230.20193519262006</v>
      </c>
      <c r="CL62" s="26">
        <f t="shared" si="118"/>
        <v>3.5817945416620513E-2</v>
      </c>
      <c r="CM62" s="47">
        <f t="shared" si="119"/>
        <v>230.20193519262003</v>
      </c>
      <c r="CN62" s="48">
        <f t="shared" si="120"/>
        <v>5.6106190259244286</v>
      </c>
      <c r="CO62" s="65">
        <f t="shared" si="121"/>
        <v>41.029685695811615</v>
      </c>
      <c r="CP62" s="70">
        <f t="shared" si="122"/>
        <v>0</v>
      </c>
      <c r="CQ62" s="1">
        <f t="shared" si="123"/>
        <v>410</v>
      </c>
    </row>
    <row r="63" spans="1:95" x14ac:dyDescent="0.2">
      <c r="A63" s="29" t="s">
        <v>268</v>
      </c>
      <c r="B63">
        <v>0</v>
      </c>
      <c r="C63">
        <v>1</v>
      </c>
      <c r="D63">
        <v>0.91769876148621599</v>
      </c>
      <c r="E63">
        <v>8.2301238513783403E-2</v>
      </c>
      <c r="F63">
        <v>1</v>
      </c>
      <c r="G63">
        <v>1</v>
      </c>
      <c r="H63">
        <v>0.175511909736732</v>
      </c>
      <c r="I63">
        <v>0.57124947764312495</v>
      </c>
      <c r="J63">
        <v>0.316640311326994</v>
      </c>
      <c r="K63">
        <v>0.56270801605005905</v>
      </c>
      <c r="L63">
        <v>0.112145924133566</v>
      </c>
      <c r="M63">
        <v>-0.182904124990483</v>
      </c>
      <c r="N63" s="21">
        <v>-2</v>
      </c>
      <c r="O63">
        <v>1.0036423322871</v>
      </c>
      <c r="P63">
        <v>0.99641815925474198</v>
      </c>
      <c r="Q63">
        <v>1</v>
      </c>
      <c r="R63">
        <v>0.99648626345665103</v>
      </c>
      <c r="S63">
        <v>2.8199999332427899</v>
      </c>
      <c r="T63" s="27">
        <f t="shared" si="62"/>
        <v>0.99641815925474198</v>
      </c>
      <c r="U63" s="27">
        <f t="shared" si="63"/>
        <v>1</v>
      </c>
      <c r="V63" s="39">
        <f t="shared" si="64"/>
        <v>2.7898059699369777</v>
      </c>
      <c r="W63" s="38">
        <f t="shared" si="65"/>
        <v>2.8199999332427899</v>
      </c>
      <c r="X63" s="44">
        <f t="shared" si="66"/>
        <v>0.77745664739884413</v>
      </c>
      <c r="Y63" s="44">
        <f t="shared" si="67"/>
        <v>0.64911549660616086</v>
      </c>
      <c r="Z63" s="22">
        <f t="shared" si="68"/>
        <v>0.67420345857950892</v>
      </c>
      <c r="AA63" s="22">
        <f t="shared" si="69"/>
        <v>0.37920841185805565</v>
      </c>
      <c r="AB63" s="22">
        <f t="shared" si="70"/>
        <v>8.4213365136602353E-2</v>
      </c>
      <c r="AC63" s="22">
        <v>1</v>
      </c>
      <c r="AD63" s="22">
        <v>1</v>
      </c>
      <c r="AE63" s="22">
        <v>1</v>
      </c>
      <c r="AF63" s="22">
        <f t="shared" si="71"/>
        <v>-0.10573411347504191</v>
      </c>
      <c r="AG63" s="22">
        <f t="shared" si="72"/>
        <v>0.97680415159684475</v>
      </c>
      <c r="AH63" s="22">
        <f t="shared" si="73"/>
        <v>0.112145924133566</v>
      </c>
      <c r="AI63" s="22">
        <f t="shared" si="74"/>
        <v>1.2178800376086079</v>
      </c>
      <c r="AJ63" s="22">
        <f t="shared" si="75"/>
        <v>-2.6288582302280261</v>
      </c>
      <c r="AK63" s="22">
        <f t="shared" si="76"/>
        <v>1.3004365594014071</v>
      </c>
      <c r="AL63" s="22">
        <f t="shared" si="77"/>
        <v>-0.182904124990483</v>
      </c>
      <c r="AM63" s="22">
        <f t="shared" si="78"/>
        <v>3.4459541052375431</v>
      </c>
      <c r="AN63" s="46">
        <v>0</v>
      </c>
      <c r="AO63" s="49">
        <v>0</v>
      </c>
      <c r="AP63" s="51">
        <v>0.5</v>
      </c>
      <c r="AQ63" s="50">
        <v>1</v>
      </c>
      <c r="AR63" s="17">
        <f t="shared" si="79"/>
        <v>0</v>
      </c>
      <c r="AS63" s="17">
        <f t="shared" si="80"/>
        <v>0</v>
      </c>
      <c r="AT63" s="17">
        <f t="shared" si="81"/>
        <v>26.735353020508562</v>
      </c>
      <c r="AU63" s="17">
        <f t="shared" si="82"/>
        <v>0</v>
      </c>
      <c r="AV63" s="17">
        <f t="shared" si="83"/>
        <v>0</v>
      </c>
      <c r="AW63" s="17">
        <f t="shared" si="84"/>
        <v>26.735353020508562</v>
      </c>
      <c r="AX63" s="14">
        <f t="shared" si="85"/>
        <v>0</v>
      </c>
      <c r="AY63" s="14">
        <f t="shared" si="86"/>
        <v>0</v>
      </c>
      <c r="AZ63" s="67">
        <f t="shared" si="87"/>
        <v>2.2460878622674184E-3</v>
      </c>
      <c r="BA63" s="21">
        <f t="shared" si="88"/>
        <v>-2</v>
      </c>
      <c r="BB63" s="66">
        <v>0</v>
      </c>
      <c r="BC63" s="15">
        <f t="shared" si="89"/>
        <v>0</v>
      </c>
      <c r="BD63" s="19">
        <f t="shared" si="90"/>
        <v>0</v>
      </c>
      <c r="BE63" s="53">
        <f t="shared" si="91"/>
        <v>0</v>
      </c>
      <c r="BF63" s="61">
        <f t="shared" si="92"/>
        <v>0</v>
      </c>
      <c r="BG63" s="62">
        <f t="shared" si="93"/>
        <v>0</v>
      </c>
      <c r="BH63" s="63">
        <f t="shared" si="94"/>
        <v>2.8199999332427899</v>
      </c>
      <c r="BI63" s="46">
        <f t="shared" si="95"/>
        <v>0</v>
      </c>
      <c r="BJ63" s="64" t="e">
        <f t="shared" si="96"/>
        <v>#DIV/0!</v>
      </c>
      <c r="BK63" s="66">
        <v>0</v>
      </c>
      <c r="BL63" s="66">
        <v>0</v>
      </c>
      <c r="BM63" s="66">
        <v>0</v>
      </c>
      <c r="BN63" s="10">
        <f t="shared" si="97"/>
        <v>0</v>
      </c>
      <c r="BO63" s="15">
        <f t="shared" si="98"/>
        <v>0</v>
      </c>
      <c r="BP63" s="9">
        <f t="shared" si="99"/>
        <v>0</v>
      </c>
      <c r="BQ63" s="53">
        <f t="shared" si="100"/>
        <v>0</v>
      </c>
      <c r="BR63" s="7">
        <f t="shared" si="101"/>
        <v>0</v>
      </c>
      <c r="BS63" s="62">
        <f t="shared" si="102"/>
        <v>0</v>
      </c>
      <c r="BT63" s="48">
        <f t="shared" si="103"/>
        <v>2.8199999332427899</v>
      </c>
      <c r="BU63" s="46">
        <f t="shared" si="104"/>
        <v>0</v>
      </c>
      <c r="BV63" s="64" t="e">
        <f t="shared" si="105"/>
        <v>#DIV/0!</v>
      </c>
      <c r="BW63" s="16">
        <f t="shared" si="106"/>
        <v>0</v>
      </c>
      <c r="BX63" s="69">
        <f t="shared" si="107"/>
        <v>22.559706488613951</v>
      </c>
      <c r="BY63" s="66">
        <v>0</v>
      </c>
      <c r="BZ63" s="15">
        <f t="shared" si="108"/>
        <v>22.559706488613951</v>
      </c>
      <c r="CA63" s="37">
        <f t="shared" si="109"/>
        <v>22.559706488613951</v>
      </c>
      <c r="CB63" s="54">
        <f t="shared" si="110"/>
        <v>22.559706488613951</v>
      </c>
      <c r="CC63" s="26">
        <f t="shared" si="111"/>
        <v>7.0279459466087166E-3</v>
      </c>
      <c r="CD63" s="47">
        <f t="shared" si="112"/>
        <v>22.559706488613951</v>
      </c>
      <c r="CE63" s="48">
        <f t="shared" si="113"/>
        <v>2.7898059699369777</v>
      </c>
      <c r="CF63" s="65">
        <f t="shared" si="114"/>
        <v>8.086478676910847</v>
      </c>
      <c r="CG63" t="s">
        <v>222</v>
      </c>
      <c r="CH63" s="66"/>
      <c r="CI63" s="15">
        <f t="shared" si="115"/>
        <v>20.895355382673792</v>
      </c>
      <c r="CJ63" s="37">
        <f t="shared" si="116"/>
        <v>20.895355382673792</v>
      </c>
      <c r="CK63" s="54">
        <f t="shared" si="117"/>
        <v>20.895355382673792</v>
      </c>
      <c r="CL63" s="26">
        <f t="shared" si="118"/>
        <v>3.2511833487900718E-3</v>
      </c>
      <c r="CM63" s="47">
        <f t="shared" si="119"/>
        <v>20.895355382673792</v>
      </c>
      <c r="CN63" s="48">
        <f t="shared" si="120"/>
        <v>2.7898059699369777</v>
      </c>
      <c r="CO63" s="65">
        <f t="shared" si="121"/>
        <v>7.4898955726106724</v>
      </c>
      <c r="CP63" s="70">
        <f t="shared" si="122"/>
        <v>-2</v>
      </c>
      <c r="CQ63" s="1">
        <f t="shared" si="123"/>
        <v>0</v>
      </c>
    </row>
    <row r="64" spans="1:95" x14ac:dyDescent="0.2">
      <c r="A64" s="29" t="s">
        <v>260</v>
      </c>
      <c r="B64">
        <v>0</v>
      </c>
      <c r="C64">
        <v>0</v>
      </c>
      <c r="D64">
        <v>3.1961646024770201E-3</v>
      </c>
      <c r="E64">
        <v>0.99680383539752204</v>
      </c>
      <c r="F64">
        <v>0.92888359157727396</v>
      </c>
      <c r="G64">
        <v>0.92888359157727396</v>
      </c>
      <c r="H64">
        <v>9.8203092352695306E-3</v>
      </c>
      <c r="I64">
        <v>5.0355202674467199E-2</v>
      </c>
      <c r="J64">
        <v>2.2237438293740999E-2</v>
      </c>
      <c r="K64">
        <v>0.143721924387924</v>
      </c>
      <c r="L64">
        <v>0.15713595079432</v>
      </c>
      <c r="M64">
        <v>-0.46352616966397298</v>
      </c>
      <c r="N64" s="21">
        <v>2</v>
      </c>
      <c r="O64">
        <v>0.99708029471460402</v>
      </c>
      <c r="P64">
        <v>1.00291970528539</v>
      </c>
      <c r="Q64">
        <v>1</v>
      </c>
      <c r="R64">
        <v>0.99476384343339197</v>
      </c>
      <c r="S64">
        <v>10.699999809265099</v>
      </c>
      <c r="T64" s="27">
        <f t="shared" si="62"/>
        <v>0.99476384343339197</v>
      </c>
      <c r="U64" s="27">
        <f t="shared" si="63"/>
        <v>1</v>
      </c>
      <c r="V64" s="39">
        <f t="shared" si="64"/>
        <v>10.756321593207923</v>
      </c>
      <c r="W64" s="38">
        <f t="shared" si="65"/>
        <v>10.699999809265099</v>
      </c>
      <c r="X64" s="44">
        <f t="shared" si="66"/>
        <v>1.25</v>
      </c>
      <c r="Y64" s="44">
        <f t="shared" si="67"/>
        <v>0.29815688890691805</v>
      </c>
      <c r="Z64" s="22">
        <f t="shared" si="68"/>
        <v>1.5948407992277018</v>
      </c>
      <c r="AA64" s="22">
        <f t="shared" si="69"/>
        <v>5.8070839264311882</v>
      </c>
      <c r="AB64" s="22">
        <f t="shared" si="70"/>
        <v>10.019327053634674</v>
      </c>
      <c r="AC64" s="22">
        <v>1</v>
      </c>
      <c r="AD64" s="22">
        <v>1</v>
      </c>
      <c r="AE64" s="22">
        <v>1</v>
      </c>
      <c r="AF64" s="22">
        <f t="shared" si="71"/>
        <v>-0.10573411347504191</v>
      </c>
      <c r="AG64" s="22">
        <f t="shared" si="72"/>
        <v>0.97680415159684475</v>
      </c>
      <c r="AH64" s="22">
        <f t="shared" si="73"/>
        <v>0.15713595079432</v>
      </c>
      <c r="AI64" s="22">
        <f t="shared" si="74"/>
        <v>1.2628700642693618</v>
      </c>
      <c r="AJ64" s="22">
        <f t="shared" si="75"/>
        <v>-2.6288582302280261</v>
      </c>
      <c r="AK64" s="22">
        <f t="shared" si="76"/>
        <v>1.3004365594014071</v>
      </c>
      <c r="AL64" s="22">
        <f t="shared" si="77"/>
        <v>-0.46352616966397298</v>
      </c>
      <c r="AM64" s="22">
        <f t="shared" si="78"/>
        <v>3.1653320605640531</v>
      </c>
      <c r="AN64" s="46">
        <v>0</v>
      </c>
      <c r="AO64" s="49">
        <v>0</v>
      </c>
      <c r="AP64" s="51">
        <v>0.5</v>
      </c>
      <c r="AQ64" s="50">
        <v>1</v>
      </c>
      <c r="AR64" s="17">
        <f t="shared" si="79"/>
        <v>0</v>
      </c>
      <c r="AS64" s="17">
        <f t="shared" si="80"/>
        <v>0</v>
      </c>
      <c r="AT64" s="17">
        <f t="shared" si="81"/>
        <v>291.47761912118494</v>
      </c>
      <c r="AU64" s="17">
        <f t="shared" si="82"/>
        <v>0</v>
      </c>
      <c r="AV64" s="17">
        <f t="shared" si="83"/>
        <v>0</v>
      </c>
      <c r="AW64" s="17">
        <f t="shared" si="84"/>
        <v>291.47761912118494</v>
      </c>
      <c r="AX64" s="14">
        <f t="shared" si="85"/>
        <v>0</v>
      </c>
      <c r="AY64" s="14">
        <f t="shared" si="86"/>
        <v>0</v>
      </c>
      <c r="AZ64" s="67">
        <f t="shared" si="87"/>
        <v>2.4487589220478733E-2</v>
      </c>
      <c r="BA64" s="21">
        <f t="shared" si="88"/>
        <v>2</v>
      </c>
      <c r="BB64" s="66">
        <v>0</v>
      </c>
      <c r="BC64" s="15">
        <f t="shared" si="89"/>
        <v>0</v>
      </c>
      <c r="BD64" s="19">
        <f t="shared" si="90"/>
        <v>0</v>
      </c>
      <c r="BE64" s="53">
        <f t="shared" si="91"/>
        <v>0</v>
      </c>
      <c r="BF64" s="61">
        <f t="shared" si="92"/>
        <v>0</v>
      </c>
      <c r="BG64" s="62">
        <f t="shared" si="93"/>
        <v>0</v>
      </c>
      <c r="BH64" s="63">
        <f t="shared" si="94"/>
        <v>10.699999809265099</v>
      </c>
      <c r="BI64" s="46">
        <f t="shared" si="95"/>
        <v>0</v>
      </c>
      <c r="BJ64" s="64" t="e">
        <f t="shared" si="96"/>
        <v>#DIV/0!</v>
      </c>
      <c r="BK64" s="66">
        <v>0</v>
      </c>
      <c r="BL64" s="66">
        <v>0</v>
      </c>
      <c r="BM64" s="66">
        <v>0</v>
      </c>
      <c r="BN64" s="10">
        <f t="shared" si="97"/>
        <v>0</v>
      </c>
      <c r="BO64" s="15">
        <f t="shared" si="98"/>
        <v>0</v>
      </c>
      <c r="BP64" s="9">
        <f t="shared" si="99"/>
        <v>0</v>
      </c>
      <c r="BQ64" s="53">
        <f t="shared" si="100"/>
        <v>0</v>
      </c>
      <c r="BR64" s="7">
        <f t="shared" si="101"/>
        <v>0</v>
      </c>
      <c r="BS64" s="62">
        <f t="shared" si="102"/>
        <v>0</v>
      </c>
      <c r="BT64" s="48">
        <f t="shared" si="103"/>
        <v>10.699999809265099</v>
      </c>
      <c r="BU64" s="46">
        <f t="shared" si="104"/>
        <v>0</v>
      </c>
      <c r="BV64" s="64" t="e">
        <f t="shared" si="105"/>
        <v>#DIV/0!</v>
      </c>
      <c r="BW64" s="16">
        <f t="shared" si="106"/>
        <v>11</v>
      </c>
      <c r="BX64" s="69">
        <f t="shared" si="107"/>
        <v>245.9533461304884</v>
      </c>
      <c r="BY64" s="66">
        <v>11</v>
      </c>
      <c r="BZ64" s="15">
        <f t="shared" si="108"/>
        <v>245.9533461304884</v>
      </c>
      <c r="CA64" s="37">
        <f t="shared" si="109"/>
        <v>234.9533461304884</v>
      </c>
      <c r="CB64" s="54">
        <f t="shared" si="110"/>
        <v>234.9533461304884</v>
      </c>
      <c r="CC64" s="26">
        <f t="shared" si="111"/>
        <v>7.319418882569742E-2</v>
      </c>
      <c r="CD64" s="47">
        <f t="shared" si="112"/>
        <v>234.95334613048843</v>
      </c>
      <c r="CE64" s="48">
        <f t="shared" si="113"/>
        <v>10.756321593207923</v>
      </c>
      <c r="CF64" s="65">
        <f t="shared" si="114"/>
        <v>21.843280167343607</v>
      </c>
      <c r="CG64" t="s">
        <v>222</v>
      </c>
      <c r="CH64" s="66">
        <v>0</v>
      </c>
      <c r="CI64" s="15">
        <f t="shared" si="115"/>
        <v>227.80804251811367</v>
      </c>
      <c r="CJ64" s="37">
        <f t="shared" si="116"/>
        <v>227.80804251811367</v>
      </c>
      <c r="CK64" s="54">
        <f t="shared" si="117"/>
        <v>227.80804251811367</v>
      </c>
      <c r="CL64" s="26">
        <f t="shared" si="118"/>
        <v>3.5445471062410715E-2</v>
      </c>
      <c r="CM64" s="47">
        <f t="shared" si="119"/>
        <v>227.80804251811367</v>
      </c>
      <c r="CN64" s="48">
        <f t="shared" si="120"/>
        <v>10.756321593207923</v>
      </c>
      <c r="CO64" s="65">
        <f t="shared" si="121"/>
        <v>21.178991399993375</v>
      </c>
      <c r="CP64" s="70">
        <f t="shared" si="122"/>
        <v>2</v>
      </c>
      <c r="CQ64" s="1">
        <f t="shared" si="123"/>
        <v>22</v>
      </c>
    </row>
    <row r="65" spans="1:95" x14ac:dyDescent="0.2">
      <c r="A65" s="29" t="s">
        <v>269</v>
      </c>
      <c r="B65">
        <v>0</v>
      </c>
      <c r="C65">
        <v>0</v>
      </c>
      <c r="D65">
        <v>9.9480623252097403E-2</v>
      </c>
      <c r="E65">
        <v>0.90051937674790195</v>
      </c>
      <c r="F65">
        <v>0.964640444974175</v>
      </c>
      <c r="G65">
        <v>0.964640444974175</v>
      </c>
      <c r="H65">
        <v>8.8173840367739204E-2</v>
      </c>
      <c r="I65">
        <v>5.4743000417885497E-2</v>
      </c>
      <c r="J65">
        <v>6.9475899275199801E-2</v>
      </c>
      <c r="K65">
        <v>0.25888078799287001</v>
      </c>
      <c r="L65">
        <v>0.107296557570566</v>
      </c>
      <c r="M65">
        <v>-0.59992952076071304</v>
      </c>
      <c r="N65" s="21">
        <v>0</v>
      </c>
      <c r="O65">
        <v>0.99904636830721905</v>
      </c>
      <c r="P65">
        <v>0.99855222476338101</v>
      </c>
      <c r="Q65">
        <v>1.0010166196284001</v>
      </c>
      <c r="R65">
        <v>0.99603329336822</v>
      </c>
      <c r="S65">
        <v>9.4300003051757795</v>
      </c>
      <c r="T65" s="27">
        <f t="shared" si="62"/>
        <v>0.99603329336822</v>
      </c>
      <c r="U65" s="27">
        <f t="shared" si="63"/>
        <v>1.0010166196284001</v>
      </c>
      <c r="V65" s="39">
        <f t="shared" si="64"/>
        <v>9.3925942604275505</v>
      </c>
      <c r="W65" s="38">
        <f t="shared" si="65"/>
        <v>9.4395870285818404</v>
      </c>
      <c r="X65" s="44">
        <f t="shared" si="66"/>
        <v>1.2002477291494633</v>
      </c>
      <c r="Y65" s="44">
        <f t="shared" si="67"/>
        <v>0.35714786303630602</v>
      </c>
      <c r="Z65" s="22">
        <f t="shared" si="68"/>
        <v>1</v>
      </c>
      <c r="AA65" s="22">
        <f t="shared" si="69"/>
        <v>1</v>
      </c>
      <c r="AB65" s="22">
        <f t="shared" si="70"/>
        <v>1</v>
      </c>
      <c r="AC65" s="22">
        <v>1</v>
      </c>
      <c r="AD65" s="22">
        <v>1</v>
      </c>
      <c r="AE65" s="22">
        <v>1</v>
      </c>
      <c r="AF65" s="22">
        <f t="shared" si="71"/>
        <v>-0.10573411347504191</v>
      </c>
      <c r="AG65" s="22">
        <f t="shared" si="72"/>
        <v>0.97680415159684475</v>
      </c>
      <c r="AH65" s="22">
        <f t="shared" si="73"/>
        <v>0.107296557570566</v>
      </c>
      <c r="AI65" s="22">
        <f t="shared" si="74"/>
        <v>1.2130306710456078</v>
      </c>
      <c r="AJ65" s="22">
        <f t="shared" si="75"/>
        <v>-2.6288582302280261</v>
      </c>
      <c r="AK65" s="22">
        <f t="shared" si="76"/>
        <v>1.3004365594014071</v>
      </c>
      <c r="AL65" s="22">
        <f t="shared" si="77"/>
        <v>-0.59992952076071304</v>
      </c>
      <c r="AM65" s="22">
        <f t="shared" si="78"/>
        <v>3.028928709467313</v>
      </c>
      <c r="AN65" s="46">
        <v>0</v>
      </c>
      <c r="AO65" s="49">
        <v>0</v>
      </c>
      <c r="AP65" s="51">
        <v>0.5</v>
      </c>
      <c r="AQ65" s="50">
        <v>1</v>
      </c>
      <c r="AR65" s="17">
        <f t="shared" si="79"/>
        <v>0</v>
      </c>
      <c r="AS65" s="17">
        <f t="shared" si="80"/>
        <v>0</v>
      </c>
      <c r="AT65" s="17">
        <f t="shared" si="81"/>
        <v>42.084891415114505</v>
      </c>
      <c r="AU65" s="17">
        <f t="shared" si="82"/>
        <v>0</v>
      </c>
      <c r="AV65" s="17">
        <f t="shared" si="83"/>
        <v>0</v>
      </c>
      <c r="AW65" s="17">
        <f t="shared" si="84"/>
        <v>42.084891415114505</v>
      </c>
      <c r="AX65" s="14">
        <f t="shared" si="85"/>
        <v>0</v>
      </c>
      <c r="AY65" s="14">
        <f t="shared" si="86"/>
        <v>0</v>
      </c>
      <c r="AZ65" s="67">
        <f t="shared" si="87"/>
        <v>3.5356317801309837E-3</v>
      </c>
      <c r="BA65" s="21">
        <f t="shared" si="88"/>
        <v>0</v>
      </c>
      <c r="BB65" s="66">
        <v>0</v>
      </c>
      <c r="BC65" s="15">
        <f t="shared" si="89"/>
        <v>0</v>
      </c>
      <c r="BD65" s="19">
        <f t="shared" si="90"/>
        <v>0</v>
      </c>
      <c r="BE65" s="53">
        <f t="shared" si="91"/>
        <v>0</v>
      </c>
      <c r="BF65" s="61">
        <f t="shared" si="92"/>
        <v>0</v>
      </c>
      <c r="BG65" s="62">
        <f t="shared" si="93"/>
        <v>0</v>
      </c>
      <c r="BH65" s="63">
        <f t="shared" si="94"/>
        <v>9.4395870285818404</v>
      </c>
      <c r="BI65" s="46">
        <f t="shared" si="95"/>
        <v>0</v>
      </c>
      <c r="BJ65" s="64" t="e">
        <f t="shared" si="96"/>
        <v>#DIV/0!</v>
      </c>
      <c r="BK65" s="66">
        <v>0</v>
      </c>
      <c r="BL65" s="66">
        <v>0</v>
      </c>
      <c r="BM65" s="66">
        <v>0</v>
      </c>
      <c r="BN65" s="10">
        <f t="shared" si="97"/>
        <v>0</v>
      </c>
      <c r="BO65" s="15">
        <f t="shared" si="98"/>
        <v>0</v>
      </c>
      <c r="BP65" s="9">
        <f t="shared" si="99"/>
        <v>0</v>
      </c>
      <c r="BQ65" s="53">
        <f t="shared" si="100"/>
        <v>0</v>
      </c>
      <c r="BR65" s="7">
        <f t="shared" si="101"/>
        <v>0</v>
      </c>
      <c r="BS65" s="62">
        <f t="shared" si="102"/>
        <v>0</v>
      </c>
      <c r="BT65" s="48">
        <f t="shared" si="103"/>
        <v>9.4395870285818404</v>
      </c>
      <c r="BU65" s="46">
        <f t="shared" si="104"/>
        <v>0</v>
      </c>
      <c r="BV65" s="64" t="e">
        <f t="shared" si="105"/>
        <v>#DIV/0!</v>
      </c>
      <c r="BW65" s="16">
        <f t="shared" si="106"/>
        <v>0</v>
      </c>
      <c r="BX65" s="69">
        <f t="shared" si="107"/>
        <v>35.511885599635598</v>
      </c>
      <c r="BY65" s="66">
        <v>0</v>
      </c>
      <c r="BZ65" s="15">
        <f t="shared" si="108"/>
        <v>35.511885599635598</v>
      </c>
      <c r="CA65" s="37">
        <f t="shared" si="109"/>
        <v>35.511885599635598</v>
      </c>
      <c r="CB65" s="54">
        <f t="shared" si="110"/>
        <v>35.511885599635598</v>
      </c>
      <c r="CC65" s="26">
        <f t="shared" si="111"/>
        <v>1.1062892710166868E-2</v>
      </c>
      <c r="CD65" s="47">
        <f t="shared" si="112"/>
        <v>35.511885599635598</v>
      </c>
      <c r="CE65" s="48">
        <f t="shared" si="113"/>
        <v>9.3925942604275505</v>
      </c>
      <c r="CF65" s="65">
        <f t="shared" si="114"/>
        <v>3.7808388838057931</v>
      </c>
      <c r="CG65" t="s">
        <v>222</v>
      </c>
      <c r="CH65" s="66"/>
      <c r="CI65" s="15">
        <f t="shared" si="115"/>
        <v>32.891982450558544</v>
      </c>
      <c r="CJ65" s="37">
        <f t="shared" si="116"/>
        <v>32.891982450558544</v>
      </c>
      <c r="CK65" s="54">
        <f t="shared" si="117"/>
        <v>32.891982450558544</v>
      </c>
      <c r="CL65" s="26">
        <f t="shared" si="118"/>
        <v>5.1177816167043014E-3</v>
      </c>
      <c r="CM65" s="47">
        <f t="shared" si="119"/>
        <v>32.891982450558544</v>
      </c>
      <c r="CN65" s="48">
        <f t="shared" si="120"/>
        <v>9.3925942604275505</v>
      </c>
      <c r="CO65" s="65">
        <f t="shared" si="121"/>
        <v>3.5019060270853544</v>
      </c>
      <c r="CP65" s="70">
        <f t="shared" si="122"/>
        <v>0</v>
      </c>
      <c r="CQ65" s="1">
        <f t="shared" si="123"/>
        <v>0</v>
      </c>
    </row>
    <row r="66" spans="1:95" x14ac:dyDescent="0.2">
      <c r="A66" s="29" t="s">
        <v>207</v>
      </c>
      <c r="B66">
        <v>1</v>
      </c>
      <c r="C66">
        <v>1</v>
      </c>
      <c r="D66">
        <v>8.8650100738750806E-2</v>
      </c>
      <c r="E66">
        <v>0.91134989926124899</v>
      </c>
      <c r="F66">
        <v>0.18895542248835601</v>
      </c>
      <c r="G66">
        <v>0.18895542248835601</v>
      </c>
      <c r="H66">
        <v>3.1907179115300902E-2</v>
      </c>
      <c r="I66">
        <v>0.20957215373459001</v>
      </c>
      <c r="J66">
        <v>8.1773200052272302E-2</v>
      </c>
      <c r="K66">
        <v>0.12430402070770601</v>
      </c>
      <c r="L66">
        <v>0.51879468613804303</v>
      </c>
      <c r="M66">
        <v>0.80990684541663205</v>
      </c>
      <c r="N66" s="21">
        <v>0</v>
      </c>
      <c r="O66">
        <v>1</v>
      </c>
      <c r="P66">
        <v>1</v>
      </c>
      <c r="Q66">
        <v>0.99733822116062298</v>
      </c>
      <c r="R66">
        <v>0.97935935253392903</v>
      </c>
      <c r="S66">
        <v>2.88000011444091</v>
      </c>
      <c r="T66" s="27">
        <f t="shared" ref="T66:T97" si="124">IF(C66,P66,R66)</f>
        <v>1</v>
      </c>
      <c r="U66" s="27">
        <f t="shared" ref="U66:U97" si="125">IF(D66 = 0,O66,Q66)</f>
        <v>0.99733822116062298</v>
      </c>
      <c r="V66" s="39">
        <f t="shared" ref="V66:V97" si="126">S66*T66^(1-N66)</f>
        <v>2.88000011444091</v>
      </c>
      <c r="W66" s="38">
        <f t="shared" ref="W66:W97" si="127">S66*U66^(N66+1)</f>
        <v>2.8723341910788878</v>
      </c>
      <c r="X66" s="44">
        <f t="shared" ref="X66:X97" si="128">0.5 * (D66-MAX($D$3:$D$125))/(MIN($D$3:$D$125)-MAX($D$3:$D$125)) + 0.75</f>
        <v>1.2058440953449436</v>
      </c>
      <c r="Y66" s="44">
        <f t="shared" ref="Y66:Y97" si="129">AVERAGE(D66, F66, G66, H66, I66, J66, K66)</f>
        <v>0.13058821418933314</v>
      </c>
      <c r="Z66" s="22">
        <f t="shared" ref="Z66:Z97" si="130">AI66^N66</f>
        <v>1</v>
      </c>
      <c r="AA66" s="22">
        <f t="shared" ref="AA66:AA97" si="131">(Z66+AB66)/2</f>
        <v>1</v>
      </c>
      <c r="AB66" s="22">
        <f t="shared" ref="AB66:AB97" si="132">AM66^N66</f>
        <v>1</v>
      </c>
      <c r="AC66" s="22">
        <v>1</v>
      </c>
      <c r="AD66" s="22">
        <v>1</v>
      </c>
      <c r="AE66" s="22">
        <v>1</v>
      </c>
      <c r="AF66" s="22">
        <f t="shared" ref="AF66:AF97" si="133">PERCENTILE($L$2:$L$125, 0.05)</f>
        <v>-0.10573411347504191</v>
      </c>
      <c r="AG66" s="22">
        <f t="shared" ref="AG66:AG97" si="134">PERCENTILE($L$2:$L$125, 0.95)</f>
        <v>0.97680415159684475</v>
      </c>
      <c r="AH66" s="22">
        <f t="shared" ref="AH66:AH97" si="135">MIN(MAX(L66,AF66), AG66)</f>
        <v>0.51879468613804303</v>
      </c>
      <c r="AI66" s="22">
        <f t="shared" ref="AI66:AI97" si="136">AH66-$AH$126+1</f>
        <v>1.6245287996130848</v>
      </c>
      <c r="AJ66" s="22">
        <f t="shared" ref="AJ66:AJ97" si="137">PERCENTILE($M$2:$M$125, 0.02)</f>
        <v>-2.6288582302280261</v>
      </c>
      <c r="AK66" s="22">
        <f t="shared" ref="AK66:AK97" si="138">PERCENTILE($M$2:$M$125, 0.98)</f>
        <v>1.3004365594014071</v>
      </c>
      <c r="AL66" s="22">
        <f t="shared" ref="AL66:AL97" si="139">MIN(MAX(M66,AJ66), AK66)</f>
        <v>0.80990684541663205</v>
      </c>
      <c r="AM66" s="22">
        <f t="shared" ref="AM66:AM97" si="140">AL66-$AL$126 + 1</f>
        <v>4.4387650756446586</v>
      </c>
      <c r="AN66" s="46">
        <v>0</v>
      </c>
      <c r="AO66" s="49">
        <v>0</v>
      </c>
      <c r="AP66" s="51">
        <v>0.5</v>
      </c>
      <c r="AQ66" s="50">
        <v>1</v>
      </c>
      <c r="AR66" s="17">
        <f t="shared" ref="AR66:AR97" si="141">(AI66^4)*AB66*AE66*AN66</f>
        <v>0</v>
      </c>
      <c r="AS66" s="17">
        <f t="shared" ref="AS66:AS97" si="142">(AI66^4) *Z66*AC66*AO66</f>
        <v>0</v>
      </c>
      <c r="AT66" s="17">
        <f t="shared" ref="AT66:AT97" si="143">(AM66^4)*AA66*AP66*AQ66</f>
        <v>194.09692078888384</v>
      </c>
      <c r="AU66" s="17">
        <f t="shared" ref="AU66:AU97" si="144">MIN(AR66, 0.05*AR$126)</f>
        <v>0</v>
      </c>
      <c r="AV66" s="17">
        <f t="shared" ref="AV66:AV97" si="145">MIN(AS66, 0.05*AS$126)</f>
        <v>0</v>
      </c>
      <c r="AW66" s="17">
        <f t="shared" ref="AW66:AW97" si="146">MIN(AT66, 0.05*AT$126)</f>
        <v>194.09692078888384</v>
      </c>
      <c r="AX66" s="14">
        <f t="shared" ref="AX66:AX97" si="147">AU66/$AU$126</f>
        <v>0</v>
      </c>
      <c r="AY66" s="14">
        <f t="shared" ref="AY66:AY97" si="148">AV66/$AV$126</f>
        <v>0</v>
      </c>
      <c r="AZ66" s="67">
        <f t="shared" ref="AZ66:AZ97" si="149">AW66/$AW$126</f>
        <v>1.6306451519565522E-2</v>
      </c>
      <c r="BA66" s="21">
        <f t="shared" ref="BA66:BA97" si="150">N66</f>
        <v>0</v>
      </c>
      <c r="BB66" s="66">
        <v>0</v>
      </c>
      <c r="BC66" s="15">
        <f t="shared" ref="BC66:BC97" si="151">$D$132*AX66</f>
        <v>0</v>
      </c>
      <c r="BD66" s="19">
        <f t="shared" ref="BD66:BD97" si="152">BC66-BB66</f>
        <v>0</v>
      </c>
      <c r="BE66" s="53">
        <f t="shared" ref="BE66:BE97" si="153">BD66*IF($BD$126 &gt; 0, (BD66&gt;0), (BD66&lt;0))</f>
        <v>0</v>
      </c>
      <c r="BF66" s="61">
        <f t="shared" ref="BF66:BF97" si="154">BE66/$BE$126</f>
        <v>0</v>
      </c>
      <c r="BG66" s="62">
        <f t="shared" ref="BG66:BG97" si="155">BF66*$BD$126</f>
        <v>0</v>
      </c>
      <c r="BH66" s="63">
        <f t="shared" ref="BH66:BH97" si="156">(IF(BG66 &gt; 0, V66, W66))</f>
        <v>2.8723341910788878</v>
      </c>
      <c r="BI66" s="46">
        <f t="shared" ref="BI66:BI97" si="157">BG66/BH66</f>
        <v>0</v>
      </c>
      <c r="BJ66" s="64" t="e">
        <f t="shared" ref="BJ66:BJ97" si="158">BB66/BC66</f>
        <v>#DIV/0!</v>
      </c>
      <c r="BK66" s="66">
        <v>0</v>
      </c>
      <c r="BL66" s="66">
        <v>0</v>
      </c>
      <c r="BM66" s="66">
        <v>0</v>
      </c>
      <c r="BN66" s="10">
        <f t="shared" ref="BN66:BN97" si="159">SUM(BK66:BM66)</f>
        <v>0</v>
      </c>
      <c r="BO66" s="15">
        <f t="shared" ref="BO66:BO97" si="160">AY66*$D$131</f>
        <v>0</v>
      </c>
      <c r="BP66" s="9">
        <f t="shared" ref="BP66:BP97" si="161">BO66-BN66</f>
        <v>0</v>
      </c>
      <c r="BQ66" s="53">
        <f t="shared" ref="BQ66:BQ97" si="162">BP66*IF($BP$126 &gt; 0, (BP66&gt;0), (BP66&lt;0))</f>
        <v>0</v>
      </c>
      <c r="BR66" s="7">
        <f t="shared" ref="BR66:BR97" si="163">BQ66/$BQ$126</f>
        <v>0</v>
      </c>
      <c r="BS66" s="62">
        <f t="shared" ref="BS66:BS97" si="164">BR66*$BP$126</f>
        <v>0</v>
      </c>
      <c r="BT66" s="48">
        <f t="shared" ref="BT66:BT97" si="165">IF(BS66&gt;0,V66,W66)</f>
        <v>2.8723341910788878</v>
      </c>
      <c r="BU66" s="46">
        <f t="shared" ref="BU66:BU97" si="166">BS66/BT66</f>
        <v>0</v>
      </c>
      <c r="BV66" s="64" t="e">
        <f t="shared" ref="BV66:BV97" si="167">BN66/BO66</f>
        <v>#DIV/0!</v>
      </c>
      <c r="BW66" s="16">
        <f t="shared" ref="BW66:BW97" si="168">BB66+BN66+BY66</f>
        <v>75</v>
      </c>
      <c r="BX66" s="69">
        <f t="shared" ref="BX66:BX97" si="169">BC66+BO66+BZ66</f>
        <v>163.78199906251609</v>
      </c>
      <c r="BY66" s="66">
        <v>75</v>
      </c>
      <c r="BZ66" s="15">
        <f t="shared" ref="BZ66:BZ97" si="170">AZ66*$D$134</f>
        <v>163.78199906251609</v>
      </c>
      <c r="CA66" s="37">
        <f t="shared" ref="CA66:CA97" si="171">BZ66-BY66</f>
        <v>88.781999062516093</v>
      </c>
      <c r="CB66" s="54">
        <f t="shared" ref="CB66:CB97" si="172">CA66*(CA66&lt;&gt;0)</f>
        <v>88.781999062516093</v>
      </c>
      <c r="CC66" s="26">
        <f t="shared" ref="CC66:CC97" si="173">CB66/$CB$126</f>
        <v>2.7657943633182618E-2</v>
      </c>
      <c r="CD66" s="47">
        <f t="shared" ref="CD66:CD97" si="174">CC66 * $CA$126</f>
        <v>88.781999062516093</v>
      </c>
      <c r="CE66" s="48">
        <f t="shared" ref="CE66:CE97" si="175">IF(CD66&gt;0, V66, W66)</f>
        <v>2.88000011444091</v>
      </c>
      <c r="CF66" s="65">
        <f t="shared" ref="CF66:CF97" si="176">CD66/CE66</f>
        <v>30.827081782859999</v>
      </c>
      <c r="CG66" t="s">
        <v>222</v>
      </c>
      <c r="CH66" s="66">
        <v>0</v>
      </c>
      <c r="CI66" s="15">
        <f t="shared" ref="CI66:CI97" si="177">AZ66*$CH$129</f>
        <v>151.69891848651804</v>
      </c>
      <c r="CJ66" s="37">
        <f t="shared" ref="CJ66:CJ97" si="178">CI66-CH66</f>
        <v>151.69891848651804</v>
      </c>
      <c r="CK66" s="54">
        <f t="shared" ref="CK66:CK97" si="179">CJ66*(CJ66&lt;&gt;0)</f>
        <v>151.69891848651804</v>
      </c>
      <c r="CL66" s="26">
        <f t="shared" ref="CL66:CL97" si="180">CK66/$CK$126</f>
        <v>2.3603379257276808E-2</v>
      </c>
      <c r="CM66" s="47">
        <f t="shared" ref="CM66:CM97" si="181">CL66 * $CJ$126</f>
        <v>151.69891848651804</v>
      </c>
      <c r="CN66" s="48">
        <f t="shared" ref="CN66:CN97" si="182">IF(CD66&gt;0,V66,W66)</f>
        <v>2.88000011444091</v>
      </c>
      <c r="CO66" s="65">
        <f t="shared" ref="CO66:CO97" si="183">CM66/CN66</f>
        <v>52.673233492550438</v>
      </c>
      <c r="CP66" s="70">
        <f t="shared" ref="CP66:CP97" si="184">N66</f>
        <v>0</v>
      </c>
      <c r="CQ66" s="1">
        <f t="shared" ref="CQ66:CQ97" si="185">BW66+BY66</f>
        <v>150</v>
      </c>
    </row>
    <row r="67" spans="1:95" x14ac:dyDescent="0.2">
      <c r="A67" s="29" t="s">
        <v>144</v>
      </c>
      <c r="B67">
        <v>1</v>
      </c>
      <c r="C67">
        <v>1</v>
      </c>
      <c r="D67">
        <v>0.42668797443068301</v>
      </c>
      <c r="E67">
        <v>0.57331202556931604</v>
      </c>
      <c r="F67">
        <v>0.39888756456098501</v>
      </c>
      <c r="G67">
        <v>0.39888756456098501</v>
      </c>
      <c r="H67">
        <v>0.39866276640200499</v>
      </c>
      <c r="I67">
        <v>0.19264521521103201</v>
      </c>
      <c r="J67">
        <v>0.277128985185851</v>
      </c>
      <c r="K67">
        <v>0.33248053472352501</v>
      </c>
      <c r="L67">
        <v>0.74170090313581305</v>
      </c>
      <c r="M67">
        <v>-1.86374943278498</v>
      </c>
      <c r="N67" s="21">
        <v>0</v>
      </c>
      <c r="O67">
        <v>1.0014264430784501</v>
      </c>
      <c r="P67">
        <v>0.99725748866918895</v>
      </c>
      <c r="Q67">
        <v>1.0031972382028</v>
      </c>
      <c r="R67">
        <v>1.00275251998147</v>
      </c>
      <c r="S67">
        <v>91.089996337890597</v>
      </c>
      <c r="T67" s="27">
        <f t="shared" si="124"/>
        <v>0.99725748866918895</v>
      </c>
      <c r="U67" s="27">
        <f t="shared" si="125"/>
        <v>1.0031972382028</v>
      </c>
      <c r="V67" s="39">
        <f t="shared" si="126"/>
        <v>90.840180990810396</v>
      </c>
      <c r="W67" s="38">
        <f t="shared" si="127"/>
        <v>91.381232754075015</v>
      </c>
      <c r="X67" s="44">
        <f t="shared" si="128"/>
        <v>1.0311725846407929</v>
      </c>
      <c r="Y67" s="44">
        <f t="shared" si="129"/>
        <v>0.34648294358215231</v>
      </c>
      <c r="Z67" s="22">
        <f t="shared" si="130"/>
        <v>1</v>
      </c>
      <c r="AA67" s="22">
        <f t="shared" si="131"/>
        <v>1</v>
      </c>
      <c r="AB67" s="22">
        <f t="shared" si="132"/>
        <v>1</v>
      </c>
      <c r="AC67" s="22">
        <v>1</v>
      </c>
      <c r="AD67" s="22">
        <v>1</v>
      </c>
      <c r="AE67" s="22">
        <v>1</v>
      </c>
      <c r="AF67" s="22">
        <f t="shared" si="133"/>
        <v>-0.10573411347504191</v>
      </c>
      <c r="AG67" s="22">
        <f t="shared" si="134"/>
        <v>0.97680415159684475</v>
      </c>
      <c r="AH67" s="22">
        <f t="shared" si="135"/>
        <v>0.74170090313581305</v>
      </c>
      <c r="AI67" s="22">
        <f t="shared" si="136"/>
        <v>1.8474350166108549</v>
      </c>
      <c r="AJ67" s="22">
        <f t="shared" si="137"/>
        <v>-2.6288582302280261</v>
      </c>
      <c r="AK67" s="22">
        <f t="shared" si="138"/>
        <v>1.3004365594014071</v>
      </c>
      <c r="AL67" s="22">
        <f t="shared" si="139"/>
        <v>-1.86374943278498</v>
      </c>
      <c r="AM67" s="22">
        <f t="shared" si="140"/>
        <v>1.7651087974430462</v>
      </c>
      <c r="AN67" s="46">
        <v>1</v>
      </c>
      <c r="AO67" s="46">
        <v>1</v>
      </c>
      <c r="AP67" s="51">
        <v>1</v>
      </c>
      <c r="AQ67" s="21">
        <v>1</v>
      </c>
      <c r="AR67" s="17">
        <f t="shared" si="141"/>
        <v>11.648679175995776</v>
      </c>
      <c r="AS67" s="17">
        <f t="shared" si="142"/>
        <v>11.648679175995776</v>
      </c>
      <c r="AT67" s="17">
        <f t="shared" si="143"/>
        <v>9.7070198571938917</v>
      </c>
      <c r="AU67" s="17">
        <f t="shared" si="144"/>
        <v>11.648679175995776</v>
      </c>
      <c r="AV67" s="17">
        <f t="shared" si="145"/>
        <v>11.648679175995776</v>
      </c>
      <c r="AW67" s="17">
        <f t="shared" si="146"/>
        <v>9.7070198571938917</v>
      </c>
      <c r="AX67" s="14">
        <f t="shared" si="147"/>
        <v>1.4873534974348871E-2</v>
      </c>
      <c r="AY67" s="14">
        <f t="shared" si="148"/>
        <v>1.3687777704343738E-2</v>
      </c>
      <c r="AZ67" s="67">
        <f t="shared" si="149"/>
        <v>8.1550520254238532E-4</v>
      </c>
      <c r="BA67" s="21">
        <f t="shared" si="150"/>
        <v>0</v>
      </c>
      <c r="BB67" s="66">
        <v>2095</v>
      </c>
      <c r="BC67" s="15">
        <f t="shared" si="151"/>
        <v>1773.5798044812568</v>
      </c>
      <c r="BD67" s="19">
        <f t="shared" si="152"/>
        <v>-321.42019551874318</v>
      </c>
      <c r="BE67" s="53">
        <f t="shared" si="153"/>
        <v>0</v>
      </c>
      <c r="BF67" s="61">
        <f t="shared" si="154"/>
        <v>0</v>
      </c>
      <c r="BG67" s="62">
        <f t="shared" si="155"/>
        <v>0</v>
      </c>
      <c r="BH67" s="63">
        <f t="shared" si="156"/>
        <v>91.381232754075015</v>
      </c>
      <c r="BI67" s="46">
        <f t="shared" si="157"/>
        <v>0</v>
      </c>
      <c r="BJ67" s="64">
        <f t="shared" si="158"/>
        <v>1.1812268016959933</v>
      </c>
      <c r="BK67" s="66">
        <v>911</v>
      </c>
      <c r="BL67" s="66">
        <v>2186</v>
      </c>
      <c r="BM67" s="66">
        <v>91</v>
      </c>
      <c r="BN67" s="10">
        <f t="shared" si="159"/>
        <v>3188</v>
      </c>
      <c r="BO67" s="15">
        <f t="shared" si="160"/>
        <v>2428.3760180830313</v>
      </c>
      <c r="BP67" s="9">
        <f t="shared" si="161"/>
        <v>-759.62398191696866</v>
      </c>
      <c r="BQ67" s="53">
        <f t="shared" si="162"/>
        <v>0</v>
      </c>
      <c r="BR67" s="7">
        <f t="shared" si="163"/>
        <v>0</v>
      </c>
      <c r="BS67" s="62">
        <f t="shared" si="164"/>
        <v>0</v>
      </c>
      <c r="BT67" s="48">
        <f t="shared" si="165"/>
        <v>91.381232754075015</v>
      </c>
      <c r="BU67" s="46">
        <f t="shared" si="166"/>
        <v>0</v>
      </c>
      <c r="BV67" s="64">
        <f t="shared" si="167"/>
        <v>1.3128115152926847</v>
      </c>
      <c r="BW67" s="16">
        <f t="shared" si="168"/>
        <v>5283</v>
      </c>
      <c r="BX67" s="69">
        <f t="shared" si="169"/>
        <v>4210.1467568186245</v>
      </c>
      <c r="BY67" s="66">
        <v>0</v>
      </c>
      <c r="BZ67" s="15">
        <f t="shared" si="170"/>
        <v>8.1909342543357173</v>
      </c>
      <c r="CA67" s="37">
        <f t="shared" si="171"/>
        <v>8.1909342543357173</v>
      </c>
      <c r="CB67" s="54">
        <f t="shared" si="172"/>
        <v>8.1909342543357173</v>
      </c>
      <c r="CC67" s="26">
        <f t="shared" si="173"/>
        <v>2.5516929141232796E-3</v>
      </c>
      <c r="CD67" s="47">
        <f t="shared" si="174"/>
        <v>8.1909342543357173</v>
      </c>
      <c r="CE67" s="48">
        <f t="shared" si="175"/>
        <v>90.840180990810396</v>
      </c>
      <c r="CF67" s="65">
        <f t="shared" si="176"/>
        <v>9.0168625436406066E-2</v>
      </c>
      <c r="CG67" t="s">
        <v>222</v>
      </c>
      <c r="CH67" s="66">
        <v>0</v>
      </c>
      <c r="CI67" s="15">
        <f t="shared" si="177"/>
        <v>7.5866448992518105</v>
      </c>
      <c r="CJ67" s="37">
        <f t="shared" si="178"/>
        <v>7.5866448992518105</v>
      </c>
      <c r="CK67" s="54">
        <f t="shared" si="179"/>
        <v>7.5866448992518105</v>
      </c>
      <c r="CL67" s="26">
        <f t="shared" si="180"/>
        <v>1.1804333124711078E-3</v>
      </c>
      <c r="CM67" s="47">
        <f t="shared" si="181"/>
        <v>7.5866448992518105</v>
      </c>
      <c r="CN67" s="48">
        <f t="shared" si="182"/>
        <v>90.840180990810396</v>
      </c>
      <c r="CO67" s="65">
        <f t="shared" si="183"/>
        <v>8.3516400083122833E-2</v>
      </c>
      <c r="CP67" s="70">
        <f t="shared" si="184"/>
        <v>0</v>
      </c>
      <c r="CQ67" s="1">
        <f t="shared" si="185"/>
        <v>5283</v>
      </c>
    </row>
    <row r="68" spans="1:95" x14ac:dyDescent="0.2">
      <c r="A68" s="29" t="s">
        <v>252</v>
      </c>
      <c r="B68">
        <v>0</v>
      </c>
      <c r="C68">
        <v>0</v>
      </c>
      <c r="D68">
        <v>0.811426288453855</v>
      </c>
      <c r="E68">
        <v>0.188573711546144</v>
      </c>
      <c r="F68">
        <v>0.64084227254668202</v>
      </c>
      <c r="G68">
        <v>0.64084227254668202</v>
      </c>
      <c r="H68">
        <v>0.76201420810697795</v>
      </c>
      <c r="I68">
        <v>0.78040117007939802</v>
      </c>
      <c r="J68">
        <v>0.77115288991471198</v>
      </c>
      <c r="K68">
        <v>0.70298461608621698</v>
      </c>
      <c r="L68">
        <v>0.32726474595002802</v>
      </c>
      <c r="M68">
        <v>0.76335241519883501</v>
      </c>
      <c r="N68" s="21">
        <v>0</v>
      </c>
      <c r="O68">
        <v>0.98418266979797597</v>
      </c>
      <c r="P68">
        <v>0.99400000572204505</v>
      </c>
      <c r="Q68">
        <v>0.99774436312618298</v>
      </c>
      <c r="R68">
        <v>0.96966150832059395</v>
      </c>
      <c r="S68">
        <v>1.4900000095367401</v>
      </c>
      <c r="T68" s="27">
        <f t="shared" si="124"/>
        <v>0.96966150832059395</v>
      </c>
      <c r="U68" s="27">
        <f t="shared" si="125"/>
        <v>0.99774436312618298</v>
      </c>
      <c r="V68" s="39">
        <f t="shared" si="126"/>
        <v>1.4447956566450948</v>
      </c>
      <c r="W68" s="38">
        <f t="shared" si="127"/>
        <v>1.4866391105732413</v>
      </c>
      <c r="X68" s="44">
        <f t="shared" si="128"/>
        <v>0.83236994219653193</v>
      </c>
      <c r="Y68" s="44">
        <f t="shared" si="129"/>
        <v>0.72995195967636051</v>
      </c>
      <c r="Z68" s="22">
        <f t="shared" si="130"/>
        <v>1</v>
      </c>
      <c r="AA68" s="22">
        <f t="shared" si="131"/>
        <v>1</v>
      </c>
      <c r="AB68" s="22">
        <f t="shared" si="132"/>
        <v>1</v>
      </c>
      <c r="AC68" s="22">
        <v>1</v>
      </c>
      <c r="AD68" s="22">
        <v>1</v>
      </c>
      <c r="AE68" s="22">
        <v>1</v>
      </c>
      <c r="AF68" s="22">
        <f t="shared" si="133"/>
        <v>-0.10573411347504191</v>
      </c>
      <c r="AG68" s="22">
        <f t="shared" si="134"/>
        <v>0.97680415159684475</v>
      </c>
      <c r="AH68" s="22">
        <f t="shared" si="135"/>
        <v>0.32726474595002802</v>
      </c>
      <c r="AI68" s="22">
        <f t="shared" si="136"/>
        <v>1.43299885942507</v>
      </c>
      <c r="AJ68" s="22">
        <f t="shared" si="137"/>
        <v>-2.6288582302280261</v>
      </c>
      <c r="AK68" s="22">
        <f t="shared" si="138"/>
        <v>1.3004365594014071</v>
      </c>
      <c r="AL68" s="22">
        <f t="shared" si="139"/>
        <v>0.76335241519883501</v>
      </c>
      <c r="AM68" s="22">
        <f t="shared" si="140"/>
        <v>4.3922106454268608</v>
      </c>
      <c r="AN68" s="46">
        <v>0</v>
      </c>
      <c r="AO68" s="49">
        <v>0</v>
      </c>
      <c r="AP68" s="51">
        <v>0.5</v>
      </c>
      <c r="AQ68" s="50">
        <v>1</v>
      </c>
      <c r="AR68" s="17">
        <f t="shared" si="141"/>
        <v>0</v>
      </c>
      <c r="AS68" s="17">
        <f t="shared" si="142"/>
        <v>0</v>
      </c>
      <c r="AT68" s="17">
        <f t="shared" si="143"/>
        <v>186.08126303145579</v>
      </c>
      <c r="AU68" s="17">
        <f t="shared" si="144"/>
        <v>0</v>
      </c>
      <c r="AV68" s="17">
        <f t="shared" si="145"/>
        <v>0</v>
      </c>
      <c r="AW68" s="17">
        <f t="shared" si="146"/>
        <v>186.08126303145579</v>
      </c>
      <c r="AX68" s="14">
        <f t="shared" si="147"/>
        <v>0</v>
      </c>
      <c r="AY68" s="14">
        <f t="shared" si="148"/>
        <v>0</v>
      </c>
      <c r="AZ68" s="67">
        <f t="shared" si="149"/>
        <v>1.5633040864271832E-2</v>
      </c>
      <c r="BA68" s="21">
        <f t="shared" si="150"/>
        <v>0</v>
      </c>
      <c r="BB68" s="66">
        <v>0</v>
      </c>
      <c r="BC68" s="15">
        <f t="shared" si="151"/>
        <v>0</v>
      </c>
      <c r="BD68" s="19">
        <f t="shared" si="152"/>
        <v>0</v>
      </c>
      <c r="BE68" s="53">
        <f t="shared" si="153"/>
        <v>0</v>
      </c>
      <c r="BF68" s="61">
        <f t="shared" si="154"/>
        <v>0</v>
      </c>
      <c r="BG68" s="62">
        <f t="shared" si="155"/>
        <v>0</v>
      </c>
      <c r="BH68" s="63">
        <f t="shared" si="156"/>
        <v>1.4866391105732413</v>
      </c>
      <c r="BI68" s="46">
        <f t="shared" si="157"/>
        <v>0</v>
      </c>
      <c r="BJ68" s="64" t="e">
        <f t="shared" si="158"/>
        <v>#DIV/0!</v>
      </c>
      <c r="BK68" s="66">
        <v>0</v>
      </c>
      <c r="BL68" s="66">
        <v>0</v>
      </c>
      <c r="BM68" s="66">
        <v>0</v>
      </c>
      <c r="BN68" s="10">
        <f t="shared" si="159"/>
        <v>0</v>
      </c>
      <c r="BO68" s="15">
        <f t="shared" si="160"/>
        <v>0</v>
      </c>
      <c r="BP68" s="9">
        <f t="shared" si="161"/>
        <v>0</v>
      </c>
      <c r="BQ68" s="53">
        <f t="shared" si="162"/>
        <v>0</v>
      </c>
      <c r="BR68" s="7">
        <f t="shared" si="163"/>
        <v>0</v>
      </c>
      <c r="BS68" s="62">
        <f t="shared" si="164"/>
        <v>0</v>
      </c>
      <c r="BT68" s="48">
        <f t="shared" si="165"/>
        <v>1.4866391105732413</v>
      </c>
      <c r="BU68" s="46">
        <f t="shared" si="166"/>
        <v>0</v>
      </c>
      <c r="BV68" s="64" t="e">
        <f t="shared" si="167"/>
        <v>#DIV/0!</v>
      </c>
      <c r="BW68" s="16">
        <f t="shared" si="168"/>
        <v>77</v>
      </c>
      <c r="BX68" s="69">
        <f t="shared" si="169"/>
        <v>157.01826244074627</v>
      </c>
      <c r="BY68" s="66">
        <v>77</v>
      </c>
      <c r="BZ68" s="15">
        <f t="shared" si="170"/>
        <v>157.01826244074627</v>
      </c>
      <c r="CA68" s="37">
        <f t="shared" si="171"/>
        <v>80.01826244074627</v>
      </c>
      <c r="CB68" s="54">
        <f t="shared" si="172"/>
        <v>80.01826244074627</v>
      </c>
      <c r="CC68" s="26">
        <f t="shared" si="173"/>
        <v>2.492780761393968E-2</v>
      </c>
      <c r="CD68" s="47">
        <f t="shared" si="174"/>
        <v>80.01826244074627</v>
      </c>
      <c r="CE68" s="48">
        <f t="shared" si="175"/>
        <v>1.4447956566450948</v>
      </c>
      <c r="CF68" s="65">
        <f t="shared" si="176"/>
        <v>55.383792214986059</v>
      </c>
      <c r="CG68" t="s">
        <v>222</v>
      </c>
      <c r="CH68" s="66">
        <v>0</v>
      </c>
      <c r="CI68" s="15">
        <f t="shared" si="177"/>
        <v>145.43417916032087</v>
      </c>
      <c r="CJ68" s="37">
        <f t="shared" si="178"/>
        <v>145.43417916032087</v>
      </c>
      <c r="CK68" s="54">
        <f t="shared" si="179"/>
        <v>145.43417916032087</v>
      </c>
      <c r="CL68" s="26">
        <f t="shared" si="180"/>
        <v>2.2628625977955636E-2</v>
      </c>
      <c r="CM68" s="47">
        <f t="shared" si="181"/>
        <v>145.43417916032087</v>
      </c>
      <c r="CN68" s="48">
        <f t="shared" si="182"/>
        <v>1.4447956566450948</v>
      </c>
      <c r="CO68" s="65">
        <f t="shared" si="183"/>
        <v>100.66072561294104</v>
      </c>
      <c r="CP68" s="70">
        <f t="shared" si="184"/>
        <v>0</v>
      </c>
      <c r="CQ68" s="1">
        <f t="shared" si="185"/>
        <v>154</v>
      </c>
    </row>
    <row r="69" spans="1:95" x14ac:dyDescent="0.2">
      <c r="A69" s="29" t="s">
        <v>161</v>
      </c>
      <c r="B69">
        <v>0</v>
      </c>
      <c r="C69">
        <v>0</v>
      </c>
      <c r="D69">
        <v>3.1961646024770203E-2</v>
      </c>
      <c r="E69">
        <v>0.96803835397522897</v>
      </c>
      <c r="F69">
        <v>0.27612236789829098</v>
      </c>
      <c r="G69">
        <v>0.27612236789829098</v>
      </c>
      <c r="H69">
        <v>3.3430839949853699E-3</v>
      </c>
      <c r="I69">
        <v>5.43251149185123E-3</v>
      </c>
      <c r="J69">
        <v>4.2616126315025296E-3</v>
      </c>
      <c r="K69">
        <v>3.4303448381696897E-2</v>
      </c>
      <c r="L69">
        <v>0.94471510715735496</v>
      </c>
      <c r="M69">
        <v>-1.7998796107056501</v>
      </c>
      <c r="N69" s="21">
        <v>2</v>
      </c>
      <c r="O69">
        <v>0.99437465497400002</v>
      </c>
      <c r="P69">
        <v>0.97647819856649698</v>
      </c>
      <c r="Q69">
        <v>1.00856247224017</v>
      </c>
      <c r="R69">
        <v>0.99452906893591098</v>
      </c>
      <c r="S69">
        <v>214.25</v>
      </c>
      <c r="T69" s="27">
        <f t="shared" si="124"/>
        <v>0.99452906893591098</v>
      </c>
      <c r="U69" s="27">
        <f t="shared" si="125"/>
        <v>1.00856247224017</v>
      </c>
      <c r="V69" s="39">
        <f t="shared" si="126"/>
        <v>215.42859499243718</v>
      </c>
      <c r="W69" s="38">
        <f t="shared" si="127"/>
        <v>219.8007873457166</v>
      </c>
      <c r="X69" s="44">
        <f t="shared" si="128"/>
        <v>1.2351362510322048</v>
      </c>
      <c r="Y69" s="44">
        <f t="shared" si="129"/>
        <v>9.0221005474484001E-2</v>
      </c>
      <c r="Z69" s="22">
        <f t="shared" si="130"/>
        <v>4.204342006392003</v>
      </c>
      <c r="AA69" s="22">
        <f t="shared" si="131"/>
        <v>3.7747523985309899</v>
      </c>
      <c r="AB69" s="22">
        <f t="shared" si="132"/>
        <v>3.3451627906699763</v>
      </c>
      <c r="AC69" s="22">
        <v>1</v>
      </c>
      <c r="AD69" s="22">
        <v>1</v>
      </c>
      <c r="AE69" s="22">
        <v>1</v>
      </c>
      <c r="AF69" s="22">
        <f t="shared" si="133"/>
        <v>-0.10573411347504191</v>
      </c>
      <c r="AG69" s="22">
        <f t="shared" si="134"/>
        <v>0.97680415159684475</v>
      </c>
      <c r="AH69" s="22">
        <f t="shared" si="135"/>
        <v>0.94471510715735496</v>
      </c>
      <c r="AI69" s="22">
        <f t="shared" si="136"/>
        <v>2.0504492206323968</v>
      </c>
      <c r="AJ69" s="22">
        <f t="shared" si="137"/>
        <v>-2.6288582302280261</v>
      </c>
      <c r="AK69" s="22">
        <f t="shared" si="138"/>
        <v>1.3004365594014071</v>
      </c>
      <c r="AL69" s="22">
        <f t="shared" si="139"/>
        <v>-1.7998796107056501</v>
      </c>
      <c r="AM69" s="22">
        <f t="shared" si="140"/>
        <v>1.8289786195223761</v>
      </c>
      <c r="AN69" s="46">
        <v>1</v>
      </c>
      <c r="AO69" s="46">
        <v>1</v>
      </c>
      <c r="AP69" s="51">
        <v>1</v>
      </c>
      <c r="AQ69" s="21">
        <v>1</v>
      </c>
      <c r="AR69" s="17">
        <f t="shared" si="141"/>
        <v>59.130742326880522</v>
      </c>
      <c r="AS69" s="17">
        <f t="shared" si="142"/>
        <v>74.318016608170538</v>
      </c>
      <c r="AT69" s="17">
        <f t="shared" si="143"/>
        <v>42.239910024024532</v>
      </c>
      <c r="AU69" s="17">
        <f t="shared" si="144"/>
        <v>41.40677850738961</v>
      </c>
      <c r="AV69" s="17">
        <f t="shared" si="145"/>
        <v>74.318016608170538</v>
      </c>
      <c r="AW69" s="17">
        <f t="shared" si="146"/>
        <v>42.239910024024532</v>
      </c>
      <c r="AX69" s="14">
        <f t="shared" si="147"/>
        <v>5.2869957099846897E-2</v>
      </c>
      <c r="AY69" s="14">
        <f t="shared" si="148"/>
        <v>8.73273677977663E-2</v>
      </c>
      <c r="AZ69" s="67">
        <f t="shared" si="149"/>
        <v>3.5486551883362654E-3</v>
      </c>
      <c r="BA69" s="21">
        <f t="shared" si="150"/>
        <v>2</v>
      </c>
      <c r="BB69" s="66">
        <v>5356</v>
      </c>
      <c r="BC69" s="15">
        <f t="shared" si="151"/>
        <v>6304.4251644141432</v>
      </c>
      <c r="BD69" s="19">
        <f t="shared" si="152"/>
        <v>948.42516441414318</v>
      </c>
      <c r="BE69" s="53">
        <f t="shared" si="153"/>
        <v>948.42516441414318</v>
      </c>
      <c r="BF69" s="61">
        <f t="shared" si="154"/>
        <v>4.7108779646561093E-2</v>
      </c>
      <c r="BG69" s="62">
        <f t="shared" si="155"/>
        <v>63.832396421089832</v>
      </c>
      <c r="BH69" s="63">
        <f t="shared" si="156"/>
        <v>215.42859499243718</v>
      </c>
      <c r="BI69" s="46">
        <f t="shared" si="157"/>
        <v>0.2963041950087022</v>
      </c>
      <c r="BJ69" s="64">
        <f t="shared" si="158"/>
        <v>0.84956199182637482</v>
      </c>
      <c r="BK69" s="66">
        <v>1928</v>
      </c>
      <c r="BL69" s="66">
        <v>4928</v>
      </c>
      <c r="BM69" s="66">
        <v>0</v>
      </c>
      <c r="BN69" s="10">
        <f t="shared" si="159"/>
        <v>6856</v>
      </c>
      <c r="BO69" s="15">
        <f t="shared" si="160"/>
        <v>15492.922975737314</v>
      </c>
      <c r="BP69" s="9">
        <f t="shared" si="161"/>
        <v>8636.9229757373141</v>
      </c>
      <c r="BQ69" s="53">
        <f t="shared" si="162"/>
        <v>8636.9229757373141</v>
      </c>
      <c r="BR69" s="7">
        <f t="shared" si="163"/>
        <v>0.13606346847916673</v>
      </c>
      <c r="BS69" s="62">
        <f t="shared" si="164"/>
        <v>658.13899703372886</v>
      </c>
      <c r="BT69" s="48">
        <f t="shared" si="165"/>
        <v>215.42859499243718</v>
      </c>
      <c r="BU69" s="46">
        <f t="shared" si="166"/>
        <v>3.0550215353576133</v>
      </c>
      <c r="BV69" s="64">
        <f t="shared" si="167"/>
        <v>0.4425246295187058</v>
      </c>
      <c r="BW69" s="16">
        <f t="shared" si="168"/>
        <v>12212</v>
      </c>
      <c r="BX69" s="69">
        <f t="shared" si="169"/>
        <v>21832.990832863106</v>
      </c>
      <c r="BY69" s="66">
        <v>0</v>
      </c>
      <c r="BZ69" s="15">
        <f t="shared" si="170"/>
        <v>35.642692711649453</v>
      </c>
      <c r="CA69" s="37">
        <f t="shared" si="171"/>
        <v>35.642692711649453</v>
      </c>
      <c r="CB69" s="54">
        <f t="shared" si="172"/>
        <v>35.642692711649453</v>
      </c>
      <c r="CC69" s="26">
        <f t="shared" si="173"/>
        <v>1.1103642589298909E-2</v>
      </c>
      <c r="CD69" s="47">
        <f t="shared" si="174"/>
        <v>35.642692711649453</v>
      </c>
      <c r="CE69" s="48">
        <f t="shared" si="175"/>
        <v>215.42859499243718</v>
      </c>
      <c r="CF69" s="65">
        <f t="shared" si="176"/>
        <v>0.16545014700996738</v>
      </c>
      <c r="CG69" t="s">
        <v>222</v>
      </c>
      <c r="CH69" s="66">
        <v>0</v>
      </c>
      <c r="CI69" s="15">
        <f t="shared" si="177"/>
        <v>33.013139217092274</v>
      </c>
      <c r="CJ69" s="37">
        <f t="shared" si="178"/>
        <v>33.013139217092274</v>
      </c>
      <c r="CK69" s="54">
        <f t="shared" si="179"/>
        <v>33.013139217092274</v>
      </c>
      <c r="CL69" s="26">
        <f t="shared" si="180"/>
        <v>5.1366328329068419E-3</v>
      </c>
      <c r="CM69" s="47">
        <f t="shared" si="181"/>
        <v>33.013139217092274</v>
      </c>
      <c r="CN69" s="48">
        <f t="shared" si="182"/>
        <v>215.42859499243718</v>
      </c>
      <c r="CO69" s="65">
        <f t="shared" si="183"/>
        <v>0.15324399817141837</v>
      </c>
      <c r="CP69" s="70">
        <f t="shared" si="184"/>
        <v>2</v>
      </c>
      <c r="CQ69" s="1">
        <f t="shared" si="185"/>
        <v>12212</v>
      </c>
    </row>
    <row r="70" spans="1:95" x14ac:dyDescent="0.2">
      <c r="A70" s="29" t="s">
        <v>118</v>
      </c>
      <c r="B70">
        <v>1</v>
      </c>
      <c r="C70">
        <v>1</v>
      </c>
      <c r="D70">
        <v>0.18298042349180901</v>
      </c>
      <c r="E70">
        <v>0.81701957650819002</v>
      </c>
      <c r="F70">
        <v>0.21454112038140599</v>
      </c>
      <c r="G70">
        <v>0.21454112038140599</v>
      </c>
      <c r="H70">
        <v>2.5908900961136599E-2</v>
      </c>
      <c r="I70">
        <v>8.39949853740075E-2</v>
      </c>
      <c r="J70">
        <v>4.6649949167038497E-2</v>
      </c>
      <c r="K70">
        <v>0.100041653125246</v>
      </c>
      <c r="L70">
        <v>0.51133296917329996</v>
      </c>
      <c r="M70">
        <v>-2.1445022742259598</v>
      </c>
      <c r="N70" s="21">
        <v>0</v>
      </c>
      <c r="O70">
        <v>1.0186546692973699</v>
      </c>
      <c r="P70">
        <v>0.97855853354585798</v>
      </c>
      <c r="Q70">
        <v>1.01909919261024</v>
      </c>
      <c r="R70">
        <v>0.98649880905571996</v>
      </c>
      <c r="S70">
        <v>42.790000915527301</v>
      </c>
      <c r="T70" s="27">
        <f t="shared" si="124"/>
        <v>0.97855853354585798</v>
      </c>
      <c r="U70" s="27">
        <f t="shared" si="125"/>
        <v>1.01909919261024</v>
      </c>
      <c r="V70" s="39">
        <f t="shared" si="126"/>
        <v>41.872520546324317</v>
      </c>
      <c r="W70" s="38">
        <f t="shared" si="127"/>
        <v>43.607255384805299</v>
      </c>
      <c r="X70" s="44">
        <f t="shared" si="128"/>
        <v>1.1571015689512802</v>
      </c>
      <c r="Y70" s="44">
        <f t="shared" si="129"/>
        <v>0.12409402184029281</v>
      </c>
      <c r="Z70" s="22">
        <f t="shared" si="130"/>
        <v>1</v>
      </c>
      <c r="AA70" s="22">
        <f t="shared" si="131"/>
        <v>1</v>
      </c>
      <c r="AB70" s="22">
        <f t="shared" si="132"/>
        <v>1</v>
      </c>
      <c r="AC70" s="22">
        <v>1</v>
      </c>
      <c r="AD70" s="22">
        <v>1</v>
      </c>
      <c r="AE70" s="22">
        <v>1</v>
      </c>
      <c r="AF70" s="22">
        <f t="shared" si="133"/>
        <v>-0.10573411347504191</v>
      </c>
      <c r="AG70" s="22">
        <f t="shared" si="134"/>
        <v>0.97680415159684475</v>
      </c>
      <c r="AH70" s="22">
        <f t="shared" si="135"/>
        <v>0.51133296917329996</v>
      </c>
      <c r="AI70" s="22">
        <f t="shared" si="136"/>
        <v>1.617067082648342</v>
      </c>
      <c r="AJ70" s="22">
        <f t="shared" si="137"/>
        <v>-2.6288582302280261</v>
      </c>
      <c r="AK70" s="22">
        <f t="shared" si="138"/>
        <v>1.3004365594014071</v>
      </c>
      <c r="AL70" s="22">
        <f t="shared" si="139"/>
        <v>-2.1445022742259598</v>
      </c>
      <c r="AM70" s="22">
        <f t="shared" si="140"/>
        <v>1.4843559560020663</v>
      </c>
      <c r="AN70" s="46">
        <v>1</v>
      </c>
      <c r="AO70" s="46">
        <v>1</v>
      </c>
      <c r="AP70" s="51">
        <v>1</v>
      </c>
      <c r="AQ70" s="21">
        <v>1</v>
      </c>
      <c r="AR70" s="17">
        <f t="shared" si="141"/>
        <v>6.8377331262200487</v>
      </c>
      <c r="AS70" s="17">
        <f t="shared" si="142"/>
        <v>6.8377331262200487</v>
      </c>
      <c r="AT70" s="17">
        <f t="shared" si="143"/>
        <v>4.8545864314688041</v>
      </c>
      <c r="AU70" s="17">
        <f t="shared" si="144"/>
        <v>6.8377331262200487</v>
      </c>
      <c r="AV70" s="17">
        <f t="shared" si="145"/>
        <v>6.8377331262200487</v>
      </c>
      <c r="AW70" s="17">
        <f t="shared" si="146"/>
        <v>4.8545864314688041</v>
      </c>
      <c r="AX70" s="14">
        <f t="shared" si="147"/>
        <v>8.7307119770000802E-3</v>
      </c>
      <c r="AY70" s="14">
        <f t="shared" si="148"/>
        <v>8.034676689026991E-3</v>
      </c>
      <c r="AZ70" s="67">
        <f t="shared" si="149"/>
        <v>4.0784304032514201E-4</v>
      </c>
      <c r="BA70" s="21">
        <f t="shared" si="150"/>
        <v>0</v>
      </c>
      <c r="BB70" s="66">
        <v>1797</v>
      </c>
      <c r="BC70" s="15">
        <f t="shared" si="151"/>
        <v>1041.0850189853975</v>
      </c>
      <c r="BD70" s="19">
        <f t="shared" si="152"/>
        <v>-755.91498101460252</v>
      </c>
      <c r="BE70" s="53">
        <f t="shared" si="153"/>
        <v>0</v>
      </c>
      <c r="BF70" s="61">
        <f t="shared" si="154"/>
        <v>0</v>
      </c>
      <c r="BG70" s="62">
        <f t="shared" si="155"/>
        <v>0</v>
      </c>
      <c r="BH70" s="63">
        <f t="shared" si="156"/>
        <v>43.607255384805299</v>
      </c>
      <c r="BI70" s="46">
        <f t="shared" si="157"/>
        <v>0</v>
      </c>
      <c r="BJ70" s="64">
        <f t="shared" si="158"/>
        <v>1.7260838137420218</v>
      </c>
      <c r="BK70" s="66">
        <v>813</v>
      </c>
      <c r="BL70" s="66">
        <v>1540</v>
      </c>
      <c r="BM70" s="66">
        <v>0</v>
      </c>
      <c r="BN70" s="10">
        <f t="shared" si="159"/>
        <v>2353</v>
      </c>
      <c r="BO70" s="15">
        <f t="shared" si="160"/>
        <v>1425.4480607536566</v>
      </c>
      <c r="BP70" s="9">
        <f t="shared" si="161"/>
        <v>-927.55193924634341</v>
      </c>
      <c r="BQ70" s="53">
        <f t="shared" si="162"/>
        <v>0</v>
      </c>
      <c r="BR70" s="7">
        <f t="shared" si="163"/>
        <v>0</v>
      </c>
      <c r="BS70" s="62">
        <f t="shared" si="164"/>
        <v>0</v>
      </c>
      <c r="BT70" s="48">
        <f t="shared" si="165"/>
        <v>43.607255384805299</v>
      </c>
      <c r="BU70" s="46">
        <f t="shared" si="166"/>
        <v>0</v>
      </c>
      <c r="BV70" s="64">
        <f t="shared" si="167"/>
        <v>1.6507090400445263</v>
      </c>
      <c r="BW70" s="16">
        <f t="shared" si="168"/>
        <v>4150</v>
      </c>
      <c r="BX70" s="69">
        <f t="shared" si="169"/>
        <v>2470.62945523608</v>
      </c>
      <c r="BY70" s="66">
        <v>0</v>
      </c>
      <c r="BZ70" s="15">
        <f t="shared" si="170"/>
        <v>4.0963754970257265</v>
      </c>
      <c r="CA70" s="37">
        <f t="shared" si="171"/>
        <v>4.0963754970257265</v>
      </c>
      <c r="CB70" s="54">
        <f t="shared" si="172"/>
        <v>4.0963754970257265</v>
      </c>
      <c r="CC70" s="26">
        <f t="shared" si="173"/>
        <v>1.276129438325773E-3</v>
      </c>
      <c r="CD70" s="47">
        <f t="shared" si="174"/>
        <v>4.0963754970257265</v>
      </c>
      <c r="CE70" s="48">
        <f t="shared" si="175"/>
        <v>41.872520546324317</v>
      </c>
      <c r="CF70" s="65">
        <f t="shared" si="176"/>
        <v>9.78296850435319E-2</v>
      </c>
      <c r="CG70" t="s">
        <v>222</v>
      </c>
      <c r="CH70" s="66">
        <v>0</v>
      </c>
      <c r="CI70" s="15">
        <f t="shared" si="177"/>
        <v>3.7941638041447963</v>
      </c>
      <c r="CJ70" s="37">
        <f t="shared" si="178"/>
        <v>3.7941638041447963</v>
      </c>
      <c r="CK70" s="54">
        <f t="shared" si="179"/>
        <v>3.7941638041447963</v>
      </c>
      <c r="CL70" s="26">
        <f t="shared" si="180"/>
        <v>5.9034756560522733E-4</v>
      </c>
      <c r="CM70" s="47">
        <f t="shared" si="181"/>
        <v>3.7941638041447963</v>
      </c>
      <c r="CN70" s="48">
        <f t="shared" si="182"/>
        <v>41.872520546324317</v>
      </c>
      <c r="CO70" s="65">
        <f t="shared" si="183"/>
        <v>9.0612262043008499E-2</v>
      </c>
      <c r="CP70" s="70">
        <f t="shared" si="184"/>
        <v>0</v>
      </c>
      <c r="CQ70" s="1">
        <f t="shared" si="185"/>
        <v>4150</v>
      </c>
    </row>
    <row r="71" spans="1:95" x14ac:dyDescent="0.2">
      <c r="A71" s="29" t="s">
        <v>270</v>
      </c>
      <c r="B71">
        <v>0</v>
      </c>
      <c r="C71">
        <v>1</v>
      </c>
      <c r="D71">
        <v>0.18218138234119</v>
      </c>
      <c r="E71">
        <v>0.81781861765880903</v>
      </c>
      <c r="F71">
        <v>0.98013508144616601</v>
      </c>
      <c r="G71">
        <v>0.98013508144616601</v>
      </c>
      <c r="H71">
        <v>5.7668198913497698E-2</v>
      </c>
      <c r="I71">
        <v>0.16548265775177601</v>
      </c>
      <c r="J71">
        <v>9.7688724139296995E-2</v>
      </c>
      <c r="K71">
        <v>0.30943197247641002</v>
      </c>
      <c r="L71">
        <v>0.126647616530911</v>
      </c>
      <c r="M71">
        <v>-0.68055879658068097</v>
      </c>
      <c r="N71" s="21">
        <v>0</v>
      </c>
      <c r="O71">
        <v>0.999421648185842</v>
      </c>
      <c r="P71">
        <v>0.99850020668620798</v>
      </c>
      <c r="Q71">
        <v>1.0020757371292399</v>
      </c>
      <c r="R71">
        <v>0.99541646151022101</v>
      </c>
      <c r="S71">
        <v>9.5699996948242099</v>
      </c>
      <c r="T71" s="27">
        <f t="shared" si="124"/>
        <v>0.99850020668620798</v>
      </c>
      <c r="U71" s="27">
        <f t="shared" si="125"/>
        <v>1.0020757371292399</v>
      </c>
      <c r="V71" s="39">
        <f t="shared" si="126"/>
        <v>9.5556466732689209</v>
      </c>
      <c r="W71" s="38">
        <f t="shared" si="127"/>
        <v>9.5898644985175707</v>
      </c>
      <c r="X71" s="44">
        <f t="shared" si="128"/>
        <v>1.1575144508670523</v>
      </c>
      <c r="Y71" s="44">
        <f t="shared" si="129"/>
        <v>0.39610329978778613</v>
      </c>
      <c r="Z71" s="22">
        <f t="shared" si="130"/>
        <v>1</v>
      </c>
      <c r="AA71" s="22">
        <f t="shared" si="131"/>
        <v>1</v>
      </c>
      <c r="AB71" s="22">
        <f t="shared" si="132"/>
        <v>1</v>
      </c>
      <c r="AC71" s="22">
        <v>1</v>
      </c>
      <c r="AD71" s="22">
        <v>1</v>
      </c>
      <c r="AE71" s="22">
        <v>1</v>
      </c>
      <c r="AF71" s="22">
        <f t="shared" si="133"/>
        <v>-0.10573411347504191</v>
      </c>
      <c r="AG71" s="22">
        <f t="shared" si="134"/>
        <v>0.97680415159684475</v>
      </c>
      <c r="AH71" s="22">
        <f t="shared" si="135"/>
        <v>0.126647616530911</v>
      </c>
      <c r="AI71" s="22">
        <f t="shared" si="136"/>
        <v>1.232381730005953</v>
      </c>
      <c r="AJ71" s="22">
        <f t="shared" si="137"/>
        <v>-2.6288582302280261</v>
      </c>
      <c r="AK71" s="22">
        <f t="shared" si="138"/>
        <v>1.3004365594014071</v>
      </c>
      <c r="AL71" s="22">
        <f t="shared" si="139"/>
        <v>-0.68055879658068097</v>
      </c>
      <c r="AM71" s="22">
        <f t="shared" si="140"/>
        <v>2.9482994336473451</v>
      </c>
      <c r="AN71" s="46">
        <v>0</v>
      </c>
      <c r="AO71" s="49">
        <v>0</v>
      </c>
      <c r="AP71" s="51">
        <v>0.5</v>
      </c>
      <c r="AQ71" s="50">
        <v>1</v>
      </c>
      <c r="AR71" s="17">
        <f t="shared" si="141"/>
        <v>0</v>
      </c>
      <c r="AS71" s="17">
        <f t="shared" si="142"/>
        <v>0</v>
      </c>
      <c r="AT71" s="17">
        <f t="shared" si="143"/>
        <v>37.779513442708982</v>
      </c>
      <c r="AU71" s="17">
        <f t="shared" si="144"/>
        <v>0</v>
      </c>
      <c r="AV71" s="17">
        <f t="shared" si="145"/>
        <v>0</v>
      </c>
      <c r="AW71" s="17">
        <f t="shared" si="146"/>
        <v>37.779513442708982</v>
      </c>
      <c r="AX71" s="14">
        <f t="shared" si="147"/>
        <v>0</v>
      </c>
      <c r="AY71" s="14">
        <f t="shared" si="148"/>
        <v>0</v>
      </c>
      <c r="AZ71" s="67">
        <f t="shared" si="149"/>
        <v>3.1739287871360702E-3</v>
      </c>
      <c r="BA71" s="21">
        <f t="shared" si="150"/>
        <v>0</v>
      </c>
      <c r="BB71" s="66">
        <v>0</v>
      </c>
      <c r="BC71" s="15">
        <f t="shared" si="151"/>
        <v>0</v>
      </c>
      <c r="BD71" s="19">
        <f t="shared" si="152"/>
        <v>0</v>
      </c>
      <c r="BE71" s="53">
        <f t="shared" si="153"/>
        <v>0</v>
      </c>
      <c r="BF71" s="61">
        <f t="shared" si="154"/>
        <v>0</v>
      </c>
      <c r="BG71" s="62">
        <f t="shared" si="155"/>
        <v>0</v>
      </c>
      <c r="BH71" s="63">
        <f t="shared" si="156"/>
        <v>9.5898644985175707</v>
      </c>
      <c r="BI71" s="46">
        <f t="shared" si="157"/>
        <v>0</v>
      </c>
      <c r="BJ71" s="64" t="e">
        <f t="shared" si="158"/>
        <v>#DIV/0!</v>
      </c>
      <c r="BK71" s="66">
        <v>0</v>
      </c>
      <c r="BL71" s="66">
        <v>0</v>
      </c>
      <c r="BM71" s="66">
        <v>0</v>
      </c>
      <c r="BN71" s="10">
        <f t="shared" si="159"/>
        <v>0</v>
      </c>
      <c r="BO71" s="15">
        <f t="shared" si="160"/>
        <v>0</v>
      </c>
      <c r="BP71" s="9">
        <f t="shared" si="161"/>
        <v>0</v>
      </c>
      <c r="BQ71" s="53">
        <f t="shared" si="162"/>
        <v>0</v>
      </c>
      <c r="BR71" s="7">
        <f t="shared" si="163"/>
        <v>0</v>
      </c>
      <c r="BS71" s="62">
        <f t="shared" si="164"/>
        <v>0</v>
      </c>
      <c r="BT71" s="48">
        <f t="shared" si="165"/>
        <v>9.5898644985175707</v>
      </c>
      <c r="BU71" s="46">
        <f t="shared" si="166"/>
        <v>0</v>
      </c>
      <c r="BV71" s="64" t="e">
        <f t="shared" si="167"/>
        <v>#DIV/0!</v>
      </c>
      <c r="BW71" s="16">
        <f t="shared" si="168"/>
        <v>0</v>
      </c>
      <c r="BX71" s="69">
        <f t="shared" si="169"/>
        <v>31.878940737994689</v>
      </c>
      <c r="BY71" s="66">
        <v>0</v>
      </c>
      <c r="BZ71" s="15">
        <f t="shared" si="170"/>
        <v>31.878940737994689</v>
      </c>
      <c r="CA71" s="37">
        <f t="shared" si="171"/>
        <v>31.878940737994689</v>
      </c>
      <c r="CB71" s="54">
        <f t="shared" si="172"/>
        <v>31.878940737994689</v>
      </c>
      <c r="CC71" s="26">
        <f t="shared" si="173"/>
        <v>9.9311341862911937E-3</v>
      </c>
      <c r="CD71" s="47">
        <f t="shared" si="174"/>
        <v>31.878940737994693</v>
      </c>
      <c r="CE71" s="48">
        <f t="shared" si="175"/>
        <v>9.5556466732689209</v>
      </c>
      <c r="CF71" s="65">
        <f t="shared" si="176"/>
        <v>3.3361364047891411</v>
      </c>
      <c r="CG71" t="s">
        <v>222</v>
      </c>
      <c r="CH71" s="66"/>
      <c r="CI71" s="15">
        <f t="shared" si="177"/>
        <v>29.527059506726861</v>
      </c>
      <c r="CJ71" s="37">
        <f t="shared" si="178"/>
        <v>29.527059506726861</v>
      </c>
      <c r="CK71" s="54">
        <f t="shared" si="179"/>
        <v>29.527059506726861</v>
      </c>
      <c r="CL71" s="26">
        <f t="shared" si="180"/>
        <v>4.5942211773341932E-3</v>
      </c>
      <c r="CM71" s="47">
        <f t="shared" si="181"/>
        <v>29.527059506726861</v>
      </c>
      <c r="CN71" s="48">
        <f t="shared" si="182"/>
        <v>9.5556466732689209</v>
      </c>
      <c r="CO71" s="65">
        <f t="shared" si="183"/>
        <v>3.0900116461323552</v>
      </c>
      <c r="CP71" s="70">
        <f t="shared" si="184"/>
        <v>0</v>
      </c>
      <c r="CQ71" s="1">
        <f t="shared" si="185"/>
        <v>0</v>
      </c>
    </row>
    <row r="72" spans="1:95" x14ac:dyDescent="0.2">
      <c r="A72" s="29" t="s">
        <v>254</v>
      </c>
      <c r="B72">
        <v>1</v>
      </c>
      <c r="C72">
        <v>1</v>
      </c>
      <c r="D72">
        <v>0.11705952856572099</v>
      </c>
      <c r="E72">
        <v>0.88294047143427801</v>
      </c>
      <c r="F72">
        <v>0.97775129121970605</v>
      </c>
      <c r="G72">
        <v>0.97775129121970605</v>
      </c>
      <c r="H72">
        <v>2.7580442958629301E-2</v>
      </c>
      <c r="I72">
        <v>0.13038027580442901</v>
      </c>
      <c r="J72">
        <v>5.9966205147186202E-2</v>
      </c>
      <c r="K72">
        <v>0.24214052637302799</v>
      </c>
      <c r="L72">
        <v>8.0134534999903806E-2</v>
      </c>
      <c r="M72">
        <v>-0.49559506541207599</v>
      </c>
      <c r="N72" s="21">
        <v>0</v>
      </c>
      <c r="O72">
        <v>1.0016748072252999</v>
      </c>
      <c r="P72">
        <v>0.99680046398802302</v>
      </c>
      <c r="Q72">
        <v>0.99903334282441203</v>
      </c>
      <c r="R72">
        <v>0.99774274627737203</v>
      </c>
      <c r="S72">
        <v>9.8000001907348597</v>
      </c>
      <c r="T72" s="27">
        <f t="shared" si="124"/>
        <v>0.99680046398802302</v>
      </c>
      <c r="U72" s="27">
        <f t="shared" si="125"/>
        <v>0.99903334282441203</v>
      </c>
      <c r="V72" s="39">
        <f t="shared" si="126"/>
        <v>9.7686447372072216</v>
      </c>
      <c r="W72" s="38">
        <f t="shared" si="127"/>
        <v>9.7905269502297223</v>
      </c>
      <c r="X72" s="44">
        <f t="shared" si="128"/>
        <v>1.1911643270024774</v>
      </c>
      <c r="Y72" s="44">
        <f t="shared" si="129"/>
        <v>0.3618042230412008</v>
      </c>
      <c r="Z72" s="22">
        <f t="shared" si="130"/>
        <v>1</v>
      </c>
      <c r="AA72" s="22">
        <f t="shared" si="131"/>
        <v>1</v>
      </c>
      <c r="AB72" s="22">
        <f t="shared" si="132"/>
        <v>1</v>
      </c>
      <c r="AC72" s="22">
        <v>1</v>
      </c>
      <c r="AD72" s="22">
        <v>1</v>
      </c>
      <c r="AE72" s="22">
        <v>1</v>
      </c>
      <c r="AF72" s="22">
        <f t="shared" si="133"/>
        <v>-0.10573411347504191</v>
      </c>
      <c r="AG72" s="22">
        <f t="shared" si="134"/>
        <v>0.97680415159684475</v>
      </c>
      <c r="AH72" s="22">
        <f t="shared" si="135"/>
        <v>8.0134534999903806E-2</v>
      </c>
      <c r="AI72" s="22">
        <f t="shared" si="136"/>
        <v>1.1858686484749457</v>
      </c>
      <c r="AJ72" s="22">
        <f t="shared" si="137"/>
        <v>-2.6288582302280261</v>
      </c>
      <c r="AK72" s="22">
        <f t="shared" si="138"/>
        <v>1.3004365594014071</v>
      </c>
      <c r="AL72" s="22">
        <f t="shared" si="139"/>
        <v>-0.49559506541207599</v>
      </c>
      <c r="AM72" s="22">
        <f t="shared" si="140"/>
        <v>3.1332631648159501</v>
      </c>
      <c r="AN72" s="46">
        <v>0</v>
      </c>
      <c r="AO72" s="49">
        <v>0</v>
      </c>
      <c r="AP72" s="51">
        <v>0.5</v>
      </c>
      <c r="AQ72" s="50">
        <v>1</v>
      </c>
      <c r="AR72" s="17">
        <f t="shared" si="141"/>
        <v>0</v>
      </c>
      <c r="AS72" s="17">
        <f t="shared" si="142"/>
        <v>0</v>
      </c>
      <c r="AT72" s="17">
        <f t="shared" si="143"/>
        <v>48.190063292088297</v>
      </c>
      <c r="AU72" s="17">
        <f t="shared" si="144"/>
        <v>0</v>
      </c>
      <c r="AV72" s="17">
        <f t="shared" si="145"/>
        <v>0</v>
      </c>
      <c r="AW72" s="17">
        <f t="shared" si="146"/>
        <v>48.190063292088297</v>
      </c>
      <c r="AX72" s="14">
        <f t="shared" si="147"/>
        <v>0</v>
      </c>
      <c r="AY72" s="14">
        <f t="shared" si="148"/>
        <v>0</v>
      </c>
      <c r="AZ72" s="67">
        <f t="shared" si="149"/>
        <v>4.048538882551073E-3</v>
      </c>
      <c r="BA72" s="21">
        <f t="shared" si="150"/>
        <v>0</v>
      </c>
      <c r="BB72" s="66">
        <v>0</v>
      </c>
      <c r="BC72" s="15">
        <f t="shared" si="151"/>
        <v>0</v>
      </c>
      <c r="BD72" s="19">
        <f t="shared" si="152"/>
        <v>0</v>
      </c>
      <c r="BE72" s="53">
        <f t="shared" si="153"/>
        <v>0</v>
      </c>
      <c r="BF72" s="61">
        <f t="shared" si="154"/>
        <v>0</v>
      </c>
      <c r="BG72" s="62">
        <f t="shared" si="155"/>
        <v>0</v>
      </c>
      <c r="BH72" s="63">
        <f t="shared" si="156"/>
        <v>9.7905269502297223</v>
      </c>
      <c r="BI72" s="46">
        <f t="shared" si="157"/>
        <v>0</v>
      </c>
      <c r="BJ72" s="64" t="e">
        <f t="shared" si="158"/>
        <v>#DIV/0!</v>
      </c>
      <c r="BK72" s="66">
        <v>0</v>
      </c>
      <c r="BL72" s="66">
        <v>0</v>
      </c>
      <c r="BM72" s="66">
        <v>0</v>
      </c>
      <c r="BN72" s="10">
        <f t="shared" si="159"/>
        <v>0</v>
      </c>
      <c r="BO72" s="15">
        <f t="shared" si="160"/>
        <v>0</v>
      </c>
      <c r="BP72" s="9">
        <f t="shared" si="161"/>
        <v>0</v>
      </c>
      <c r="BQ72" s="53">
        <f t="shared" si="162"/>
        <v>0</v>
      </c>
      <c r="BR72" s="7">
        <f t="shared" si="163"/>
        <v>0</v>
      </c>
      <c r="BS72" s="62">
        <f t="shared" si="164"/>
        <v>0</v>
      </c>
      <c r="BT72" s="48">
        <f t="shared" si="165"/>
        <v>9.7905269502297223</v>
      </c>
      <c r="BU72" s="46">
        <f t="shared" si="166"/>
        <v>0</v>
      </c>
      <c r="BV72" s="64" t="e">
        <f t="shared" si="167"/>
        <v>#DIV/0!</v>
      </c>
      <c r="BW72" s="16">
        <f t="shared" si="168"/>
        <v>39</v>
      </c>
      <c r="BX72" s="69">
        <f t="shared" si="169"/>
        <v>40.663524536342976</v>
      </c>
      <c r="BY72" s="66">
        <v>39</v>
      </c>
      <c r="BZ72" s="15">
        <f t="shared" si="170"/>
        <v>40.663524536342976</v>
      </c>
      <c r="CA72" s="37">
        <f t="shared" si="171"/>
        <v>1.663524536342976</v>
      </c>
      <c r="CB72" s="54">
        <f t="shared" si="172"/>
        <v>1.663524536342976</v>
      </c>
      <c r="CC72" s="26">
        <f t="shared" si="173"/>
        <v>5.1823194278597447E-4</v>
      </c>
      <c r="CD72" s="47">
        <f t="shared" si="174"/>
        <v>1.663524536342976</v>
      </c>
      <c r="CE72" s="48">
        <f t="shared" si="175"/>
        <v>9.7686447372072216</v>
      </c>
      <c r="CF72" s="65">
        <f t="shared" si="176"/>
        <v>0.17029225456494229</v>
      </c>
      <c r="CG72" t="s">
        <v>222</v>
      </c>
      <c r="CH72" s="66">
        <v>0</v>
      </c>
      <c r="CI72" s="15">
        <f t="shared" si="177"/>
        <v>37.663557224372632</v>
      </c>
      <c r="CJ72" s="37">
        <f t="shared" si="178"/>
        <v>37.663557224372632</v>
      </c>
      <c r="CK72" s="54">
        <f t="shared" si="179"/>
        <v>37.663557224372632</v>
      </c>
      <c r="CL72" s="26">
        <f t="shared" si="180"/>
        <v>5.860208063540164E-3</v>
      </c>
      <c r="CM72" s="47">
        <f t="shared" si="181"/>
        <v>37.663557224372632</v>
      </c>
      <c r="CN72" s="48">
        <f t="shared" si="182"/>
        <v>9.7686447372072216</v>
      </c>
      <c r="CO72" s="65">
        <f t="shared" si="183"/>
        <v>3.8555560405342724</v>
      </c>
      <c r="CP72" s="70">
        <f t="shared" si="184"/>
        <v>0</v>
      </c>
      <c r="CQ72" s="1">
        <f t="shared" si="185"/>
        <v>78</v>
      </c>
    </row>
    <row r="73" spans="1:95" x14ac:dyDescent="0.2">
      <c r="A73" s="29" t="s">
        <v>119</v>
      </c>
      <c r="B73">
        <v>0</v>
      </c>
      <c r="C73">
        <v>0</v>
      </c>
      <c r="D73">
        <v>0.33333333333333298</v>
      </c>
      <c r="E73">
        <v>0.66666666666666596</v>
      </c>
      <c r="F73">
        <v>0.42497200447928302</v>
      </c>
      <c r="G73">
        <v>0.42497200447928302</v>
      </c>
      <c r="H73">
        <v>0.43054720384846601</v>
      </c>
      <c r="I73">
        <v>0.33072760072158702</v>
      </c>
      <c r="J73">
        <v>0.37735108814761797</v>
      </c>
      <c r="K73">
        <v>0.400454302414809</v>
      </c>
      <c r="L73">
        <v>0.57469837030728699</v>
      </c>
      <c r="M73">
        <v>-2.2091947554989901</v>
      </c>
      <c r="N73" s="21">
        <v>0</v>
      </c>
      <c r="O73">
        <v>0.99375072572593803</v>
      </c>
      <c r="P73">
        <v>0.98698676330612201</v>
      </c>
      <c r="Q73">
        <v>1.0154616692909699</v>
      </c>
      <c r="R73">
        <v>0.99248487444545297</v>
      </c>
      <c r="S73">
        <v>71.129997253417898</v>
      </c>
      <c r="T73" s="27">
        <f t="shared" si="124"/>
        <v>0.99248487444545297</v>
      </c>
      <c r="U73" s="27">
        <f t="shared" si="125"/>
        <v>1.0154616692909699</v>
      </c>
      <c r="V73" s="39">
        <f t="shared" si="126"/>
        <v>70.595446393363872</v>
      </c>
      <c r="W73" s="38">
        <f t="shared" si="127"/>
        <v>72.229785747617839</v>
      </c>
      <c r="X73" s="44">
        <f t="shared" si="128"/>
        <v>1.0794109551334987</v>
      </c>
      <c r="Y73" s="44">
        <f t="shared" si="129"/>
        <v>0.38890821963205419</v>
      </c>
      <c r="Z73" s="22">
        <f t="shared" si="130"/>
        <v>1</v>
      </c>
      <c r="AA73" s="22">
        <f t="shared" si="131"/>
        <v>1</v>
      </c>
      <c r="AB73" s="22">
        <f t="shared" si="132"/>
        <v>1</v>
      </c>
      <c r="AC73" s="22">
        <v>1</v>
      </c>
      <c r="AD73" s="22">
        <v>1</v>
      </c>
      <c r="AE73" s="22">
        <v>1</v>
      </c>
      <c r="AF73" s="22">
        <f t="shared" si="133"/>
        <v>-0.10573411347504191</v>
      </c>
      <c r="AG73" s="22">
        <f t="shared" si="134"/>
        <v>0.97680415159684475</v>
      </c>
      <c r="AH73" s="22">
        <f t="shared" si="135"/>
        <v>0.57469837030728699</v>
      </c>
      <c r="AI73" s="22">
        <f t="shared" si="136"/>
        <v>1.680432483782329</v>
      </c>
      <c r="AJ73" s="22">
        <f t="shared" si="137"/>
        <v>-2.6288582302280261</v>
      </c>
      <c r="AK73" s="22">
        <f t="shared" si="138"/>
        <v>1.3004365594014071</v>
      </c>
      <c r="AL73" s="22">
        <f t="shared" si="139"/>
        <v>-2.2091947554989901</v>
      </c>
      <c r="AM73" s="22">
        <f t="shared" si="140"/>
        <v>1.419663474729036</v>
      </c>
      <c r="AN73" s="46">
        <v>1</v>
      </c>
      <c r="AO73" s="46">
        <v>1</v>
      </c>
      <c r="AP73" s="51">
        <v>1</v>
      </c>
      <c r="AQ73" s="21">
        <v>1</v>
      </c>
      <c r="AR73" s="17">
        <f t="shared" si="141"/>
        <v>7.9741476437585268</v>
      </c>
      <c r="AS73" s="17">
        <f t="shared" si="142"/>
        <v>7.9741476437585268</v>
      </c>
      <c r="AT73" s="17">
        <f t="shared" si="143"/>
        <v>4.0620160548381721</v>
      </c>
      <c r="AU73" s="17">
        <f t="shared" si="144"/>
        <v>7.9741476437585268</v>
      </c>
      <c r="AV73" s="17">
        <f t="shared" si="145"/>
        <v>7.9741476437585268</v>
      </c>
      <c r="AW73" s="17">
        <f t="shared" si="146"/>
        <v>4.0620160548381721</v>
      </c>
      <c r="AX73" s="14">
        <f t="shared" si="147"/>
        <v>1.0181734948496887E-2</v>
      </c>
      <c r="AY73" s="14">
        <f t="shared" si="148"/>
        <v>9.3700202984646694E-3</v>
      </c>
      <c r="AZ73" s="67">
        <f t="shared" si="149"/>
        <v>3.4125769538590709E-4</v>
      </c>
      <c r="BA73" s="21">
        <f t="shared" si="150"/>
        <v>0</v>
      </c>
      <c r="BB73" s="66">
        <v>1423</v>
      </c>
      <c r="BC73" s="15">
        <f t="shared" si="151"/>
        <v>1214.1108021985626</v>
      </c>
      <c r="BD73" s="19">
        <f t="shared" si="152"/>
        <v>-208.88919780143738</v>
      </c>
      <c r="BE73" s="53">
        <f t="shared" si="153"/>
        <v>0</v>
      </c>
      <c r="BF73" s="61">
        <f t="shared" si="154"/>
        <v>0</v>
      </c>
      <c r="BG73" s="62">
        <f t="shared" si="155"/>
        <v>0</v>
      </c>
      <c r="BH73" s="63">
        <f t="shared" si="156"/>
        <v>72.229785747617839</v>
      </c>
      <c r="BI73" s="46">
        <f t="shared" si="157"/>
        <v>0</v>
      </c>
      <c r="BJ73" s="64">
        <f t="shared" si="158"/>
        <v>1.1720511813445462</v>
      </c>
      <c r="BK73" s="66">
        <v>1778</v>
      </c>
      <c r="BL73" s="66">
        <v>711</v>
      </c>
      <c r="BM73" s="66">
        <v>0</v>
      </c>
      <c r="BN73" s="10">
        <f t="shared" si="159"/>
        <v>2489</v>
      </c>
      <c r="BO73" s="15">
        <f t="shared" si="160"/>
        <v>1662.354041191214</v>
      </c>
      <c r="BP73" s="9">
        <f t="shared" si="161"/>
        <v>-826.64595880878596</v>
      </c>
      <c r="BQ73" s="53">
        <f t="shared" si="162"/>
        <v>0</v>
      </c>
      <c r="BR73" s="7">
        <f t="shared" si="163"/>
        <v>0</v>
      </c>
      <c r="BS73" s="62">
        <f t="shared" si="164"/>
        <v>0</v>
      </c>
      <c r="BT73" s="48">
        <f t="shared" si="165"/>
        <v>72.229785747617839</v>
      </c>
      <c r="BU73" s="46">
        <f t="shared" si="166"/>
        <v>0</v>
      </c>
      <c r="BV73" s="64">
        <f t="shared" si="167"/>
        <v>1.4972743099998276</v>
      </c>
      <c r="BW73" s="16">
        <f t="shared" si="168"/>
        <v>3912</v>
      </c>
      <c r="BX73" s="69">
        <f t="shared" si="169"/>
        <v>2879.8924356822326</v>
      </c>
      <c r="BY73" s="66">
        <v>0</v>
      </c>
      <c r="BZ73" s="15">
        <f t="shared" si="170"/>
        <v>3.4275922924560507</v>
      </c>
      <c r="CA73" s="37">
        <f t="shared" si="171"/>
        <v>3.4275922924560507</v>
      </c>
      <c r="CB73" s="54">
        <f t="shared" si="172"/>
        <v>3.4275922924560507</v>
      </c>
      <c r="CC73" s="26">
        <f t="shared" si="173"/>
        <v>1.0677857608897368E-3</v>
      </c>
      <c r="CD73" s="47">
        <f t="shared" si="174"/>
        <v>3.4275922924560507</v>
      </c>
      <c r="CE73" s="48">
        <f t="shared" si="175"/>
        <v>70.595446393363872</v>
      </c>
      <c r="CF73" s="65">
        <f t="shared" si="176"/>
        <v>4.8552597477140566E-2</v>
      </c>
      <c r="CG73" t="s">
        <v>222</v>
      </c>
      <c r="CH73" s="66">
        <v>0</v>
      </c>
      <c r="CI73" s="15">
        <f t="shared" si="177"/>
        <v>3.1747203401750936</v>
      </c>
      <c r="CJ73" s="37">
        <f t="shared" si="178"/>
        <v>3.1747203401750936</v>
      </c>
      <c r="CK73" s="54">
        <f t="shared" si="179"/>
        <v>3.1747203401750936</v>
      </c>
      <c r="CL73" s="26">
        <f t="shared" si="180"/>
        <v>4.9396613352654332E-4</v>
      </c>
      <c r="CM73" s="47">
        <f t="shared" si="181"/>
        <v>3.1747203401750941</v>
      </c>
      <c r="CN73" s="48">
        <f t="shared" si="182"/>
        <v>70.595446393363872</v>
      </c>
      <c r="CO73" s="65">
        <f t="shared" si="183"/>
        <v>4.4970610745702785E-2</v>
      </c>
      <c r="CP73" s="70">
        <f t="shared" si="184"/>
        <v>0</v>
      </c>
      <c r="CQ73" s="1">
        <f t="shared" si="185"/>
        <v>3912</v>
      </c>
    </row>
    <row r="74" spans="1:95" x14ac:dyDescent="0.2">
      <c r="A74" s="29" t="s">
        <v>162</v>
      </c>
      <c r="B74">
        <v>1</v>
      </c>
      <c r="C74">
        <v>1</v>
      </c>
      <c r="D74">
        <v>0.48421893727526899</v>
      </c>
      <c r="E74">
        <v>0.51578106272473001</v>
      </c>
      <c r="F74">
        <v>0.76559396106475897</v>
      </c>
      <c r="G74">
        <v>0.76559396106475897</v>
      </c>
      <c r="H74">
        <v>0.106978687839531</v>
      </c>
      <c r="I74">
        <v>0.24947764312578299</v>
      </c>
      <c r="J74">
        <v>0.16336704351519399</v>
      </c>
      <c r="K74">
        <v>0.35365636139087903</v>
      </c>
      <c r="L74">
        <v>1.09051779067154</v>
      </c>
      <c r="M74">
        <v>-2.2252329562719502</v>
      </c>
      <c r="N74" s="21">
        <v>0</v>
      </c>
      <c r="O74">
        <v>1.0051252423949399</v>
      </c>
      <c r="P74">
        <v>0.98669119417470397</v>
      </c>
      <c r="Q74">
        <v>1.01294310765745</v>
      </c>
      <c r="R74">
        <v>0.97713726590179895</v>
      </c>
      <c r="S74">
        <v>134.21000671386699</v>
      </c>
      <c r="T74" s="27">
        <f t="shared" si="124"/>
        <v>0.98669119417470397</v>
      </c>
      <c r="U74" s="27">
        <f t="shared" si="125"/>
        <v>1.01294310765745</v>
      </c>
      <c r="V74" s="39">
        <f t="shared" si="126"/>
        <v>132.42383179470045</v>
      </c>
      <c r="W74" s="38">
        <f t="shared" si="127"/>
        <v>135.94710127947167</v>
      </c>
      <c r="X74" s="44">
        <f t="shared" si="128"/>
        <v>1.0014450867052027</v>
      </c>
      <c r="Y74" s="44">
        <f t="shared" si="129"/>
        <v>0.41269808503945343</v>
      </c>
      <c r="Z74" s="22">
        <f t="shared" si="130"/>
        <v>1</v>
      </c>
      <c r="AA74" s="22">
        <f t="shared" si="131"/>
        <v>1</v>
      </c>
      <c r="AB74" s="22">
        <f t="shared" si="132"/>
        <v>1</v>
      </c>
      <c r="AC74" s="22">
        <v>1</v>
      </c>
      <c r="AD74" s="22">
        <v>1</v>
      </c>
      <c r="AE74" s="22">
        <v>1</v>
      </c>
      <c r="AF74" s="22">
        <f t="shared" si="133"/>
        <v>-0.10573411347504191</v>
      </c>
      <c r="AG74" s="22">
        <f t="shared" si="134"/>
        <v>0.97680415159684475</v>
      </c>
      <c r="AH74" s="22">
        <f t="shared" si="135"/>
        <v>0.97680415159684475</v>
      </c>
      <c r="AI74" s="22">
        <f t="shared" si="136"/>
        <v>2.0825382650718867</v>
      </c>
      <c r="AJ74" s="22">
        <f t="shared" si="137"/>
        <v>-2.6288582302280261</v>
      </c>
      <c r="AK74" s="22">
        <f t="shared" si="138"/>
        <v>1.3004365594014071</v>
      </c>
      <c r="AL74" s="22">
        <f t="shared" si="139"/>
        <v>-2.2252329562719502</v>
      </c>
      <c r="AM74" s="22">
        <f t="shared" si="140"/>
        <v>1.4036252739560759</v>
      </c>
      <c r="AN74" s="46">
        <v>1</v>
      </c>
      <c r="AO74" s="46">
        <v>1</v>
      </c>
      <c r="AP74" s="51">
        <v>1</v>
      </c>
      <c r="AQ74" s="21">
        <v>1</v>
      </c>
      <c r="AR74" s="17">
        <f t="shared" si="141"/>
        <v>18.809270836669928</v>
      </c>
      <c r="AS74" s="17">
        <f t="shared" si="142"/>
        <v>18.809270836669928</v>
      </c>
      <c r="AT74" s="17">
        <f t="shared" si="143"/>
        <v>3.8815458310381667</v>
      </c>
      <c r="AU74" s="17">
        <f t="shared" si="144"/>
        <v>18.809270836669928</v>
      </c>
      <c r="AV74" s="17">
        <f t="shared" si="145"/>
        <v>18.809270836669928</v>
      </c>
      <c r="AW74" s="17">
        <f t="shared" si="146"/>
        <v>3.8815458310381667</v>
      </c>
      <c r="AX74" s="14">
        <f t="shared" si="147"/>
        <v>2.4016486625170995E-2</v>
      </c>
      <c r="AY74" s="14">
        <f t="shared" si="148"/>
        <v>2.2101829237744893E-2</v>
      </c>
      <c r="AZ74" s="67">
        <f t="shared" si="149"/>
        <v>3.2609604860058379E-4</v>
      </c>
      <c r="BA74" s="21">
        <f t="shared" si="150"/>
        <v>0</v>
      </c>
      <c r="BB74" s="66">
        <v>5234</v>
      </c>
      <c r="BC74" s="15">
        <f t="shared" si="151"/>
        <v>2863.8219311318903</v>
      </c>
      <c r="BD74" s="19">
        <f t="shared" si="152"/>
        <v>-2370.1780688681097</v>
      </c>
      <c r="BE74" s="53">
        <f t="shared" si="153"/>
        <v>0</v>
      </c>
      <c r="BF74" s="61">
        <f t="shared" si="154"/>
        <v>0</v>
      </c>
      <c r="BG74" s="62">
        <f t="shared" si="155"/>
        <v>0</v>
      </c>
      <c r="BH74" s="63">
        <f t="shared" si="156"/>
        <v>135.94710127947167</v>
      </c>
      <c r="BI74" s="46">
        <f t="shared" si="157"/>
        <v>0</v>
      </c>
      <c r="BJ74" s="64">
        <f t="shared" si="158"/>
        <v>1.8276275990146238</v>
      </c>
      <c r="BK74" s="66">
        <v>1208</v>
      </c>
      <c r="BL74" s="66">
        <v>5905</v>
      </c>
      <c r="BM74" s="66">
        <v>0</v>
      </c>
      <c r="BN74" s="10">
        <f t="shared" si="159"/>
        <v>7113</v>
      </c>
      <c r="BO74" s="15">
        <f t="shared" si="160"/>
        <v>3921.1297287267971</v>
      </c>
      <c r="BP74" s="9">
        <f t="shared" si="161"/>
        <v>-3191.8702712732029</v>
      </c>
      <c r="BQ74" s="53">
        <f t="shared" si="162"/>
        <v>0</v>
      </c>
      <c r="BR74" s="7">
        <f t="shared" si="163"/>
        <v>0</v>
      </c>
      <c r="BS74" s="62">
        <f t="shared" si="164"/>
        <v>0</v>
      </c>
      <c r="BT74" s="48">
        <f t="shared" si="165"/>
        <v>135.94710127947167</v>
      </c>
      <c r="BU74" s="46">
        <f t="shared" si="166"/>
        <v>0</v>
      </c>
      <c r="BV74" s="64">
        <f t="shared" si="167"/>
        <v>1.8140180234000096</v>
      </c>
      <c r="BW74" s="16">
        <f t="shared" si="168"/>
        <v>12347</v>
      </c>
      <c r="BX74" s="69">
        <f t="shared" si="169"/>
        <v>6788.2269685708316</v>
      </c>
      <c r="BY74" s="66">
        <v>0</v>
      </c>
      <c r="BZ74" s="15">
        <f t="shared" si="170"/>
        <v>3.2753087121442634</v>
      </c>
      <c r="CA74" s="37">
        <f t="shared" si="171"/>
        <v>3.2753087121442634</v>
      </c>
      <c r="CB74" s="54">
        <f t="shared" si="172"/>
        <v>3.2753087121442634</v>
      </c>
      <c r="CC74" s="26">
        <f t="shared" si="173"/>
        <v>1.0203453931913605E-3</v>
      </c>
      <c r="CD74" s="47">
        <f t="shared" si="174"/>
        <v>3.275308712144263</v>
      </c>
      <c r="CE74" s="48">
        <f t="shared" si="175"/>
        <v>132.42383179470045</v>
      </c>
      <c r="CF74" s="65">
        <f t="shared" si="176"/>
        <v>2.473352921264237E-2</v>
      </c>
      <c r="CG74" t="s">
        <v>222</v>
      </c>
      <c r="CH74" s="66">
        <v>0</v>
      </c>
      <c r="CI74" s="15">
        <f t="shared" si="177"/>
        <v>3.0336715401312309</v>
      </c>
      <c r="CJ74" s="37">
        <f t="shared" si="178"/>
        <v>3.0336715401312309</v>
      </c>
      <c r="CK74" s="54">
        <f t="shared" si="179"/>
        <v>3.0336715401312309</v>
      </c>
      <c r="CL74" s="26">
        <f t="shared" si="180"/>
        <v>4.7201984442682914E-4</v>
      </c>
      <c r="CM74" s="47">
        <f t="shared" si="181"/>
        <v>3.0336715401312309</v>
      </c>
      <c r="CN74" s="48">
        <f t="shared" si="182"/>
        <v>132.42383179470045</v>
      </c>
      <c r="CO74" s="65">
        <f t="shared" si="183"/>
        <v>2.2908803491160097E-2</v>
      </c>
      <c r="CP74" s="70">
        <f t="shared" si="184"/>
        <v>0</v>
      </c>
      <c r="CQ74" s="1">
        <f t="shared" si="185"/>
        <v>12347</v>
      </c>
    </row>
    <row r="75" spans="1:95" x14ac:dyDescent="0.2">
      <c r="A75" s="29" t="s">
        <v>271</v>
      </c>
      <c r="B75">
        <v>0</v>
      </c>
      <c r="C75">
        <v>1</v>
      </c>
      <c r="D75">
        <v>0.80862964442668706</v>
      </c>
      <c r="E75">
        <v>0.191370355573312</v>
      </c>
      <c r="F75">
        <v>0.99841080651569303</v>
      </c>
      <c r="G75">
        <v>0.99841080651569303</v>
      </c>
      <c r="H75">
        <v>0.36397826995403199</v>
      </c>
      <c r="I75">
        <v>0.62933556205599595</v>
      </c>
      <c r="J75">
        <v>0.47860680009553802</v>
      </c>
      <c r="K75">
        <v>0.69126420512513198</v>
      </c>
      <c r="L75">
        <v>0.16626712657711901</v>
      </c>
      <c r="M75">
        <v>4.9939434307880698E-2</v>
      </c>
      <c r="N75" s="21">
        <v>-2</v>
      </c>
      <c r="O75">
        <v>1.01386117477072</v>
      </c>
      <c r="P75">
        <v>0.99194091745573498</v>
      </c>
      <c r="Q75">
        <v>1.0054419347666901</v>
      </c>
      <c r="R75">
        <v>0.99653785668084305</v>
      </c>
      <c r="S75">
        <v>11.579999923706</v>
      </c>
      <c r="T75" s="27">
        <f t="shared" si="124"/>
        <v>0.99194091745573498</v>
      </c>
      <c r="U75" s="27">
        <f t="shared" si="125"/>
        <v>1.0054419347666901</v>
      </c>
      <c r="V75" s="39">
        <f t="shared" si="126"/>
        <v>11.302277658363639</v>
      </c>
      <c r="W75" s="38">
        <f t="shared" si="127"/>
        <v>11.517323401070501</v>
      </c>
      <c r="X75" s="44">
        <f t="shared" si="128"/>
        <v>0.83381502890173453</v>
      </c>
      <c r="Y75" s="44">
        <f t="shared" si="129"/>
        <v>0.70980515638411024</v>
      </c>
      <c r="Z75" s="22">
        <f t="shared" si="130"/>
        <v>0.61805187828513908</v>
      </c>
      <c r="AA75" s="22">
        <f t="shared" si="131"/>
        <v>0.34597115430264341</v>
      </c>
      <c r="AB75" s="22">
        <f t="shared" si="132"/>
        <v>7.389043032014779E-2</v>
      </c>
      <c r="AC75" s="22">
        <v>1</v>
      </c>
      <c r="AD75" s="22">
        <v>1</v>
      </c>
      <c r="AE75" s="22">
        <v>1</v>
      </c>
      <c r="AF75" s="22">
        <f t="shared" si="133"/>
        <v>-0.10573411347504191</v>
      </c>
      <c r="AG75" s="22">
        <f t="shared" si="134"/>
        <v>0.97680415159684475</v>
      </c>
      <c r="AH75" s="22">
        <f t="shared" si="135"/>
        <v>0.16626712657711901</v>
      </c>
      <c r="AI75" s="22">
        <f t="shared" si="136"/>
        <v>1.272001240052161</v>
      </c>
      <c r="AJ75" s="22">
        <f t="shared" si="137"/>
        <v>-2.6288582302280261</v>
      </c>
      <c r="AK75" s="22">
        <f t="shared" si="138"/>
        <v>1.3004365594014071</v>
      </c>
      <c r="AL75" s="22">
        <f t="shared" si="139"/>
        <v>4.9939434307880698E-2</v>
      </c>
      <c r="AM75" s="22">
        <f t="shared" si="140"/>
        <v>3.6787976645359066</v>
      </c>
      <c r="AN75" s="46">
        <v>0</v>
      </c>
      <c r="AO75" s="49">
        <v>0</v>
      </c>
      <c r="AP75" s="51">
        <v>0.5</v>
      </c>
      <c r="AQ75" s="50">
        <v>1</v>
      </c>
      <c r="AR75" s="17">
        <f t="shared" si="141"/>
        <v>0</v>
      </c>
      <c r="AS75" s="17">
        <f t="shared" si="142"/>
        <v>0</v>
      </c>
      <c r="AT75" s="17">
        <f t="shared" si="143"/>
        <v>31.683525699758686</v>
      </c>
      <c r="AU75" s="17">
        <f t="shared" si="144"/>
        <v>0</v>
      </c>
      <c r="AV75" s="17">
        <f t="shared" si="145"/>
        <v>0</v>
      </c>
      <c r="AW75" s="17">
        <f t="shared" si="146"/>
        <v>31.683525699758686</v>
      </c>
      <c r="AX75" s="14">
        <f t="shared" si="147"/>
        <v>0</v>
      </c>
      <c r="AY75" s="14">
        <f t="shared" si="148"/>
        <v>0</v>
      </c>
      <c r="AZ75" s="67">
        <f t="shared" si="149"/>
        <v>2.6617932612850201E-3</v>
      </c>
      <c r="BA75" s="21">
        <f t="shared" si="150"/>
        <v>-2</v>
      </c>
      <c r="BB75" s="66">
        <v>0</v>
      </c>
      <c r="BC75" s="15">
        <f t="shared" si="151"/>
        <v>0</v>
      </c>
      <c r="BD75" s="19">
        <f t="shared" si="152"/>
        <v>0</v>
      </c>
      <c r="BE75" s="53">
        <f t="shared" si="153"/>
        <v>0</v>
      </c>
      <c r="BF75" s="61">
        <f t="shared" si="154"/>
        <v>0</v>
      </c>
      <c r="BG75" s="62">
        <f t="shared" si="155"/>
        <v>0</v>
      </c>
      <c r="BH75" s="63">
        <f t="shared" si="156"/>
        <v>11.517323401070501</v>
      </c>
      <c r="BI75" s="46">
        <f t="shared" si="157"/>
        <v>0</v>
      </c>
      <c r="BJ75" s="64" t="e">
        <f t="shared" si="158"/>
        <v>#DIV/0!</v>
      </c>
      <c r="BK75" s="66">
        <v>0</v>
      </c>
      <c r="BL75" s="66">
        <v>0</v>
      </c>
      <c r="BM75" s="66">
        <v>0</v>
      </c>
      <c r="BN75" s="10">
        <f t="shared" si="159"/>
        <v>0</v>
      </c>
      <c r="BO75" s="15">
        <f t="shared" si="160"/>
        <v>0</v>
      </c>
      <c r="BP75" s="9">
        <f t="shared" si="161"/>
        <v>0</v>
      </c>
      <c r="BQ75" s="53">
        <f t="shared" si="162"/>
        <v>0</v>
      </c>
      <c r="BR75" s="7">
        <f t="shared" si="163"/>
        <v>0</v>
      </c>
      <c r="BS75" s="62">
        <f t="shared" si="164"/>
        <v>0</v>
      </c>
      <c r="BT75" s="48">
        <f t="shared" si="165"/>
        <v>11.517323401070501</v>
      </c>
      <c r="BU75" s="46">
        <f t="shared" si="166"/>
        <v>0</v>
      </c>
      <c r="BV75" s="64" t="e">
        <f t="shared" si="167"/>
        <v>#DIV/0!</v>
      </c>
      <c r="BW75" s="16">
        <f t="shared" si="168"/>
        <v>0</v>
      </c>
      <c r="BX75" s="69">
        <f t="shared" si="169"/>
        <v>26.73505151634674</v>
      </c>
      <c r="BY75" s="66">
        <v>0</v>
      </c>
      <c r="BZ75" s="15">
        <f t="shared" si="170"/>
        <v>26.73505151634674</v>
      </c>
      <c r="CA75" s="37">
        <f t="shared" si="171"/>
        <v>26.73505151634674</v>
      </c>
      <c r="CB75" s="54">
        <f t="shared" si="172"/>
        <v>26.73505151634674</v>
      </c>
      <c r="CC75" s="26">
        <f t="shared" si="173"/>
        <v>8.3286764848432317E-3</v>
      </c>
      <c r="CD75" s="47">
        <f t="shared" si="174"/>
        <v>26.73505151634674</v>
      </c>
      <c r="CE75" s="48">
        <f t="shared" si="175"/>
        <v>11.302277658363639</v>
      </c>
      <c r="CF75" s="65">
        <f t="shared" si="176"/>
        <v>2.3654569746446561</v>
      </c>
      <c r="CG75" t="s">
        <v>222</v>
      </c>
      <c r="CH75" s="66"/>
      <c r="CI75" s="15">
        <f t="shared" si="177"/>
        <v>24.762662709734542</v>
      </c>
      <c r="CJ75" s="37">
        <f t="shared" si="178"/>
        <v>24.762662709734542</v>
      </c>
      <c r="CK75" s="54">
        <f t="shared" si="179"/>
        <v>24.762662709734542</v>
      </c>
      <c r="CL75" s="26">
        <f t="shared" si="180"/>
        <v>3.8529115776776944E-3</v>
      </c>
      <c r="CM75" s="47">
        <f t="shared" si="181"/>
        <v>24.762662709734542</v>
      </c>
      <c r="CN75" s="48">
        <f t="shared" si="182"/>
        <v>11.302277658363639</v>
      </c>
      <c r="CO75" s="65">
        <f t="shared" si="183"/>
        <v>2.1909444678533689</v>
      </c>
      <c r="CP75" s="70">
        <f t="shared" si="184"/>
        <v>-2</v>
      </c>
      <c r="CQ75" s="1">
        <f t="shared" si="185"/>
        <v>0</v>
      </c>
    </row>
    <row r="76" spans="1:95" x14ac:dyDescent="0.2">
      <c r="A76" s="29" t="s">
        <v>272</v>
      </c>
      <c r="B76">
        <v>0</v>
      </c>
      <c r="C76">
        <v>1</v>
      </c>
      <c r="D76">
        <v>0.29804234918098199</v>
      </c>
      <c r="E76">
        <v>0.70195765081901695</v>
      </c>
      <c r="F76">
        <v>0.98410806515693205</v>
      </c>
      <c r="G76">
        <v>0.98410806515693205</v>
      </c>
      <c r="H76">
        <v>0.19598829920601701</v>
      </c>
      <c r="I76">
        <v>0.123694107814458</v>
      </c>
      <c r="J76">
        <v>0.15570034621786</v>
      </c>
      <c r="K76">
        <v>0.39144088501422902</v>
      </c>
      <c r="L76">
        <v>0.226915517075371</v>
      </c>
      <c r="M76">
        <v>-8.7188368217773704E-2</v>
      </c>
      <c r="N76" s="21">
        <v>0</v>
      </c>
      <c r="O76">
        <v>0.99785916807276098</v>
      </c>
      <c r="P76">
        <v>1.00049060686351</v>
      </c>
      <c r="Q76">
        <v>1.0007557214420399</v>
      </c>
      <c r="R76">
        <v>0.99912981279027602</v>
      </c>
      <c r="S76">
        <v>13.039999961853001</v>
      </c>
      <c r="T76" s="27">
        <f t="shared" si="124"/>
        <v>1.00049060686351</v>
      </c>
      <c r="U76" s="27">
        <f t="shared" si="125"/>
        <v>1.0007557214420399</v>
      </c>
      <c r="V76" s="39">
        <f t="shared" si="126"/>
        <v>13.046397475334455</v>
      </c>
      <c r="W76" s="38">
        <f t="shared" si="127"/>
        <v>13.049854569428373</v>
      </c>
      <c r="X76" s="44">
        <f t="shared" si="128"/>
        <v>1.0976465730800995</v>
      </c>
      <c r="Y76" s="44">
        <f t="shared" si="129"/>
        <v>0.44758315967820156</v>
      </c>
      <c r="Z76" s="22">
        <f t="shared" si="130"/>
        <v>1</v>
      </c>
      <c r="AA76" s="22">
        <f t="shared" si="131"/>
        <v>1</v>
      </c>
      <c r="AB76" s="22">
        <f t="shared" si="132"/>
        <v>1</v>
      </c>
      <c r="AC76" s="22">
        <v>1</v>
      </c>
      <c r="AD76" s="22">
        <v>1</v>
      </c>
      <c r="AE76" s="22">
        <v>1</v>
      </c>
      <c r="AF76" s="22">
        <f t="shared" si="133"/>
        <v>-0.10573411347504191</v>
      </c>
      <c r="AG76" s="22">
        <f t="shared" si="134"/>
        <v>0.97680415159684475</v>
      </c>
      <c r="AH76" s="22">
        <f t="shared" si="135"/>
        <v>0.226915517075371</v>
      </c>
      <c r="AI76" s="22">
        <f t="shared" si="136"/>
        <v>1.332649630550413</v>
      </c>
      <c r="AJ76" s="22">
        <f t="shared" si="137"/>
        <v>-2.6288582302280261</v>
      </c>
      <c r="AK76" s="22">
        <f t="shared" si="138"/>
        <v>1.3004365594014071</v>
      </c>
      <c r="AL76" s="22">
        <f t="shared" si="139"/>
        <v>-8.7188368217773704E-2</v>
      </c>
      <c r="AM76" s="22">
        <f t="shared" si="140"/>
        <v>3.5416698620102522</v>
      </c>
      <c r="AN76" s="46">
        <v>0</v>
      </c>
      <c r="AO76" s="49">
        <v>0</v>
      </c>
      <c r="AP76" s="51">
        <v>0.5</v>
      </c>
      <c r="AQ76" s="50">
        <v>1</v>
      </c>
      <c r="AR76" s="17">
        <f t="shared" si="141"/>
        <v>0</v>
      </c>
      <c r="AS76" s="17">
        <f t="shared" si="142"/>
        <v>0</v>
      </c>
      <c r="AT76" s="17">
        <f t="shared" si="143"/>
        <v>78.668760526577245</v>
      </c>
      <c r="AU76" s="17">
        <f t="shared" si="144"/>
        <v>0</v>
      </c>
      <c r="AV76" s="17">
        <f t="shared" si="145"/>
        <v>0</v>
      </c>
      <c r="AW76" s="17">
        <f t="shared" si="146"/>
        <v>78.668760526577245</v>
      </c>
      <c r="AX76" s="14">
        <f t="shared" si="147"/>
        <v>0</v>
      </c>
      <c r="AY76" s="14">
        <f t="shared" si="148"/>
        <v>0</v>
      </c>
      <c r="AZ76" s="67">
        <f t="shared" si="149"/>
        <v>6.60911221268797E-3</v>
      </c>
      <c r="BA76" s="21">
        <f t="shared" si="150"/>
        <v>0</v>
      </c>
      <c r="BB76" s="66">
        <v>0</v>
      </c>
      <c r="BC76" s="15">
        <f t="shared" si="151"/>
        <v>0</v>
      </c>
      <c r="BD76" s="19">
        <f t="shared" si="152"/>
        <v>0</v>
      </c>
      <c r="BE76" s="53">
        <f t="shared" si="153"/>
        <v>0</v>
      </c>
      <c r="BF76" s="61">
        <f t="shared" si="154"/>
        <v>0</v>
      </c>
      <c r="BG76" s="62">
        <f t="shared" si="155"/>
        <v>0</v>
      </c>
      <c r="BH76" s="63">
        <f t="shared" si="156"/>
        <v>13.049854569428373</v>
      </c>
      <c r="BI76" s="46">
        <f t="shared" si="157"/>
        <v>0</v>
      </c>
      <c r="BJ76" s="64" t="e">
        <f t="shared" si="158"/>
        <v>#DIV/0!</v>
      </c>
      <c r="BK76" s="66">
        <v>0</v>
      </c>
      <c r="BL76" s="66">
        <v>0</v>
      </c>
      <c r="BM76" s="66">
        <v>0</v>
      </c>
      <c r="BN76" s="10">
        <f t="shared" si="159"/>
        <v>0</v>
      </c>
      <c r="BO76" s="15">
        <f t="shared" si="160"/>
        <v>0</v>
      </c>
      <c r="BP76" s="9">
        <f t="shared" si="161"/>
        <v>0</v>
      </c>
      <c r="BQ76" s="53">
        <f t="shared" si="162"/>
        <v>0</v>
      </c>
      <c r="BR76" s="7">
        <f t="shared" si="163"/>
        <v>0</v>
      </c>
      <c r="BS76" s="62">
        <f t="shared" si="164"/>
        <v>0</v>
      </c>
      <c r="BT76" s="48">
        <f t="shared" si="165"/>
        <v>13.049854569428373</v>
      </c>
      <c r="BU76" s="46">
        <f t="shared" si="166"/>
        <v>0</v>
      </c>
      <c r="BV76" s="64" t="e">
        <f t="shared" si="167"/>
        <v>#DIV/0!</v>
      </c>
      <c r="BW76" s="16">
        <f t="shared" si="168"/>
        <v>0</v>
      </c>
      <c r="BX76" s="69">
        <f t="shared" si="169"/>
        <v>66.381923064237967</v>
      </c>
      <c r="BY76" s="66">
        <v>0</v>
      </c>
      <c r="BZ76" s="15">
        <f t="shared" si="170"/>
        <v>66.381923064237967</v>
      </c>
      <c r="CA76" s="37">
        <f t="shared" si="171"/>
        <v>66.381923064237967</v>
      </c>
      <c r="CB76" s="54">
        <f t="shared" si="172"/>
        <v>66.381923064237967</v>
      </c>
      <c r="CC76" s="26">
        <f t="shared" si="173"/>
        <v>2.0679726811289111E-2</v>
      </c>
      <c r="CD76" s="47">
        <f t="shared" si="174"/>
        <v>66.381923064237967</v>
      </c>
      <c r="CE76" s="48">
        <f t="shared" si="175"/>
        <v>13.046397475334455</v>
      </c>
      <c r="CF76" s="65">
        <f t="shared" si="176"/>
        <v>5.0881420092971839</v>
      </c>
      <c r="CG76" t="s">
        <v>222</v>
      </c>
      <c r="CH76" s="66"/>
      <c r="CI76" s="15">
        <f t="shared" si="177"/>
        <v>61.484570914636187</v>
      </c>
      <c r="CJ76" s="37">
        <f t="shared" si="178"/>
        <v>61.484570914636187</v>
      </c>
      <c r="CK76" s="54">
        <f t="shared" si="179"/>
        <v>61.484570914636187</v>
      </c>
      <c r="CL76" s="26">
        <f t="shared" si="180"/>
        <v>9.5666050901876756E-3</v>
      </c>
      <c r="CM76" s="47">
        <f t="shared" si="181"/>
        <v>61.484570914636194</v>
      </c>
      <c r="CN76" s="48">
        <f t="shared" si="182"/>
        <v>13.046397475334455</v>
      </c>
      <c r="CO76" s="65">
        <f t="shared" si="183"/>
        <v>4.7127623568789048</v>
      </c>
      <c r="CP76" s="70">
        <f t="shared" si="184"/>
        <v>0</v>
      </c>
      <c r="CQ76" s="1">
        <f t="shared" si="185"/>
        <v>0</v>
      </c>
    </row>
    <row r="77" spans="1:95" x14ac:dyDescent="0.2">
      <c r="A77" s="29" t="s">
        <v>225</v>
      </c>
      <c r="B77">
        <v>0</v>
      </c>
      <c r="C77">
        <v>0</v>
      </c>
      <c r="D77">
        <v>0.28685577307231303</v>
      </c>
      <c r="E77">
        <v>0.71314422692768598</v>
      </c>
      <c r="F77">
        <v>0.31187922129519202</v>
      </c>
      <c r="G77">
        <v>0.31187922129519202</v>
      </c>
      <c r="H77">
        <v>0.12996239030505599</v>
      </c>
      <c r="I77">
        <v>0.19598829920601701</v>
      </c>
      <c r="J77">
        <v>0.15959670371482099</v>
      </c>
      <c r="K77">
        <v>0.22310288137058701</v>
      </c>
      <c r="L77">
        <v>1.00681752808342</v>
      </c>
      <c r="M77">
        <v>-1.2611976433302301</v>
      </c>
      <c r="N77" s="21">
        <v>0</v>
      </c>
      <c r="O77">
        <v>1.0154569614022499</v>
      </c>
      <c r="P77">
        <v>0.995536577478775</v>
      </c>
      <c r="Q77">
        <v>1.0030338408655399</v>
      </c>
      <c r="R77">
        <v>0.98952427576131896</v>
      </c>
      <c r="S77">
        <v>263.02999877929602</v>
      </c>
      <c r="T77" s="27">
        <f t="shared" si="124"/>
        <v>0.98952427576131896</v>
      </c>
      <c r="U77" s="27">
        <f t="shared" si="125"/>
        <v>1.0030338408655399</v>
      </c>
      <c r="V77" s="39">
        <f t="shared" si="126"/>
        <v>260.27456904558352</v>
      </c>
      <c r="W77" s="38">
        <f t="shared" si="127"/>
        <v>263.82798993845557</v>
      </c>
      <c r="X77" s="44">
        <f t="shared" si="128"/>
        <v>1.1034269199009086</v>
      </c>
      <c r="Y77" s="44">
        <f t="shared" si="129"/>
        <v>0.23132349860845403</v>
      </c>
      <c r="Z77" s="22">
        <f t="shared" si="130"/>
        <v>1</v>
      </c>
      <c r="AA77" s="22">
        <f t="shared" si="131"/>
        <v>1</v>
      </c>
      <c r="AB77" s="22">
        <f t="shared" si="132"/>
        <v>1</v>
      </c>
      <c r="AC77" s="22">
        <v>1</v>
      </c>
      <c r="AD77" s="22">
        <v>1</v>
      </c>
      <c r="AE77" s="22">
        <v>1</v>
      </c>
      <c r="AF77" s="22">
        <f t="shared" si="133"/>
        <v>-0.10573411347504191</v>
      </c>
      <c r="AG77" s="22">
        <f t="shared" si="134"/>
        <v>0.97680415159684475</v>
      </c>
      <c r="AH77" s="22">
        <f t="shared" si="135"/>
        <v>0.97680415159684475</v>
      </c>
      <c r="AI77" s="22">
        <f t="shared" si="136"/>
        <v>2.0825382650718867</v>
      </c>
      <c r="AJ77" s="22">
        <f t="shared" si="137"/>
        <v>-2.6288582302280261</v>
      </c>
      <c r="AK77" s="22">
        <f t="shared" si="138"/>
        <v>1.3004365594014071</v>
      </c>
      <c r="AL77" s="22">
        <f t="shared" si="139"/>
        <v>-1.2611976433302301</v>
      </c>
      <c r="AM77" s="22">
        <f t="shared" si="140"/>
        <v>2.367660586897796</v>
      </c>
      <c r="AN77" s="46">
        <v>1</v>
      </c>
      <c r="AO77" s="46">
        <v>0</v>
      </c>
      <c r="AP77" s="51">
        <v>1</v>
      </c>
      <c r="AQ77" s="21">
        <v>1</v>
      </c>
      <c r="AR77" s="17">
        <f t="shared" si="141"/>
        <v>18.809270836669928</v>
      </c>
      <c r="AS77" s="17">
        <f t="shared" si="142"/>
        <v>0</v>
      </c>
      <c r="AT77" s="17">
        <f t="shared" si="143"/>
        <v>31.425180366663685</v>
      </c>
      <c r="AU77" s="17">
        <f t="shared" si="144"/>
        <v>18.809270836669928</v>
      </c>
      <c r="AV77" s="17">
        <f t="shared" si="145"/>
        <v>0</v>
      </c>
      <c r="AW77" s="17">
        <f t="shared" si="146"/>
        <v>31.425180366663685</v>
      </c>
      <c r="AX77" s="14">
        <f t="shared" si="147"/>
        <v>2.4016486625170995E-2</v>
      </c>
      <c r="AY77" s="14">
        <f t="shared" si="148"/>
        <v>0</v>
      </c>
      <c r="AZ77" s="67">
        <f t="shared" si="149"/>
        <v>2.6400891784366283E-3</v>
      </c>
      <c r="BA77" s="21">
        <f t="shared" si="150"/>
        <v>0</v>
      </c>
      <c r="BB77" s="66">
        <v>2630</v>
      </c>
      <c r="BC77" s="15">
        <f t="shared" si="151"/>
        <v>2863.8219311318903</v>
      </c>
      <c r="BD77" s="19">
        <f t="shared" si="152"/>
        <v>233.82193113189032</v>
      </c>
      <c r="BE77" s="53">
        <f t="shared" si="153"/>
        <v>233.82193113189032</v>
      </c>
      <c r="BF77" s="61">
        <f t="shared" si="154"/>
        <v>1.1614059014376512E-2</v>
      </c>
      <c r="BG77" s="62">
        <f t="shared" si="155"/>
        <v>15.737049964480063</v>
      </c>
      <c r="BH77" s="63">
        <f t="shared" si="156"/>
        <v>260.27456904558352</v>
      </c>
      <c r="BI77" s="46">
        <f t="shared" si="157"/>
        <v>6.0463263937722375E-2</v>
      </c>
      <c r="BJ77" s="64">
        <f t="shared" si="158"/>
        <v>0.91835318788850984</v>
      </c>
      <c r="BK77" s="66">
        <v>0</v>
      </c>
      <c r="BL77" s="66">
        <v>0</v>
      </c>
      <c r="BM77" s="66">
        <v>0</v>
      </c>
      <c r="BN77" s="10">
        <f t="shared" si="159"/>
        <v>0</v>
      </c>
      <c r="BO77" s="15">
        <f t="shared" si="160"/>
        <v>0</v>
      </c>
      <c r="BP77" s="9">
        <f t="shared" si="161"/>
        <v>0</v>
      </c>
      <c r="BQ77" s="53">
        <f t="shared" si="162"/>
        <v>0</v>
      </c>
      <c r="BR77" s="7">
        <f t="shared" si="163"/>
        <v>0</v>
      </c>
      <c r="BS77" s="62">
        <f t="shared" si="164"/>
        <v>0</v>
      </c>
      <c r="BT77" s="48">
        <f t="shared" si="165"/>
        <v>263.82798993845557</v>
      </c>
      <c r="BU77" s="46">
        <f t="shared" si="166"/>
        <v>0</v>
      </c>
      <c r="BV77" s="64" t="e">
        <f t="shared" si="167"/>
        <v>#DIV/0!</v>
      </c>
      <c r="BW77" s="16">
        <f t="shared" si="168"/>
        <v>2630</v>
      </c>
      <c r="BX77" s="69">
        <f t="shared" si="169"/>
        <v>2890.3389868401077</v>
      </c>
      <c r="BY77" s="66">
        <v>0</v>
      </c>
      <c r="BZ77" s="15">
        <f t="shared" si="170"/>
        <v>26.517055708217494</v>
      </c>
      <c r="CA77" s="37">
        <f t="shared" si="171"/>
        <v>26.517055708217494</v>
      </c>
      <c r="CB77" s="54">
        <f t="shared" si="172"/>
        <v>26.517055708217494</v>
      </c>
      <c r="CC77" s="26">
        <f t="shared" si="173"/>
        <v>8.2607650181363013E-3</v>
      </c>
      <c r="CD77" s="47">
        <f t="shared" si="174"/>
        <v>26.517055708217494</v>
      </c>
      <c r="CE77" s="48">
        <f t="shared" si="175"/>
        <v>260.27456904558352</v>
      </c>
      <c r="CF77" s="65">
        <f t="shared" si="176"/>
        <v>0.10188108582968548</v>
      </c>
      <c r="CG77" t="s">
        <v>222</v>
      </c>
      <c r="CH77" s="66">
        <v>0</v>
      </c>
      <c r="CI77" s="15">
        <f t="shared" si="177"/>
        <v>24.560749626995953</v>
      </c>
      <c r="CJ77" s="37">
        <f t="shared" si="178"/>
        <v>24.560749626995953</v>
      </c>
      <c r="CK77" s="54">
        <f t="shared" si="179"/>
        <v>24.560749626995953</v>
      </c>
      <c r="CL77" s="26">
        <f t="shared" si="180"/>
        <v>3.8214951963584805E-3</v>
      </c>
      <c r="CM77" s="47">
        <f t="shared" si="181"/>
        <v>24.560749626995953</v>
      </c>
      <c r="CN77" s="48">
        <f t="shared" si="182"/>
        <v>260.27456904558352</v>
      </c>
      <c r="CO77" s="65">
        <f t="shared" si="183"/>
        <v>9.4364769163039028E-2</v>
      </c>
      <c r="CP77" s="70">
        <f t="shared" si="184"/>
        <v>0</v>
      </c>
      <c r="CQ77" s="1">
        <f t="shared" si="185"/>
        <v>2630</v>
      </c>
    </row>
    <row r="78" spans="1:95" x14ac:dyDescent="0.2">
      <c r="A78" s="29" t="s">
        <v>165</v>
      </c>
      <c r="B78">
        <v>1</v>
      </c>
      <c r="C78">
        <v>1</v>
      </c>
      <c r="D78">
        <v>7.6204169662113505E-2</v>
      </c>
      <c r="E78">
        <v>0.92379583033788604</v>
      </c>
      <c r="F78">
        <v>7.2597864768683198E-2</v>
      </c>
      <c r="G78">
        <v>7.2597864768683198E-2</v>
      </c>
      <c r="H78">
        <v>7.10382513661202E-2</v>
      </c>
      <c r="I78">
        <v>4.9180327868852403E-2</v>
      </c>
      <c r="J78">
        <v>5.9107397958425997E-2</v>
      </c>
      <c r="K78">
        <v>6.55062659889461E-2</v>
      </c>
      <c r="L78">
        <v>0.527797233191311</v>
      </c>
      <c r="M78">
        <v>-1.8839551573948601</v>
      </c>
      <c r="N78" s="21">
        <v>0</v>
      </c>
      <c r="O78">
        <v>1.02248355662265</v>
      </c>
      <c r="P78">
        <v>0.98688927151801198</v>
      </c>
      <c r="Q78">
        <v>1.0049027521870699</v>
      </c>
      <c r="R78">
        <v>0.97223874122153298</v>
      </c>
      <c r="S78">
        <v>50.150001525878899</v>
      </c>
      <c r="T78" s="27">
        <f t="shared" si="124"/>
        <v>0.98688927151801198</v>
      </c>
      <c r="U78" s="27">
        <f t="shared" si="125"/>
        <v>1.0049027521870699</v>
      </c>
      <c r="V78" s="39">
        <f t="shared" si="126"/>
        <v>49.492498472501815</v>
      </c>
      <c r="W78" s="38">
        <f t="shared" si="127"/>
        <v>50.395874555541461</v>
      </c>
      <c r="X78" s="44">
        <f t="shared" si="128"/>
        <v>1.2122751782278551</v>
      </c>
      <c r="Y78" s="44">
        <f t="shared" si="129"/>
        <v>6.6604591768832086E-2</v>
      </c>
      <c r="Z78" s="22">
        <f t="shared" si="130"/>
        <v>1</v>
      </c>
      <c r="AA78" s="22">
        <f t="shared" si="131"/>
        <v>1</v>
      </c>
      <c r="AB78" s="22">
        <f t="shared" si="132"/>
        <v>1</v>
      </c>
      <c r="AC78" s="22">
        <v>1</v>
      </c>
      <c r="AD78" s="22">
        <v>1</v>
      </c>
      <c r="AE78" s="22">
        <v>1</v>
      </c>
      <c r="AF78" s="22">
        <f t="shared" si="133"/>
        <v>-0.10573411347504191</v>
      </c>
      <c r="AG78" s="22">
        <f t="shared" si="134"/>
        <v>0.97680415159684475</v>
      </c>
      <c r="AH78" s="22">
        <f t="shared" si="135"/>
        <v>0.527797233191311</v>
      </c>
      <c r="AI78" s="22">
        <f t="shared" si="136"/>
        <v>1.633531346666353</v>
      </c>
      <c r="AJ78" s="22">
        <f t="shared" si="137"/>
        <v>-2.6288582302280261</v>
      </c>
      <c r="AK78" s="22">
        <f t="shared" si="138"/>
        <v>1.3004365594014071</v>
      </c>
      <c r="AL78" s="22">
        <f t="shared" si="139"/>
        <v>-1.8839551573948601</v>
      </c>
      <c r="AM78" s="22">
        <f t="shared" si="140"/>
        <v>1.744903072833166</v>
      </c>
      <c r="AN78" s="46">
        <v>1</v>
      </c>
      <c r="AO78" s="46">
        <v>1</v>
      </c>
      <c r="AP78" s="51">
        <v>1</v>
      </c>
      <c r="AQ78" s="21">
        <v>1</v>
      </c>
      <c r="AR78" s="17">
        <f t="shared" si="141"/>
        <v>7.1204901689864935</v>
      </c>
      <c r="AS78" s="17">
        <f t="shared" si="142"/>
        <v>7.1204901689864935</v>
      </c>
      <c r="AT78" s="17">
        <f t="shared" si="143"/>
        <v>9.2701173056540362</v>
      </c>
      <c r="AU78" s="17">
        <f t="shared" si="144"/>
        <v>7.1204901689864935</v>
      </c>
      <c r="AV78" s="17">
        <f t="shared" si="145"/>
        <v>7.1204901689864935</v>
      </c>
      <c r="AW78" s="17">
        <f t="shared" si="146"/>
        <v>9.2701173056540362</v>
      </c>
      <c r="AX78" s="14">
        <f t="shared" si="147"/>
        <v>9.091748340118104E-3</v>
      </c>
      <c r="AY78" s="14">
        <f t="shared" si="148"/>
        <v>8.3669302850999435E-3</v>
      </c>
      <c r="AZ78" s="67">
        <f t="shared" si="149"/>
        <v>7.7880018812740575E-4</v>
      </c>
      <c r="BA78" s="21">
        <f t="shared" si="150"/>
        <v>0</v>
      </c>
      <c r="BB78" s="66">
        <v>1555</v>
      </c>
      <c r="BC78" s="15">
        <f t="shared" si="151"/>
        <v>1084.1364390690433</v>
      </c>
      <c r="BD78" s="19">
        <f t="shared" si="152"/>
        <v>-470.86356093095674</v>
      </c>
      <c r="BE78" s="53">
        <f t="shared" si="153"/>
        <v>0</v>
      </c>
      <c r="BF78" s="61">
        <f t="shared" si="154"/>
        <v>0</v>
      </c>
      <c r="BG78" s="62">
        <f t="shared" si="155"/>
        <v>0</v>
      </c>
      <c r="BH78" s="63">
        <f t="shared" si="156"/>
        <v>50.395874555541461</v>
      </c>
      <c r="BI78" s="46">
        <f t="shared" si="157"/>
        <v>0</v>
      </c>
      <c r="BJ78" s="64">
        <f t="shared" si="158"/>
        <v>1.4343213123020671</v>
      </c>
      <c r="BK78" s="66">
        <v>401</v>
      </c>
      <c r="BL78" s="66">
        <v>2608</v>
      </c>
      <c r="BM78" s="66">
        <v>0</v>
      </c>
      <c r="BN78" s="10">
        <f t="shared" si="159"/>
        <v>3009</v>
      </c>
      <c r="BO78" s="15">
        <f t="shared" si="160"/>
        <v>1484.3938357401512</v>
      </c>
      <c r="BP78" s="9">
        <f t="shared" si="161"/>
        <v>-1524.6061642598488</v>
      </c>
      <c r="BQ78" s="53">
        <f t="shared" si="162"/>
        <v>0</v>
      </c>
      <c r="BR78" s="7">
        <f t="shared" si="163"/>
        <v>0</v>
      </c>
      <c r="BS78" s="62">
        <f t="shared" si="164"/>
        <v>0</v>
      </c>
      <c r="BT78" s="48">
        <f t="shared" si="165"/>
        <v>50.395874555541461</v>
      </c>
      <c r="BU78" s="46">
        <f t="shared" si="166"/>
        <v>0</v>
      </c>
      <c r="BV78" s="64">
        <f t="shared" si="167"/>
        <v>2.0270900670371264</v>
      </c>
      <c r="BW78" s="16">
        <f t="shared" si="168"/>
        <v>4564</v>
      </c>
      <c r="BX78" s="69">
        <f t="shared" si="169"/>
        <v>2576.3525438987463</v>
      </c>
      <c r="BY78" s="66">
        <v>0</v>
      </c>
      <c r="BZ78" s="15">
        <f t="shared" si="170"/>
        <v>7.8222690895516633</v>
      </c>
      <c r="CA78" s="37">
        <f t="shared" si="171"/>
        <v>7.8222690895516633</v>
      </c>
      <c r="CB78" s="54">
        <f t="shared" si="172"/>
        <v>7.8222690895516633</v>
      </c>
      <c r="CC78" s="26">
        <f t="shared" si="173"/>
        <v>2.4368439531313622E-3</v>
      </c>
      <c r="CD78" s="47">
        <f t="shared" si="174"/>
        <v>7.8222690895516624</v>
      </c>
      <c r="CE78" s="48">
        <f t="shared" si="175"/>
        <v>49.492498472501815</v>
      </c>
      <c r="CF78" s="65">
        <f t="shared" si="176"/>
        <v>0.15804958995751123</v>
      </c>
      <c r="CG78" t="s">
        <v>222</v>
      </c>
      <c r="CH78" s="66">
        <v>110</v>
      </c>
      <c r="CI78" s="15">
        <f t="shared" si="177"/>
        <v>7.2451781501492558</v>
      </c>
      <c r="CJ78" s="37">
        <f t="shared" si="178"/>
        <v>-102.75482184985074</v>
      </c>
      <c r="CK78" s="54">
        <f t="shared" si="179"/>
        <v>-102.75482184985074</v>
      </c>
      <c r="CL78" s="26">
        <f t="shared" si="180"/>
        <v>-1.5987991574583901E-2</v>
      </c>
      <c r="CM78" s="47">
        <f t="shared" si="181"/>
        <v>-102.75482184985073</v>
      </c>
      <c r="CN78" s="48">
        <f t="shared" si="182"/>
        <v>49.492498472501815</v>
      </c>
      <c r="CO78" s="65">
        <f t="shared" si="183"/>
        <v>-2.0761696220881154</v>
      </c>
      <c r="CP78" s="70">
        <f t="shared" si="184"/>
        <v>0</v>
      </c>
      <c r="CQ78" s="1">
        <f t="shared" si="185"/>
        <v>4564</v>
      </c>
    </row>
    <row r="79" spans="1:95" x14ac:dyDescent="0.2">
      <c r="A79" s="29" t="s">
        <v>208</v>
      </c>
      <c r="B79">
        <v>1</v>
      </c>
      <c r="C79">
        <v>0</v>
      </c>
      <c r="D79">
        <v>0.12612244897959099</v>
      </c>
      <c r="E79">
        <v>0.87387755102040798</v>
      </c>
      <c r="F79">
        <v>0.333068362480127</v>
      </c>
      <c r="G79">
        <v>0.333068362480127</v>
      </c>
      <c r="H79">
        <v>0.45006268282490502</v>
      </c>
      <c r="I79">
        <v>0.15127455077308799</v>
      </c>
      <c r="J79">
        <v>0.26092725071189499</v>
      </c>
      <c r="K79">
        <v>0.29479927428854402</v>
      </c>
      <c r="L79">
        <v>0.57334236341289802</v>
      </c>
      <c r="M79">
        <v>1.3027661431848401</v>
      </c>
      <c r="N79" s="21">
        <v>0</v>
      </c>
      <c r="O79">
        <v>1.0068366991072699</v>
      </c>
      <c r="P79">
        <v>0.99114738302925698</v>
      </c>
      <c r="Q79">
        <v>1.00608107520334</v>
      </c>
      <c r="R79">
        <v>0.97309240095818705</v>
      </c>
      <c r="S79">
        <v>5.8200998306274396</v>
      </c>
      <c r="T79" s="27">
        <f t="shared" si="124"/>
        <v>0.97309240095818705</v>
      </c>
      <c r="U79" s="27">
        <f t="shared" si="125"/>
        <v>1.00608107520334</v>
      </c>
      <c r="V79" s="39">
        <f t="shared" si="126"/>
        <v>5.663494918001593</v>
      </c>
      <c r="W79" s="38">
        <f t="shared" si="127"/>
        <v>5.8554922953884319</v>
      </c>
      <c r="X79" s="44">
        <f t="shared" si="128"/>
        <v>1.186481319199852</v>
      </c>
      <c r="Y79" s="44">
        <f t="shared" si="129"/>
        <v>0.27847470464832524</v>
      </c>
      <c r="Z79" s="22">
        <f t="shared" si="130"/>
        <v>1</v>
      </c>
      <c r="AA79" s="22">
        <f t="shared" si="131"/>
        <v>1</v>
      </c>
      <c r="AB79" s="22">
        <f t="shared" si="132"/>
        <v>1</v>
      </c>
      <c r="AC79" s="22">
        <v>1</v>
      </c>
      <c r="AD79" s="22">
        <v>1</v>
      </c>
      <c r="AE79" s="22">
        <v>1</v>
      </c>
      <c r="AF79" s="22">
        <f t="shared" si="133"/>
        <v>-0.10573411347504191</v>
      </c>
      <c r="AG79" s="22">
        <f t="shared" si="134"/>
        <v>0.97680415159684475</v>
      </c>
      <c r="AH79" s="22">
        <f t="shared" si="135"/>
        <v>0.57334236341289802</v>
      </c>
      <c r="AI79" s="22">
        <f t="shared" si="136"/>
        <v>1.67907647688794</v>
      </c>
      <c r="AJ79" s="22">
        <f t="shared" si="137"/>
        <v>-2.6288582302280261</v>
      </c>
      <c r="AK79" s="22">
        <f t="shared" si="138"/>
        <v>1.3004365594014071</v>
      </c>
      <c r="AL79" s="22">
        <f t="shared" si="139"/>
        <v>1.3004365594014071</v>
      </c>
      <c r="AM79" s="22">
        <f t="shared" si="140"/>
        <v>4.9292947896294335</v>
      </c>
      <c r="AN79" s="46">
        <v>0</v>
      </c>
      <c r="AO79" s="49">
        <v>0</v>
      </c>
      <c r="AP79" s="51">
        <v>0.5</v>
      </c>
      <c r="AQ79" s="50">
        <v>1</v>
      </c>
      <c r="AR79" s="17">
        <f t="shared" si="141"/>
        <v>0</v>
      </c>
      <c r="AS79" s="17">
        <f t="shared" si="142"/>
        <v>0</v>
      </c>
      <c r="AT79" s="17">
        <f t="shared" si="143"/>
        <v>295.19511719770139</v>
      </c>
      <c r="AU79" s="17">
        <f t="shared" si="144"/>
        <v>0</v>
      </c>
      <c r="AV79" s="17">
        <f t="shared" si="145"/>
        <v>0</v>
      </c>
      <c r="AW79" s="17">
        <f t="shared" si="146"/>
        <v>295.19511719770139</v>
      </c>
      <c r="AX79" s="14">
        <f t="shared" si="147"/>
        <v>0</v>
      </c>
      <c r="AY79" s="14">
        <f t="shared" si="148"/>
        <v>0</v>
      </c>
      <c r="AZ79" s="67">
        <f t="shared" si="149"/>
        <v>2.4799903305176289E-2</v>
      </c>
      <c r="BA79" s="21">
        <f t="shared" si="150"/>
        <v>0</v>
      </c>
      <c r="BB79" s="66">
        <v>0</v>
      </c>
      <c r="BC79" s="15">
        <f t="shared" si="151"/>
        <v>0</v>
      </c>
      <c r="BD79" s="19">
        <f t="shared" si="152"/>
        <v>0</v>
      </c>
      <c r="BE79" s="53">
        <f t="shared" si="153"/>
        <v>0</v>
      </c>
      <c r="BF79" s="61">
        <f t="shared" si="154"/>
        <v>0</v>
      </c>
      <c r="BG79" s="62">
        <f t="shared" si="155"/>
        <v>0</v>
      </c>
      <c r="BH79" s="63">
        <f t="shared" si="156"/>
        <v>5.8554922953884319</v>
      </c>
      <c r="BI79" s="46">
        <f t="shared" si="157"/>
        <v>0</v>
      </c>
      <c r="BJ79" s="64" t="e">
        <f t="shared" si="158"/>
        <v>#DIV/0!</v>
      </c>
      <c r="BK79" s="66">
        <v>0</v>
      </c>
      <c r="BL79" s="66">
        <v>0</v>
      </c>
      <c r="BM79" s="66">
        <v>0</v>
      </c>
      <c r="BN79" s="10">
        <f t="shared" si="159"/>
        <v>0</v>
      </c>
      <c r="BO79" s="15">
        <f t="shared" si="160"/>
        <v>0</v>
      </c>
      <c r="BP79" s="9">
        <f t="shared" si="161"/>
        <v>0</v>
      </c>
      <c r="BQ79" s="53">
        <f t="shared" si="162"/>
        <v>0</v>
      </c>
      <c r="BR79" s="7">
        <f t="shared" si="163"/>
        <v>0</v>
      </c>
      <c r="BS79" s="62">
        <f t="shared" si="164"/>
        <v>0</v>
      </c>
      <c r="BT79" s="48">
        <f t="shared" si="165"/>
        <v>5.8554922953884319</v>
      </c>
      <c r="BU79" s="46">
        <f t="shared" si="166"/>
        <v>0</v>
      </c>
      <c r="BV79" s="64" t="e">
        <f t="shared" si="167"/>
        <v>#DIV/0!</v>
      </c>
      <c r="BW79" s="16">
        <f t="shared" si="168"/>
        <v>116</v>
      </c>
      <c r="BX79" s="69">
        <f t="shared" si="169"/>
        <v>249.09022879719063</v>
      </c>
      <c r="BY79" s="66">
        <v>116</v>
      </c>
      <c r="BZ79" s="15">
        <f t="shared" si="170"/>
        <v>249.09022879719063</v>
      </c>
      <c r="CA79" s="37">
        <f t="shared" si="171"/>
        <v>133.09022879719063</v>
      </c>
      <c r="CB79" s="54">
        <f t="shared" si="172"/>
        <v>133.09022879719063</v>
      </c>
      <c r="CC79" s="26">
        <f t="shared" si="173"/>
        <v>4.1461130466414579E-2</v>
      </c>
      <c r="CD79" s="47">
        <f t="shared" si="174"/>
        <v>133.09022879719063</v>
      </c>
      <c r="CE79" s="48">
        <f t="shared" si="175"/>
        <v>5.663494918001593</v>
      </c>
      <c r="CF79" s="65">
        <f t="shared" si="176"/>
        <v>23.499664204546072</v>
      </c>
      <c r="CG79" t="s">
        <v>222</v>
      </c>
      <c r="CH79" s="66">
        <v>0</v>
      </c>
      <c r="CI79" s="15">
        <f t="shared" si="177"/>
        <v>230.71350044805502</v>
      </c>
      <c r="CJ79" s="37">
        <f t="shared" si="178"/>
        <v>230.71350044805502</v>
      </c>
      <c r="CK79" s="54">
        <f t="shared" si="179"/>
        <v>230.71350044805502</v>
      </c>
      <c r="CL79" s="26">
        <f t="shared" si="180"/>
        <v>3.5897541690999693E-2</v>
      </c>
      <c r="CM79" s="47">
        <f t="shared" si="181"/>
        <v>230.71350044805502</v>
      </c>
      <c r="CN79" s="48">
        <f t="shared" si="182"/>
        <v>5.663494918001593</v>
      </c>
      <c r="CO79" s="65">
        <f t="shared" si="183"/>
        <v>40.736948437037533</v>
      </c>
      <c r="CP79" s="70">
        <f t="shared" si="184"/>
        <v>0</v>
      </c>
      <c r="CQ79" s="1">
        <f t="shared" si="185"/>
        <v>232</v>
      </c>
    </row>
    <row r="80" spans="1:95" x14ac:dyDescent="0.2">
      <c r="A80" s="30" t="s">
        <v>166</v>
      </c>
      <c r="B80">
        <v>0</v>
      </c>
      <c r="C80">
        <v>0</v>
      </c>
      <c r="D80">
        <v>0.1396933560477</v>
      </c>
      <c r="E80">
        <v>0.86030664395229905</v>
      </c>
      <c r="F80">
        <v>0.226289517470881</v>
      </c>
      <c r="G80">
        <v>0.226289517470881</v>
      </c>
      <c r="H80">
        <v>4.40251572327044E-2</v>
      </c>
      <c r="I80">
        <v>0.12788259958071199</v>
      </c>
      <c r="J80">
        <v>7.5033669468231701E-2</v>
      </c>
      <c r="K80">
        <v>0.13030476913005001</v>
      </c>
      <c r="L80">
        <v>-0.22204711244606701</v>
      </c>
      <c r="M80">
        <v>-2.3224203450408401</v>
      </c>
      <c r="N80" s="21">
        <v>0</v>
      </c>
      <c r="O80">
        <v>0.99046019232798599</v>
      </c>
      <c r="P80">
        <v>0.98991936452989104</v>
      </c>
      <c r="Q80">
        <v>1.0085886670184401</v>
      </c>
      <c r="R80">
        <v>0.97455051000137405</v>
      </c>
      <c r="S80">
        <v>2.3399999141693102</v>
      </c>
      <c r="T80" s="27">
        <f t="shared" si="124"/>
        <v>0.97455051000137405</v>
      </c>
      <c r="U80" s="27">
        <f t="shared" si="125"/>
        <v>1.0085886670184401</v>
      </c>
      <c r="V80" s="39">
        <f t="shared" si="126"/>
        <v>2.2804481097568727</v>
      </c>
      <c r="W80" s="38">
        <f t="shared" si="127"/>
        <v>2.360097394255289</v>
      </c>
      <c r="X80" s="44">
        <f t="shared" si="128"/>
        <v>1.1794689367903812</v>
      </c>
      <c r="Y80" s="44">
        <f t="shared" si="129"/>
        <v>0.13850265520016575</v>
      </c>
      <c r="Z80" s="22">
        <f t="shared" si="130"/>
        <v>1</v>
      </c>
      <c r="AA80" s="22">
        <f t="shared" si="131"/>
        <v>1</v>
      </c>
      <c r="AB80" s="22">
        <f t="shared" si="132"/>
        <v>1</v>
      </c>
      <c r="AC80" s="22">
        <v>1</v>
      </c>
      <c r="AD80" s="22">
        <v>1</v>
      </c>
      <c r="AE80" s="22">
        <v>1</v>
      </c>
      <c r="AF80" s="22">
        <f t="shared" si="133"/>
        <v>-0.10573411347504191</v>
      </c>
      <c r="AG80" s="22">
        <f t="shared" si="134"/>
        <v>0.97680415159684475</v>
      </c>
      <c r="AH80" s="22">
        <f t="shared" si="135"/>
        <v>-0.10573411347504191</v>
      </c>
      <c r="AI80" s="22">
        <f t="shared" si="136"/>
        <v>1</v>
      </c>
      <c r="AJ80" s="22">
        <f t="shared" si="137"/>
        <v>-2.6288582302280261</v>
      </c>
      <c r="AK80" s="22">
        <f t="shared" si="138"/>
        <v>1.3004365594014071</v>
      </c>
      <c r="AL80" s="22">
        <f t="shared" si="139"/>
        <v>-2.3224203450408401</v>
      </c>
      <c r="AM80" s="22">
        <f t="shared" si="140"/>
        <v>1.3064378851871861</v>
      </c>
      <c r="AN80" s="46">
        <v>1</v>
      </c>
      <c r="AO80" s="46">
        <v>1</v>
      </c>
      <c r="AP80" s="51">
        <v>1</v>
      </c>
      <c r="AQ80" s="21">
        <v>1</v>
      </c>
      <c r="AR80" s="17">
        <f t="shared" si="141"/>
        <v>1</v>
      </c>
      <c r="AS80" s="17">
        <f t="shared" si="142"/>
        <v>1</v>
      </c>
      <c r="AT80" s="17">
        <f t="shared" si="143"/>
        <v>2.9130977903909288</v>
      </c>
      <c r="AU80" s="17">
        <f t="shared" si="144"/>
        <v>1</v>
      </c>
      <c r="AV80" s="17">
        <f t="shared" si="145"/>
        <v>1</v>
      </c>
      <c r="AW80" s="17">
        <f t="shared" si="146"/>
        <v>2.9130977903909288</v>
      </c>
      <c r="AX80" s="14">
        <f t="shared" si="147"/>
        <v>1.2768430437159347E-3</v>
      </c>
      <c r="AY80" s="14">
        <f t="shared" si="148"/>
        <v>1.1750497629422138E-3</v>
      </c>
      <c r="AZ80" s="67">
        <f t="shared" si="149"/>
        <v>2.4473488655922889E-4</v>
      </c>
      <c r="BA80" s="21">
        <f t="shared" si="150"/>
        <v>0</v>
      </c>
      <c r="BB80" s="66">
        <v>157</v>
      </c>
      <c r="BC80" s="15">
        <f t="shared" si="151"/>
        <v>152.25587190486291</v>
      </c>
      <c r="BD80" s="19">
        <f t="shared" si="152"/>
        <v>-4.7441280951370857</v>
      </c>
      <c r="BE80" s="53">
        <f t="shared" si="153"/>
        <v>0</v>
      </c>
      <c r="BF80" s="61">
        <f t="shared" si="154"/>
        <v>0</v>
      </c>
      <c r="BG80" s="62">
        <f t="shared" si="155"/>
        <v>0</v>
      </c>
      <c r="BH80" s="63">
        <f t="shared" si="156"/>
        <v>2.360097394255289</v>
      </c>
      <c r="BI80" s="46">
        <f t="shared" si="157"/>
        <v>0</v>
      </c>
      <c r="BJ80" s="64">
        <f t="shared" si="158"/>
        <v>1.0311589171293272</v>
      </c>
      <c r="BK80" s="66">
        <v>147</v>
      </c>
      <c r="BL80" s="66">
        <v>176</v>
      </c>
      <c r="BM80" s="66">
        <v>2</v>
      </c>
      <c r="BN80" s="10">
        <f t="shared" si="159"/>
        <v>325</v>
      </c>
      <c r="BO80" s="15">
        <f t="shared" si="160"/>
        <v>208.46792854310402</v>
      </c>
      <c r="BP80" s="9">
        <f t="shared" si="161"/>
        <v>-116.53207145689598</v>
      </c>
      <c r="BQ80" s="53">
        <f t="shared" si="162"/>
        <v>0</v>
      </c>
      <c r="BR80" s="7">
        <f t="shared" si="163"/>
        <v>0</v>
      </c>
      <c r="BS80" s="62">
        <f t="shared" si="164"/>
        <v>0</v>
      </c>
      <c r="BT80" s="48">
        <f t="shared" si="165"/>
        <v>2.360097394255289</v>
      </c>
      <c r="BU80" s="46">
        <f t="shared" si="166"/>
        <v>0</v>
      </c>
      <c r="BV80" s="64">
        <f t="shared" si="167"/>
        <v>1.5589928017767065</v>
      </c>
      <c r="BW80" s="16">
        <f t="shared" si="168"/>
        <v>482</v>
      </c>
      <c r="BX80" s="69">
        <f t="shared" si="169"/>
        <v>363.18191764856783</v>
      </c>
      <c r="BY80" s="66">
        <v>0</v>
      </c>
      <c r="BZ80" s="15">
        <f t="shared" si="170"/>
        <v>2.4581172006008951</v>
      </c>
      <c r="CA80" s="37">
        <f t="shared" si="171"/>
        <v>2.4581172006008951</v>
      </c>
      <c r="CB80" s="54">
        <f t="shared" si="172"/>
        <v>2.4581172006008951</v>
      </c>
      <c r="CC80" s="26">
        <f t="shared" si="173"/>
        <v>7.6576859831803683E-4</v>
      </c>
      <c r="CD80" s="47">
        <f t="shared" si="174"/>
        <v>2.4581172006008951</v>
      </c>
      <c r="CE80" s="48">
        <f t="shared" si="175"/>
        <v>2.2804481097568727</v>
      </c>
      <c r="CF80" s="65">
        <f t="shared" si="176"/>
        <v>1.0779097275153366</v>
      </c>
      <c r="CG80" t="s">
        <v>222</v>
      </c>
      <c r="CH80" s="66">
        <v>0</v>
      </c>
      <c r="CI80" s="15">
        <f t="shared" si="177"/>
        <v>2.2767686496605064</v>
      </c>
      <c r="CJ80" s="37">
        <f t="shared" si="178"/>
        <v>2.2767686496605064</v>
      </c>
      <c r="CK80" s="54">
        <f t="shared" si="179"/>
        <v>2.2767686496605064</v>
      </c>
      <c r="CL80" s="26">
        <f t="shared" si="180"/>
        <v>3.5425060676217622E-4</v>
      </c>
      <c r="CM80" s="47">
        <f t="shared" si="181"/>
        <v>2.2767686496605064</v>
      </c>
      <c r="CN80" s="48">
        <f t="shared" si="182"/>
        <v>2.2804481097568727</v>
      </c>
      <c r="CO80" s="65">
        <f t="shared" si="183"/>
        <v>0.99838651882468898</v>
      </c>
      <c r="CP80" s="70">
        <f t="shared" si="184"/>
        <v>0</v>
      </c>
      <c r="CQ80" s="1">
        <f t="shared" si="185"/>
        <v>482</v>
      </c>
    </row>
    <row r="81" spans="1:95" x14ac:dyDescent="0.2">
      <c r="A81" s="30" t="s">
        <v>190</v>
      </c>
      <c r="B81">
        <v>1</v>
      </c>
      <c r="C81">
        <v>1</v>
      </c>
      <c r="D81">
        <v>0.71354374750299598</v>
      </c>
      <c r="E81">
        <v>0.28645625249700302</v>
      </c>
      <c r="F81">
        <v>0.97417560588001495</v>
      </c>
      <c r="G81">
        <v>0.97417560588001495</v>
      </c>
      <c r="H81">
        <v>0.72335979941495998</v>
      </c>
      <c r="I81">
        <v>0.44588382783117397</v>
      </c>
      <c r="J81">
        <v>0.56792115320908099</v>
      </c>
      <c r="K81">
        <v>0.74381108725235701</v>
      </c>
      <c r="L81">
        <v>0.61731959445298701</v>
      </c>
      <c r="M81">
        <v>-0.78996704639901705</v>
      </c>
      <c r="N81" s="21">
        <v>0</v>
      </c>
      <c r="O81">
        <v>0.99860517429508699</v>
      </c>
      <c r="P81">
        <v>0.99391201210248303</v>
      </c>
      <c r="Q81">
        <v>1.00998670064007</v>
      </c>
      <c r="R81">
        <v>0.99121176538877698</v>
      </c>
      <c r="S81">
        <v>153.49000549316401</v>
      </c>
      <c r="T81" s="27">
        <f t="shared" si="124"/>
        <v>0.99391201210248303</v>
      </c>
      <c r="U81" s="27">
        <f t="shared" si="125"/>
        <v>1.00998670064007</v>
      </c>
      <c r="V81" s="39">
        <f t="shared" si="126"/>
        <v>152.5555601973318</v>
      </c>
      <c r="W81" s="38">
        <f t="shared" si="127"/>
        <v>155.02286422926693</v>
      </c>
      <c r="X81" s="44">
        <f t="shared" si="128"/>
        <v>0.88294797687861293</v>
      </c>
      <c r="Y81" s="44">
        <f t="shared" si="129"/>
        <v>0.7346958324243712</v>
      </c>
      <c r="Z81" s="22">
        <f t="shared" si="130"/>
        <v>1</v>
      </c>
      <c r="AA81" s="22">
        <f t="shared" si="131"/>
        <v>1</v>
      </c>
      <c r="AB81" s="22">
        <f t="shared" si="132"/>
        <v>1</v>
      </c>
      <c r="AC81" s="22">
        <v>1</v>
      </c>
      <c r="AD81" s="22">
        <v>1</v>
      </c>
      <c r="AE81" s="22">
        <v>1</v>
      </c>
      <c r="AF81" s="22">
        <f t="shared" si="133"/>
        <v>-0.10573411347504191</v>
      </c>
      <c r="AG81" s="22">
        <f t="shared" si="134"/>
        <v>0.97680415159684475</v>
      </c>
      <c r="AH81" s="22">
        <f t="shared" si="135"/>
        <v>0.61731959445298701</v>
      </c>
      <c r="AI81" s="22">
        <f t="shared" si="136"/>
        <v>1.7230537079280288</v>
      </c>
      <c r="AJ81" s="22">
        <f t="shared" si="137"/>
        <v>-2.6288582302280261</v>
      </c>
      <c r="AK81" s="22">
        <f t="shared" si="138"/>
        <v>1.3004365594014071</v>
      </c>
      <c r="AL81" s="22">
        <f t="shared" si="139"/>
        <v>-0.78996704639901705</v>
      </c>
      <c r="AM81" s="22">
        <f t="shared" si="140"/>
        <v>2.8388911838290092</v>
      </c>
      <c r="AN81" s="46">
        <v>1</v>
      </c>
      <c r="AO81" s="46">
        <v>0</v>
      </c>
      <c r="AP81" s="51">
        <v>1</v>
      </c>
      <c r="AQ81" s="21">
        <v>1</v>
      </c>
      <c r="AR81" s="17">
        <f t="shared" si="141"/>
        <v>8.8144508168242677</v>
      </c>
      <c r="AS81" s="17">
        <f t="shared" si="142"/>
        <v>0</v>
      </c>
      <c r="AT81" s="17">
        <f t="shared" si="143"/>
        <v>64.952367321982692</v>
      </c>
      <c r="AU81" s="17">
        <f t="shared" si="144"/>
        <v>8.8144508168242677</v>
      </c>
      <c r="AV81" s="17">
        <f t="shared" si="145"/>
        <v>0</v>
      </c>
      <c r="AW81" s="17">
        <f t="shared" si="146"/>
        <v>64.952367321982692</v>
      </c>
      <c r="AX81" s="14">
        <f t="shared" si="147"/>
        <v>1.1254670209638305E-2</v>
      </c>
      <c r="AY81" s="14">
        <f t="shared" si="148"/>
        <v>0</v>
      </c>
      <c r="AZ81" s="67">
        <f t="shared" si="149"/>
        <v>5.4567719287465432E-3</v>
      </c>
      <c r="BA81" s="21">
        <f t="shared" si="150"/>
        <v>0</v>
      </c>
      <c r="BB81" s="66">
        <v>153</v>
      </c>
      <c r="BC81" s="15">
        <f t="shared" si="151"/>
        <v>1342.0518944781099</v>
      </c>
      <c r="BD81" s="19">
        <f t="shared" si="152"/>
        <v>1189.0518944781099</v>
      </c>
      <c r="BE81" s="53">
        <f t="shared" si="153"/>
        <v>1189.0518944781099</v>
      </c>
      <c r="BF81" s="61">
        <f t="shared" si="154"/>
        <v>5.9060836623727173E-2</v>
      </c>
      <c r="BG81" s="62">
        <f t="shared" si="155"/>
        <v>80.027433625149754</v>
      </c>
      <c r="BH81" s="63">
        <f t="shared" si="156"/>
        <v>152.5555601973318</v>
      </c>
      <c r="BI81" s="46">
        <f t="shared" si="157"/>
        <v>0.52457893715334691</v>
      </c>
      <c r="BJ81" s="64">
        <f t="shared" si="158"/>
        <v>0.11400453337871695</v>
      </c>
      <c r="BK81" s="66">
        <v>0</v>
      </c>
      <c r="BL81" s="66">
        <v>0</v>
      </c>
      <c r="BM81" s="66">
        <v>0</v>
      </c>
      <c r="BN81" s="10">
        <f t="shared" si="159"/>
        <v>0</v>
      </c>
      <c r="BO81" s="15">
        <f t="shared" si="160"/>
        <v>0</v>
      </c>
      <c r="BP81" s="9">
        <f t="shared" si="161"/>
        <v>0</v>
      </c>
      <c r="BQ81" s="53">
        <f t="shared" si="162"/>
        <v>0</v>
      </c>
      <c r="BR81" s="7">
        <f t="shared" si="163"/>
        <v>0</v>
      </c>
      <c r="BS81" s="62">
        <f t="shared" si="164"/>
        <v>0</v>
      </c>
      <c r="BT81" s="48">
        <f t="shared" si="165"/>
        <v>155.02286422926693</v>
      </c>
      <c r="BU81" s="46">
        <f t="shared" si="166"/>
        <v>0</v>
      </c>
      <c r="BV81" s="64" t="e">
        <f t="shared" si="167"/>
        <v>#DIV/0!</v>
      </c>
      <c r="BW81" s="16">
        <f t="shared" si="168"/>
        <v>306</v>
      </c>
      <c r="BX81" s="69">
        <f t="shared" si="169"/>
        <v>1396.8597117304403</v>
      </c>
      <c r="BY81" s="66">
        <v>153</v>
      </c>
      <c r="BZ81" s="15">
        <f t="shared" si="170"/>
        <v>54.807817252330281</v>
      </c>
      <c r="CA81" s="37">
        <f t="shared" si="171"/>
        <v>-98.192182747669719</v>
      </c>
      <c r="CB81" s="54">
        <f t="shared" si="172"/>
        <v>-98.192182747669719</v>
      </c>
      <c r="CC81" s="26">
        <f t="shared" si="173"/>
        <v>-3.0589465030426744E-2</v>
      </c>
      <c r="CD81" s="47">
        <f t="shared" si="174"/>
        <v>-98.192182747669719</v>
      </c>
      <c r="CE81" s="48">
        <f t="shared" si="175"/>
        <v>155.02286422926693</v>
      </c>
      <c r="CF81" s="65">
        <f t="shared" si="176"/>
        <v>-0.63340451897760719</v>
      </c>
      <c r="CG81" t="s">
        <v>222</v>
      </c>
      <c r="CH81" s="66">
        <v>0</v>
      </c>
      <c r="CI81" s="15">
        <f t="shared" si="177"/>
        <v>50.76434925312909</v>
      </c>
      <c r="CJ81" s="37">
        <f t="shared" si="178"/>
        <v>50.76434925312909</v>
      </c>
      <c r="CK81" s="54">
        <f t="shared" si="179"/>
        <v>50.76434925312909</v>
      </c>
      <c r="CL81" s="26">
        <f t="shared" si="180"/>
        <v>7.8986073211652543E-3</v>
      </c>
      <c r="CM81" s="47">
        <f t="shared" si="181"/>
        <v>50.76434925312909</v>
      </c>
      <c r="CN81" s="48">
        <f t="shared" si="182"/>
        <v>155.02286422926693</v>
      </c>
      <c r="CO81" s="65">
        <f t="shared" si="183"/>
        <v>0.32746362612712737</v>
      </c>
      <c r="CP81" s="70">
        <f t="shared" si="184"/>
        <v>0</v>
      </c>
      <c r="CQ81" s="1">
        <f t="shared" si="185"/>
        <v>459</v>
      </c>
    </row>
    <row r="82" spans="1:95" x14ac:dyDescent="0.2">
      <c r="A82" s="30" t="s">
        <v>170</v>
      </c>
      <c r="B82">
        <v>0</v>
      </c>
      <c r="C82">
        <v>0</v>
      </c>
      <c r="D82">
        <v>7.3911306432281207E-2</v>
      </c>
      <c r="E82">
        <v>0.92608869356771795</v>
      </c>
      <c r="F82">
        <v>4.4100119189511303E-2</v>
      </c>
      <c r="G82">
        <v>4.4100119189511303E-2</v>
      </c>
      <c r="H82">
        <v>0.150856665273715</v>
      </c>
      <c r="I82">
        <v>4.84747179272879E-2</v>
      </c>
      <c r="J82">
        <v>8.55145268161768E-2</v>
      </c>
      <c r="K82">
        <v>6.1410103607045401E-2</v>
      </c>
      <c r="L82">
        <v>0.73862925467420204</v>
      </c>
      <c r="M82">
        <v>-2.5683823085791602</v>
      </c>
      <c r="N82" s="21">
        <v>0</v>
      </c>
      <c r="O82">
        <v>1.00443593038269</v>
      </c>
      <c r="P82">
        <v>0.99031502215</v>
      </c>
      <c r="Q82">
        <v>1.0204712606503299</v>
      </c>
      <c r="R82">
        <v>0.98946005040713703</v>
      </c>
      <c r="S82">
        <v>149.69999694824199</v>
      </c>
      <c r="T82" s="27">
        <f t="shared" si="124"/>
        <v>0.98946005040713703</v>
      </c>
      <c r="U82" s="27">
        <f t="shared" si="125"/>
        <v>1.0204712606503299</v>
      </c>
      <c r="V82" s="39">
        <f t="shared" si="126"/>
        <v>148.12216652635578</v>
      </c>
      <c r="W82" s="38">
        <f t="shared" si="127"/>
        <v>152.76454460512304</v>
      </c>
      <c r="X82" s="44">
        <f t="shared" si="128"/>
        <v>1.2134599504541701</v>
      </c>
      <c r="Y82" s="44">
        <f t="shared" si="129"/>
        <v>7.2623936919361268E-2</v>
      </c>
      <c r="Z82" s="22">
        <f t="shared" si="130"/>
        <v>1</v>
      </c>
      <c r="AA82" s="22">
        <f t="shared" si="131"/>
        <v>1</v>
      </c>
      <c r="AB82" s="22">
        <f t="shared" si="132"/>
        <v>1</v>
      </c>
      <c r="AC82" s="22">
        <v>1</v>
      </c>
      <c r="AD82" s="22">
        <v>1</v>
      </c>
      <c r="AE82" s="22">
        <v>1</v>
      </c>
      <c r="AF82" s="22">
        <f t="shared" si="133"/>
        <v>-0.10573411347504191</v>
      </c>
      <c r="AG82" s="22">
        <f t="shared" si="134"/>
        <v>0.97680415159684475</v>
      </c>
      <c r="AH82" s="22">
        <f t="shared" si="135"/>
        <v>0.73862925467420204</v>
      </c>
      <c r="AI82" s="22">
        <f t="shared" si="136"/>
        <v>1.844363368149244</v>
      </c>
      <c r="AJ82" s="22">
        <f t="shared" si="137"/>
        <v>-2.6288582302280261</v>
      </c>
      <c r="AK82" s="22">
        <f t="shared" si="138"/>
        <v>1.3004365594014071</v>
      </c>
      <c r="AL82" s="22">
        <f t="shared" si="139"/>
        <v>-2.5683823085791602</v>
      </c>
      <c r="AM82" s="22">
        <f t="shared" si="140"/>
        <v>1.0604759216488659</v>
      </c>
      <c r="AN82" s="46">
        <v>1</v>
      </c>
      <c r="AO82" s="46">
        <v>1</v>
      </c>
      <c r="AP82" s="51">
        <v>1</v>
      </c>
      <c r="AQ82" s="21">
        <v>1</v>
      </c>
      <c r="AR82" s="17">
        <f t="shared" si="141"/>
        <v>11.571401199401256</v>
      </c>
      <c r="AS82" s="17">
        <f t="shared" si="142"/>
        <v>11.571401199401256</v>
      </c>
      <c r="AT82" s="17">
        <f t="shared" si="143"/>
        <v>1.2647458086332386</v>
      </c>
      <c r="AU82" s="17">
        <f t="shared" si="144"/>
        <v>11.571401199401256</v>
      </c>
      <c r="AV82" s="17">
        <f t="shared" si="145"/>
        <v>11.571401199401256</v>
      </c>
      <c r="AW82" s="17">
        <f t="shared" si="146"/>
        <v>1.2647458086332386</v>
      </c>
      <c r="AX82" s="14">
        <f t="shared" si="147"/>
        <v>1.4774863127501717E-2</v>
      </c>
      <c r="AY82" s="14">
        <f t="shared" si="148"/>
        <v>1.3596972236265695E-2</v>
      </c>
      <c r="AZ82" s="67">
        <f t="shared" si="149"/>
        <v>1.0625370113667837E-4</v>
      </c>
      <c r="BA82" s="21">
        <f t="shared" si="150"/>
        <v>0</v>
      </c>
      <c r="BB82" s="66">
        <v>1796</v>
      </c>
      <c r="BC82" s="15">
        <f t="shared" si="151"/>
        <v>1761.8137787758146</v>
      </c>
      <c r="BD82" s="19">
        <f t="shared" si="152"/>
        <v>-34.186221224185374</v>
      </c>
      <c r="BE82" s="53">
        <f t="shared" si="153"/>
        <v>0</v>
      </c>
      <c r="BF82" s="61">
        <f t="shared" si="154"/>
        <v>0</v>
      </c>
      <c r="BG82" s="62">
        <f t="shared" si="155"/>
        <v>0</v>
      </c>
      <c r="BH82" s="63">
        <f t="shared" si="156"/>
        <v>152.76454460512304</v>
      </c>
      <c r="BI82" s="46">
        <f t="shared" si="157"/>
        <v>0</v>
      </c>
      <c r="BJ82" s="64">
        <f t="shared" si="158"/>
        <v>1.0194039924287228</v>
      </c>
      <c r="BK82" s="66">
        <v>449</v>
      </c>
      <c r="BL82" s="66">
        <v>4042</v>
      </c>
      <c r="BM82" s="66">
        <v>0</v>
      </c>
      <c r="BN82" s="10">
        <f t="shared" si="159"/>
        <v>4491</v>
      </c>
      <c r="BO82" s="15">
        <f t="shared" si="160"/>
        <v>2412.2660383803695</v>
      </c>
      <c r="BP82" s="9">
        <f t="shared" si="161"/>
        <v>-2078.7339616196305</v>
      </c>
      <c r="BQ82" s="53">
        <f t="shared" si="162"/>
        <v>0</v>
      </c>
      <c r="BR82" s="7">
        <f t="shared" si="163"/>
        <v>0</v>
      </c>
      <c r="BS82" s="62">
        <f t="shared" si="164"/>
        <v>0</v>
      </c>
      <c r="BT82" s="48">
        <f t="shared" si="165"/>
        <v>152.76454460512304</v>
      </c>
      <c r="BU82" s="46">
        <f t="shared" si="166"/>
        <v>0</v>
      </c>
      <c r="BV82" s="64">
        <f t="shared" si="167"/>
        <v>1.8617349531709706</v>
      </c>
      <c r="BW82" s="16">
        <f t="shared" si="168"/>
        <v>6287</v>
      </c>
      <c r="BX82" s="69">
        <f t="shared" si="169"/>
        <v>4175.1470293304001</v>
      </c>
      <c r="BY82" s="66">
        <v>0</v>
      </c>
      <c r="BZ82" s="15">
        <f t="shared" si="170"/>
        <v>1.0672121742167975</v>
      </c>
      <c r="CA82" s="37">
        <f t="shared" si="171"/>
        <v>1.0672121742167975</v>
      </c>
      <c r="CB82" s="54">
        <f t="shared" si="172"/>
        <v>1.0672121742167975</v>
      </c>
      <c r="CC82" s="26">
        <f t="shared" si="173"/>
        <v>3.3246485178093423E-4</v>
      </c>
      <c r="CD82" s="47">
        <f t="shared" si="174"/>
        <v>1.0672121742167975</v>
      </c>
      <c r="CE82" s="48">
        <f t="shared" si="175"/>
        <v>148.12216652635578</v>
      </c>
      <c r="CF82" s="65">
        <f t="shared" si="176"/>
        <v>7.2049457501481085E-3</v>
      </c>
      <c r="CG82" t="s">
        <v>222</v>
      </c>
      <c r="CH82" s="66">
        <v>0</v>
      </c>
      <c r="CI82" s="15">
        <f t="shared" si="177"/>
        <v>0.98847818167451884</v>
      </c>
      <c r="CJ82" s="37">
        <f t="shared" si="178"/>
        <v>0.98847818167451884</v>
      </c>
      <c r="CK82" s="54">
        <f t="shared" si="179"/>
        <v>0.98847818167451884</v>
      </c>
      <c r="CL82" s="26">
        <f t="shared" si="180"/>
        <v>1.5380086847277405E-4</v>
      </c>
      <c r="CM82" s="47">
        <f t="shared" si="181"/>
        <v>0.98847818167451884</v>
      </c>
      <c r="CN82" s="48">
        <f t="shared" si="182"/>
        <v>148.12216652635578</v>
      </c>
      <c r="CO82" s="65">
        <f t="shared" si="183"/>
        <v>6.6733980798116144E-3</v>
      </c>
      <c r="CP82" s="70">
        <f t="shared" si="184"/>
        <v>0</v>
      </c>
      <c r="CQ82" s="1">
        <f t="shared" si="185"/>
        <v>6287</v>
      </c>
    </row>
    <row r="83" spans="1:95" x14ac:dyDescent="0.2">
      <c r="A83" s="30" t="s">
        <v>168</v>
      </c>
      <c r="B83">
        <v>0</v>
      </c>
      <c r="C83">
        <v>0</v>
      </c>
      <c r="D83">
        <v>0.29178338001867399</v>
      </c>
      <c r="E83">
        <v>0.70821661998132501</v>
      </c>
      <c r="F83">
        <v>0.28339517625231903</v>
      </c>
      <c r="G83">
        <v>0.28339517625231903</v>
      </c>
      <c r="H83">
        <v>0.22687007874015699</v>
      </c>
      <c r="I83">
        <v>0.26624015748031499</v>
      </c>
      <c r="J83">
        <v>0.24576803187426699</v>
      </c>
      <c r="K83">
        <v>0.26391186921052501</v>
      </c>
      <c r="L83">
        <v>1.0009262289083201</v>
      </c>
      <c r="M83">
        <v>-1.51259878996279</v>
      </c>
      <c r="N83" s="21">
        <v>0</v>
      </c>
      <c r="O83">
        <v>1.0021201817189</v>
      </c>
      <c r="P83">
        <v>0.98271286039564798</v>
      </c>
      <c r="Q83">
        <v>1.0201112053942101</v>
      </c>
      <c r="R83">
        <v>0.99317828775672601</v>
      </c>
      <c r="S83">
        <v>326.329986572265</v>
      </c>
      <c r="T83" s="27">
        <f t="shared" si="124"/>
        <v>0.99317828775672601</v>
      </c>
      <c r="U83" s="27">
        <f t="shared" si="125"/>
        <v>1.0201112053942101</v>
      </c>
      <c r="V83" s="39">
        <f t="shared" si="126"/>
        <v>324.10385730751756</v>
      </c>
      <c r="W83" s="38">
        <f t="shared" si="127"/>
        <v>332.89287595850965</v>
      </c>
      <c r="X83" s="44">
        <f t="shared" si="128"/>
        <v>1.1008807183759823</v>
      </c>
      <c r="Y83" s="44">
        <f t="shared" si="129"/>
        <v>0.26590912426122515</v>
      </c>
      <c r="Z83" s="22">
        <f t="shared" si="130"/>
        <v>1</v>
      </c>
      <c r="AA83" s="22">
        <f t="shared" si="131"/>
        <v>1</v>
      </c>
      <c r="AB83" s="22">
        <f t="shared" si="132"/>
        <v>1</v>
      </c>
      <c r="AC83" s="22">
        <v>1</v>
      </c>
      <c r="AD83" s="22">
        <v>1</v>
      </c>
      <c r="AE83" s="22">
        <v>1</v>
      </c>
      <c r="AF83" s="22">
        <f t="shared" si="133"/>
        <v>-0.10573411347504191</v>
      </c>
      <c r="AG83" s="22">
        <f t="shared" si="134"/>
        <v>0.97680415159684475</v>
      </c>
      <c r="AH83" s="22">
        <f t="shared" si="135"/>
        <v>0.97680415159684475</v>
      </c>
      <c r="AI83" s="22">
        <f t="shared" si="136"/>
        <v>2.0825382650718867</v>
      </c>
      <c r="AJ83" s="22">
        <f t="shared" si="137"/>
        <v>-2.6288582302280261</v>
      </c>
      <c r="AK83" s="22">
        <f t="shared" si="138"/>
        <v>1.3004365594014071</v>
      </c>
      <c r="AL83" s="22">
        <f t="shared" si="139"/>
        <v>-1.51259878996279</v>
      </c>
      <c r="AM83" s="22">
        <f t="shared" si="140"/>
        <v>2.1162594402652362</v>
      </c>
      <c r="AN83" s="46">
        <v>1</v>
      </c>
      <c r="AO83" s="46">
        <v>0</v>
      </c>
      <c r="AP83" s="51">
        <v>1</v>
      </c>
      <c r="AQ83" s="21">
        <v>1</v>
      </c>
      <c r="AR83" s="17">
        <f t="shared" si="141"/>
        <v>18.809270836669928</v>
      </c>
      <c r="AS83" s="17">
        <f t="shared" si="142"/>
        <v>0</v>
      </c>
      <c r="AT83" s="17">
        <f t="shared" si="143"/>
        <v>20.057446096727571</v>
      </c>
      <c r="AU83" s="17">
        <f t="shared" si="144"/>
        <v>18.809270836669928</v>
      </c>
      <c r="AV83" s="17">
        <f t="shared" si="145"/>
        <v>0</v>
      </c>
      <c r="AW83" s="17">
        <f t="shared" si="146"/>
        <v>20.057446096727571</v>
      </c>
      <c r="AX83" s="14">
        <f t="shared" si="147"/>
        <v>2.4016486625170995E-2</v>
      </c>
      <c r="AY83" s="14">
        <f t="shared" si="148"/>
        <v>0</v>
      </c>
      <c r="AZ83" s="67">
        <f t="shared" si="149"/>
        <v>1.6850641991293161E-3</v>
      </c>
      <c r="BA83" s="21">
        <f t="shared" si="150"/>
        <v>0</v>
      </c>
      <c r="BB83" s="66">
        <v>2284</v>
      </c>
      <c r="BC83" s="15">
        <f t="shared" si="151"/>
        <v>2863.8219311318903</v>
      </c>
      <c r="BD83" s="19">
        <f t="shared" si="152"/>
        <v>579.82193113189032</v>
      </c>
      <c r="BE83" s="53">
        <f t="shared" si="153"/>
        <v>579.82193113189032</v>
      </c>
      <c r="BF83" s="61">
        <f t="shared" si="154"/>
        <v>2.880006205319157E-2</v>
      </c>
      <c r="BG83" s="62">
        <f t="shared" si="155"/>
        <v>39.024084082074303</v>
      </c>
      <c r="BH83" s="63">
        <f t="shared" si="156"/>
        <v>324.10385730751756</v>
      </c>
      <c r="BI83" s="46">
        <f t="shared" si="157"/>
        <v>0.12040610811073227</v>
      </c>
      <c r="BJ83" s="64">
        <f t="shared" si="158"/>
        <v>0.79753562020431801</v>
      </c>
      <c r="BK83" s="66">
        <v>0</v>
      </c>
      <c r="BL83" s="66">
        <v>0</v>
      </c>
      <c r="BM83" s="66">
        <v>0</v>
      </c>
      <c r="BN83" s="10">
        <f t="shared" si="159"/>
        <v>0</v>
      </c>
      <c r="BO83" s="15">
        <f t="shared" si="160"/>
        <v>0</v>
      </c>
      <c r="BP83" s="9">
        <f t="shared" si="161"/>
        <v>0</v>
      </c>
      <c r="BQ83" s="53">
        <f t="shared" si="162"/>
        <v>0</v>
      </c>
      <c r="BR83" s="7">
        <f t="shared" si="163"/>
        <v>0</v>
      </c>
      <c r="BS83" s="62">
        <f t="shared" si="164"/>
        <v>0</v>
      </c>
      <c r="BT83" s="48">
        <f t="shared" si="165"/>
        <v>332.89287595850965</v>
      </c>
      <c r="BU83" s="46">
        <f t="shared" si="166"/>
        <v>0</v>
      </c>
      <c r="BV83" s="64" t="e">
        <f t="shared" si="167"/>
        <v>#DIV/0!</v>
      </c>
      <c r="BW83" s="16">
        <f t="shared" si="168"/>
        <v>2284</v>
      </c>
      <c r="BX83" s="69">
        <f t="shared" si="169"/>
        <v>2880.7467159479452</v>
      </c>
      <c r="BY83" s="66">
        <v>0</v>
      </c>
      <c r="BZ83" s="15">
        <f t="shared" si="170"/>
        <v>16.924784816054853</v>
      </c>
      <c r="CA83" s="37">
        <f t="shared" si="171"/>
        <v>16.924784816054853</v>
      </c>
      <c r="CB83" s="54">
        <f t="shared" si="172"/>
        <v>16.924784816054853</v>
      </c>
      <c r="CC83" s="26">
        <f t="shared" si="173"/>
        <v>5.2725186342850077E-3</v>
      </c>
      <c r="CD83" s="47">
        <f t="shared" si="174"/>
        <v>16.924784816054853</v>
      </c>
      <c r="CE83" s="48">
        <f t="shared" si="175"/>
        <v>324.10385730751756</v>
      </c>
      <c r="CF83" s="65">
        <f t="shared" si="176"/>
        <v>5.2220251115358399E-2</v>
      </c>
      <c r="CG83" t="s">
        <v>222</v>
      </c>
      <c r="CH83" s="66">
        <v>0</v>
      </c>
      <c r="CI83" s="15">
        <f t="shared" si="177"/>
        <v>15.676152244500027</v>
      </c>
      <c r="CJ83" s="37">
        <f t="shared" si="178"/>
        <v>15.676152244500027</v>
      </c>
      <c r="CK83" s="54">
        <f t="shared" si="179"/>
        <v>15.676152244500027</v>
      </c>
      <c r="CL83" s="26">
        <f t="shared" si="180"/>
        <v>2.4391087979617281E-3</v>
      </c>
      <c r="CM83" s="47">
        <f t="shared" si="181"/>
        <v>15.676152244500027</v>
      </c>
      <c r="CN83" s="48">
        <f t="shared" si="182"/>
        <v>324.10385730751756</v>
      </c>
      <c r="CO83" s="65">
        <f t="shared" si="183"/>
        <v>4.8367681812642283E-2</v>
      </c>
      <c r="CP83" s="70">
        <f t="shared" si="184"/>
        <v>0</v>
      </c>
      <c r="CQ83" s="1">
        <f t="shared" si="185"/>
        <v>2284</v>
      </c>
    </row>
    <row r="84" spans="1:95" x14ac:dyDescent="0.2">
      <c r="A84" s="30" t="s">
        <v>220</v>
      </c>
      <c r="B84">
        <v>0</v>
      </c>
      <c r="C84">
        <v>0</v>
      </c>
      <c r="D84">
        <v>0.116552399608227</v>
      </c>
      <c r="E84">
        <v>0.88344760039177195</v>
      </c>
      <c r="F84">
        <v>8.5116731517509703E-2</v>
      </c>
      <c r="G84">
        <v>8.5116731517509703E-2</v>
      </c>
      <c r="H84">
        <v>0.72748447204968902</v>
      </c>
      <c r="I84">
        <v>0.40346790890269102</v>
      </c>
      <c r="J84">
        <v>0.54177175885890005</v>
      </c>
      <c r="K84">
        <v>0.21474133589638</v>
      </c>
      <c r="L84">
        <v>0.73618524651595196</v>
      </c>
      <c r="M84">
        <v>0.68009649599670496</v>
      </c>
      <c r="N84" s="21">
        <v>0</v>
      </c>
      <c r="O84">
        <v>0.99784941318779696</v>
      </c>
      <c r="P84">
        <v>0.992000007629394</v>
      </c>
      <c r="Q84">
        <v>1.0376254224613699</v>
      </c>
      <c r="R84">
        <v>0.99881889874644303</v>
      </c>
      <c r="S84">
        <v>1.9900000095367401</v>
      </c>
      <c r="T84" s="27">
        <f t="shared" si="124"/>
        <v>0.99881889874644303</v>
      </c>
      <c r="U84" s="27">
        <f t="shared" si="125"/>
        <v>1.0376254224613699</v>
      </c>
      <c r="V84" s="39">
        <f t="shared" si="126"/>
        <v>1.9876496180308978</v>
      </c>
      <c r="W84" s="38">
        <f t="shared" si="127"/>
        <v>2.06487460059369</v>
      </c>
      <c r="X84" s="44">
        <f t="shared" si="128"/>
        <v>1.1914263715484328</v>
      </c>
      <c r="Y84" s="44">
        <f t="shared" si="129"/>
        <v>0.31060733405012947</v>
      </c>
      <c r="Z84" s="22">
        <f t="shared" si="130"/>
        <v>1</v>
      </c>
      <c r="AA84" s="22">
        <f t="shared" si="131"/>
        <v>1</v>
      </c>
      <c r="AB84" s="22">
        <f t="shared" si="132"/>
        <v>1</v>
      </c>
      <c r="AC84" s="22">
        <v>1</v>
      </c>
      <c r="AD84" s="22">
        <v>1</v>
      </c>
      <c r="AE84" s="22">
        <v>1</v>
      </c>
      <c r="AF84" s="22">
        <f t="shared" si="133"/>
        <v>-0.10573411347504191</v>
      </c>
      <c r="AG84" s="22">
        <f t="shared" si="134"/>
        <v>0.97680415159684475</v>
      </c>
      <c r="AH84" s="22">
        <f t="shared" si="135"/>
        <v>0.73618524651595196</v>
      </c>
      <c r="AI84" s="22">
        <f t="shared" si="136"/>
        <v>1.8419193599909938</v>
      </c>
      <c r="AJ84" s="22">
        <f t="shared" si="137"/>
        <v>-2.6288582302280261</v>
      </c>
      <c r="AK84" s="22">
        <f t="shared" si="138"/>
        <v>1.3004365594014071</v>
      </c>
      <c r="AL84" s="22">
        <f t="shared" si="139"/>
        <v>0.68009649599670496</v>
      </c>
      <c r="AM84" s="22">
        <f t="shared" si="140"/>
        <v>4.308954726224731</v>
      </c>
      <c r="AN84" s="46">
        <v>0</v>
      </c>
      <c r="AO84" s="49">
        <v>0</v>
      </c>
      <c r="AP84" s="51">
        <v>0.5</v>
      </c>
      <c r="AQ84" s="50">
        <v>1</v>
      </c>
      <c r="AR84" s="17">
        <f t="shared" si="141"/>
        <v>0</v>
      </c>
      <c r="AS84" s="17">
        <f t="shared" si="142"/>
        <v>0</v>
      </c>
      <c r="AT84" s="17">
        <f t="shared" si="143"/>
        <v>172.3684309940204</v>
      </c>
      <c r="AU84" s="17">
        <f t="shared" si="144"/>
        <v>0</v>
      </c>
      <c r="AV84" s="17">
        <f t="shared" si="145"/>
        <v>0</v>
      </c>
      <c r="AW84" s="17">
        <f t="shared" si="146"/>
        <v>172.3684309940204</v>
      </c>
      <c r="AX84" s="14">
        <f t="shared" si="147"/>
        <v>0</v>
      </c>
      <c r="AY84" s="14">
        <f t="shared" si="148"/>
        <v>0</v>
      </c>
      <c r="AZ84" s="67">
        <f t="shared" si="149"/>
        <v>1.4480999760757368E-2</v>
      </c>
      <c r="BA84" s="21">
        <f t="shared" si="150"/>
        <v>0</v>
      </c>
      <c r="BB84" s="66">
        <v>0</v>
      </c>
      <c r="BC84" s="15">
        <f t="shared" si="151"/>
        <v>0</v>
      </c>
      <c r="BD84" s="19">
        <f t="shared" si="152"/>
        <v>0</v>
      </c>
      <c r="BE84" s="53">
        <f t="shared" si="153"/>
        <v>0</v>
      </c>
      <c r="BF84" s="61">
        <f t="shared" si="154"/>
        <v>0</v>
      </c>
      <c r="BG84" s="62">
        <f t="shared" si="155"/>
        <v>0</v>
      </c>
      <c r="BH84" s="63">
        <f t="shared" si="156"/>
        <v>2.06487460059369</v>
      </c>
      <c r="BI84" s="46">
        <f t="shared" si="157"/>
        <v>0</v>
      </c>
      <c r="BJ84" s="64" t="e">
        <f t="shared" si="158"/>
        <v>#DIV/0!</v>
      </c>
      <c r="BK84" s="66">
        <v>0</v>
      </c>
      <c r="BL84" s="66">
        <v>0</v>
      </c>
      <c r="BM84" s="66">
        <v>0</v>
      </c>
      <c r="BN84" s="10">
        <f t="shared" si="159"/>
        <v>0</v>
      </c>
      <c r="BO84" s="15">
        <f t="shared" si="160"/>
        <v>0</v>
      </c>
      <c r="BP84" s="9">
        <f t="shared" si="161"/>
        <v>0</v>
      </c>
      <c r="BQ84" s="53">
        <f t="shared" si="162"/>
        <v>0</v>
      </c>
      <c r="BR84" s="7">
        <f t="shared" si="163"/>
        <v>0</v>
      </c>
      <c r="BS84" s="62">
        <f t="shared" si="164"/>
        <v>0</v>
      </c>
      <c r="BT84" s="48">
        <f t="shared" si="165"/>
        <v>2.06487460059369</v>
      </c>
      <c r="BU84" s="46">
        <f t="shared" si="166"/>
        <v>0</v>
      </c>
      <c r="BV84" s="64" t="e">
        <f t="shared" si="167"/>
        <v>#DIV/0!</v>
      </c>
      <c r="BW84" s="16">
        <f t="shared" si="168"/>
        <v>96</v>
      </c>
      <c r="BX84" s="69">
        <f t="shared" si="169"/>
        <v>145.447161597047</v>
      </c>
      <c r="BY84" s="66">
        <v>96</v>
      </c>
      <c r="BZ84" s="15">
        <f t="shared" si="170"/>
        <v>145.447161597047</v>
      </c>
      <c r="CA84" s="37">
        <f t="shared" si="171"/>
        <v>49.447161597047</v>
      </c>
      <c r="CB84" s="54">
        <f t="shared" si="172"/>
        <v>49.447161597047</v>
      </c>
      <c r="CC84" s="26">
        <f t="shared" si="173"/>
        <v>1.5404100185995969E-2</v>
      </c>
      <c r="CD84" s="47">
        <f t="shared" si="174"/>
        <v>49.447161597047</v>
      </c>
      <c r="CE84" s="48">
        <f t="shared" si="175"/>
        <v>1.9876496180308978</v>
      </c>
      <c r="CF84" s="65">
        <f t="shared" si="176"/>
        <v>24.877202273725061</v>
      </c>
      <c r="CG84" t="s">
        <v>222</v>
      </c>
      <c r="CH84" s="66">
        <v>0</v>
      </c>
      <c r="CI84" s="15">
        <f t="shared" si="177"/>
        <v>134.71674077432579</v>
      </c>
      <c r="CJ84" s="37">
        <f t="shared" si="178"/>
        <v>134.71674077432579</v>
      </c>
      <c r="CK84" s="54">
        <f t="shared" si="179"/>
        <v>134.71674077432579</v>
      </c>
      <c r="CL84" s="26">
        <f t="shared" si="180"/>
        <v>2.0961061268760819E-2</v>
      </c>
      <c r="CM84" s="47">
        <f t="shared" si="181"/>
        <v>134.71674077432579</v>
      </c>
      <c r="CN84" s="48">
        <f t="shared" si="182"/>
        <v>1.9876496180308978</v>
      </c>
      <c r="CO84" s="65">
        <f t="shared" si="183"/>
        <v>67.776905724352687</v>
      </c>
      <c r="CP84" s="70">
        <f t="shared" si="184"/>
        <v>0</v>
      </c>
      <c r="CQ84" s="1">
        <f t="shared" si="185"/>
        <v>192</v>
      </c>
    </row>
    <row r="85" spans="1:95" x14ac:dyDescent="0.2">
      <c r="A85" s="30" t="s">
        <v>169</v>
      </c>
      <c r="B85">
        <v>0</v>
      </c>
      <c r="C85">
        <v>0</v>
      </c>
      <c r="D85">
        <v>0.45289443813847902</v>
      </c>
      <c r="E85">
        <v>0.54710556186152104</v>
      </c>
      <c r="F85">
        <v>0.39217877094971998</v>
      </c>
      <c r="G85">
        <v>0.39217877094971998</v>
      </c>
      <c r="H85">
        <v>0.72892347600518803</v>
      </c>
      <c r="I85">
        <v>0.56160830090791103</v>
      </c>
      <c r="J85">
        <v>0.63981987688033104</v>
      </c>
      <c r="K85">
        <v>0.50092292116066095</v>
      </c>
      <c r="L85">
        <v>0.32839981338466001</v>
      </c>
      <c r="M85">
        <v>-0.45062024823330699</v>
      </c>
      <c r="N85" s="21">
        <v>0</v>
      </c>
      <c r="O85">
        <v>1.0078414635045301</v>
      </c>
      <c r="P85">
        <v>0.98577420886308897</v>
      </c>
      <c r="Q85">
        <v>1.03329431299287</v>
      </c>
      <c r="R85">
        <v>0.984578373265935</v>
      </c>
      <c r="S85">
        <v>22.780000686645501</v>
      </c>
      <c r="T85" s="27">
        <f t="shared" si="124"/>
        <v>0.984578373265935</v>
      </c>
      <c r="U85" s="27">
        <f t="shared" si="125"/>
        <v>1.03329431299287</v>
      </c>
      <c r="V85" s="39">
        <f t="shared" si="126"/>
        <v>22.428696019054311</v>
      </c>
      <c r="W85" s="38">
        <f t="shared" si="127"/>
        <v>23.538445159484471</v>
      </c>
      <c r="X85" s="44">
        <f t="shared" si="128"/>
        <v>1.0176311357017727</v>
      </c>
      <c r="Y85" s="44">
        <f t="shared" si="129"/>
        <v>0.52407522214171576</v>
      </c>
      <c r="Z85" s="22">
        <f t="shared" si="130"/>
        <v>1</v>
      </c>
      <c r="AA85" s="22">
        <f t="shared" si="131"/>
        <v>1</v>
      </c>
      <c r="AB85" s="22">
        <f t="shared" si="132"/>
        <v>1</v>
      </c>
      <c r="AC85" s="22">
        <v>1</v>
      </c>
      <c r="AD85" s="22">
        <v>1</v>
      </c>
      <c r="AE85" s="22">
        <v>1</v>
      </c>
      <c r="AF85" s="22">
        <f t="shared" si="133"/>
        <v>-0.10573411347504191</v>
      </c>
      <c r="AG85" s="22">
        <f t="shared" si="134"/>
        <v>0.97680415159684475</v>
      </c>
      <c r="AH85" s="22">
        <f t="shared" si="135"/>
        <v>0.32839981338466001</v>
      </c>
      <c r="AI85" s="22">
        <f t="shared" si="136"/>
        <v>1.434133926859702</v>
      </c>
      <c r="AJ85" s="22">
        <f t="shared" si="137"/>
        <v>-2.6288582302280261</v>
      </c>
      <c r="AK85" s="22">
        <f t="shared" si="138"/>
        <v>1.3004365594014071</v>
      </c>
      <c r="AL85" s="22">
        <f t="shared" si="139"/>
        <v>-0.45062024823330699</v>
      </c>
      <c r="AM85" s="22">
        <f t="shared" si="140"/>
        <v>3.1782379819947191</v>
      </c>
      <c r="AN85" s="46">
        <v>1</v>
      </c>
      <c r="AO85" s="46">
        <v>1</v>
      </c>
      <c r="AP85" s="51">
        <v>1</v>
      </c>
      <c r="AQ85" s="21">
        <v>1</v>
      </c>
      <c r="AR85" s="17">
        <f t="shared" si="141"/>
        <v>4.230179921917026</v>
      </c>
      <c r="AS85" s="17">
        <f t="shared" si="142"/>
        <v>4.230179921917026</v>
      </c>
      <c r="AT85" s="17">
        <f t="shared" si="143"/>
        <v>102.03417416993562</v>
      </c>
      <c r="AU85" s="17">
        <f t="shared" si="144"/>
        <v>4.230179921917026</v>
      </c>
      <c r="AV85" s="17">
        <f t="shared" si="145"/>
        <v>4.230179921917026</v>
      </c>
      <c r="AW85" s="17">
        <f t="shared" si="146"/>
        <v>102.03417416993562</v>
      </c>
      <c r="AX85" s="14">
        <f t="shared" si="147"/>
        <v>5.4012758069665705E-3</v>
      </c>
      <c r="AY85" s="14">
        <f t="shared" si="148"/>
        <v>4.9706719144515139E-3</v>
      </c>
      <c r="AZ85" s="67">
        <f t="shared" si="149"/>
        <v>8.5720850577050908E-3</v>
      </c>
      <c r="BA85" s="21">
        <f t="shared" si="150"/>
        <v>0</v>
      </c>
      <c r="BB85" s="66">
        <v>957</v>
      </c>
      <c r="BC85" s="15">
        <f t="shared" si="151"/>
        <v>644.06973232592168</v>
      </c>
      <c r="BD85" s="19">
        <f t="shared" si="152"/>
        <v>-312.93026767407832</v>
      </c>
      <c r="BE85" s="53">
        <f t="shared" si="153"/>
        <v>0</v>
      </c>
      <c r="BF85" s="61">
        <f t="shared" si="154"/>
        <v>0</v>
      </c>
      <c r="BG85" s="62">
        <f t="shared" si="155"/>
        <v>0</v>
      </c>
      <c r="BH85" s="63">
        <f t="shared" si="156"/>
        <v>23.538445159484471</v>
      </c>
      <c r="BI85" s="46">
        <f t="shared" si="157"/>
        <v>0</v>
      </c>
      <c r="BJ85" s="64">
        <f t="shared" si="158"/>
        <v>1.485863955357748</v>
      </c>
      <c r="BK85" s="66">
        <v>661</v>
      </c>
      <c r="BL85" s="66">
        <v>1093</v>
      </c>
      <c r="BM85" s="66">
        <v>0</v>
      </c>
      <c r="BN85" s="10">
        <f t="shared" si="159"/>
        <v>1754</v>
      </c>
      <c r="BO85" s="15">
        <f t="shared" si="160"/>
        <v>881.85684568667205</v>
      </c>
      <c r="BP85" s="9">
        <f t="shared" si="161"/>
        <v>-872.14315431332795</v>
      </c>
      <c r="BQ85" s="53">
        <f t="shared" si="162"/>
        <v>0</v>
      </c>
      <c r="BR85" s="7">
        <f t="shared" si="163"/>
        <v>0</v>
      </c>
      <c r="BS85" s="62">
        <f t="shared" si="164"/>
        <v>0</v>
      </c>
      <c r="BT85" s="48">
        <f t="shared" si="165"/>
        <v>23.538445159484471</v>
      </c>
      <c r="BU85" s="46">
        <f t="shared" si="166"/>
        <v>0</v>
      </c>
      <c r="BV85" s="64">
        <f t="shared" si="167"/>
        <v>1.9889849566617808</v>
      </c>
      <c r="BW85" s="16">
        <f t="shared" si="168"/>
        <v>2757</v>
      </c>
      <c r="BX85" s="69">
        <f t="shared" si="169"/>
        <v>1612.0246003321838</v>
      </c>
      <c r="BY85" s="66">
        <v>46</v>
      </c>
      <c r="BZ85" s="15">
        <f t="shared" si="170"/>
        <v>86.09802231958993</v>
      </c>
      <c r="CA85" s="37">
        <f t="shared" si="171"/>
        <v>40.09802231958993</v>
      </c>
      <c r="CB85" s="54">
        <f t="shared" si="172"/>
        <v>40.09802231958993</v>
      </c>
      <c r="CC85" s="26">
        <f t="shared" si="173"/>
        <v>1.2491595738190026E-2</v>
      </c>
      <c r="CD85" s="47">
        <f t="shared" si="174"/>
        <v>40.09802231958993</v>
      </c>
      <c r="CE85" s="48">
        <f t="shared" si="175"/>
        <v>22.428696019054311</v>
      </c>
      <c r="CF85" s="65">
        <f t="shared" si="176"/>
        <v>1.7877999811279548</v>
      </c>
      <c r="CG85" t="s">
        <v>222</v>
      </c>
      <c r="CH85" s="66">
        <v>0</v>
      </c>
      <c r="CI85" s="15">
        <f t="shared" si="177"/>
        <v>79.746107291830455</v>
      </c>
      <c r="CJ85" s="37">
        <f t="shared" si="178"/>
        <v>79.746107291830455</v>
      </c>
      <c r="CK85" s="54">
        <f t="shared" si="179"/>
        <v>79.746107291830455</v>
      </c>
      <c r="CL85" s="26">
        <f t="shared" si="180"/>
        <v>1.2407983085705688E-2</v>
      </c>
      <c r="CM85" s="47">
        <f t="shared" si="181"/>
        <v>79.746107291830455</v>
      </c>
      <c r="CN85" s="48">
        <f t="shared" si="182"/>
        <v>22.428696019054311</v>
      </c>
      <c r="CO85" s="65">
        <f t="shared" si="183"/>
        <v>3.555539172856153</v>
      </c>
      <c r="CP85" s="70">
        <f t="shared" si="184"/>
        <v>0</v>
      </c>
      <c r="CQ85" s="1">
        <f t="shared" si="185"/>
        <v>2803</v>
      </c>
    </row>
    <row r="86" spans="1:95" x14ac:dyDescent="0.2">
      <c r="A86" s="30" t="s">
        <v>209</v>
      </c>
      <c r="B86">
        <v>1</v>
      </c>
      <c r="C86">
        <v>1</v>
      </c>
      <c r="D86">
        <v>0.19469644103279801</v>
      </c>
      <c r="E86">
        <v>0.80530355896720096</v>
      </c>
      <c r="F86">
        <v>0.28403593642017899</v>
      </c>
      <c r="G86">
        <v>0.28403593642017899</v>
      </c>
      <c r="H86">
        <v>0.104308390022675</v>
      </c>
      <c r="I86">
        <v>0.117913832199546</v>
      </c>
      <c r="J86">
        <v>0.110902669030725</v>
      </c>
      <c r="K86">
        <v>0.17748336105009699</v>
      </c>
      <c r="L86">
        <v>0.49440563100387602</v>
      </c>
      <c r="M86">
        <v>0.82377710867109499</v>
      </c>
      <c r="N86" s="21">
        <v>0</v>
      </c>
      <c r="O86">
        <v>1</v>
      </c>
      <c r="P86">
        <v>0.98800659458732798</v>
      </c>
      <c r="Q86">
        <v>0.99817514077427405</v>
      </c>
      <c r="R86">
        <v>0.97958239064965402</v>
      </c>
      <c r="S86">
        <v>3.0199999809265101</v>
      </c>
      <c r="T86" s="27">
        <f t="shared" si="124"/>
        <v>0.98800659458732798</v>
      </c>
      <c r="U86" s="27">
        <f t="shared" si="125"/>
        <v>0.99817514077427405</v>
      </c>
      <c r="V86" s="39">
        <f t="shared" si="126"/>
        <v>2.9837798968089966</v>
      </c>
      <c r="W86" s="38">
        <f t="shared" si="127"/>
        <v>3.0144889060996243</v>
      </c>
      <c r="X86" s="44">
        <f t="shared" si="128"/>
        <v>1.1510476482442002</v>
      </c>
      <c r="Y86" s="44">
        <f t="shared" si="129"/>
        <v>0.1819109380251713</v>
      </c>
      <c r="Z86" s="22">
        <f t="shared" si="130"/>
        <v>1</v>
      </c>
      <c r="AA86" s="22">
        <f t="shared" si="131"/>
        <v>1</v>
      </c>
      <c r="AB86" s="22">
        <f t="shared" si="132"/>
        <v>1</v>
      </c>
      <c r="AC86" s="22">
        <v>1</v>
      </c>
      <c r="AD86" s="22">
        <v>1</v>
      </c>
      <c r="AE86" s="22">
        <v>1</v>
      </c>
      <c r="AF86" s="22">
        <f t="shared" si="133"/>
        <v>-0.10573411347504191</v>
      </c>
      <c r="AG86" s="22">
        <f t="shared" si="134"/>
        <v>0.97680415159684475</v>
      </c>
      <c r="AH86" s="22">
        <f t="shared" si="135"/>
        <v>0.49440563100387602</v>
      </c>
      <c r="AI86" s="22">
        <f t="shared" si="136"/>
        <v>1.600139744478918</v>
      </c>
      <c r="AJ86" s="22">
        <f t="shared" si="137"/>
        <v>-2.6288582302280261</v>
      </c>
      <c r="AK86" s="22">
        <f t="shared" si="138"/>
        <v>1.3004365594014071</v>
      </c>
      <c r="AL86" s="22">
        <f t="shared" si="139"/>
        <v>0.82377710867109499</v>
      </c>
      <c r="AM86" s="22">
        <f t="shared" si="140"/>
        <v>4.4526353388991211</v>
      </c>
      <c r="AN86" s="46">
        <v>0</v>
      </c>
      <c r="AO86" s="49">
        <v>0</v>
      </c>
      <c r="AP86" s="51">
        <v>0.5</v>
      </c>
      <c r="AQ86" s="50">
        <v>1</v>
      </c>
      <c r="AR86" s="17">
        <f t="shared" si="141"/>
        <v>0</v>
      </c>
      <c r="AS86" s="17">
        <f t="shared" si="142"/>
        <v>0</v>
      </c>
      <c r="AT86" s="17">
        <f t="shared" si="143"/>
        <v>196.53437393075737</v>
      </c>
      <c r="AU86" s="17">
        <f t="shared" si="144"/>
        <v>0</v>
      </c>
      <c r="AV86" s="17">
        <f t="shared" si="145"/>
        <v>0</v>
      </c>
      <c r="AW86" s="17">
        <f t="shared" si="146"/>
        <v>196.53437393075737</v>
      </c>
      <c r="AX86" s="14">
        <f t="shared" si="147"/>
        <v>0</v>
      </c>
      <c r="AY86" s="14">
        <f t="shared" si="148"/>
        <v>0</v>
      </c>
      <c r="AZ86" s="67">
        <f t="shared" si="149"/>
        <v>1.6511226594448883E-2</v>
      </c>
      <c r="BA86" s="21">
        <f t="shared" si="150"/>
        <v>0</v>
      </c>
      <c r="BB86" s="66">
        <v>0</v>
      </c>
      <c r="BC86" s="15">
        <f t="shared" si="151"/>
        <v>0</v>
      </c>
      <c r="BD86" s="19">
        <f t="shared" si="152"/>
        <v>0</v>
      </c>
      <c r="BE86" s="53">
        <f t="shared" si="153"/>
        <v>0</v>
      </c>
      <c r="BF86" s="61">
        <f t="shared" si="154"/>
        <v>0</v>
      </c>
      <c r="BG86" s="62">
        <f t="shared" si="155"/>
        <v>0</v>
      </c>
      <c r="BH86" s="63">
        <f t="shared" si="156"/>
        <v>3.0144889060996243</v>
      </c>
      <c r="BI86" s="46">
        <f t="shared" si="157"/>
        <v>0</v>
      </c>
      <c r="BJ86" s="64" t="e">
        <f t="shared" si="158"/>
        <v>#DIV/0!</v>
      </c>
      <c r="BK86" s="66">
        <v>0</v>
      </c>
      <c r="BL86" s="66">
        <v>0</v>
      </c>
      <c r="BM86" s="66">
        <v>0</v>
      </c>
      <c r="BN86" s="10">
        <f t="shared" si="159"/>
        <v>0</v>
      </c>
      <c r="BO86" s="15">
        <f t="shared" si="160"/>
        <v>0</v>
      </c>
      <c r="BP86" s="9">
        <f t="shared" si="161"/>
        <v>0</v>
      </c>
      <c r="BQ86" s="53">
        <f t="shared" si="162"/>
        <v>0</v>
      </c>
      <c r="BR86" s="7">
        <f t="shared" si="163"/>
        <v>0</v>
      </c>
      <c r="BS86" s="62">
        <f t="shared" si="164"/>
        <v>0</v>
      </c>
      <c r="BT86" s="48">
        <f t="shared" si="165"/>
        <v>3.0144889060996243</v>
      </c>
      <c r="BU86" s="46">
        <f t="shared" si="166"/>
        <v>0</v>
      </c>
      <c r="BV86" s="64" t="e">
        <f t="shared" si="167"/>
        <v>#DIV/0!</v>
      </c>
      <c r="BW86" s="16">
        <f t="shared" si="168"/>
        <v>85</v>
      </c>
      <c r="BX86" s="69">
        <f t="shared" si="169"/>
        <v>165.83875991464458</v>
      </c>
      <c r="BY86" s="66">
        <v>85</v>
      </c>
      <c r="BZ86" s="15">
        <f t="shared" si="170"/>
        <v>165.83875991464458</v>
      </c>
      <c r="CA86" s="37">
        <f t="shared" si="171"/>
        <v>80.838759914644584</v>
      </c>
      <c r="CB86" s="54">
        <f t="shared" si="172"/>
        <v>80.838759914644584</v>
      </c>
      <c r="CC86" s="26">
        <f t="shared" si="173"/>
        <v>2.5183414303627628E-2</v>
      </c>
      <c r="CD86" s="47">
        <f t="shared" si="174"/>
        <v>80.838759914644584</v>
      </c>
      <c r="CE86" s="48">
        <f t="shared" si="175"/>
        <v>2.9837798968089966</v>
      </c>
      <c r="CF86" s="65">
        <f t="shared" si="176"/>
        <v>27.092735627415948</v>
      </c>
      <c r="CG86" t="s">
        <v>222</v>
      </c>
      <c r="CH86" s="66">
        <v>0</v>
      </c>
      <c r="CI86" s="15">
        <f t="shared" si="177"/>
        <v>153.60394100815796</v>
      </c>
      <c r="CJ86" s="37">
        <f t="shared" si="178"/>
        <v>153.60394100815796</v>
      </c>
      <c r="CK86" s="54">
        <f t="shared" si="179"/>
        <v>153.60394100815796</v>
      </c>
      <c r="CL86" s="26">
        <f t="shared" si="180"/>
        <v>2.3899788549581136E-2</v>
      </c>
      <c r="CM86" s="47">
        <f t="shared" si="181"/>
        <v>153.60394100815796</v>
      </c>
      <c r="CN86" s="48">
        <f t="shared" si="182"/>
        <v>2.9837798968089966</v>
      </c>
      <c r="CO86" s="65">
        <f t="shared" si="183"/>
        <v>51.479648740991152</v>
      </c>
      <c r="CP86" s="70">
        <f t="shared" si="184"/>
        <v>0</v>
      </c>
      <c r="CQ86" s="1">
        <f t="shared" si="185"/>
        <v>170</v>
      </c>
    </row>
    <row r="87" spans="1:95" x14ac:dyDescent="0.2">
      <c r="A87" s="30" t="s">
        <v>214</v>
      </c>
      <c r="B87">
        <v>1</v>
      </c>
      <c r="C87">
        <v>1</v>
      </c>
      <c r="D87">
        <v>0.86496204554534495</v>
      </c>
      <c r="E87">
        <v>0.135037954454654</v>
      </c>
      <c r="F87">
        <v>0.98371076678585601</v>
      </c>
      <c r="G87">
        <v>0.98371076678585601</v>
      </c>
      <c r="H87">
        <v>0.47388215628917602</v>
      </c>
      <c r="I87">
        <v>0.91809444212285796</v>
      </c>
      <c r="J87">
        <v>0.65959728161226405</v>
      </c>
      <c r="K87">
        <v>0.80551408905410604</v>
      </c>
      <c r="L87">
        <v>0.72063139749806804</v>
      </c>
      <c r="M87">
        <v>0.72549196329964305</v>
      </c>
      <c r="N87" s="21">
        <v>0</v>
      </c>
      <c r="O87">
        <v>1.0050275957314501</v>
      </c>
      <c r="P87">
        <v>0.99353163927541699</v>
      </c>
      <c r="Q87">
        <v>1.0079513999108001</v>
      </c>
      <c r="R87">
        <v>0.99758593757070702</v>
      </c>
      <c r="S87">
        <v>12.2200002670288</v>
      </c>
      <c r="T87" s="27">
        <f t="shared" si="124"/>
        <v>0.99353163927541699</v>
      </c>
      <c r="U87" s="27">
        <f t="shared" si="125"/>
        <v>1.0079513999108001</v>
      </c>
      <c r="V87" s="39">
        <f t="shared" si="126"/>
        <v>12.140956897247158</v>
      </c>
      <c r="W87" s="38">
        <f t="shared" si="127"/>
        <v>12.31716637606203</v>
      </c>
      <c r="X87" s="44">
        <f t="shared" si="128"/>
        <v>0.80470685383980212</v>
      </c>
      <c r="Y87" s="44">
        <f t="shared" si="129"/>
        <v>0.81278164974220868</v>
      </c>
      <c r="Z87" s="22">
        <f t="shared" si="130"/>
        <v>1</v>
      </c>
      <c r="AA87" s="22">
        <f t="shared" si="131"/>
        <v>1</v>
      </c>
      <c r="AB87" s="22">
        <f t="shared" si="132"/>
        <v>1</v>
      </c>
      <c r="AC87" s="22">
        <v>1</v>
      </c>
      <c r="AD87" s="22">
        <v>1</v>
      </c>
      <c r="AE87" s="22">
        <v>1</v>
      </c>
      <c r="AF87" s="22">
        <f t="shared" si="133"/>
        <v>-0.10573411347504191</v>
      </c>
      <c r="AG87" s="22">
        <f t="shared" si="134"/>
        <v>0.97680415159684475</v>
      </c>
      <c r="AH87" s="22">
        <f t="shared" si="135"/>
        <v>0.72063139749806804</v>
      </c>
      <c r="AI87" s="22">
        <f t="shared" si="136"/>
        <v>1.8263655109731101</v>
      </c>
      <c r="AJ87" s="22">
        <f t="shared" si="137"/>
        <v>-2.6288582302280261</v>
      </c>
      <c r="AK87" s="22">
        <f t="shared" si="138"/>
        <v>1.3004365594014071</v>
      </c>
      <c r="AL87" s="22">
        <f t="shared" si="139"/>
        <v>0.72549196329964305</v>
      </c>
      <c r="AM87" s="22">
        <f t="shared" si="140"/>
        <v>4.3543501935276687</v>
      </c>
      <c r="AN87" s="46">
        <v>0</v>
      </c>
      <c r="AO87" s="49">
        <v>0</v>
      </c>
      <c r="AP87" s="51">
        <v>0.5</v>
      </c>
      <c r="AQ87" s="50">
        <v>1</v>
      </c>
      <c r="AR87" s="17">
        <f t="shared" si="141"/>
        <v>0</v>
      </c>
      <c r="AS87" s="17">
        <f t="shared" si="142"/>
        <v>0</v>
      </c>
      <c r="AT87" s="17">
        <f t="shared" si="143"/>
        <v>179.74773199213408</v>
      </c>
      <c r="AU87" s="17">
        <f t="shared" si="144"/>
        <v>0</v>
      </c>
      <c r="AV87" s="17">
        <f t="shared" si="145"/>
        <v>0</v>
      </c>
      <c r="AW87" s="17">
        <f t="shared" si="146"/>
        <v>179.74773199213408</v>
      </c>
      <c r="AX87" s="14">
        <f t="shared" si="147"/>
        <v>0</v>
      </c>
      <c r="AY87" s="14">
        <f t="shared" si="148"/>
        <v>0</v>
      </c>
      <c r="AZ87" s="67">
        <f t="shared" si="149"/>
        <v>1.5100948874246414E-2</v>
      </c>
      <c r="BA87" s="21">
        <f t="shared" si="150"/>
        <v>0</v>
      </c>
      <c r="BB87" s="66">
        <v>0</v>
      </c>
      <c r="BC87" s="15">
        <f t="shared" si="151"/>
        <v>0</v>
      </c>
      <c r="BD87" s="19">
        <f t="shared" si="152"/>
        <v>0</v>
      </c>
      <c r="BE87" s="53">
        <f t="shared" si="153"/>
        <v>0</v>
      </c>
      <c r="BF87" s="61">
        <f t="shared" si="154"/>
        <v>0</v>
      </c>
      <c r="BG87" s="62">
        <f t="shared" si="155"/>
        <v>0</v>
      </c>
      <c r="BH87" s="63">
        <f t="shared" si="156"/>
        <v>12.31716637606203</v>
      </c>
      <c r="BI87" s="46">
        <f t="shared" si="157"/>
        <v>0</v>
      </c>
      <c r="BJ87" s="64" t="e">
        <f t="shared" si="158"/>
        <v>#DIV/0!</v>
      </c>
      <c r="BK87" s="66">
        <v>0</v>
      </c>
      <c r="BL87" s="66">
        <v>0</v>
      </c>
      <c r="BM87" s="66">
        <v>0</v>
      </c>
      <c r="BN87" s="10">
        <f t="shared" si="159"/>
        <v>0</v>
      </c>
      <c r="BO87" s="15">
        <f t="shared" si="160"/>
        <v>0</v>
      </c>
      <c r="BP87" s="9">
        <f t="shared" si="161"/>
        <v>0</v>
      </c>
      <c r="BQ87" s="53">
        <f t="shared" si="162"/>
        <v>0</v>
      </c>
      <c r="BR87" s="7">
        <f t="shared" si="163"/>
        <v>0</v>
      </c>
      <c r="BS87" s="62">
        <f t="shared" si="164"/>
        <v>0</v>
      </c>
      <c r="BT87" s="48">
        <f t="shared" si="165"/>
        <v>12.31716637606203</v>
      </c>
      <c r="BU87" s="46">
        <f t="shared" si="166"/>
        <v>0</v>
      </c>
      <c r="BV87" s="64" t="e">
        <f t="shared" si="167"/>
        <v>#DIV/0!</v>
      </c>
      <c r="BW87" s="16">
        <f t="shared" si="168"/>
        <v>171</v>
      </c>
      <c r="BX87" s="69">
        <f t="shared" si="169"/>
        <v>151.67393049293099</v>
      </c>
      <c r="BY87" s="66">
        <v>171</v>
      </c>
      <c r="BZ87" s="15">
        <f t="shared" si="170"/>
        <v>151.67393049293099</v>
      </c>
      <c r="CA87" s="37">
        <f t="shared" si="171"/>
        <v>-19.326069507069008</v>
      </c>
      <c r="CB87" s="54">
        <f t="shared" si="172"/>
        <v>-19.326069507069008</v>
      </c>
      <c r="CC87" s="26">
        <f t="shared" si="173"/>
        <v>-6.0205824009560852E-3</v>
      </c>
      <c r="CD87" s="47">
        <f t="shared" si="174"/>
        <v>-19.326069507069008</v>
      </c>
      <c r="CE87" s="48">
        <f t="shared" si="175"/>
        <v>12.31716637606203</v>
      </c>
      <c r="CF87" s="65">
        <f t="shared" si="176"/>
        <v>-1.569035354156499</v>
      </c>
      <c r="CG87" t="s">
        <v>222</v>
      </c>
      <c r="CH87" s="66">
        <v>0</v>
      </c>
      <c r="CI87" s="15">
        <f t="shared" si="177"/>
        <v>140.48412737711439</v>
      </c>
      <c r="CJ87" s="37">
        <f t="shared" si="178"/>
        <v>140.48412737711439</v>
      </c>
      <c r="CK87" s="54">
        <f t="shared" si="179"/>
        <v>140.48412737711439</v>
      </c>
      <c r="CL87" s="26">
        <f t="shared" si="180"/>
        <v>2.1858429652577314E-2</v>
      </c>
      <c r="CM87" s="47">
        <f t="shared" si="181"/>
        <v>140.48412737711439</v>
      </c>
      <c r="CN87" s="48">
        <f t="shared" si="182"/>
        <v>12.31716637606203</v>
      </c>
      <c r="CO87" s="65">
        <f t="shared" si="183"/>
        <v>11.405555716949658</v>
      </c>
      <c r="CP87" s="70">
        <f t="shared" si="184"/>
        <v>0</v>
      </c>
      <c r="CQ87" s="1">
        <f t="shared" si="185"/>
        <v>342</v>
      </c>
    </row>
    <row r="88" spans="1:95" x14ac:dyDescent="0.2">
      <c r="A88" s="30" t="s">
        <v>245</v>
      </c>
      <c r="B88">
        <v>0</v>
      </c>
      <c r="C88">
        <v>1</v>
      </c>
      <c r="D88">
        <v>0.78961038961038899</v>
      </c>
      <c r="E88">
        <v>0.21038961038960999</v>
      </c>
      <c r="F88">
        <v>0.92474489795918302</v>
      </c>
      <c r="G88">
        <v>0.92474489795918302</v>
      </c>
      <c r="H88">
        <v>0.40151515151515099</v>
      </c>
      <c r="I88">
        <v>0.53030303030303005</v>
      </c>
      <c r="J88">
        <v>0.46143764644972901</v>
      </c>
      <c r="K88">
        <v>0.653232048571317</v>
      </c>
      <c r="L88">
        <v>5.4533706609612001E-2</v>
      </c>
      <c r="M88">
        <v>-0.21711218523978101</v>
      </c>
      <c r="N88" s="21">
        <v>0</v>
      </c>
      <c r="O88">
        <v>1.0010480727483999</v>
      </c>
      <c r="P88">
        <v>0.94710539308671404</v>
      </c>
      <c r="Q88">
        <v>1.0224975897487301</v>
      </c>
      <c r="R88">
        <v>0.99150817809716596</v>
      </c>
      <c r="S88">
        <v>9.3400001525878906</v>
      </c>
      <c r="T88" s="27">
        <f t="shared" si="124"/>
        <v>0.94710539308671404</v>
      </c>
      <c r="U88" s="27">
        <f t="shared" si="125"/>
        <v>1.0224975897487301</v>
      </c>
      <c r="V88" s="39">
        <f t="shared" si="126"/>
        <v>8.8459645159467239</v>
      </c>
      <c r="W88" s="38">
        <f t="shared" si="127"/>
        <v>9.5501276442738892</v>
      </c>
      <c r="X88" s="44">
        <f t="shared" si="128"/>
        <v>0.84364269091767052</v>
      </c>
      <c r="Y88" s="44">
        <f t="shared" si="129"/>
        <v>0.66936972319542598</v>
      </c>
      <c r="Z88" s="22">
        <f t="shared" si="130"/>
        <v>1</v>
      </c>
      <c r="AA88" s="22">
        <f t="shared" si="131"/>
        <v>1</v>
      </c>
      <c r="AB88" s="22">
        <f t="shared" si="132"/>
        <v>1</v>
      </c>
      <c r="AC88" s="22">
        <v>1</v>
      </c>
      <c r="AD88" s="22">
        <v>1</v>
      </c>
      <c r="AE88" s="22">
        <v>1</v>
      </c>
      <c r="AF88" s="22">
        <f t="shared" si="133"/>
        <v>-0.10573411347504191</v>
      </c>
      <c r="AG88" s="22">
        <f t="shared" si="134"/>
        <v>0.97680415159684475</v>
      </c>
      <c r="AH88" s="22">
        <f t="shared" si="135"/>
        <v>5.4533706609612001E-2</v>
      </c>
      <c r="AI88" s="22">
        <f t="shared" si="136"/>
        <v>1.1602678200846539</v>
      </c>
      <c r="AJ88" s="22">
        <f t="shared" si="137"/>
        <v>-2.6288582302280261</v>
      </c>
      <c r="AK88" s="22">
        <f t="shared" si="138"/>
        <v>1.3004365594014071</v>
      </c>
      <c r="AL88" s="22">
        <f t="shared" si="139"/>
        <v>-0.21711218523978101</v>
      </c>
      <c r="AM88" s="22">
        <f t="shared" si="140"/>
        <v>3.4117460449882451</v>
      </c>
      <c r="AN88" s="46">
        <v>0</v>
      </c>
      <c r="AO88" s="49">
        <v>0</v>
      </c>
      <c r="AP88" s="51">
        <v>0.5</v>
      </c>
      <c r="AQ88" s="50">
        <v>1</v>
      </c>
      <c r="AR88" s="17">
        <f t="shared" si="141"/>
        <v>0</v>
      </c>
      <c r="AS88" s="17">
        <f t="shared" si="142"/>
        <v>0</v>
      </c>
      <c r="AT88" s="17">
        <f t="shared" si="143"/>
        <v>67.744928918799062</v>
      </c>
      <c r="AU88" s="17">
        <f t="shared" si="144"/>
        <v>0</v>
      </c>
      <c r="AV88" s="17">
        <f t="shared" si="145"/>
        <v>0</v>
      </c>
      <c r="AW88" s="17">
        <f t="shared" si="146"/>
        <v>67.744928918799062</v>
      </c>
      <c r="AX88" s="14">
        <f t="shared" si="147"/>
        <v>0</v>
      </c>
      <c r="AY88" s="14">
        <f t="shared" si="148"/>
        <v>0</v>
      </c>
      <c r="AZ88" s="67">
        <f t="shared" si="149"/>
        <v>5.6913803404040168E-3</v>
      </c>
      <c r="BA88" s="21">
        <f t="shared" si="150"/>
        <v>0</v>
      </c>
      <c r="BB88" s="66">
        <v>0</v>
      </c>
      <c r="BC88" s="15">
        <f t="shared" si="151"/>
        <v>0</v>
      </c>
      <c r="BD88" s="19">
        <f t="shared" si="152"/>
        <v>0</v>
      </c>
      <c r="BE88" s="53">
        <f t="shared" si="153"/>
        <v>0</v>
      </c>
      <c r="BF88" s="61">
        <f t="shared" si="154"/>
        <v>0</v>
      </c>
      <c r="BG88" s="62">
        <f t="shared" si="155"/>
        <v>0</v>
      </c>
      <c r="BH88" s="63">
        <f t="shared" si="156"/>
        <v>9.5501276442738892</v>
      </c>
      <c r="BI88" s="46">
        <f t="shared" si="157"/>
        <v>0</v>
      </c>
      <c r="BJ88" s="64" t="e">
        <f t="shared" si="158"/>
        <v>#DIV/0!</v>
      </c>
      <c r="BK88" s="66">
        <v>0</v>
      </c>
      <c r="BL88" s="66">
        <v>0</v>
      </c>
      <c r="BM88" s="66">
        <v>0</v>
      </c>
      <c r="BN88" s="10">
        <f t="shared" si="159"/>
        <v>0</v>
      </c>
      <c r="BO88" s="15">
        <f t="shared" si="160"/>
        <v>0</v>
      </c>
      <c r="BP88" s="9">
        <f t="shared" si="161"/>
        <v>0</v>
      </c>
      <c r="BQ88" s="53">
        <f t="shared" si="162"/>
        <v>0</v>
      </c>
      <c r="BR88" s="7">
        <f t="shared" si="163"/>
        <v>0</v>
      </c>
      <c r="BS88" s="62">
        <f t="shared" si="164"/>
        <v>0</v>
      </c>
      <c r="BT88" s="48">
        <f t="shared" si="165"/>
        <v>9.5501276442738892</v>
      </c>
      <c r="BU88" s="46">
        <f t="shared" si="166"/>
        <v>0</v>
      </c>
      <c r="BV88" s="64" t="e">
        <f t="shared" si="167"/>
        <v>#DIV/0!</v>
      </c>
      <c r="BW88" s="16">
        <f t="shared" si="168"/>
        <v>0</v>
      </c>
      <c r="BX88" s="69">
        <f t="shared" si="169"/>
        <v>57.164224139017946</v>
      </c>
      <c r="BY88" s="66">
        <v>0</v>
      </c>
      <c r="BZ88" s="15">
        <f t="shared" si="170"/>
        <v>57.164224139017946</v>
      </c>
      <c r="CA88" s="37">
        <f t="shared" si="171"/>
        <v>57.164224139017946</v>
      </c>
      <c r="CB88" s="54">
        <f t="shared" si="172"/>
        <v>57.164224139017946</v>
      </c>
      <c r="CC88" s="26">
        <f t="shared" si="173"/>
        <v>1.7808169513712779E-2</v>
      </c>
      <c r="CD88" s="47">
        <f t="shared" si="174"/>
        <v>57.164224139017946</v>
      </c>
      <c r="CE88" s="48">
        <f t="shared" si="175"/>
        <v>8.8459645159467239</v>
      </c>
      <c r="CF88" s="65">
        <f t="shared" si="176"/>
        <v>6.462181035879957</v>
      </c>
      <c r="CG88" t="s">
        <v>222</v>
      </c>
      <c r="CH88" s="66">
        <v>107</v>
      </c>
      <c r="CI88" s="15">
        <f t="shared" si="177"/>
        <v>52.946911306778567</v>
      </c>
      <c r="CJ88" s="37">
        <f t="shared" si="178"/>
        <v>-54.053088693221433</v>
      </c>
      <c r="CK88" s="54">
        <f t="shared" si="179"/>
        <v>-54.053088693221433</v>
      </c>
      <c r="CL88" s="26">
        <f t="shared" si="180"/>
        <v>-8.410314095724512E-3</v>
      </c>
      <c r="CM88" s="47">
        <f t="shared" si="181"/>
        <v>-54.05308869322144</v>
      </c>
      <c r="CN88" s="48">
        <f t="shared" si="182"/>
        <v>8.8459645159467239</v>
      </c>
      <c r="CO88" s="65">
        <f t="shared" si="183"/>
        <v>-6.1104799364477786</v>
      </c>
      <c r="CP88" s="70">
        <f t="shared" si="184"/>
        <v>0</v>
      </c>
      <c r="CQ88" s="1">
        <f t="shared" si="185"/>
        <v>0</v>
      </c>
    </row>
    <row r="89" spans="1:95" x14ac:dyDescent="0.2">
      <c r="A89" s="30" t="s">
        <v>120</v>
      </c>
      <c r="B89">
        <v>0</v>
      </c>
      <c r="C89">
        <v>0</v>
      </c>
      <c r="D89">
        <v>5.6130790190735698E-2</v>
      </c>
      <c r="E89">
        <v>0.94386920980926403</v>
      </c>
      <c r="F89">
        <v>3.3531638723634398E-2</v>
      </c>
      <c r="G89">
        <v>3.3531638723634398E-2</v>
      </c>
      <c r="H89">
        <v>0.12</v>
      </c>
      <c r="I89">
        <v>0.17681159420289799</v>
      </c>
      <c r="J89">
        <v>0.14566190752680599</v>
      </c>
      <c r="K89">
        <v>6.9887641675651799E-2</v>
      </c>
      <c r="L89">
        <v>0.45413233925580299</v>
      </c>
      <c r="M89">
        <v>-1.56901125264271</v>
      </c>
      <c r="N89" s="21">
        <v>0</v>
      </c>
      <c r="O89">
        <v>0.997046127604448</v>
      </c>
      <c r="P89">
        <v>0.98381495961504795</v>
      </c>
      <c r="Q89">
        <v>1.02605989158738</v>
      </c>
      <c r="R89">
        <v>0.99096092996412299</v>
      </c>
      <c r="S89">
        <v>76.550003051757798</v>
      </c>
      <c r="T89" s="27">
        <f t="shared" si="124"/>
        <v>0.99096092996412299</v>
      </c>
      <c r="U89" s="27">
        <f t="shared" si="125"/>
        <v>1.02605989158738</v>
      </c>
      <c r="V89" s="39">
        <f t="shared" si="126"/>
        <v>75.858062212926356</v>
      </c>
      <c r="W89" s="38">
        <f t="shared" si="127"/>
        <v>78.544887832300219</v>
      </c>
      <c r="X89" s="44">
        <f t="shared" si="128"/>
        <v>1.2226475293461165</v>
      </c>
      <c r="Y89" s="44">
        <f t="shared" si="129"/>
        <v>9.0793601577622882E-2</v>
      </c>
      <c r="Z89" s="22">
        <f t="shared" si="130"/>
        <v>1</v>
      </c>
      <c r="AA89" s="22">
        <f t="shared" si="131"/>
        <v>1</v>
      </c>
      <c r="AB89" s="22">
        <f t="shared" si="132"/>
        <v>1</v>
      </c>
      <c r="AC89" s="22">
        <v>1</v>
      </c>
      <c r="AD89" s="22">
        <v>1</v>
      </c>
      <c r="AE89" s="22">
        <v>1</v>
      </c>
      <c r="AF89" s="22">
        <f t="shared" si="133"/>
        <v>-0.10573411347504191</v>
      </c>
      <c r="AG89" s="22">
        <f t="shared" si="134"/>
        <v>0.97680415159684475</v>
      </c>
      <c r="AH89" s="22">
        <f t="shared" si="135"/>
        <v>0.45413233925580299</v>
      </c>
      <c r="AI89" s="22">
        <f t="shared" si="136"/>
        <v>1.5598664527308448</v>
      </c>
      <c r="AJ89" s="22">
        <f t="shared" si="137"/>
        <v>-2.6288582302280261</v>
      </c>
      <c r="AK89" s="22">
        <f t="shared" si="138"/>
        <v>1.3004365594014071</v>
      </c>
      <c r="AL89" s="22">
        <f t="shared" si="139"/>
        <v>-1.56901125264271</v>
      </c>
      <c r="AM89" s="22">
        <f t="shared" si="140"/>
        <v>2.0598469775853161</v>
      </c>
      <c r="AN89" s="46">
        <v>1</v>
      </c>
      <c r="AO89" s="46">
        <v>0</v>
      </c>
      <c r="AP89" s="51">
        <v>1</v>
      </c>
      <c r="AQ89" s="21">
        <v>1</v>
      </c>
      <c r="AR89" s="17">
        <f t="shared" si="141"/>
        <v>5.9203812164453131</v>
      </c>
      <c r="AS89" s="17">
        <f t="shared" si="142"/>
        <v>0</v>
      </c>
      <c r="AT89" s="17">
        <f t="shared" si="143"/>
        <v>18.002790781003551</v>
      </c>
      <c r="AU89" s="17">
        <f t="shared" si="144"/>
        <v>5.9203812164453131</v>
      </c>
      <c r="AV89" s="17">
        <f t="shared" si="145"/>
        <v>0</v>
      </c>
      <c r="AW89" s="17">
        <f t="shared" si="146"/>
        <v>18.002790781003551</v>
      </c>
      <c r="AX89" s="14">
        <f t="shared" si="147"/>
        <v>7.5593975723646815E-3</v>
      </c>
      <c r="AY89" s="14">
        <f t="shared" si="148"/>
        <v>0</v>
      </c>
      <c r="AZ89" s="67">
        <f t="shared" si="149"/>
        <v>1.5124486977648548E-3</v>
      </c>
      <c r="BA89" s="21">
        <f t="shared" si="150"/>
        <v>0</v>
      </c>
      <c r="BB89" s="66">
        <v>842</v>
      </c>
      <c r="BC89" s="15">
        <f t="shared" si="151"/>
        <v>901.41280411905404</v>
      </c>
      <c r="BD89" s="19">
        <f t="shared" si="152"/>
        <v>59.412804119054044</v>
      </c>
      <c r="BE89" s="53">
        <f t="shared" si="153"/>
        <v>59.412804119054044</v>
      </c>
      <c r="BF89" s="61">
        <f t="shared" si="154"/>
        <v>2.9510654107936032E-3</v>
      </c>
      <c r="BG89" s="62">
        <f t="shared" si="155"/>
        <v>3.9986936316253043</v>
      </c>
      <c r="BH89" s="63">
        <f t="shared" si="156"/>
        <v>75.858062212926356</v>
      </c>
      <c r="BI89" s="46">
        <f t="shared" si="157"/>
        <v>5.271283651303077E-2</v>
      </c>
      <c r="BJ89" s="64">
        <f t="shared" si="158"/>
        <v>0.93408923875103167</v>
      </c>
      <c r="BK89" s="66">
        <v>0</v>
      </c>
      <c r="BL89" s="66">
        <v>0</v>
      </c>
      <c r="BM89" s="66">
        <v>0</v>
      </c>
      <c r="BN89" s="10">
        <f t="shared" si="159"/>
        <v>0</v>
      </c>
      <c r="BO89" s="15">
        <f t="shared" si="160"/>
        <v>0</v>
      </c>
      <c r="BP89" s="9">
        <f t="shared" si="161"/>
        <v>0</v>
      </c>
      <c r="BQ89" s="53">
        <f t="shared" si="162"/>
        <v>0</v>
      </c>
      <c r="BR89" s="7">
        <f t="shared" si="163"/>
        <v>0</v>
      </c>
      <c r="BS89" s="62">
        <f t="shared" si="164"/>
        <v>0</v>
      </c>
      <c r="BT89" s="48">
        <f t="shared" si="165"/>
        <v>78.544887832300219</v>
      </c>
      <c r="BU89" s="46">
        <f t="shared" si="166"/>
        <v>0</v>
      </c>
      <c r="BV89" s="64" t="e">
        <f t="shared" si="167"/>
        <v>#DIV/0!</v>
      </c>
      <c r="BW89" s="16">
        <f t="shared" si="168"/>
        <v>842</v>
      </c>
      <c r="BX89" s="69">
        <f t="shared" si="169"/>
        <v>916.60383883940426</v>
      </c>
      <c r="BY89" s="66">
        <v>0</v>
      </c>
      <c r="BZ89" s="15">
        <f t="shared" si="170"/>
        <v>15.191034720350201</v>
      </c>
      <c r="CA89" s="37">
        <f t="shared" si="171"/>
        <v>15.191034720350201</v>
      </c>
      <c r="CB89" s="54">
        <f t="shared" si="172"/>
        <v>15.191034720350201</v>
      </c>
      <c r="CC89" s="26">
        <f t="shared" si="173"/>
        <v>4.7324095702025604E-3</v>
      </c>
      <c r="CD89" s="47">
        <f t="shared" si="174"/>
        <v>15.191034720350199</v>
      </c>
      <c r="CE89" s="48">
        <f t="shared" si="175"/>
        <v>75.858062212926356</v>
      </c>
      <c r="CF89" s="65">
        <f t="shared" si="176"/>
        <v>0.20025603445696269</v>
      </c>
      <c r="CG89" t="s">
        <v>222</v>
      </c>
      <c r="CH89" s="66">
        <v>0</v>
      </c>
      <c r="CI89" s="15">
        <f t="shared" si="177"/>
        <v>14.070310235306444</v>
      </c>
      <c r="CJ89" s="37">
        <f t="shared" si="178"/>
        <v>14.070310235306444</v>
      </c>
      <c r="CK89" s="54">
        <f t="shared" si="179"/>
        <v>14.070310235306444</v>
      </c>
      <c r="CL89" s="26">
        <f t="shared" si="180"/>
        <v>2.1892500755105715E-3</v>
      </c>
      <c r="CM89" s="47">
        <f t="shared" si="181"/>
        <v>14.070310235306444</v>
      </c>
      <c r="CN89" s="48">
        <f t="shared" si="182"/>
        <v>75.858062212926356</v>
      </c>
      <c r="CO89" s="65">
        <f t="shared" si="183"/>
        <v>0.18548206775718082</v>
      </c>
      <c r="CP89" s="70">
        <f t="shared" si="184"/>
        <v>0</v>
      </c>
      <c r="CQ89" s="1">
        <f t="shared" si="185"/>
        <v>842</v>
      </c>
    </row>
    <row r="90" spans="1:95" x14ac:dyDescent="0.2">
      <c r="A90" s="30" t="s">
        <v>171</v>
      </c>
      <c r="B90">
        <v>1</v>
      </c>
      <c r="C90">
        <v>1</v>
      </c>
      <c r="D90">
        <v>0.77387135437474996</v>
      </c>
      <c r="E90">
        <v>0.22612864562524901</v>
      </c>
      <c r="F90">
        <v>0.88120778704807301</v>
      </c>
      <c r="G90">
        <v>0.88120778704807301</v>
      </c>
      <c r="H90">
        <v>0.35854575846218101</v>
      </c>
      <c r="I90">
        <v>0.56289176765566196</v>
      </c>
      <c r="J90">
        <v>0.44924654229745298</v>
      </c>
      <c r="K90">
        <v>0.629189598910326</v>
      </c>
      <c r="L90">
        <v>0.570859307386821</v>
      </c>
      <c r="M90">
        <v>-0.39155795037854602</v>
      </c>
      <c r="N90" s="21">
        <v>0</v>
      </c>
      <c r="O90">
        <v>1.00910251239904</v>
      </c>
      <c r="P90">
        <v>0.99475360459838602</v>
      </c>
      <c r="Q90">
        <v>1.0062406222354701</v>
      </c>
      <c r="R90">
        <v>0.98949679798853696</v>
      </c>
      <c r="S90">
        <v>87.519996643066406</v>
      </c>
      <c r="T90" s="27">
        <f t="shared" si="124"/>
        <v>0.99475360459838602</v>
      </c>
      <c r="U90" s="27">
        <f t="shared" si="125"/>
        <v>1.0062406222354701</v>
      </c>
      <c r="V90" s="39">
        <f t="shared" si="126"/>
        <v>87.060832135128948</v>
      </c>
      <c r="W90" s="38">
        <f t="shared" si="127"/>
        <v>88.066175880165389</v>
      </c>
      <c r="X90" s="44">
        <f t="shared" si="128"/>
        <v>0.85177539223782017</v>
      </c>
      <c r="Y90" s="44">
        <f t="shared" si="129"/>
        <v>0.64802294225664536</v>
      </c>
      <c r="Z90" s="22">
        <f t="shared" si="130"/>
        <v>1</v>
      </c>
      <c r="AA90" s="22">
        <f t="shared" si="131"/>
        <v>1</v>
      </c>
      <c r="AB90" s="22">
        <f t="shared" si="132"/>
        <v>1</v>
      </c>
      <c r="AC90" s="22">
        <v>1</v>
      </c>
      <c r="AD90" s="22">
        <v>1</v>
      </c>
      <c r="AE90" s="22">
        <v>1</v>
      </c>
      <c r="AF90" s="22">
        <f t="shared" si="133"/>
        <v>-0.10573411347504191</v>
      </c>
      <c r="AG90" s="22">
        <f t="shared" si="134"/>
        <v>0.97680415159684475</v>
      </c>
      <c r="AH90" s="22">
        <f t="shared" si="135"/>
        <v>0.570859307386821</v>
      </c>
      <c r="AI90" s="22">
        <f t="shared" si="136"/>
        <v>1.6765934208618629</v>
      </c>
      <c r="AJ90" s="22">
        <f t="shared" si="137"/>
        <v>-2.6288582302280261</v>
      </c>
      <c r="AK90" s="22">
        <f t="shared" si="138"/>
        <v>1.3004365594014071</v>
      </c>
      <c r="AL90" s="22">
        <f t="shared" si="139"/>
        <v>-0.39155795037854602</v>
      </c>
      <c r="AM90" s="22">
        <f t="shared" si="140"/>
        <v>3.2373002798494799</v>
      </c>
      <c r="AN90" s="46">
        <v>1</v>
      </c>
      <c r="AO90" s="46">
        <v>1</v>
      </c>
      <c r="AP90" s="51">
        <v>1</v>
      </c>
      <c r="AQ90" s="21">
        <v>1</v>
      </c>
      <c r="AR90" s="17">
        <f t="shared" si="141"/>
        <v>7.9015270358784173</v>
      </c>
      <c r="AS90" s="17">
        <f t="shared" si="142"/>
        <v>7.9015270358784173</v>
      </c>
      <c r="AT90" s="17">
        <f t="shared" si="143"/>
        <v>109.83277062889944</v>
      </c>
      <c r="AU90" s="17">
        <f t="shared" si="144"/>
        <v>7.9015270358784173</v>
      </c>
      <c r="AV90" s="17">
        <f t="shared" si="145"/>
        <v>7.9015270358784173</v>
      </c>
      <c r="AW90" s="17">
        <f t="shared" si="146"/>
        <v>109.83277062889944</v>
      </c>
      <c r="AX90" s="14">
        <f t="shared" si="147"/>
        <v>1.0089009830494745E-2</v>
      </c>
      <c r="AY90" s="14">
        <f t="shared" si="148"/>
        <v>9.2846874703904278E-3</v>
      </c>
      <c r="AZ90" s="67">
        <f t="shared" si="149"/>
        <v>9.2272599804287085E-3</v>
      </c>
      <c r="BA90" s="21">
        <f t="shared" si="150"/>
        <v>0</v>
      </c>
      <c r="BB90" s="66">
        <v>1138</v>
      </c>
      <c r="BC90" s="15">
        <f t="shared" si="151"/>
        <v>1203.0538882275155</v>
      </c>
      <c r="BD90" s="19">
        <f t="shared" si="152"/>
        <v>65.053888227515472</v>
      </c>
      <c r="BE90" s="53">
        <f t="shared" si="153"/>
        <v>65.053888227515472</v>
      </c>
      <c r="BF90" s="61">
        <f t="shared" si="154"/>
        <v>3.2312610426728791E-3</v>
      </c>
      <c r="BG90" s="62">
        <f t="shared" si="155"/>
        <v>4.3783587128217203</v>
      </c>
      <c r="BH90" s="63">
        <f t="shared" si="156"/>
        <v>87.060832135128948</v>
      </c>
      <c r="BI90" s="46">
        <f t="shared" si="157"/>
        <v>5.029079788745848E-2</v>
      </c>
      <c r="BJ90" s="64">
        <f t="shared" si="158"/>
        <v>0.94592603966946087</v>
      </c>
      <c r="BK90" s="66">
        <v>525</v>
      </c>
      <c r="BL90" s="66">
        <v>2713</v>
      </c>
      <c r="BM90" s="66">
        <v>263</v>
      </c>
      <c r="BN90" s="10">
        <f t="shared" si="159"/>
        <v>3501</v>
      </c>
      <c r="BO90" s="15">
        <f t="shared" si="160"/>
        <v>1647.2149734969066</v>
      </c>
      <c r="BP90" s="9">
        <f t="shared" si="161"/>
        <v>-1853.7850265030934</v>
      </c>
      <c r="BQ90" s="53">
        <f t="shared" si="162"/>
        <v>0</v>
      </c>
      <c r="BR90" s="7">
        <f t="shared" si="163"/>
        <v>0</v>
      </c>
      <c r="BS90" s="62">
        <f t="shared" si="164"/>
        <v>0</v>
      </c>
      <c r="BT90" s="48">
        <f t="shared" si="165"/>
        <v>88.066175880165389</v>
      </c>
      <c r="BU90" s="46">
        <f t="shared" si="166"/>
        <v>0</v>
      </c>
      <c r="BV90" s="64">
        <f t="shared" si="167"/>
        <v>2.1254056430580248</v>
      </c>
      <c r="BW90" s="16">
        <f t="shared" si="168"/>
        <v>4639</v>
      </c>
      <c r="BX90" s="69">
        <f t="shared" si="169"/>
        <v>2942.9474609678482</v>
      </c>
      <c r="BY90" s="66">
        <v>0</v>
      </c>
      <c r="BZ90" s="15">
        <f t="shared" si="170"/>
        <v>92.67859924342595</v>
      </c>
      <c r="CA90" s="37">
        <f t="shared" si="171"/>
        <v>92.67859924342595</v>
      </c>
      <c r="CB90" s="54">
        <f t="shared" si="172"/>
        <v>92.67859924342595</v>
      </c>
      <c r="CC90" s="26">
        <f t="shared" si="173"/>
        <v>2.8871837770537714E-2</v>
      </c>
      <c r="CD90" s="47">
        <f t="shared" si="174"/>
        <v>92.67859924342595</v>
      </c>
      <c r="CE90" s="48">
        <f t="shared" si="175"/>
        <v>87.060832135128948</v>
      </c>
      <c r="CF90" s="65">
        <f t="shared" si="176"/>
        <v>1.064526917220106</v>
      </c>
      <c r="CG90" t="s">
        <v>222</v>
      </c>
      <c r="CH90" s="66">
        <v>0</v>
      </c>
      <c r="CI90" s="15">
        <f t="shared" si="177"/>
        <v>85.841199597928281</v>
      </c>
      <c r="CJ90" s="37">
        <f t="shared" si="178"/>
        <v>85.841199597928281</v>
      </c>
      <c r="CK90" s="54">
        <f t="shared" si="179"/>
        <v>85.841199597928281</v>
      </c>
      <c r="CL90" s="26">
        <f t="shared" si="180"/>
        <v>1.3356340376214141E-2</v>
      </c>
      <c r="CM90" s="47">
        <f t="shared" si="181"/>
        <v>85.841199597928281</v>
      </c>
      <c r="CN90" s="48">
        <f t="shared" si="182"/>
        <v>87.060832135128948</v>
      </c>
      <c r="CO90" s="65">
        <f t="shared" si="183"/>
        <v>0.9859910305554207</v>
      </c>
      <c r="CP90" s="70">
        <f t="shared" si="184"/>
        <v>0</v>
      </c>
      <c r="CQ90" s="1">
        <f t="shared" si="185"/>
        <v>4639</v>
      </c>
    </row>
    <row r="91" spans="1:95" x14ac:dyDescent="0.2">
      <c r="A91" s="30" t="s">
        <v>172</v>
      </c>
      <c r="B91">
        <v>0</v>
      </c>
      <c r="C91">
        <v>0</v>
      </c>
      <c r="D91">
        <v>0.71358024691358002</v>
      </c>
      <c r="E91">
        <v>0.28641975308641898</v>
      </c>
      <c r="F91">
        <v>0.70405727923627603</v>
      </c>
      <c r="G91">
        <v>0.70405727923627603</v>
      </c>
      <c r="H91">
        <v>0.87118644067796602</v>
      </c>
      <c r="I91">
        <v>0.908474576271186</v>
      </c>
      <c r="J91">
        <v>0.88963516822803101</v>
      </c>
      <c r="K91">
        <v>0.79142536985841905</v>
      </c>
      <c r="L91">
        <v>0.12747929751561199</v>
      </c>
      <c r="M91">
        <v>-0.26045815850257598</v>
      </c>
      <c r="N91" s="21">
        <v>0</v>
      </c>
      <c r="O91">
        <v>1.0291505979221001</v>
      </c>
      <c r="P91">
        <v>0.971137068292241</v>
      </c>
      <c r="Q91">
        <v>1.0070078601936301</v>
      </c>
      <c r="R91">
        <v>0.98855537663520598</v>
      </c>
      <c r="S91">
        <v>43.299999237060497</v>
      </c>
      <c r="T91" s="27">
        <f t="shared" si="124"/>
        <v>0.98855537663520598</v>
      </c>
      <c r="U91" s="27">
        <f t="shared" si="125"/>
        <v>1.0070078601936301</v>
      </c>
      <c r="V91" s="39">
        <f t="shared" si="126"/>
        <v>42.804447054096471</v>
      </c>
      <c r="W91" s="38">
        <f t="shared" si="127"/>
        <v>43.603439578098104</v>
      </c>
      <c r="X91" s="44">
        <f t="shared" si="128"/>
        <v>0.88292911684048492</v>
      </c>
      <c r="Y91" s="44">
        <f t="shared" si="129"/>
        <v>0.79748805148881907</v>
      </c>
      <c r="Z91" s="22">
        <f t="shared" si="130"/>
        <v>1</v>
      </c>
      <c r="AA91" s="22">
        <f t="shared" si="131"/>
        <v>1</v>
      </c>
      <c r="AB91" s="22">
        <f t="shared" si="132"/>
        <v>1</v>
      </c>
      <c r="AC91" s="22">
        <v>1</v>
      </c>
      <c r="AD91" s="22">
        <v>1</v>
      </c>
      <c r="AE91" s="22">
        <v>1</v>
      </c>
      <c r="AF91" s="22">
        <f t="shared" si="133"/>
        <v>-0.10573411347504191</v>
      </c>
      <c r="AG91" s="22">
        <f t="shared" si="134"/>
        <v>0.97680415159684475</v>
      </c>
      <c r="AH91" s="22">
        <f t="shared" si="135"/>
        <v>0.12747929751561199</v>
      </c>
      <c r="AI91" s="22">
        <f t="shared" si="136"/>
        <v>1.2332134109906538</v>
      </c>
      <c r="AJ91" s="22">
        <f t="shared" si="137"/>
        <v>-2.6288582302280261</v>
      </c>
      <c r="AK91" s="22">
        <f t="shared" si="138"/>
        <v>1.3004365594014071</v>
      </c>
      <c r="AL91" s="22">
        <f t="shared" si="139"/>
        <v>-0.26045815850257598</v>
      </c>
      <c r="AM91" s="22">
        <f t="shared" si="140"/>
        <v>3.3684000717254503</v>
      </c>
      <c r="AN91" s="46">
        <v>1</v>
      </c>
      <c r="AO91" s="46">
        <v>1</v>
      </c>
      <c r="AP91" s="51">
        <v>1</v>
      </c>
      <c r="AQ91" s="21">
        <v>1</v>
      </c>
      <c r="AR91" s="17">
        <f t="shared" si="141"/>
        <v>2.3128792285653859</v>
      </c>
      <c r="AS91" s="17">
        <f t="shared" si="142"/>
        <v>2.3128792285653859</v>
      </c>
      <c r="AT91" s="17">
        <f t="shared" si="143"/>
        <v>128.73441734246612</v>
      </c>
      <c r="AU91" s="17">
        <f t="shared" si="144"/>
        <v>2.3128792285653859</v>
      </c>
      <c r="AV91" s="17">
        <f t="shared" si="145"/>
        <v>2.3128792285653859</v>
      </c>
      <c r="AW91" s="17">
        <f t="shared" si="146"/>
        <v>128.73441734246612</v>
      </c>
      <c r="AX91" s="14">
        <f t="shared" si="147"/>
        <v>2.95318375394879E-3</v>
      </c>
      <c r="AY91" s="14">
        <f t="shared" si="148"/>
        <v>2.7177481892397271E-3</v>
      </c>
      <c r="AZ91" s="67">
        <f t="shared" si="149"/>
        <v>1.0815223274859198E-2</v>
      </c>
      <c r="BA91" s="21">
        <f t="shared" si="150"/>
        <v>0</v>
      </c>
      <c r="BB91" s="66">
        <v>346</v>
      </c>
      <c r="BC91" s="15">
        <f t="shared" si="151"/>
        <v>352.14944355586954</v>
      </c>
      <c r="BD91" s="19">
        <f t="shared" si="152"/>
        <v>6.1494435558695386</v>
      </c>
      <c r="BE91" s="53">
        <f t="shared" si="153"/>
        <v>6.1494435558695386</v>
      </c>
      <c r="BF91" s="61">
        <f t="shared" si="154"/>
        <v>3.0544611456125888E-4</v>
      </c>
      <c r="BG91" s="62">
        <f t="shared" si="155"/>
        <v>0.41387948523050289</v>
      </c>
      <c r="BH91" s="63">
        <f t="shared" si="156"/>
        <v>42.804447054096471</v>
      </c>
      <c r="BI91" s="46">
        <f t="shared" si="157"/>
        <v>9.6690767832473094E-3</v>
      </c>
      <c r="BJ91" s="64">
        <f t="shared" si="158"/>
        <v>0.98253740374036991</v>
      </c>
      <c r="BK91" s="66">
        <v>87</v>
      </c>
      <c r="BL91" s="66">
        <v>433</v>
      </c>
      <c r="BM91" s="66">
        <v>87</v>
      </c>
      <c r="BN91" s="10">
        <f t="shared" si="159"/>
        <v>607</v>
      </c>
      <c r="BO91" s="15">
        <f t="shared" si="160"/>
        <v>482.16114174939844</v>
      </c>
      <c r="BP91" s="9">
        <f t="shared" si="161"/>
        <v>-124.83885825060156</v>
      </c>
      <c r="BQ91" s="53">
        <f t="shared" si="162"/>
        <v>0</v>
      </c>
      <c r="BR91" s="7">
        <f t="shared" si="163"/>
        <v>0</v>
      </c>
      <c r="BS91" s="62">
        <f t="shared" si="164"/>
        <v>0</v>
      </c>
      <c r="BT91" s="48">
        <f t="shared" si="165"/>
        <v>43.603439578098104</v>
      </c>
      <c r="BU91" s="46">
        <f t="shared" si="166"/>
        <v>0</v>
      </c>
      <c r="BV91" s="64">
        <f t="shared" si="167"/>
        <v>1.2589152203299827</v>
      </c>
      <c r="BW91" s="16">
        <f t="shared" si="168"/>
        <v>1040</v>
      </c>
      <c r="BX91" s="69">
        <f t="shared" si="169"/>
        <v>942.93868787795373</v>
      </c>
      <c r="BY91" s="66">
        <v>87</v>
      </c>
      <c r="BZ91" s="15">
        <f t="shared" si="170"/>
        <v>108.62810257268579</v>
      </c>
      <c r="CA91" s="37">
        <f t="shared" si="171"/>
        <v>21.628102572685791</v>
      </c>
      <c r="CB91" s="54">
        <f t="shared" si="172"/>
        <v>21.628102572685791</v>
      </c>
      <c r="CC91" s="26">
        <f t="shared" si="173"/>
        <v>6.7377266581575756E-3</v>
      </c>
      <c r="CD91" s="47">
        <f t="shared" si="174"/>
        <v>21.628102572685791</v>
      </c>
      <c r="CE91" s="48">
        <f t="shared" si="175"/>
        <v>42.804447054096471</v>
      </c>
      <c r="CF91" s="65">
        <f t="shared" si="176"/>
        <v>0.5052769994984887</v>
      </c>
      <c r="CG91" t="s">
        <v>222</v>
      </c>
      <c r="CH91" s="66">
        <v>0</v>
      </c>
      <c r="CI91" s="15">
        <f t="shared" si="177"/>
        <v>100.61402212601513</v>
      </c>
      <c r="CJ91" s="37">
        <f t="shared" si="178"/>
        <v>100.61402212601513</v>
      </c>
      <c r="CK91" s="54">
        <f t="shared" si="179"/>
        <v>100.61402212601513</v>
      </c>
      <c r="CL91" s="26">
        <f t="shared" si="180"/>
        <v>1.5654896861057279E-2</v>
      </c>
      <c r="CM91" s="47">
        <f t="shared" si="181"/>
        <v>100.61402212601513</v>
      </c>
      <c r="CN91" s="48">
        <f t="shared" si="182"/>
        <v>42.804447054096471</v>
      </c>
      <c r="CO91" s="65">
        <f t="shared" si="183"/>
        <v>2.3505506799061937</v>
      </c>
      <c r="CP91" s="70">
        <f t="shared" si="184"/>
        <v>0</v>
      </c>
      <c r="CQ91" s="1">
        <f t="shared" si="185"/>
        <v>1127</v>
      </c>
    </row>
    <row r="92" spans="1:95" x14ac:dyDescent="0.2">
      <c r="A92" s="30" t="s">
        <v>121</v>
      </c>
      <c r="B92">
        <v>0</v>
      </c>
      <c r="C92">
        <v>0</v>
      </c>
      <c r="D92">
        <v>0.162100456621004</v>
      </c>
      <c r="E92">
        <v>0.83789954337899497</v>
      </c>
      <c r="F92">
        <v>0.172439759036144</v>
      </c>
      <c r="G92">
        <v>0.172439759036144</v>
      </c>
      <c r="H92">
        <v>9.2607973421926906E-2</v>
      </c>
      <c r="I92">
        <v>0.22799003322259101</v>
      </c>
      <c r="J92">
        <v>0.14530552273448499</v>
      </c>
      <c r="K92">
        <v>0.15829229080077001</v>
      </c>
      <c r="L92">
        <v>-8.3033323897014802E-2</v>
      </c>
      <c r="M92">
        <v>-1.3841297028685</v>
      </c>
      <c r="N92" s="21">
        <v>0</v>
      </c>
      <c r="O92">
        <v>0.98337239539404298</v>
      </c>
      <c r="P92">
        <v>0.98795711043365697</v>
      </c>
      <c r="Q92">
        <v>1.00984035035331</v>
      </c>
      <c r="R92">
        <v>0.97547838020651501</v>
      </c>
      <c r="S92">
        <v>4.2899999618530202</v>
      </c>
      <c r="T92" s="27">
        <f t="shared" si="124"/>
        <v>0.97547838020651501</v>
      </c>
      <c r="U92" s="27">
        <f t="shared" si="125"/>
        <v>1.00984035035331</v>
      </c>
      <c r="V92" s="39">
        <f t="shared" si="126"/>
        <v>4.184802213874395</v>
      </c>
      <c r="W92" s="38">
        <f t="shared" si="127"/>
        <v>4.3322150644933402</v>
      </c>
      <c r="X92" s="44">
        <f t="shared" si="128"/>
        <v>1.1678907012959594</v>
      </c>
      <c r="Y92" s="44">
        <f t="shared" si="129"/>
        <v>0.16159654212472357</v>
      </c>
      <c r="Z92" s="22">
        <f t="shared" si="130"/>
        <v>1</v>
      </c>
      <c r="AA92" s="22">
        <f t="shared" si="131"/>
        <v>1</v>
      </c>
      <c r="AB92" s="22">
        <f t="shared" si="132"/>
        <v>1</v>
      </c>
      <c r="AC92" s="22">
        <v>1</v>
      </c>
      <c r="AD92" s="22">
        <v>1</v>
      </c>
      <c r="AE92" s="22">
        <v>1</v>
      </c>
      <c r="AF92" s="22">
        <f t="shared" si="133"/>
        <v>-0.10573411347504191</v>
      </c>
      <c r="AG92" s="22">
        <f t="shared" si="134"/>
        <v>0.97680415159684475</v>
      </c>
      <c r="AH92" s="22">
        <f t="shared" si="135"/>
        <v>-8.3033323897014802E-2</v>
      </c>
      <c r="AI92" s="22">
        <f t="shared" si="136"/>
        <v>1.0227007895780271</v>
      </c>
      <c r="AJ92" s="22">
        <f t="shared" si="137"/>
        <v>-2.6288582302280261</v>
      </c>
      <c r="AK92" s="22">
        <f t="shared" si="138"/>
        <v>1.3004365594014071</v>
      </c>
      <c r="AL92" s="22">
        <f t="shared" si="139"/>
        <v>-1.3841297028685</v>
      </c>
      <c r="AM92" s="22">
        <f t="shared" si="140"/>
        <v>2.2447285273595261</v>
      </c>
      <c r="AN92" s="46">
        <v>1</v>
      </c>
      <c r="AO92" s="46">
        <v>1</v>
      </c>
      <c r="AP92" s="51">
        <v>1</v>
      </c>
      <c r="AQ92" s="21">
        <v>1</v>
      </c>
      <c r="AR92" s="17">
        <f t="shared" si="141"/>
        <v>1.0939421721721427</v>
      </c>
      <c r="AS92" s="17">
        <f t="shared" si="142"/>
        <v>1.0939421721721427</v>
      </c>
      <c r="AT92" s="17">
        <f t="shared" si="143"/>
        <v>25.389567533590263</v>
      </c>
      <c r="AU92" s="17">
        <f t="shared" si="144"/>
        <v>1.0939421721721427</v>
      </c>
      <c r="AV92" s="17">
        <f t="shared" si="145"/>
        <v>1.0939421721721427</v>
      </c>
      <c r="AW92" s="17">
        <f t="shared" si="146"/>
        <v>25.389567533590263</v>
      </c>
      <c r="AX92" s="14">
        <f t="shared" si="147"/>
        <v>1.3967924527654998E-3</v>
      </c>
      <c r="AY92" s="14">
        <f t="shared" si="148"/>
        <v>1.2854364900833667E-3</v>
      </c>
      <c r="AZ92" s="67">
        <f t="shared" si="149"/>
        <v>2.1330258636072883E-3</v>
      </c>
      <c r="BA92" s="21">
        <f t="shared" si="150"/>
        <v>0</v>
      </c>
      <c r="BB92" s="66">
        <v>214</v>
      </c>
      <c r="BC92" s="15">
        <f t="shared" si="151"/>
        <v>166.55911923756926</v>
      </c>
      <c r="BD92" s="19">
        <f t="shared" si="152"/>
        <v>-47.440880762430737</v>
      </c>
      <c r="BE92" s="53">
        <f t="shared" si="153"/>
        <v>0</v>
      </c>
      <c r="BF92" s="61">
        <f t="shared" si="154"/>
        <v>0</v>
      </c>
      <c r="BG92" s="62">
        <f t="shared" si="155"/>
        <v>0</v>
      </c>
      <c r="BH92" s="63">
        <f t="shared" si="156"/>
        <v>4.3322150644933402</v>
      </c>
      <c r="BI92" s="46">
        <f t="shared" si="157"/>
        <v>0</v>
      </c>
      <c r="BJ92" s="64">
        <f t="shared" si="158"/>
        <v>1.284829080386551</v>
      </c>
      <c r="BK92" s="66">
        <v>56</v>
      </c>
      <c r="BL92" s="66">
        <v>292</v>
      </c>
      <c r="BM92" s="66">
        <v>0</v>
      </c>
      <c r="BN92" s="10">
        <f t="shared" si="159"/>
        <v>348</v>
      </c>
      <c r="BO92" s="15">
        <f t="shared" si="160"/>
        <v>228.05185857867025</v>
      </c>
      <c r="BP92" s="9">
        <f t="shared" si="161"/>
        <v>-119.94814142132975</v>
      </c>
      <c r="BQ92" s="53">
        <f t="shared" si="162"/>
        <v>0</v>
      </c>
      <c r="BR92" s="7">
        <f t="shared" si="163"/>
        <v>0</v>
      </c>
      <c r="BS92" s="62">
        <f t="shared" si="164"/>
        <v>0</v>
      </c>
      <c r="BT92" s="48">
        <f t="shared" si="165"/>
        <v>4.3322150644933402</v>
      </c>
      <c r="BU92" s="46">
        <f t="shared" si="166"/>
        <v>0</v>
      </c>
      <c r="BV92" s="64">
        <f t="shared" si="167"/>
        <v>1.5259687080337987</v>
      </c>
      <c r="BW92" s="16">
        <f t="shared" si="168"/>
        <v>571</v>
      </c>
      <c r="BX92" s="69">
        <f t="shared" si="169"/>
        <v>416.03508959031109</v>
      </c>
      <c r="BY92" s="66">
        <v>9</v>
      </c>
      <c r="BZ92" s="15">
        <f t="shared" si="170"/>
        <v>21.424111774071605</v>
      </c>
      <c r="CA92" s="37">
        <f t="shared" si="171"/>
        <v>12.424111774071605</v>
      </c>
      <c r="CB92" s="54">
        <f t="shared" si="172"/>
        <v>12.424111774071605</v>
      </c>
      <c r="CC92" s="26">
        <f t="shared" si="173"/>
        <v>3.8704398050067356E-3</v>
      </c>
      <c r="CD92" s="47">
        <f t="shared" si="174"/>
        <v>12.424111774071605</v>
      </c>
      <c r="CE92" s="48">
        <f t="shared" si="175"/>
        <v>4.184802213874395</v>
      </c>
      <c r="CF92" s="65">
        <f t="shared" si="176"/>
        <v>2.9688647489433078</v>
      </c>
      <c r="CG92" t="s">
        <v>222</v>
      </c>
      <c r="CH92" s="66">
        <v>62</v>
      </c>
      <c r="CI92" s="15">
        <f t="shared" si="177"/>
        <v>19.843539609138602</v>
      </c>
      <c r="CJ92" s="37">
        <f t="shared" si="178"/>
        <v>-42.156460390861398</v>
      </c>
      <c r="CK92" s="54">
        <f t="shared" si="179"/>
        <v>-42.156460390861398</v>
      </c>
      <c r="CL92" s="26">
        <f t="shared" si="180"/>
        <v>-6.5592749946882523E-3</v>
      </c>
      <c r="CM92" s="47">
        <f t="shared" si="181"/>
        <v>-42.156460390861398</v>
      </c>
      <c r="CN92" s="48">
        <f t="shared" si="182"/>
        <v>4.184802213874395</v>
      </c>
      <c r="CO92" s="65">
        <f t="shared" si="183"/>
        <v>-10.073704379885587</v>
      </c>
      <c r="CP92" s="70">
        <f t="shared" si="184"/>
        <v>0</v>
      </c>
      <c r="CQ92" s="1">
        <f t="shared" si="185"/>
        <v>580</v>
      </c>
    </row>
    <row r="93" spans="1:95" x14ac:dyDescent="0.2">
      <c r="A93" s="30" t="s">
        <v>122</v>
      </c>
      <c r="B93">
        <v>0</v>
      </c>
      <c r="C93">
        <v>0</v>
      </c>
      <c r="D93">
        <v>0.114662405113863</v>
      </c>
      <c r="E93">
        <v>0.88533759488613595</v>
      </c>
      <c r="F93">
        <v>0.114421930870083</v>
      </c>
      <c r="G93">
        <v>0.114421930870083</v>
      </c>
      <c r="H93">
        <v>8.4412870873380605E-2</v>
      </c>
      <c r="I93">
        <v>0.28123694107814401</v>
      </c>
      <c r="J93">
        <v>0.15407795946225999</v>
      </c>
      <c r="K93">
        <v>0.13277762471965701</v>
      </c>
      <c r="L93">
        <v>0.995873830838236</v>
      </c>
      <c r="M93">
        <v>-1.4680679782088</v>
      </c>
      <c r="N93" s="21">
        <v>0</v>
      </c>
      <c r="O93">
        <v>0.98856837635300499</v>
      </c>
      <c r="P93">
        <v>0.96507861061004496</v>
      </c>
      <c r="Q93">
        <v>1.0073835248180101</v>
      </c>
      <c r="R93">
        <v>0.99476429184270598</v>
      </c>
      <c r="S93">
        <v>173.46000671386699</v>
      </c>
      <c r="T93" s="27">
        <f t="shared" si="124"/>
        <v>0.99476429184270598</v>
      </c>
      <c r="U93" s="27">
        <f t="shared" si="125"/>
        <v>1.0073835248180101</v>
      </c>
      <c r="V93" s="39">
        <f t="shared" si="126"/>
        <v>172.55182074175093</v>
      </c>
      <c r="W93" s="38">
        <f t="shared" si="127"/>
        <v>174.74075297837103</v>
      </c>
      <c r="X93" s="44">
        <f t="shared" si="128"/>
        <v>1.1924029727497938</v>
      </c>
      <c r="Y93" s="44">
        <f t="shared" si="129"/>
        <v>0.14228738042678152</v>
      </c>
      <c r="Z93" s="22">
        <f t="shared" si="130"/>
        <v>1</v>
      </c>
      <c r="AA93" s="22">
        <f t="shared" si="131"/>
        <v>1</v>
      </c>
      <c r="AB93" s="22">
        <f t="shared" si="132"/>
        <v>1</v>
      </c>
      <c r="AC93" s="22">
        <v>1</v>
      </c>
      <c r="AD93" s="22">
        <v>1</v>
      </c>
      <c r="AE93" s="22">
        <v>1</v>
      </c>
      <c r="AF93" s="22">
        <f t="shared" si="133"/>
        <v>-0.10573411347504191</v>
      </c>
      <c r="AG93" s="22">
        <f t="shared" si="134"/>
        <v>0.97680415159684475</v>
      </c>
      <c r="AH93" s="22">
        <f t="shared" si="135"/>
        <v>0.97680415159684475</v>
      </c>
      <c r="AI93" s="22">
        <f t="shared" si="136"/>
        <v>2.0825382650718867</v>
      </c>
      <c r="AJ93" s="22">
        <f t="shared" si="137"/>
        <v>-2.6288582302280261</v>
      </c>
      <c r="AK93" s="22">
        <f t="shared" si="138"/>
        <v>1.3004365594014071</v>
      </c>
      <c r="AL93" s="22">
        <f t="shared" si="139"/>
        <v>-1.4680679782088</v>
      </c>
      <c r="AM93" s="22">
        <f t="shared" si="140"/>
        <v>2.1607902520192264</v>
      </c>
      <c r="AN93" s="46">
        <v>1</v>
      </c>
      <c r="AO93" s="46">
        <v>1</v>
      </c>
      <c r="AP93" s="51">
        <v>1</v>
      </c>
      <c r="AQ93" s="21">
        <v>1</v>
      </c>
      <c r="AR93" s="17">
        <f t="shared" si="141"/>
        <v>18.809270836669928</v>
      </c>
      <c r="AS93" s="17">
        <f t="shared" si="142"/>
        <v>18.809270836669928</v>
      </c>
      <c r="AT93" s="17">
        <f t="shared" si="143"/>
        <v>21.799696524671241</v>
      </c>
      <c r="AU93" s="17">
        <f t="shared" si="144"/>
        <v>18.809270836669928</v>
      </c>
      <c r="AV93" s="17">
        <f t="shared" si="145"/>
        <v>18.809270836669928</v>
      </c>
      <c r="AW93" s="17">
        <f t="shared" si="146"/>
        <v>21.799696524671241</v>
      </c>
      <c r="AX93" s="14">
        <f t="shared" si="147"/>
        <v>2.4016486625170995E-2</v>
      </c>
      <c r="AY93" s="14">
        <f t="shared" si="148"/>
        <v>2.2101829237744893E-2</v>
      </c>
      <c r="AZ93" s="67">
        <f t="shared" si="149"/>
        <v>1.8314339716261542E-3</v>
      </c>
      <c r="BA93" s="21">
        <f t="shared" si="150"/>
        <v>0</v>
      </c>
      <c r="BB93" s="66">
        <v>2775</v>
      </c>
      <c r="BC93" s="15">
        <f t="shared" si="151"/>
        <v>2863.8219311318903</v>
      </c>
      <c r="BD93" s="19">
        <f t="shared" si="152"/>
        <v>88.821931131890324</v>
      </c>
      <c r="BE93" s="53">
        <f t="shared" si="153"/>
        <v>88.821931131890324</v>
      </c>
      <c r="BF93" s="61">
        <f t="shared" si="154"/>
        <v>4.4118323073586386E-3</v>
      </c>
      <c r="BG93" s="62">
        <f t="shared" si="155"/>
        <v>5.9780327764709131</v>
      </c>
      <c r="BH93" s="63">
        <f t="shared" si="156"/>
        <v>172.55182074175093</v>
      </c>
      <c r="BI93" s="46">
        <f t="shared" si="157"/>
        <v>3.4644854808097994E-2</v>
      </c>
      <c r="BJ93" s="64">
        <f t="shared" si="158"/>
        <v>0.96898482752494863</v>
      </c>
      <c r="BK93" s="66">
        <v>867</v>
      </c>
      <c r="BL93" s="66">
        <v>5204</v>
      </c>
      <c r="BM93" s="66">
        <v>173</v>
      </c>
      <c r="BN93" s="10">
        <f t="shared" si="159"/>
        <v>6244</v>
      </c>
      <c r="BO93" s="15">
        <f t="shared" si="160"/>
        <v>3921.1297287267971</v>
      </c>
      <c r="BP93" s="9">
        <f t="shared" si="161"/>
        <v>-2322.8702712732029</v>
      </c>
      <c r="BQ93" s="53">
        <f t="shared" si="162"/>
        <v>0</v>
      </c>
      <c r="BR93" s="7">
        <f t="shared" si="163"/>
        <v>0</v>
      </c>
      <c r="BS93" s="62">
        <f t="shared" si="164"/>
        <v>0</v>
      </c>
      <c r="BT93" s="48">
        <f t="shared" si="165"/>
        <v>174.74075297837103</v>
      </c>
      <c r="BU93" s="46">
        <f t="shared" si="166"/>
        <v>0</v>
      </c>
      <c r="BV93" s="64">
        <f t="shared" si="167"/>
        <v>1.5923982198945115</v>
      </c>
      <c r="BW93" s="16">
        <f t="shared" si="168"/>
        <v>9019</v>
      </c>
      <c r="BX93" s="69">
        <f t="shared" si="169"/>
        <v>6803.3465826697002</v>
      </c>
      <c r="BY93" s="66">
        <v>0</v>
      </c>
      <c r="BZ93" s="15">
        <f t="shared" si="170"/>
        <v>18.394922811013092</v>
      </c>
      <c r="CA93" s="37">
        <f t="shared" si="171"/>
        <v>18.394922811013092</v>
      </c>
      <c r="CB93" s="54">
        <f t="shared" si="172"/>
        <v>18.394922811013092</v>
      </c>
      <c r="CC93" s="26">
        <f t="shared" si="173"/>
        <v>5.7305055486022169E-3</v>
      </c>
      <c r="CD93" s="47">
        <f t="shared" si="174"/>
        <v>18.394922811013092</v>
      </c>
      <c r="CE93" s="48">
        <f t="shared" si="175"/>
        <v>172.55182074175093</v>
      </c>
      <c r="CF93" s="65">
        <f t="shared" si="176"/>
        <v>0.10660520840602307</v>
      </c>
      <c r="CG93" t="s">
        <v>222</v>
      </c>
      <c r="CH93" s="66">
        <v>0</v>
      </c>
      <c r="CI93" s="15">
        <f t="shared" si="177"/>
        <v>17.037830238038111</v>
      </c>
      <c r="CJ93" s="37">
        <f t="shared" si="178"/>
        <v>17.037830238038111</v>
      </c>
      <c r="CK93" s="54">
        <f t="shared" si="179"/>
        <v>17.037830238038111</v>
      </c>
      <c r="CL93" s="26">
        <f t="shared" si="180"/>
        <v>2.6509771647795412E-3</v>
      </c>
      <c r="CM93" s="47">
        <f t="shared" si="181"/>
        <v>17.037830238038111</v>
      </c>
      <c r="CN93" s="48">
        <f t="shared" si="182"/>
        <v>172.55182074175093</v>
      </c>
      <c r="CO93" s="65">
        <f t="shared" si="183"/>
        <v>9.8740367761970593E-2</v>
      </c>
      <c r="CP93" s="70">
        <f t="shared" si="184"/>
        <v>0</v>
      </c>
      <c r="CQ93" s="1">
        <f t="shared" si="185"/>
        <v>9019</v>
      </c>
    </row>
    <row r="94" spans="1:95" x14ac:dyDescent="0.2">
      <c r="A94" s="30" t="s">
        <v>173</v>
      </c>
      <c r="B94">
        <v>0</v>
      </c>
      <c r="C94">
        <v>0</v>
      </c>
      <c r="D94">
        <v>0.57692307692307598</v>
      </c>
      <c r="E94">
        <v>0.42307692307692302</v>
      </c>
      <c r="F94">
        <v>0.58064516129032195</v>
      </c>
      <c r="G94">
        <v>0.58064516129032195</v>
      </c>
      <c r="H94">
        <v>0.90400000000000003</v>
      </c>
      <c r="I94">
        <v>0.54400000000000004</v>
      </c>
      <c r="J94">
        <v>0.70126742402595599</v>
      </c>
      <c r="K94">
        <v>0.63811247952943195</v>
      </c>
      <c r="L94">
        <v>-0.73052638173943096</v>
      </c>
      <c r="M94">
        <v>-1.07887810880327</v>
      </c>
      <c r="N94" s="21">
        <v>0</v>
      </c>
      <c r="O94">
        <v>0.99009780279749304</v>
      </c>
      <c r="P94">
        <v>0.98947240973281503</v>
      </c>
      <c r="Q94">
        <v>1.0248618572284101</v>
      </c>
      <c r="R94">
        <v>0.98824104452405703</v>
      </c>
      <c r="S94">
        <v>32.240001678466797</v>
      </c>
      <c r="T94" s="27">
        <f t="shared" si="124"/>
        <v>0.98824104452405703</v>
      </c>
      <c r="U94" s="27">
        <f t="shared" si="125"/>
        <v>1.0248618572284101</v>
      </c>
      <c r="V94" s="39">
        <f t="shared" si="126"/>
        <v>31.860892934185379</v>
      </c>
      <c r="W94" s="38">
        <f t="shared" si="127"/>
        <v>33.041547997240542</v>
      </c>
      <c r="X94" s="44">
        <f t="shared" si="128"/>
        <v>0.95354284443879866</v>
      </c>
      <c r="Y94" s="44">
        <f t="shared" si="129"/>
        <v>0.64651332900844394</v>
      </c>
      <c r="Z94" s="22">
        <f t="shared" si="130"/>
        <v>1</v>
      </c>
      <c r="AA94" s="22">
        <f t="shared" si="131"/>
        <v>1</v>
      </c>
      <c r="AB94" s="22">
        <f t="shared" si="132"/>
        <v>1</v>
      </c>
      <c r="AC94" s="22">
        <v>1</v>
      </c>
      <c r="AD94" s="22">
        <v>1</v>
      </c>
      <c r="AE94" s="22">
        <v>1</v>
      </c>
      <c r="AF94" s="22">
        <f t="shared" si="133"/>
        <v>-0.10573411347504191</v>
      </c>
      <c r="AG94" s="22">
        <f t="shared" si="134"/>
        <v>0.97680415159684475</v>
      </c>
      <c r="AH94" s="22">
        <f t="shared" si="135"/>
        <v>-0.10573411347504191</v>
      </c>
      <c r="AI94" s="22">
        <f t="shared" si="136"/>
        <v>1</v>
      </c>
      <c r="AJ94" s="22">
        <f t="shared" si="137"/>
        <v>-2.6288582302280261</v>
      </c>
      <c r="AK94" s="22">
        <f t="shared" si="138"/>
        <v>1.3004365594014071</v>
      </c>
      <c r="AL94" s="22">
        <f t="shared" si="139"/>
        <v>-1.07887810880327</v>
      </c>
      <c r="AM94" s="22">
        <f t="shared" si="140"/>
        <v>2.5499801214247562</v>
      </c>
      <c r="AN94" s="46">
        <v>1</v>
      </c>
      <c r="AO94" s="46">
        <v>1</v>
      </c>
      <c r="AP94" s="51">
        <v>1</v>
      </c>
      <c r="AQ94" s="21">
        <v>1</v>
      </c>
      <c r="AR94" s="17">
        <f t="shared" si="141"/>
        <v>1</v>
      </c>
      <c r="AS94" s="17">
        <f t="shared" si="142"/>
        <v>1</v>
      </c>
      <c r="AT94" s="17">
        <f t="shared" si="143"/>
        <v>42.281187808974664</v>
      </c>
      <c r="AU94" s="17">
        <f t="shared" si="144"/>
        <v>1</v>
      </c>
      <c r="AV94" s="17">
        <f t="shared" si="145"/>
        <v>1</v>
      </c>
      <c r="AW94" s="17">
        <f t="shared" si="146"/>
        <v>42.281187808974664</v>
      </c>
      <c r="AX94" s="14">
        <f t="shared" si="147"/>
        <v>1.2768430437159347E-3</v>
      </c>
      <c r="AY94" s="14">
        <f t="shared" si="148"/>
        <v>1.1750497629422138E-3</v>
      </c>
      <c r="AZ94" s="67">
        <f t="shared" si="149"/>
        <v>3.5521230135670246E-3</v>
      </c>
      <c r="BA94" s="21">
        <f t="shared" si="150"/>
        <v>0</v>
      </c>
      <c r="BB94" s="66">
        <v>129</v>
      </c>
      <c r="BC94" s="15">
        <f t="shared" si="151"/>
        <v>152.25587190486291</v>
      </c>
      <c r="BD94" s="19">
        <f t="shared" si="152"/>
        <v>23.255871904862914</v>
      </c>
      <c r="BE94" s="53">
        <f t="shared" si="153"/>
        <v>23.255871904862914</v>
      </c>
      <c r="BF94" s="61">
        <f t="shared" si="154"/>
        <v>1.1551314601944158E-3</v>
      </c>
      <c r="BG94" s="62">
        <f t="shared" si="155"/>
        <v>1.5652031285634223</v>
      </c>
      <c r="BH94" s="63">
        <f t="shared" si="156"/>
        <v>31.860892934185379</v>
      </c>
      <c r="BI94" s="46">
        <f t="shared" si="157"/>
        <v>4.9126153865073442E-2</v>
      </c>
      <c r="BJ94" s="64">
        <f t="shared" si="158"/>
        <v>0.84725796375594398</v>
      </c>
      <c r="BK94" s="66">
        <v>32</v>
      </c>
      <c r="BL94" s="66">
        <v>322</v>
      </c>
      <c r="BM94" s="66">
        <v>0</v>
      </c>
      <c r="BN94" s="10">
        <f t="shared" si="159"/>
        <v>354</v>
      </c>
      <c r="BO94" s="15">
        <f t="shared" si="160"/>
        <v>208.46792854310402</v>
      </c>
      <c r="BP94" s="9">
        <f t="shared" si="161"/>
        <v>-145.53207145689598</v>
      </c>
      <c r="BQ94" s="53">
        <f t="shared" si="162"/>
        <v>0</v>
      </c>
      <c r="BR94" s="7">
        <f t="shared" si="163"/>
        <v>0</v>
      </c>
      <c r="BS94" s="62">
        <f t="shared" si="164"/>
        <v>0</v>
      </c>
      <c r="BT94" s="48">
        <f t="shared" si="165"/>
        <v>33.041547997240542</v>
      </c>
      <c r="BU94" s="46">
        <f t="shared" si="166"/>
        <v>0</v>
      </c>
      <c r="BV94" s="64">
        <f t="shared" si="167"/>
        <v>1.6981029287044742</v>
      </c>
      <c r="BW94" s="16">
        <f t="shared" si="168"/>
        <v>483</v>
      </c>
      <c r="BX94" s="69">
        <f t="shared" si="169"/>
        <v>396.40132399623411</v>
      </c>
      <c r="BY94" s="66">
        <v>0</v>
      </c>
      <c r="BZ94" s="15">
        <f t="shared" si="170"/>
        <v>35.677523548267196</v>
      </c>
      <c r="CA94" s="37">
        <f t="shared" si="171"/>
        <v>35.677523548267196</v>
      </c>
      <c r="CB94" s="54">
        <f t="shared" si="172"/>
        <v>35.677523548267196</v>
      </c>
      <c r="CC94" s="26">
        <f t="shared" si="173"/>
        <v>1.1114493317217209E-2</v>
      </c>
      <c r="CD94" s="47">
        <f t="shared" si="174"/>
        <v>35.677523548267196</v>
      </c>
      <c r="CE94" s="48">
        <f t="shared" si="175"/>
        <v>31.860892934185379</v>
      </c>
      <c r="CF94" s="65">
        <f t="shared" si="176"/>
        <v>1.1197904472409415</v>
      </c>
      <c r="CG94" t="s">
        <v>222</v>
      </c>
      <c r="CH94" s="66">
        <v>0</v>
      </c>
      <c r="CI94" s="15">
        <f t="shared" si="177"/>
        <v>33.045400395214031</v>
      </c>
      <c r="CJ94" s="37">
        <f t="shared" si="178"/>
        <v>33.045400395214031</v>
      </c>
      <c r="CK94" s="54">
        <f t="shared" si="179"/>
        <v>33.045400395214031</v>
      </c>
      <c r="CL94" s="26">
        <f t="shared" si="180"/>
        <v>5.1416524654137284E-3</v>
      </c>
      <c r="CM94" s="47">
        <f t="shared" si="181"/>
        <v>33.045400395214031</v>
      </c>
      <c r="CN94" s="48">
        <f t="shared" si="182"/>
        <v>31.860892934185379</v>
      </c>
      <c r="CO94" s="65">
        <f t="shared" si="183"/>
        <v>1.0371774721906091</v>
      </c>
      <c r="CP94" s="70">
        <f t="shared" si="184"/>
        <v>0</v>
      </c>
      <c r="CQ94" s="1">
        <f t="shared" si="185"/>
        <v>483</v>
      </c>
    </row>
    <row r="95" spans="1:95" x14ac:dyDescent="0.2">
      <c r="A95" s="30" t="s">
        <v>255</v>
      </c>
      <c r="B95">
        <v>0</v>
      </c>
      <c r="C95">
        <v>0</v>
      </c>
      <c r="D95">
        <v>0.133839392728725</v>
      </c>
      <c r="E95">
        <v>0.86616060727127397</v>
      </c>
      <c r="F95">
        <v>0.36273341279300703</v>
      </c>
      <c r="G95">
        <v>0.36273341279300703</v>
      </c>
      <c r="H95">
        <v>0.19849561220225601</v>
      </c>
      <c r="I95">
        <v>0.16924362724613401</v>
      </c>
      <c r="J95">
        <v>0.18328698099306401</v>
      </c>
      <c r="K95">
        <v>0.25784551990705801</v>
      </c>
      <c r="L95">
        <v>0.752656811772767</v>
      </c>
      <c r="M95">
        <v>-1.2265897174975999</v>
      </c>
      <c r="N95" s="21">
        <v>0</v>
      </c>
      <c r="O95">
        <v>1.00038129194744</v>
      </c>
      <c r="P95">
        <v>0.99138563874809504</v>
      </c>
      <c r="Q95">
        <v>1.00392356493141</v>
      </c>
      <c r="R95">
        <v>0.99341094551821696</v>
      </c>
      <c r="S95">
        <v>208.94000244140599</v>
      </c>
      <c r="T95" s="27">
        <f t="shared" si="124"/>
        <v>0.99341094551821696</v>
      </c>
      <c r="U95" s="27">
        <f t="shared" si="125"/>
        <v>1.00392356493141</v>
      </c>
      <c r="V95" s="39">
        <f t="shared" si="126"/>
        <v>207.5632853818957</v>
      </c>
      <c r="W95" s="38">
        <f t="shared" si="127"/>
        <v>209.75979210775381</v>
      </c>
      <c r="X95" s="44">
        <f t="shared" si="128"/>
        <v>1.1824938067712636</v>
      </c>
      <c r="Y95" s="44">
        <f t="shared" si="129"/>
        <v>0.23831113695189302</v>
      </c>
      <c r="Z95" s="22">
        <f t="shared" si="130"/>
        <v>1</v>
      </c>
      <c r="AA95" s="22">
        <f t="shared" si="131"/>
        <v>1</v>
      </c>
      <c r="AB95" s="22">
        <f t="shared" si="132"/>
        <v>1</v>
      </c>
      <c r="AC95" s="22">
        <v>1</v>
      </c>
      <c r="AD95" s="22">
        <v>1</v>
      </c>
      <c r="AE95" s="22">
        <v>1</v>
      </c>
      <c r="AF95" s="22">
        <f t="shared" si="133"/>
        <v>-0.10573411347504191</v>
      </c>
      <c r="AG95" s="22">
        <f t="shared" si="134"/>
        <v>0.97680415159684475</v>
      </c>
      <c r="AH95" s="22">
        <f t="shared" si="135"/>
        <v>0.752656811772767</v>
      </c>
      <c r="AI95" s="22">
        <f t="shared" si="136"/>
        <v>1.858390925247809</v>
      </c>
      <c r="AJ95" s="22">
        <f t="shared" si="137"/>
        <v>-2.6288582302280261</v>
      </c>
      <c r="AK95" s="22">
        <f t="shared" si="138"/>
        <v>1.3004365594014071</v>
      </c>
      <c r="AL95" s="22">
        <f t="shared" si="139"/>
        <v>-1.2265897174975999</v>
      </c>
      <c r="AM95" s="22">
        <f t="shared" si="140"/>
        <v>2.4022685127304264</v>
      </c>
      <c r="AN95" s="46">
        <v>1</v>
      </c>
      <c r="AO95" s="46">
        <v>0</v>
      </c>
      <c r="AP95" s="51">
        <v>1</v>
      </c>
      <c r="AQ95" s="21">
        <v>2</v>
      </c>
      <c r="AR95" s="17">
        <f t="shared" si="141"/>
        <v>11.92746921566631</v>
      </c>
      <c r="AS95" s="17">
        <f t="shared" si="142"/>
        <v>0</v>
      </c>
      <c r="AT95" s="17">
        <f t="shared" si="143"/>
        <v>66.606435285967692</v>
      </c>
      <c r="AU95" s="17">
        <f t="shared" si="144"/>
        <v>11.92746921566631</v>
      </c>
      <c r="AV95" s="17">
        <f t="shared" si="145"/>
        <v>0</v>
      </c>
      <c r="AW95" s="17">
        <f t="shared" si="146"/>
        <v>66.606435285967692</v>
      </c>
      <c r="AX95" s="14">
        <f t="shared" si="147"/>
        <v>1.5229506097159482E-2</v>
      </c>
      <c r="AY95" s="14">
        <f t="shared" si="148"/>
        <v>0</v>
      </c>
      <c r="AZ95" s="67">
        <f t="shared" si="149"/>
        <v>5.5957333247087428E-3</v>
      </c>
      <c r="BA95" s="21">
        <f t="shared" si="150"/>
        <v>0</v>
      </c>
      <c r="BB95" s="66">
        <v>1672</v>
      </c>
      <c r="BC95" s="15">
        <f t="shared" si="151"/>
        <v>1816.0272250496853</v>
      </c>
      <c r="BD95" s="19">
        <f t="shared" si="152"/>
        <v>144.02722504968528</v>
      </c>
      <c r="BE95" s="53">
        <f t="shared" si="153"/>
        <v>144.02722504968528</v>
      </c>
      <c r="BF95" s="61">
        <f t="shared" si="154"/>
        <v>7.1539084606242536E-3</v>
      </c>
      <c r="BG95" s="62">
        <f t="shared" si="155"/>
        <v>9.6935459641457946</v>
      </c>
      <c r="BH95" s="63">
        <f t="shared" si="156"/>
        <v>207.5632853818957</v>
      </c>
      <c r="BI95" s="46">
        <f t="shared" si="157"/>
        <v>4.6701640640880393E-2</v>
      </c>
      <c r="BJ95" s="64">
        <f t="shared" si="158"/>
        <v>0.92069104302896954</v>
      </c>
      <c r="BK95" s="66">
        <v>0</v>
      </c>
      <c r="BL95" s="66">
        <v>0</v>
      </c>
      <c r="BM95" s="66">
        <v>0</v>
      </c>
      <c r="BN95" s="10">
        <f t="shared" si="159"/>
        <v>0</v>
      </c>
      <c r="BO95" s="15">
        <f t="shared" si="160"/>
        <v>0</v>
      </c>
      <c r="BP95" s="9">
        <f t="shared" si="161"/>
        <v>0</v>
      </c>
      <c r="BQ95" s="53">
        <f t="shared" si="162"/>
        <v>0</v>
      </c>
      <c r="BR95" s="7">
        <f t="shared" si="163"/>
        <v>0</v>
      </c>
      <c r="BS95" s="62">
        <f t="shared" si="164"/>
        <v>0</v>
      </c>
      <c r="BT95" s="48">
        <f t="shared" si="165"/>
        <v>209.75979210775381</v>
      </c>
      <c r="BU95" s="46">
        <f t="shared" si="166"/>
        <v>0</v>
      </c>
      <c r="BV95" s="64" t="e">
        <f t="shared" si="167"/>
        <v>#DIV/0!</v>
      </c>
      <c r="BW95" s="16">
        <f t="shared" si="168"/>
        <v>1881</v>
      </c>
      <c r="BX95" s="69">
        <f t="shared" si="169"/>
        <v>1872.2307705630599</v>
      </c>
      <c r="BY95" s="66">
        <v>209</v>
      </c>
      <c r="BZ95" s="15">
        <f t="shared" si="170"/>
        <v>56.203545513374614</v>
      </c>
      <c r="CA95" s="37">
        <f t="shared" si="171"/>
        <v>-152.79645448662538</v>
      </c>
      <c r="CB95" s="54">
        <f t="shared" si="172"/>
        <v>-152.79645448662538</v>
      </c>
      <c r="CC95" s="26">
        <f t="shared" si="173"/>
        <v>-4.760014158461856E-2</v>
      </c>
      <c r="CD95" s="47">
        <f t="shared" si="174"/>
        <v>-152.79645448662538</v>
      </c>
      <c r="CE95" s="48">
        <f t="shared" si="175"/>
        <v>209.75979210775381</v>
      </c>
      <c r="CF95" s="65">
        <f t="shared" si="176"/>
        <v>-0.72843538292664634</v>
      </c>
      <c r="CG95" t="s">
        <v>222</v>
      </c>
      <c r="CH95" s="66">
        <v>0</v>
      </c>
      <c r="CI95" s="15">
        <f t="shared" si="177"/>
        <v>52.057107119765433</v>
      </c>
      <c r="CJ95" s="37">
        <f t="shared" si="178"/>
        <v>52.057107119765433</v>
      </c>
      <c r="CK95" s="54">
        <f t="shared" si="179"/>
        <v>52.057107119765433</v>
      </c>
      <c r="CL95" s="26">
        <f t="shared" si="180"/>
        <v>8.0997521580465897E-3</v>
      </c>
      <c r="CM95" s="47">
        <f t="shared" si="181"/>
        <v>52.057107119765433</v>
      </c>
      <c r="CN95" s="48">
        <f t="shared" si="182"/>
        <v>209.75979210775381</v>
      </c>
      <c r="CO95" s="65">
        <f t="shared" si="183"/>
        <v>0.24817486038040906</v>
      </c>
      <c r="CP95" s="70">
        <f t="shared" si="184"/>
        <v>0</v>
      </c>
      <c r="CQ95" s="1">
        <f t="shared" si="185"/>
        <v>2090</v>
      </c>
    </row>
    <row r="96" spans="1:95" x14ac:dyDescent="0.2">
      <c r="A96" s="30" t="s">
        <v>191</v>
      </c>
      <c r="B96">
        <v>1</v>
      </c>
      <c r="C96">
        <v>0</v>
      </c>
      <c r="D96">
        <v>0.28560188827694699</v>
      </c>
      <c r="E96">
        <v>0.71439811172305201</v>
      </c>
      <c r="F96">
        <v>0.47159533073929899</v>
      </c>
      <c r="G96">
        <v>0.47159533073929899</v>
      </c>
      <c r="H96">
        <v>0.213608957795004</v>
      </c>
      <c r="I96">
        <v>9.9052540913005999E-2</v>
      </c>
      <c r="J96">
        <v>0.14545965087052201</v>
      </c>
      <c r="K96">
        <v>0.26191237496824499</v>
      </c>
      <c r="L96">
        <v>0.58541646882490805</v>
      </c>
      <c r="M96">
        <v>-1.5662556266776899</v>
      </c>
      <c r="N96" s="21">
        <v>0</v>
      </c>
      <c r="O96">
        <v>0.99691580669321</v>
      </c>
      <c r="P96">
        <v>0.972134106804042</v>
      </c>
      <c r="Q96">
        <v>1.0116643735513799</v>
      </c>
      <c r="R96">
        <v>0.98243866328542795</v>
      </c>
      <c r="S96">
        <v>51.840000152587798</v>
      </c>
      <c r="T96" s="27">
        <f t="shared" si="124"/>
        <v>0.98243866328542795</v>
      </c>
      <c r="U96" s="27">
        <f t="shared" si="125"/>
        <v>1.0116643735513799</v>
      </c>
      <c r="V96" s="39">
        <f t="shared" si="126"/>
        <v>50.92962045462474</v>
      </c>
      <c r="W96" s="38">
        <f t="shared" si="127"/>
        <v>52.444681279271173</v>
      </c>
      <c r="X96" s="44">
        <f t="shared" si="128"/>
        <v>1.1040748294060285</v>
      </c>
      <c r="Y96" s="44">
        <f t="shared" si="129"/>
        <v>0.27840372490033172</v>
      </c>
      <c r="Z96" s="22">
        <f t="shared" si="130"/>
        <v>1</v>
      </c>
      <c r="AA96" s="22">
        <f t="shared" si="131"/>
        <v>1</v>
      </c>
      <c r="AB96" s="22">
        <f t="shared" si="132"/>
        <v>1</v>
      </c>
      <c r="AC96" s="22">
        <v>1</v>
      </c>
      <c r="AD96" s="22">
        <v>1</v>
      </c>
      <c r="AE96" s="22">
        <v>1</v>
      </c>
      <c r="AF96" s="22">
        <f t="shared" si="133"/>
        <v>-0.10573411347504191</v>
      </c>
      <c r="AG96" s="22">
        <f t="shared" si="134"/>
        <v>0.97680415159684475</v>
      </c>
      <c r="AH96" s="22">
        <f t="shared" si="135"/>
        <v>0.58541646882490805</v>
      </c>
      <c r="AI96" s="22">
        <f t="shared" si="136"/>
        <v>1.69115058229995</v>
      </c>
      <c r="AJ96" s="22">
        <f t="shared" si="137"/>
        <v>-2.6288582302280261</v>
      </c>
      <c r="AK96" s="22">
        <f t="shared" si="138"/>
        <v>1.3004365594014071</v>
      </c>
      <c r="AL96" s="22">
        <f t="shared" si="139"/>
        <v>-1.5662556266776899</v>
      </c>
      <c r="AM96" s="22">
        <f t="shared" si="140"/>
        <v>2.062602603550336</v>
      </c>
      <c r="AN96" s="46">
        <v>1</v>
      </c>
      <c r="AO96" s="46">
        <v>1</v>
      </c>
      <c r="AP96" s="51">
        <v>1</v>
      </c>
      <c r="AQ96" s="21">
        <v>1</v>
      </c>
      <c r="AR96" s="17">
        <f t="shared" si="141"/>
        <v>8.1795444704112352</v>
      </c>
      <c r="AS96" s="17">
        <f t="shared" si="142"/>
        <v>8.1795444704112352</v>
      </c>
      <c r="AT96" s="17">
        <f t="shared" si="143"/>
        <v>18.099319496039051</v>
      </c>
      <c r="AU96" s="17">
        <f t="shared" si="144"/>
        <v>8.1795444704112352</v>
      </c>
      <c r="AV96" s="17">
        <f t="shared" si="145"/>
        <v>8.1795444704112352</v>
      </c>
      <c r="AW96" s="17">
        <f t="shared" si="146"/>
        <v>18.099319496039051</v>
      </c>
      <c r="AX96" s="14">
        <f t="shared" si="147"/>
        <v>1.0443994457809724E-2</v>
      </c>
      <c r="AY96" s="14">
        <f t="shared" si="148"/>
        <v>9.6113717909320183E-3</v>
      </c>
      <c r="AZ96" s="67">
        <f t="shared" si="149"/>
        <v>1.5205582587283922E-3</v>
      </c>
      <c r="BA96" s="21">
        <f t="shared" si="150"/>
        <v>0</v>
      </c>
      <c r="BB96" s="66">
        <v>1452</v>
      </c>
      <c r="BC96" s="15">
        <f t="shared" si="151"/>
        <v>1245.3836751270628</v>
      </c>
      <c r="BD96" s="19">
        <f t="shared" si="152"/>
        <v>-206.61632487293718</v>
      </c>
      <c r="BE96" s="53">
        <f t="shared" si="153"/>
        <v>0</v>
      </c>
      <c r="BF96" s="61">
        <f t="shared" si="154"/>
        <v>0</v>
      </c>
      <c r="BG96" s="62">
        <f t="shared" si="155"/>
        <v>0</v>
      </c>
      <c r="BH96" s="63">
        <f t="shared" si="156"/>
        <v>52.444681279271173</v>
      </c>
      <c r="BI96" s="46">
        <f t="shared" si="157"/>
        <v>0</v>
      </c>
      <c r="BJ96" s="64">
        <f t="shared" si="158"/>
        <v>1.1659057598067974</v>
      </c>
      <c r="BK96" s="66">
        <v>156</v>
      </c>
      <c r="BL96" s="66">
        <v>2022</v>
      </c>
      <c r="BM96" s="66">
        <v>52</v>
      </c>
      <c r="BN96" s="10">
        <f t="shared" si="159"/>
        <v>2230</v>
      </c>
      <c r="BO96" s="15">
        <f t="shared" si="160"/>
        <v>1705.1726921728311</v>
      </c>
      <c r="BP96" s="9">
        <f t="shared" si="161"/>
        <v>-524.82730782716885</v>
      </c>
      <c r="BQ96" s="53">
        <f t="shared" si="162"/>
        <v>0</v>
      </c>
      <c r="BR96" s="7">
        <f t="shared" si="163"/>
        <v>0</v>
      </c>
      <c r="BS96" s="62">
        <f t="shared" si="164"/>
        <v>0</v>
      </c>
      <c r="BT96" s="48">
        <f t="shared" si="165"/>
        <v>52.444681279271173</v>
      </c>
      <c r="BU96" s="46">
        <f t="shared" si="166"/>
        <v>0</v>
      </c>
      <c r="BV96" s="64">
        <f t="shared" si="167"/>
        <v>1.3077854285587949</v>
      </c>
      <c r="BW96" s="16">
        <f t="shared" si="168"/>
        <v>3682</v>
      </c>
      <c r="BX96" s="69">
        <f t="shared" si="169"/>
        <v>2965.8288544505622</v>
      </c>
      <c r="BY96" s="66">
        <v>0</v>
      </c>
      <c r="BZ96" s="15">
        <f t="shared" si="170"/>
        <v>15.27248715066797</v>
      </c>
      <c r="CA96" s="37">
        <f t="shared" si="171"/>
        <v>15.27248715066797</v>
      </c>
      <c r="CB96" s="54">
        <f t="shared" si="172"/>
        <v>15.27248715066797</v>
      </c>
      <c r="CC96" s="26">
        <f t="shared" si="173"/>
        <v>4.7577841590866008E-3</v>
      </c>
      <c r="CD96" s="47">
        <f t="shared" si="174"/>
        <v>15.272487150667969</v>
      </c>
      <c r="CE96" s="48">
        <f t="shared" si="175"/>
        <v>50.92962045462474</v>
      </c>
      <c r="CF96" s="65">
        <f t="shared" si="176"/>
        <v>0.2998743563045958</v>
      </c>
      <c r="CG96" t="s">
        <v>222</v>
      </c>
      <c r="CH96" s="66">
        <v>0</v>
      </c>
      <c r="CI96" s="15">
        <f t="shared" si="177"/>
        <v>14.145753480950233</v>
      </c>
      <c r="CJ96" s="37">
        <f t="shared" si="178"/>
        <v>14.145753480950233</v>
      </c>
      <c r="CK96" s="54">
        <f t="shared" si="179"/>
        <v>14.145753480950233</v>
      </c>
      <c r="CL96" s="26">
        <f t="shared" si="180"/>
        <v>2.2009885609071468E-3</v>
      </c>
      <c r="CM96" s="47">
        <f t="shared" si="181"/>
        <v>14.145753480950232</v>
      </c>
      <c r="CN96" s="48">
        <f t="shared" si="182"/>
        <v>50.92962045462474</v>
      </c>
      <c r="CO96" s="65">
        <f t="shared" si="183"/>
        <v>0.27775100922955542</v>
      </c>
      <c r="CP96" s="70">
        <f t="shared" si="184"/>
        <v>0</v>
      </c>
      <c r="CQ96" s="1">
        <f t="shared" si="185"/>
        <v>3682</v>
      </c>
    </row>
    <row r="97" spans="1:95" x14ac:dyDescent="0.2">
      <c r="A97" s="30" t="s">
        <v>192</v>
      </c>
      <c r="B97">
        <v>1</v>
      </c>
      <c r="C97">
        <v>1</v>
      </c>
      <c r="D97">
        <v>0.46753246753246702</v>
      </c>
      <c r="E97">
        <v>0.53246753246753198</v>
      </c>
      <c r="F97">
        <v>0.46341463414634099</v>
      </c>
      <c r="G97">
        <v>0.46341463414634099</v>
      </c>
      <c r="H97">
        <v>0.46811397557666201</v>
      </c>
      <c r="I97">
        <v>0.17774762550881901</v>
      </c>
      <c r="J97">
        <v>0.28845475836991302</v>
      </c>
      <c r="K97">
        <v>0.36561476490667699</v>
      </c>
      <c r="L97">
        <v>0.222876377250741</v>
      </c>
      <c r="M97">
        <v>-0.95321252531436296</v>
      </c>
      <c r="N97" s="21">
        <v>0</v>
      </c>
      <c r="O97">
        <v>1.0136982614708001</v>
      </c>
      <c r="P97">
        <v>0.97642595428943002</v>
      </c>
      <c r="Q97">
        <v>1.0091498474010001</v>
      </c>
      <c r="R97">
        <v>0.98277351643426702</v>
      </c>
      <c r="S97">
        <v>23.0100002288818</v>
      </c>
      <c r="T97" s="27">
        <f t="shared" si="124"/>
        <v>0.97642595428943002</v>
      </c>
      <c r="U97" s="27">
        <f t="shared" si="125"/>
        <v>1.0091498474010001</v>
      </c>
      <c r="V97" s="39">
        <f t="shared" si="126"/>
        <v>22.467561431685915</v>
      </c>
      <c r="W97" s="38">
        <f t="shared" si="127"/>
        <v>23.220538219673045</v>
      </c>
      <c r="X97" s="44">
        <f t="shared" si="128"/>
        <v>1.0100673480111964</v>
      </c>
      <c r="Y97" s="44">
        <f t="shared" si="129"/>
        <v>0.38489898002674572</v>
      </c>
      <c r="Z97" s="22">
        <f t="shared" si="130"/>
        <v>1</v>
      </c>
      <c r="AA97" s="22">
        <f t="shared" si="131"/>
        <v>1</v>
      </c>
      <c r="AB97" s="22">
        <f t="shared" si="132"/>
        <v>1</v>
      </c>
      <c r="AC97" s="22">
        <v>1</v>
      </c>
      <c r="AD97" s="22">
        <v>1</v>
      </c>
      <c r="AE97" s="22">
        <v>1</v>
      </c>
      <c r="AF97" s="22">
        <f t="shared" si="133"/>
        <v>-0.10573411347504191</v>
      </c>
      <c r="AG97" s="22">
        <f t="shared" si="134"/>
        <v>0.97680415159684475</v>
      </c>
      <c r="AH97" s="22">
        <f t="shared" si="135"/>
        <v>0.222876377250741</v>
      </c>
      <c r="AI97" s="22">
        <f t="shared" si="136"/>
        <v>1.328610490725783</v>
      </c>
      <c r="AJ97" s="22">
        <f t="shared" si="137"/>
        <v>-2.6288582302280261</v>
      </c>
      <c r="AK97" s="22">
        <f t="shared" si="138"/>
        <v>1.3004365594014071</v>
      </c>
      <c r="AL97" s="22">
        <f t="shared" si="139"/>
        <v>-0.95321252531436296</v>
      </c>
      <c r="AM97" s="22">
        <f t="shared" si="140"/>
        <v>2.6756457049136633</v>
      </c>
      <c r="AN97" s="46">
        <v>1</v>
      </c>
      <c r="AO97" s="46">
        <v>1</v>
      </c>
      <c r="AP97" s="51">
        <v>1</v>
      </c>
      <c r="AQ97" s="21">
        <v>1</v>
      </c>
      <c r="AR97" s="17">
        <f t="shared" si="141"/>
        <v>3.115951643683605</v>
      </c>
      <c r="AS97" s="17">
        <f t="shared" si="142"/>
        <v>3.115951643683605</v>
      </c>
      <c r="AT97" s="17">
        <f t="shared" si="143"/>
        <v>51.25242556186609</v>
      </c>
      <c r="AU97" s="17">
        <f t="shared" si="144"/>
        <v>3.115951643683605</v>
      </c>
      <c r="AV97" s="17">
        <f t="shared" si="145"/>
        <v>3.115951643683605</v>
      </c>
      <c r="AW97" s="17">
        <f t="shared" si="146"/>
        <v>51.25242556186609</v>
      </c>
      <c r="AX97" s="14">
        <f t="shared" si="147"/>
        <v>3.978581180792644E-3</v>
      </c>
      <c r="AY97" s="14">
        <f t="shared" si="148"/>
        <v>3.6613982402498215E-3</v>
      </c>
      <c r="AZ97" s="67">
        <f t="shared" si="149"/>
        <v>4.3058137619490467E-3</v>
      </c>
      <c r="BA97" s="21">
        <f t="shared" si="150"/>
        <v>0</v>
      </c>
      <c r="BB97" s="66">
        <v>460</v>
      </c>
      <c r="BC97" s="15">
        <f t="shared" si="151"/>
        <v>474.42193432243806</v>
      </c>
      <c r="BD97" s="19">
        <f t="shared" si="152"/>
        <v>14.421934322438062</v>
      </c>
      <c r="BE97" s="53">
        <f t="shared" si="153"/>
        <v>14.421934322438062</v>
      </c>
      <c r="BF97" s="61">
        <f t="shared" si="154"/>
        <v>7.1634510719945598E-4</v>
      </c>
      <c r="BG97" s="62">
        <f t="shared" si="155"/>
        <v>0.97064762025525597</v>
      </c>
      <c r="BH97" s="63">
        <f t="shared" si="156"/>
        <v>22.467561431685915</v>
      </c>
      <c r="BI97" s="46">
        <f t="shared" si="157"/>
        <v>4.3202179426840487E-2</v>
      </c>
      <c r="BJ97" s="64">
        <f t="shared" si="158"/>
        <v>0.96960103806533471</v>
      </c>
      <c r="BK97" s="66">
        <v>0</v>
      </c>
      <c r="BL97" s="66">
        <v>1150</v>
      </c>
      <c r="BM97" s="66">
        <v>0</v>
      </c>
      <c r="BN97" s="10">
        <f t="shared" si="159"/>
        <v>1150</v>
      </c>
      <c r="BO97" s="15">
        <f t="shared" si="160"/>
        <v>649.57598459920132</v>
      </c>
      <c r="BP97" s="9">
        <f t="shared" si="161"/>
        <v>-500.42401540079868</v>
      </c>
      <c r="BQ97" s="53">
        <f t="shared" si="162"/>
        <v>0</v>
      </c>
      <c r="BR97" s="7">
        <f t="shared" si="163"/>
        <v>0</v>
      </c>
      <c r="BS97" s="62">
        <f t="shared" si="164"/>
        <v>0</v>
      </c>
      <c r="BT97" s="48">
        <f t="shared" si="165"/>
        <v>23.220538219673045</v>
      </c>
      <c r="BU97" s="46">
        <f t="shared" si="166"/>
        <v>0</v>
      </c>
      <c r="BV97" s="64">
        <f t="shared" si="167"/>
        <v>1.7703856473535859</v>
      </c>
      <c r="BW97" s="16">
        <f t="shared" si="168"/>
        <v>1610</v>
      </c>
      <c r="BX97" s="69">
        <f t="shared" si="169"/>
        <v>1167.2455123466557</v>
      </c>
      <c r="BY97" s="66">
        <v>0</v>
      </c>
      <c r="BZ97" s="15">
        <f t="shared" si="170"/>
        <v>43.247593425016227</v>
      </c>
      <c r="CA97" s="37">
        <f t="shared" si="171"/>
        <v>43.247593425016227</v>
      </c>
      <c r="CB97" s="54">
        <f t="shared" si="172"/>
        <v>43.247593425016227</v>
      </c>
      <c r="CC97" s="26">
        <f t="shared" si="173"/>
        <v>1.347277053738825E-2</v>
      </c>
      <c r="CD97" s="47">
        <f t="shared" si="174"/>
        <v>43.247593425016227</v>
      </c>
      <c r="CE97" s="48">
        <f t="shared" si="175"/>
        <v>22.467561431685915</v>
      </c>
      <c r="CF97" s="65">
        <f t="shared" si="176"/>
        <v>1.9248904050630218</v>
      </c>
      <c r="CG97" t="s">
        <v>222</v>
      </c>
      <c r="CH97" s="66">
        <v>0</v>
      </c>
      <c r="CI97" s="15">
        <f t="shared" si="177"/>
        <v>40.056985427411981</v>
      </c>
      <c r="CJ97" s="37">
        <f t="shared" si="178"/>
        <v>40.056985427411981</v>
      </c>
      <c r="CK97" s="54">
        <f t="shared" si="179"/>
        <v>40.056985427411981</v>
      </c>
      <c r="CL97" s="26">
        <f t="shared" si="180"/>
        <v>6.2326101489671671E-3</v>
      </c>
      <c r="CM97" s="47">
        <f t="shared" si="181"/>
        <v>40.056985427411981</v>
      </c>
      <c r="CN97" s="48">
        <f t="shared" si="182"/>
        <v>22.467561431685915</v>
      </c>
      <c r="CO97" s="65">
        <f t="shared" si="183"/>
        <v>1.7828808680108812</v>
      </c>
      <c r="CP97" s="70">
        <f t="shared" si="184"/>
        <v>0</v>
      </c>
      <c r="CQ97" s="1">
        <f t="shared" si="185"/>
        <v>1610</v>
      </c>
    </row>
    <row r="98" spans="1:95" x14ac:dyDescent="0.2">
      <c r="A98" s="30" t="s">
        <v>210</v>
      </c>
      <c r="B98">
        <v>1</v>
      </c>
      <c r="C98">
        <v>1</v>
      </c>
      <c r="D98">
        <v>0.56092688773471799</v>
      </c>
      <c r="E98">
        <v>0.43907311226528101</v>
      </c>
      <c r="F98">
        <v>0.63567739372268495</v>
      </c>
      <c r="G98">
        <v>0.63567739372268495</v>
      </c>
      <c r="H98">
        <v>0.15336397826995399</v>
      </c>
      <c r="I98">
        <v>0.470956957793564</v>
      </c>
      <c r="J98">
        <v>0.26875236304288702</v>
      </c>
      <c r="K98">
        <v>0.41332771706711802</v>
      </c>
      <c r="L98">
        <v>0.49650167913971099</v>
      </c>
      <c r="M98">
        <v>0.71353634191523596</v>
      </c>
      <c r="N98" s="21">
        <v>0</v>
      </c>
      <c r="O98">
        <v>1.00350466938307</v>
      </c>
      <c r="P98">
        <v>0.99657534582124097</v>
      </c>
      <c r="Q98">
        <v>1.00118343078398</v>
      </c>
      <c r="R98">
        <v>0.99380155254271596</v>
      </c>
      <c r="S98">
        <v>2.3499999046325599</v>
      </c>
      <c r="T98" s="27">
        <f t="shared" ref="T98:T125" si="186">IF(C98,P98,R98)</f>
        <v>0.99657534582124097</v>
      </c>
      <c r="U98" s="27">
        <f t="shared" ref="U98:U125" si="187">IF(D98 = 0,O98,Q98)</f>
        <v>1.00118343078398</v>
      </c>
      <c r="V98" s="39">
        <f t="shared" ref="V98:V125" si="188">S98*T98^(1-N98)</f>
        <v>2.3419519676390768</v>
      </c>
      <c r="W98" s="38">
        <f t="shared" ref="W98:W125" si="189">S98*U98^(N98+1)</f>
        <v>2.3527809668620523</v>
      </c>
      <c r="X98" s="44">
        <f t="shared" ref="X98:X125" si="190">0.5 * (D98-MAX($D$3:$D$125))/(MIN($D$3:$D$125)-MAX($D$3:$D$125)) + 0.75</f>
        <v>0.96180842279108192</v>
      </c>
      <c r="Y98" s="44">
        <f t="shared" ref="Y98:Y125" si="191">AVERAGE(D98, F98, G98, H98, I98, J98, K98)</f>
        <v>0.44838324162194443</v>
      </c>
      <c r="Z98" s="22">
        <f t="shared" ref="Z98:Z125" si="192">AI98^N98</f>
        <v>1</v>
      </c>
      <c r="AA98" s="22">
        <f t="shared" ref="AA98:AA125" si="193">(Z98+AB98)/2</f>
        <v>1</v>
      </c>
      <c r="AB98" s="22">
        <f t="shared" ref="AB98:AB125" si="194">AM98^N98</f>
        <v>1</v>
      </c>
      <c r="AC98" s="22">
        <v>1</v>
      </c>
      <c r="AD98" s="22">
        <v>1</v>
      </c>
      <c r="AE98" s="22">
        <v>1</v>
      </c>
      <c r="AF98" s="22">
        <f t="shared" ref="AF98:AF125" si="195">PERCENTILE($L$2:$L$125, 0.05)</f>
        <v>-0.10573411347504191</v>
      </c>
      <c r="AG98" s="22">
        <f t="shared" ref="AG98:AG125" si="196">PERCENTILE($L$2:$L$125, 0.95)</f>
        <v>0.97680415159684475</v>
      </c>
      <c r="AH98" s="22">
        <f t="shared" ref="AH98:AH125" si="197">MIN(MAX(L98,AF98), AG98)</f>
        <v>0.49650167913971099</v>
      </c>
      <c r="AI98" s="22">
        <f t="shared" ref="AI98:AI125" si="198">AH98-$AH$126+1</f>
        <v>1.6022357926147528</v>
      </c>
      <c r="AJ98" s="22">
        <f t="shared" ref="AJ98:AJ125" si="199">PERCENTILE($M$2:$M$125, 0.02)</f>
        <v>-2.6288582302280261</v>
      </c>
      <c r="AK98" s="22">
        <f t="shared" ref="AK98:AK125" si="200">PERCENTILE($M$2:$M$125, 0.98)</f>
        <v>1.3004365594014071</v>
      </c>
      <c r="AL98" s="22">
        <f t="shared" ref="AL98:AL125" si="201">MIN(MAX(M98,AJ98), AK98)</f>
        <v>0.71353634191523596</v>
      </c>
      <c r="AM98" s="22">
        <f t="shared" ref="AM98:AM125" si="202">AL98-$AL$126 + 1</f>
        <v>4.3423945721432622</v>
      </c>
      <c r="AN98" s="46">
        <v>0</v>
      </c>
      <c r="AO98" s="49">
        <v>0</v>
      </c>
      <c r="AP98" s="51">
        <v>0.5</v>
      </c>
      <c r="AQ98" s="50">
        <v>1</v>
      </c>
      <c r="AR98" s="17">
        <f t="shared" ref="AR98:AR125" si="203">(AI98^4)*AB98*AE98*AN98</f>
        <v>0</v>
      </c>
      <c r="AS98" s="17">
        <f t="shared" ref="AS98:AS125" si="204">(AI98^4) *Z98*AC98*AO98</f>
        <v>0</v>
      </c>
      <c r="AT98" s="17">
        <f t="shared" ref="AT98:AT125" si="205">(AM98^4)*AA98*AP98*AQ98</f>
        <v>177.78173361039228</v>
      </c>
      <c r="AU98" s="17">
        <f t="shared" ref="AU98:AU125" si="206">MIN(AR98, 0.05*AR$126)</f>
        <v>0</v>
      </c>
      <c r="AV98" s="17">
        <f t="shared" ref="AV98:AV125" si="207">MIN(AS98, 0.05*AS$126)</f>
        <v>0</v>
      </c>
      <c r="AW98" s="17">
        <f t="shared" ref="AW98:AW125" si="208">MIN(AT98, 0.05*AT$126)</f>
        <v>177.78173361039228</v>
      </c>
      <c r="AX98" s="14">
        <f t="shared" ref="AX98:AX125" si="209">AU98/$AU$126</f>
        <v>0</v>
      </c>
      <c r="AY98" s="14">
        <f t="shared" ref="AY98:AY125" si="210">AV98/$AV$126</f>
        <v>0</v>
      </c>
      <c r="AZ98" s="67">
        <f t="shared" ref="AZ98:AZ125" si="211">AW98/$AW$126</f>
        <v>1.493578161054579E-2</v>
      </c>
      <c r="BA98" s="21">
        <f t="shared" ref="BA98:BA125" si="212">N98</f>
        <v>0</v>
      </c>
      <c r="BB98" s="66">
        <v>0</v>
      </c>
      <c r="BC98" s="15">
        <f t="shared" ref="BC98:BC125" si="213">$D$132*AX98</f>
        <v>0</v>
      </c>
      <c r="BD98" s="19">
        <f t="shared" ref="BD98:BD125" si="214">BC98-BB98</f>
        <v>0</v>
      </c>
      <c r="BE98" s="53">
        <f t="shared" ref="BE98:BE125" si="215">BD98*IF($BD$126 &gt; 0, (BD98&gt;0), (BD98&lt;0))</f>
        <v>0</v>
      </c>
      <c r="BF98" s="61">
        <f t="shared" ref="BF98:BF125" si="216">BE98/$BE$126</f>
        <v>0</v>
      </c>
      <c r="BG98" s="62">
        <f t="shared" ref="BG98:BG125" si="217">BF98*$BD$126</f>
        <v>0</v>
      </c>
      <c r="BH98" s="63">
        <f t="shared" ref="BH98:BH125" si="218">(IF(BG98 &gt; 0, V98, W98))</f>
        <v>2.3527809668620523</v>
      </c>
      <c r="BI98" s="46">
        <f t="shared" ref="BI98:BI125" si="219">BG98/BH98</f>
        <v>0</v>
      </c>
      <c r="BJ98" s="64" t="e">
        <f t="shared" ref="BJ98:BJ125" si="220">BB98/BC98</f>
        <v>#DIV/0!</v>
      </c>
      <c r="BK98" s="66">
        <v>0</v>
      </c>
      <c r="BL98" s="66">
        <v>0</v>
      </c>
      <c r="BM98" s="66">
        <v>0</v>
      </c>
      <c r="BN98" s="10">
        <f t="shared" ref="BN98:BN125" si="221">SUM(BK98:BM98)</f>
        <v>0</v>
      </c>
      <c r="BO98" s="15">
        <f t="shared" ref="BO98:BO125" si="222">AY98*$D$131</f>
        <v>0</v>
      </c>
      <c r="BP98" s="9">
        <f t="shared" ref="BP98:BP125" si="223">BO98-BN98</f>
        <v>0</v>
      </c>
      <c r="BQ98" s="53">
        <f t="shared" ref="BQ98:BQ125" si="224">BP98*IF($BP$126 &gt; 0, (BP98&gt;0), (BP98&lt;0))</f>
        <v>0</v>
      </c>
      <c r="BR98" s="7">
        <f t="shared" ref="BR98:BR125" si="225">BQ98/$BQ$126</f>
        <v>0</v>
      </c>
      <c r="BS98" s="62">
        <f t="shared" ref="BS98:BS125" si="226">BR98*$BP$126</f>
        <v>0</v>
      </c>
      <c r="BT98" s="48">
        <f t="shared" ref="BT98:BT125" si="227">IF(BS98&gt;0,V98,W98)</f>
        <v>2.3527809668620523</v>
      </c>
      <c r="BU98" s="46">
        <f t="shared" ref="BU98:BU125" si="228">BS98/BT98</f>
        <v>0</v>
      </c>
      <c r="BV98" s="64" t="e">
        <f t="shared" ref="BV98:BV125" si="229">BN98/BO98</f>
        <v>#DIV/0!</v>
      </c>
      <c r="BW98" s="16">
        <f t="shared" ref="BW98:BW125" si="230">BB98+BN98+BY98</f>
        <v>162</v>
      </c>
      <c r="BX98" s="69">
        <f t="shared" ref="BX98:BX125" si="231">BC98+BO98+BZ98</f>
        <v>150.0149904963219</v>
      </c>
      <c r="BY98" s="66">
        <v>162</v>
      </c>
      <c r="BZ98" s="15">
        <f t="shared" ref="BZ98:BZ125" si="232">AZ98*$D$134</f>
        <v>150.0149904963219</v>
      </c>
      <c r="CA98" s="37">
        <f t="shared" ref="CA98:CA125" si="233">BZ98-BY98</f>
        <v>-11.9850095036781</v>
      </c>
      <c r="CB98" s="54">
        <f t="shared" ref="CB98:CB125" si="234">CA98*(CA98&lt;&gt;0)</f>
        <v>-11.9850095036781</v>
      </c>
      <c r="CC98" s="26">
        <f t="shared" ref="CC98:CC125" si="235">CB98/$CB$126</f>
        <v>-3.7336478204604722E-3</v>
      </c>
      <c r="CD98" s="47">
        <f t="shared" ref="CD98:CD125" si="236">CC98 * $CA$126</f>
        <v>-11.9850095036781</v>
      </c>
      <c r="CE98" s="48">
        <f t="shared" ref="CE98:CE125" si="237">IF(CD98&gt;0, V98, W98)</f>
        <v>2.3527809668620523</v>
      </c>
      <c r="CF98" s="65">
        <f t="shared" ref="CF98:CF125" si="238">CD98/CE98</f>
        <v>-5.0939758832131021</v>
      </c>
      <c r="CG98" t="s">
        <v>222</v>
      </c>
      <c r="CH98" s="66">
        <v>0</v>
      </c>
      <c r="CI98" s="15">
        <f t="shared" ref="CI98:CI125" si="239">AZ98*$CH$129</f>
        <v>138.94757632290748</v>
      </c>
      <c r="CJ98" s="37">
        <f t="shared" ref="CJ98:CJ125" si="240">CI98-CH98</f>
        <v>138.94757632290748</v>
      </c>
      <c r="CK98" s="54">
        <f t="shared" ref="CK98:CK125" si="241">CJ98*(CJ98&lt;&gt;0)</f>
        <v>138.94757632290748</v>
      </c>
      <c r="CL98" s="26">
        <f t="shared" ref="CL98:CL125" si="242">CK98/$CK$126</f>
        <v>2.1619352158535471E-2</v>
      </c>
      <c r="CM98" s="47">
        <f t="shared" ref="CM98:CM125" si="243">CL98 * $CJ$126</f>
        <v>138.94757632290748</v>
      </c>
      <c r="CN98" s="48">
        <f t="shared" ref="CN98:CN125" si="244">IF(CD98&gt;0,V98,W98)</f>
        <v>2.3527809668620523</v>
      </c>
      <c r="CO98" s="65">
        <f t="shared" ref="CO98:CO125" si="245">CM98/CN98</f>
        <v>59.056741056616268</v>
      </c>
      <c r="CP98" s="70">
        <f t="shared" ref="CP98:CP125" si="246">N98</f>
        <v>0</v>
      </c>
      <c r="CQ98" s="1">
        <f t="shared" ref="CQ98:CQ125" si="247">BW98+BY98</f>
        <v>324</v>
      </c>
    </row>
    <row r="99" spans="1:95" x14ac:dyDescent="0.2">
      <c r="A99" s="30" t="s">
        <v>261</v>
      </c>
      <c r="B99">
        <v>0</v>
      </c>
      <c r="C99">
        <v>0</v>
      </c>
      <c r="D99">
        <v>0.42651296829971103</v>
      </c>
      <c r="E99">
        <v>0.57348703170028803</v>
      </c>
      <c r="F99">
        <v>0.20314389359129301</v>
      </c>
      <c r="G99">
        <v>0.20314389359129301</v>
      </c>
      <c r="H99">
        <v>0.107814458838278</v>
      </c>
      <c r="I99">
        <v>0.26493940660259002</v>
      </c>
      <c r="J99">
        <v>0.16900975932706599</v>
      </c>
      <c r="K99">
        <v>0.18529247303824201</v>
      </c>
      <c r="L99">
        <v>1.1999990847978399</v>
      </c>
      <c r="M99">
        <v>0.930428994384633</v>
      </c>
      <c r="N99" s="21">
        <v>0</v>
      </c>
      <c r="O99">
        <v>1.0283464582450199</v>
      </c>
      <c r="P99">
        <v>0.95911076425901498</v>
      </c>
      <c r="Q99">
        <v>1.0107265420874001</v>
      </c>
      <c r="R99">
        <v>0.99267242057038496</v>
      </c>
      <c r="S99">
        <v>0.94029998779296797</v>
      </c>
      <c r="T99" s="27">
        <f t="shared" si="186"/>
        <v>0.99267242057038496</v>
      </c>
      <c r="U99" s="27">
        <f t="shared" si="187"/>
        <v>1.0107265420874001</v>
      </c>
      <c r="V99" s="39">
        <f t="shared" si="188"/>
        <v>0.93340986494474898</v>
      </c>
      <c r="W99" s="38">
        <f t="shared" si="189"/>
        <v>0.95038615518681102</v>
      </c>
      <c r="X99" s="44">
        <f t="shared" si="190"/>
        <v>1.0312630141093773</v>
      </c>
      <c r="Y99" s="44">
        <f t="shared" si="191"/>
        <v>0.22283669332692474</v>
      </c>
      <c r="Z99" s="22">
        <f t="shared" si="192"/>
        <v>1</v>
      </c>
      <c r="AA99" s="22">
        <f t="shared" si="193"/>
        <v>1</v>
      </c>
      <c r="AB99" s="22">
        <f t="shared" si="194"/>
        <v>1</v>
      </c>
      <c r="AC99" s="22">
        <v>1</v>
      </c>
      <c r="AD99" s="22">
        <v>1</v>
      </c>
      <c r="AE99" s="22">
        <v>1</v>
      </c>
      <c r="AF99" s="22">
        <f t="shared" si="195"/>
        <v>-0.10573411347504191</v>
      </c>
      <c r="AG99" s="22">
        <f t="shared" si="196"/>
        <v>0.97680415159684475</v>
      </c>
      <c r="AH99" s="22">
        <f t="shared" si="197"/>
        <v>0.97680415159684475</v>
      </c>
      <c r="AI99" s="22">
        <f t="shared" si="198"/>
        <v>2.0825382650718867</v>
      </c>
      <c r="AJ99" s="22">
        <f t="shared" si="199"/>
        <v>-2.6288582302280261</v>
      </c>
      <c r="AK99" s="22">
        <f t="shared" si="200"/>
        <v>1.3004365594014071</v>
      </c>
      <c r="AL99" s="22">
        <f t="shared" si="201"/>
        <v>0.930428994384633</v>
      </c>
      <c r="AM99" s="22">
        <f t="shared" si="202"/>
        <v>4.5592872246126586</v>
      </c>
      <c r="AN99" s="46">
        <v>0</v>
      </c>
      <c r="AO99" s="49">
        <v>0</v>
      </c>
      <c r="AP99" s="51">
        <v>0.5</v>
      </c>
      <c r="AQ99" s="50">
        <v>1</v>
      </c>
      <c r="AR99" s="17">
        <f t="shared" si="203"/>
        <v>0</v>
      </c>
      <c r="AS99" s="17">
        <f t="shared" si="204"/>
        <v>0</v>
      </c>
      <c r="AT99" s="17">
        <f t="shared" si="205"/>
        <v>216.05176313258193</v>
      </c>
      <c r="AU99" s="17">
        <f t="shared" si="206"/>
        <v>0</v>
      </c>
      <c r="AV99" s="17">
        <f t="shared" si="207"/>
        <v>0</v>
      </c>
      <c r="AW99" s="17">
        <f t="shared" si="208"/>
        <v>216.05176313258193</v>
      </c>
      <c r="AX99" s="14">
        <f t="shared" si="209"/>
        <v>0</v>
      </c>
      <c r="AY99" s="14">
        <f t="shared" si="210"/>
        <v>0</v>
      </c>
      <c r="AZ99" s="67">
        <f t="shared" si="211"/>
        <v>1.8150919586560847E-2</v>
      </c>
      <c r="BA99" s="21">
        <f t="shared" si="212"/>
        <v>0</v>
      </c>
      <c r="BB99" s="66">
        <v>0</v>
      </c>
      <c r="BC99" s="15">
        <f t="shared" si="213"/>
        <v>0</v>
      </c>
      <c r="BD99" s="19">
        <f t="shared" si="214"/>
        <v>0</v>
      </c>
      <c r="BE99" s="53">
        <f t="shared" si="215"/>
        <v>0</v>
      </c>
      <c r="BF99" s="61">
        <f t="shared" si="216"/>
        <v>0</v>
      </c>
      <c r="BG99" s="62">
        <f t="shared" si="217"/>
        <v>0</v>
      </c>
      <c r="BH99" s="63">
        <f t="shared" si="218"/>
        <v>0.95038615518681102</v>
      </c>
      <c r="BI99" s="46">
        <f t="shared" si="219"/>
        <v>0</v>
      </c>
      <c r="BJ99" s="64" t="e">
        <f t="shared" si="220"/>
        <v>#DIV/0!</v>
      </c>
      <c r="BK99" s="66">
        <v>0</v>
      </c>
      <c r="BL99" s="66">
        <v>0</v>
      </c>
      <c r="BM99" s="66">
        <v>0</v>
      </c>
      <c r="BN99" s="10">
        <f t="shared" si="221"/>
        <v>0</v>
      </c>
      <c r="BO99" s="15">
        <f t="shared" si="222"/>
        <v>0</v>
      </c>
      <c r="BP99" s="9">
        <f t="shared" si="223"/>
        <v>0</v>
      </c>
      <c r="BQ99" s="53">
        <f t="shared" si="224"/>
        <v>0</v>
      </c>
      <c r="BR99" s="7">
        <f t="shared" si="225"/>
        <v>0</v>
      </c>
      <c r="BS99" s="62">
        <f t="shared" si="226"/>
        <v>0</v>
      </c>
      <c r="BT99" s="48">
        <f t="shared" si="227"/>
        <v>0.95038615518681102</v>
      </c>
      <c r="BU99" s="46">
        <f t="shared" si="228"/>
        <v>0</v>
      </c>
      <c r="BV99" s="64" t="e">
        <f t="shared" si="229"/>
        <v>#DIV/0!</v>
      </c>
      <c r="BW99" s="16">
        <f t="shared" si="230"/>
        <v>89</v>
      </c>
      <c r="BX99" s="69">
        <f t="shared" si="231"/>
        <v>182.30783632741714</v>
      </c>
      <c r="BY99" s="66">
        <v>89</v>
      </c>
      <c r="BZ99" s="15">
        <f t="shared" si="232"/>
        <v>182.30783632741714</v>
      </c>
      <c r="CA99" s="37">
        <f t="shared" si="233"/>
        <v>93.307836327417135</v>
      </c>
      <c r="CB99" s="54">
        <f t="shared" si="234"/>
        <v>93.307836327417135</v>
      </c>
      <c r="CC99" s="26">
        <f t="shared" si="235"/>
        <v>2.9067861784242137E-2</v>
      </c>
      <c r="CD99" s="47">
        <f t="shared" si="236"/>
        <v>93.307836327417135</v>
      </c>
      <c r="CE99" s="48">
        <f t="shared" si="237"/>
        <v>0.93340986494474898</v>
      </c>
      <c r="CF99" s="65">
        <f t="shared" si="238"/>
        <v>99.964484876041325</v>
      </c>
      <c r="CG99" t="s">
        <v>222</v>
      </c>
      <c r="CH99" s="66">
        <v>0</v>
      </c>
      <c r="CI99" s="15">
        <f t="shared" si="239"/>
        <v>168.85800491377555</v>
      </c>
      <c r="CJ99" s="37">
        <f t="shared" si="240"/>
        <v>168.85800491377555</v>
      </c>
      <c r="CK99" s="54">
        <f t="shared" si="241"/>
        <v>168.85800491377555</v>
      </c>
      <c r="CL99" s="26">
        <f t="shared" si="242"/>
        <v>2.6273223107791434E-2</v>
      </c>
      <c r="CM99" s="47">
        <f t="shared" si="243"/>
        <v>168.85800491377555</v>
      </c>
      <c r="CN99" s="48">
        <f t="shared" si="244"/>
        <v>0.93340986494474898</v>
      </c>
      <c r="CO99" s="65">
        <f t="shared" si="245"/>
        <v>180.90445714731192</v>
      </c>
      <c r="CP99" s="70">
        <f t="shared" si="246"/>
        <v>0</v>
      </c>
      <c r="CQ99" s="1">
        <f t="shared" si="247"/>
        <v>178</v>
      </c>
    </row>
    <row r="100" spans="1:95" x14ac:dyDescent="0.2">
      <c r="A100" s="24" t="s">
        <v>193</v>
      </c>
      <c r="B100">
        <v>0</v>
      </c>
      <c r="C100">
        <v>0</v>
      </c>
      <c r="D100">
        <v>5.6573705179282799E-2</v>
      </c>
      <c r="E100">
        <v>0.94342629482071705</v>
      </c>
      <c r="F100">
        <v>8.5106382978723402E-2</v>
      </c>
      <c r="G100">
        <v>8.5106382978723402E-2</v>
      </c>
      <c r="H100">
        <v>0.15895196506550199</v>
      </c>
      <c r="I100">
        <v>2.40174672489082E-2</v>
      </c>
      <c r="J100">
        <v>6.1786921068380699E-2</v>
      </c>
      <c r="K100">
        <v>7.2515249206782401E-2</v>
      </c>
      <c r="L100">
        <v>0.63666293565999799</v>
      </c>
      <c r="M100">
        <v>-1.1308706922768199</v>
      </c>
      <c r="N100" s="21">
        <v>0</v>
      </c>
      <c r="O100">
        <v>1.00198431676664</v>
      </c>
      <c r="P100">
        <v>0.966164624977224</v>
      </c>
      <c r="Q100">
        <v>1.0161675272997599</v>
      </c>
      <c r="R100">
        <v>0.976712803807258</v>
      </c>
      <c r="S100">
        <v>45.840000152587798</v>
      </c>
      <c r="T100" s="27">
        <f t="shared" si="186"/>
        <v>0.976712803807258</v>
      </c>
      <c r="U100" s="27">
        <f t="shared" si="187"/>
        <v>1.0161675272997599</v>
      </c>
      <c r="V100" s="39">
        <f t="shared" si="188"/>
        <v>44.772515075559163</v>
      </c>
      <c r="W100" s="38">
        <f t="shared" si="189"/>
        <v>46.58111960647576</v>
      </c>
      <c r="X100" s="44">
        <f t="shared" si="190"/>
        <v>1.2224186655524887</v>
      </c>
      <c r="Y100" s="44">
        <f t="shared" si="191"/>
        <v>7.7722581960900414E-2</v>
      </c>
      <c r="Z100" s="22">
        <f t="shared" si="192"/>
        <v>1</v>
      </c>
      <c r="AA100" s="22">
        <f t="shared" si="193"/>
        <v>1</v>
      </c>
      <c r="AB100" s="22">
        <f t="shared" si="194"/>
        <v>1</v>
      </c>
      <c r="AC100" s="22">
        <v>1</v>
      </c>
      <c r="AD100" s="22">
        <v>1</v>
      </c>
      <c r="AE100" s="22">
        <v>1</v>
      </c>
      <c r="AF100" s="22">
        <f t="shared" si="195"/>
        <v>-0.10573411347504191</v>
      </c>
      <c r="AG100" s="22">
        <f t="shared" si="196"/>
        <v>0.97680415159684475</v>
      </c>
      <c r="AH100" s="22">
        <f t="shared" si="197"/>
        <v>0.63666293565999799</v>
      </c>
      <c r="AI100" s="22">
        <f t="shared" si="198"/>
        <v>1.74239704913504</v>
      </c>
      <c r="AJ100" s="22">
        <f t="shared" si="199"/>
        <v>-2.6288582302280261</v>
      </c>
      <c r="AK100" s="22">
        <f t="shared" si="200"/>
        <v>1.3004365594014071</v>
      </c>
      <c r="AL100" s="22">
        <f t="shared" si="201"/>
        <v>-1.1308706922768199</v>
      </c>
      <c r="AM100" s="22">
        <f t="shared" si="202"/>
        <v>2.4979875379512064</v>
      </c>
      <c r="AN100" s="46">
        <v>1</v>
      </c>
      <c r="AO100" s="46">
        <v>1</v>
      </c>
      <c r="AP100" s="51">
        <v>1</v>
      </c>
      <c r="AQ100" s="21">
        <v>1</v>
      </c>
      <c r="AR100" s="17">
        <f t="shared" si="203"/>
        <v>9.2169770820977384</v>
      </c>
      <c r="AS100" s="17">
        <f t="shared" si="204"/>
        <v>9.2169770820977384</v>
      </c>
      <c r="AT100" s="17">
        <f t="shared" si="205"/>
        <v>38.936872915593192</v>
      </c>
      <c r="AU100" s="17">
        <f t="shared" si="206"/>
        <v>9.2169770820977384</v>
      </c>
      <c r="AV100" s="17">
        <f t="shared" si="207"/>
        <v>9.2169770820977384</v>
      </c>
      <c r="AW100" s="17">
        <f t="shared" si="208"/>
        <v>38.936872915593192</v>
      </c>
      <c r="AX100" s="14">
        <f t="shared" si="209"/>
        <v>1.176863307136569E-2</v>
      </c>
      <c r="AY100" s="14">
        <f t="shared" si="210"/>
        <v>1.0830406735362764E-2</v>
      </c>
      <c r="AZ100" s="67">
        <f t="shared" si="211"/>
        <v>3.2711607579400969E-3</v>
      </c>
      <c r="BA100" s="21">
        <f t="shared" si="212"/>
        <v>0</v>
      </c>
      <c r="BB100" s="66">
        <v>1375</v>
      </c>
      <c r="BC100" s="15">
        <f t="shared" si="213"/>
        <v>1403.3388819619304</v>
      </c>
      <c r="BD100" s="19">
        <f t="shared" si="214"/>
        <v>28.338881961930383</v>
      </c>
      <c r="BE100" s="53">
        <f t="shared" si="215"/>
        <v>28.338881961930383</v>
      </c>
      <c r="BF100" s="61">
        <f t="shared" si="216"/>
        <v>1.407607258712014E-3</v>
      </c>
      <c r="BG100" s="62">
        <f t="shared" si="217"/>
        <v>1.9073078355547655</v>
      </c>
      <c r="BH100" s="63">
        <f t="shared" si="218"/>
        <v>44.772515075559163</v>
      </c>
      <c r="BI100" s="46">
        <f t="shared" si="219"/>
        <v>4.2599970815486853E-2</v>
      </c>
      <c r="BJ100" s="64">
        <f t="shared" si="220"/>
        <v>0.97980610219941222</v>
      </c>
      <c r="BK100" s="66">
        <v>1100</v>
      </c>
      <c r="BL100" s="66">
        <v>2246</v>
      </c>
      <c r="BM100" s="66">
        <v>0</v>
      </c>
      <c r="BN100" s="10">
        <f t="shared" si="221"/>
        <v>3346</v>
      </c>
      <c r="BO100" s="15">
        <f t="shared" si="222"/>
        <v>1921.4441197341787</v>
      </c>
      <c r="BP100" s="9">
        <f t="shared" si="223"/>
        <v>-1424.5558802658213</v>
      </c>
      <c r="BQ100" s="53">
        <f t="shared" si="224"/>
        <v>0</v>
      </c>
      <c r="BR100" s="7">
        <f t="shared" si="225"/>
        <v>0</v>
      </c>
      <c r="BS100" s="62">
        <f t="shared" si="226"/>
        <v>0</v>
      </c>
      <c r="BT100" s="48">
        <f t="shared" si="227"/>
        <v>46.58111960647576</v>
      </c>
      <c r="BU100" s="46">
        <f t="shared" si="228"/>
        <v>0</v>
      </c>
      <c r="BV100" s="64">
        <f t="shared" si="229"/>
        <v>1.7413985479124425</v>
      </c>
      <c r="BW100" s="16">
        <f t="shared" si="230"/>
        <v>4721</v>
      </c>
      <c r="BX100" s="69">
        <f t="shared" si="231"/>
        <v>3357.6385403488594</v>
      </c>
      <c r="BY100" s="66">
        <v>0</v>
      </c>
      <c r="BZ100" s="15">
        <f t="shared" si="232"/>
        <v>32.855538652750333</v>
      </c>
      <c r="CA100" s="37">
        <f t="shared" si="233"/>
        <v>32.855538652750333</v>
      </c>
      <c r="CB100" s="54">
        <f t="shared" si="234"/>
        <v>32.855538652750333</v>
      </c>
      <c r="CC100" s="26">
        <f t="shared" si="235"/>
        <v>1.023537029680697E-2</v>
      </c>
      <c r="CD100" s="47">
        <f t="shared" si="236"/>
        <v>32.855538652750333</v>
      </c>
      <c r="CE100" s="48">
        <f t="shared" si="237"/>
        <v>44.772515075559163</v>
      </c>
      <c r="CF100" s="65">
        <f t="shared" si="238"/>
        <v>0.73383276765449834</v>
      </c>
      <c r="CG100" t="s">
        <v>222</v>
      </c>
      <c r="CH100" s="66">
        <v>0</v>
      </c>
      <c r="CI100" s="15">
        <f t="shared" si="239"/>
        <v>30.431608531116723</v>
      </c>
      <c r="CJ100" s="37">
        <f t="shared" si="240"/>
        <v>30.431608531116723</v>
      </c>
      <c r="CK100" s="54">
        <f t="shared" si="241"/>
        <v>30.431608531116723</v>
      </c>
      <c r="CL100" s="26">
        <f t="shared" si="242"/>
        <v>4.7349632069576351E-3</v>
      </c>
      <c r="CM100" s="47">
        <f t="shared" si="243"/>
        <v>30.431608531116719</v>
      </c>
      <c r="CN100" s="48">
        <f t="shared" si="244"/>
        <v>44.772515075559163</v>
      </c>
      <c r="CO100" s="65">
        <f t="shared" si="245"/>
        <v>0.67969397027974887</v>
      </c>
      <c r="CP100" s="70">
        <f t="shared" si="246"/>
        <v>0</v>
      </c>
      <c r="CQ100" s="1">
        <f t="shared" si="247"/>
        <v>4721</v>
      </c>
    </row>
    <row r="101" spans="1:95" x14ac:dyDescent="0.2">
      <c r="A101" s="24" t="s">
        <v>176</v>
      </c>
      <c r="B101">
        <v>1</v>
      </c>
      <c r="C101">
        <v>1</v>
      </c>
      <c r="D101">
        <v>0.65005359056806</v>
      </c>
      <c r="E101">
        <v>0.34994640943194</v>
      </c>
      <c r="F101">
        <v>0.75572112825971205</v>
      </c>
      <c r="G101">
        <v>0.75572112825971205</v>
      </c>
      <c r="H101">
        <v>0.29043280182232301</v>
      </c>
      <c r="I101">
        <v>0.34111617312072801</v>
      </c>
      <c r="J101">
        <v>0.31475597834888203</v>
      </c>
      <c r="K101">
        <v>0.48771686774634598</v>
      </c>
      <c r="L101">
        <v>0.94822953730905202</v>
      </c>
      <c r="M101">
        <v>-1.69054202857743</v>
      </c>
      <c r="N101" s="21">
        <v>0</v>
      </c>
      <c r="O101">
        <v>1.0202222224279101</v>
      </c>
      <c r="P101">
        <v>0.96992669641765505</v>
      </c>
      <c r="Q101">
        <v>1.01777012047002</v>
      </c>
      <c r="R101">
        <v>0.98802939519649602</v>
      </c>
      <c r="S101">
        <v>33.740001678466797</v>
      </c>
      <c r="T101" s="27">
        <f t="shared" si="186"/>
        <v>0.96992669641765505</v>
      </c>
      <c r="U101" s="27">
        <f t="shared" si="187"/>
        <v>1.01777012047002</v>
      </c>
      <c r="V101" s="39">
        <f t="shared" si="188"/>
        <v>32.725328365121435</v>
      </c>
      <c r="W101" s="38">
        <f t="shared" si="189"/>
        <v>34.339565572951827</v>
      </c>
      <c r="X101" s="44">
        <f t="shared" si="190"/>
        <v>0.91575471982001355</v>
      </c>
      <c r="Y101" s="44">
        <f t="shared" si="191"/>
        <v>0.51364538116082337</v>
      </c>
      <c r="Z101" s="22">
        <f t="shared" si="192"/>
        <v>1</v>
      </c>
      <c r="AA101" s="22">
        <f t="shared" si="193"/>
        <v>1</v>
      </c>
      <c r="AB101" s="22">
        <f t="shared" si="194"/>
        <v>1</v>
      </c>
      <c r="AC101" s="22">
        <v>1</v>
      </c>
      <c r="AD101" s="22">
        <v>1</v>
      </c>
      <c r="AE101" s="22">
        <v>1</v>
      </c>
      <c r="AF101" s="22">
        <f t="shared" si="195"/>
        <v>-0.10573411347504191</v>
      </c>
      <c r="AG101" s="22">
        <f t="shared" si="196"/>
        <v>0.97680415159684475</v>
      </c>
      <c r="AH101" s="22">
        <f t="shared" si="197"/>
        <v>0.94822953730905202</v>
      </c>
      <c r="AI101" s="22">
        <f t="shared" si="198"/>
        <v>2.0539636507840937</v>
      </c>
      <c r="AJ101" s="22">
        <f t="shared" si="199"/>
        <v>-2.6288582302280261</v>
      </c>
      <c r="AK101" s="22">
        <f t="shared" si="200"/>
        <v>1.3004365594014071</v>
      </c>
      <c r="AL101" s="22">
        <f t="shared" si="201"/>
        <v>-1.69054202857743</v>
      </c>
      <c r="AM101" s="22">
        <f t="shared" si="202"/>
        <v>1.9383162016505961</v>
      </c>
      <c r="AN101" s="46">
        <v>1</v>
      </c>
      <c r="AO101" s="46">
        <v>1</v>
      </c>
      <c r="AP101" s="51">
        <v>1</v>
      </c>
      <c r="AQ101" s="21">
        <v>1</v>
      </c>
      <c r="AR101" s="17">
        <f t="shared" si="203"/>
        <v>17.797992289666524</v>
      </c>
      <c r="AS101" s="17">
        <f t="shared" si="204"/>
        <v>17.797992289666524</v>
      </c>
      <c r="AT101" s="17">
        <f t="shared" si="205"/>
        <v>14.115572712482848</v>
      </c>
      <c r="AU101" s="17">
        <f t="shared" si="206"/>
        <v>17.797992289666524</v>
      </c>
      <c r="AV101" s="17">
        <f t="shared" si="207"/>
        <v>17.797992289666524</v>
      </c>
      <c r="AW101" s="17">
        <f t="shared" si="208"/>
        <v>14.115572712482848</v>
      </c>
      <c r="AX101" s="14">
        <f t="shared" si="209"/>
        <v>2.2725242647170543E-2</v>
      </c>
      <c r="AY101" s="14">
        <f t="shared" si="210"/>
        <v>2.0913526620819998E-2</v>
      </c>
      <c r="AZ101" s="67">
        <f t="shared" si="211"/>
        <v>1.1858761137038395E-3</v>
      </c>
      <c r="BA101" s="21">
        <f t="shared" si="212"/>
        <v>0</v>
      </c>
      <c r="BB101" s="66">
        <v>3037</v>
      </c>
      <c r="BC101" s="15">
        <f t="shared" si="213"/>
        <v>2709.848834219204</v>
      </c>
      <c r="BD101" s="19">
        <f t="shared" si="214"/>
        <v>-327.15116578079596</v>
      </c>
      <c r="BE101" s="53">
        <f t="shared" si="215"/>
        <v>0</v>
      </c>
      <c r="BF101" s="61">
        <f t="shared" si="216"/>
        <v>0</v>
      </c>
      <c r="BG101" s="62">
        <f t="shared" si="217"/>
        <v>0</v>
      </c>
      <c r="BH101" s="63">
        <f t="shared" si="218"/>
        <v>34.339565572951827</v>
      </c>
      <c r="BI101" s="46">
        <f t="shared" si="219"/>
        <v>0</v>
      </c>
      <c r="BJ101" s="64">
        <f t="shared" si="220"/>
        <v>1.1207267215977599</v>
      </c>
      <c r="BK101" s="66">
        <v>844</v>
      </c>
      <c r="BL101" s="66">
        <v>5061</v>
      </c>
      <c r="BM101" s="66">
        <v>34</v>
      </c>
      <c r="BN101" s="10">
        <f t="shared" si="221"/>
        <v>5939</v>
      </c>
      <c r="BO101" s="15">
        <f t="shared" si="222"/>
        <v>3710.3105848529176</v>
      </c>
      <c r="BP101" s="9">
        <f t="shared" si="223"/>
        <v>-2228.6894151470824</v>
      </c>
      <c r="BQ101" s="53">
        <f t="shared" si="224"/>
        <v>0</v>
      </c>
      <c r="BR101" s="7">
        <f t="shared" si="225"/>
        <v>0</v>
      </c>
      <c r="BS101" s="62">
        <f t="shared" si="226"/>
        <v>0</v>
      </c>
      <c r="BT101" s="48">
        <f t="shared" si="227"/>
        <v>34.339565572951827</v>
      </c>
      <c r="BU101" s="46">
        <f t="shared" si="228"/>
        <v>0</v>
      </c>
      <c r="BV101" s="64">
        <f t="shared" si="229"/>
        <v>1.6006746239103407</v>
      </c>
      <c r="BW101" s="16">
        <f t="shared" si="230"/>
        <v>8976</v>
      </c>
      <c r="BX101" s="69">
        <f t="shared" si="231"/>
        <v>6432.0703587581629</v>
      </c>
      <c r="BY101" s="66">
        <v>0</v>
      </c>
      <c r="BZ101" s="15">
        <f t="shared" si="232"/>
        <v>11.910939686041365</v>
      </c>
      <c r="CA101" s="37">
        <f t="shared" si="233"/>
        <v>11.910939686041365</v>
      </c>
      <c r="CB101" s="54">
        <f t="shared" si="234"/>
        <v>11.910939686041365</v>
      </c>
      <c r="CC101" s="26">
        <f t="shared" si="235"/>
        <v>3.7105731109163178E-3</v>
      </c>
      <c r="CD101" s="47">
        <f t="shared" si="236"/>
        <v>11.910939686041365</v>
      </c>
      <c r="CE101" s="48">
        <f t="shared" si="237"/>
        <v>32.725328365121435</v>
      </c>
      <c r="CF101" s="65">
        <f t="shared" si="238"/>
        <v>0.36396700296324641</v>
      </c>
      <c r="CG101" t="s">
        <v>222</v>
      </c>
      <c r="CH101" s="66">
        <v>0</v>
      </c>
      <c r="CI101" s="15">
        <f t="shared" si="239"/>
        <v>11.032205485786818</v>
      </c>
      <c r="CJ101" s="37">
        <f t="shared" si="240"/>
        <v>11.032205485786818</v>
      </c>
      <c r="CK101" s="54">
        <f t="shared" si="241"/>
        <v>11.032205485786818</v>
      </c>
      <c r="CL101" s="26">
        <f t="shared" si="242"/>
        <v>1.7165404521218015E-3</v>
      </c>
      <c r="CM101" s="47">
        <f t="shared" si="243"/>
        <v>11.032205485786818</v>
      </c>
      <c r="CN101" s="48">
        <f t="shared" si="244"/>
        <v>32.725328365121435</v>
      </c>
      <c r="CO101" s="65">
        <f t="shared" si="245"/>
        <v>0.33711519599433304</v>
      </c>
      <c r="CP101" s="70">
        <f t="shared" si="246"/>
        <v>0</v>
      </c>
      <c r="CQ101" s="1">
        <f t="shared" si="247"/>
        <v>8976</v>
      </c>
    </row>
    <row r="102" spans="1:95" x14ac:dyDescent="0.2">
      <c r="A102" s="24" t="s">
        <v>174</v>
      </c>
      <c r="B102">
        <v>0</v>
      </c>
      <c r="C102">
        <v>0</v>
      </c>
      <c r="D102">
        <v>0.16952380952380899</v>
      </c>
      <c r="E102">
        <v>0.83047619047619003</v>
      </c>
      <c r="F102">
        <v>0.14285714285714199</v>
      </c>
      <c r="G102">
        <v>0.14285714285714199</v>
      </c>
      <c r="H102">
        <v>0.60722891566265003</v>
      </c>
      <c r="I102">
        <v>0.49156626506024098</v>
      </c>
      <c r="J102">
        <v>0.54634535790914196</v>
      </c>
      <c r="K102">
        <v>0.279373114032405</v>
      </c>
      <c r="L102">
        <v>-1.3420280854879001E-2</v>
      </c>
      <c r="M102">
        <v>-1.7709994580505599</v>
      </c>
      <c r="N102" s="21">
        <v>0</v>
      </c>
      <c r="O102">
        <v>1.0062791898858201</v>
      </c>
      <c r="P102">
        <v>0.97627077530835404</v>
      </c>
      <c r="Q102">
        <v>1.0297931635636599</v>
      </c>
      <c r="R102">
        <v>0.98969536155334703</v>
      </c>
      <c r="S102">
        <v>150.47000122070301</v>
      </c>
      <c r="T102" s="27">
        <f t="shared" si="186"/>
        <v>0.98969536155334703</v>
      </c>
      <c r="U102" s="27">
        <f t="shared" si="187"/>
        <v>1.0297931635636599</v>
      </c>
      <c r="V102" s="39">
        <f t="shared" si="188"/>
        <v>148.91946226105622</v>
      </c>
      <c r="W102" s="38">
        <f t="shared" si="189"/>
        <v>154.95297857849553</v>
      </c>
      <c r="X102" s="44">
        <f t="shared" si="190"/>
        <v>1.1640548936337543</v>
      </c>
      <c r="Y102" s="44">
        <f t="shared" si="191"/>
        <v>0.33996453541464733</v>
      </c>
      <c r="Z102" s="22">
        <f t="shared" si="192"/>
        <v>1</v>
      </c>
      <c r="AA102" s="22">
        <f t="shared" si="193"/>
        <v>1</v>
      </c>
      <c r="AB102" s="22">
        <f t="shared" si="194"/>
        <v>1</v>
      </c>
      <c r="AC102" s="22">
        <v>1</v>
      </c>
      <c r="AD102" s="22">
        <v>1</v>
      </c>
      <c r="AE102" s="22">
        <v>1</v>
      </c>
      <c r="AF102" s="22">
        <f t="shared" si="195"/>
        <v>-0.10573411347504191</v>
      </c>
      <c r="AG102" s="22">
        <f t="shared" si="196"/>
        <v>0.97680415159684475</v>
      </c>
      <c r="AH102" s="22">
        <f t="shared" si="197"/>
        <v>-1.3420280854879001E-2</v>
      </c>
      <c r="AI102" s="22">
        <f t="shared" si="198"/>
        <v>1.0923138326201629</v>
      </c>
      <c r="AJ102" s="22">
        <f t="shared" si="199"/>
        <v>-2.6288582302280261</v>
      </c>
      <c r="AK102" s="22">
        <f t="shared" si="200"/>
        <v>1.3004365594014071</v>
      </c>
      <c r="AL102" s="22">
        <f t="shared" si="201"/>
        <v>-1.7709994580505599</v>
      </c>
      <c r="AM102" s="22">
        <f t="shared" si="202"/>
        <v>1.8578587721774662</v>
      </c>
      <c r="AN102" s="46">
        <v>1</v>
      </c>
      <c r="AO102" s="46">
        <v>1</v>
      </c>
      <c r="AP102" s="51">
        <v>1</v>
      </c>
      <c r="AQ102" s="21">
        <v>2</v>
      </c>
      <c r="AR102" s="17">
        <f t="shared" si="203"/>
        <v>1.4236057506678925</v>
      </c>
      <c r="AS102" s="17">
        <f t="shared" si="204"/>
        <v>1.4236057506678925</v>
      </c>
      <c r="AT102" s="17">
        <f t="shared" si="205"/>
        <v>23.8276265735904</v>
      </c>
      <c r="AU102" s="17">
        <f t="shared" si="206"/>
        <v>1.4236057506678925</v>
      </c>
      <c r="AV102" s="17">
        <f t="shared" si="207"/>
        <v>1.4236057506678925</v>
      </c>
      <c r="AW102" s="17">
        <f t="shared" si="208"/>
        <v>23.8276265735904</v>
      </c>
      <c r="AX102" s="14">
        <f t="shared" si="209"/>
        <v>1.8177210997342998E-3</v>
      </c>
      <c r="AY102" s="14">
        <f t="shared" si="210"/>
        <v>1.6728075998454794E-3</v>
      </c>
      <c r="AZ102" s="67">
        <f t="shared" si="211"/>
        <v>2.0018042324905102E-3</v>
      </c>
      <c r="BA102" s="21">
        <f t="shared" si="212"/>
        <v>0</v>
      </c>
      <c r="BB102" s="66">
        <v>301</v>
      </c>
      <c r="BC102" s="15">
        <f t="shared" si="213"/>
        <v>216.75233481671685</v>
      </c>
      <c r="BD102" s="19">
        <f t="shared" si="214"/>
        <v>-84.247665183283146</v>
      </c>
      <c r="BE102" s="53">
        <f t="shared" si="215"/>
        <v>0</v>
      </c>
      <c r="BF102" s="61">
        <f t="shared" si="216"/>
        <v>0</v>
      </c>
      <c r="BG102" s="62">
        <f t="shared" si="217"/>
        <v>0</v>
      </c>
      <c r="BH102" s="63">
        <f t="shared" si="218"/>
        <v>154.95297857849553</v>
      </c>
      <c r="BI102" s="46">
        <f t="shared" si="219"/>
        <v>0</v>
      </c>
      <c r="BJ102" s="64">
        <f t="shared" si="220"/>
        <v>1.388681696344918</v>
      </c>
      <c r="BK102" s="66">
        <v>0</v>
      </c>
      <c r="BL102" s="66">
        <v>602</v>
      </c>
      <c r="BM102" s="66">
        <v>0</v>
      </c>
      <c r="BN102" s="10">
        <f t="shared" si="221"/>
        <v>602</v>
      </c>
      <c r="BO102" s="15">
        <f t="shared" si="222"/>
        <v>296.7761419037862</v>
      </c>
      <c r="BP102" s="9">
        <f t="shared" si="223"/>
        <v>-305.2238580962138</v>
      </c>
      <c r="BQ102" s="53">
        <f t="shared" si="224"/>
        <v>0</v>
      </c>
      <c r="BR102" s="7">
        <f t="shared" si="225"/>
        <v>0</v>
      </c>
      <c r="BS102" s="62">
        <f t="shared" si="226"/>
        <v>0</v>
      </c>
      <c r="BT102" s="48">
        <f t="shared" si="227"/>
        <v>154.95297857849553</v>
      </c>
      <c r="BU102" s="46">
        <f t="shared" si="228"/>
        <v>0</v>
      </c>
      <c r="BV102" s="64">
        <f t="shared" si="229"/>
        <v>2.0284649437728937</v>
      </c>
      <c r="BW102" s="16">
        <f t="shared" si="230"/>
        <v>903</v>
      </c>
      <c r="BX102" s="69">
        <f t="shared" si="231"/>
        <v>533.63459843163776</v>
      </c>
      <c r="BY102" s="66">
        <v>0</v>
      </c>
      <c r="BZ102" s="15">
        <f t="shared" si="232"/>
        <v>20.106121711134683</v>
      </c>
      <c r="CA102" s="37">
        <f t="shared" si="233"/>
        <v>20.106121711134683</v>
      </c>
      <c r="CB102" s="54">
        <f t="shared" si="234"/>
        <v>20.106121711134683</v>
      </c>
      <c r="CC102" s="26">
        <f t="shared" si="235"/>
        <v>6.2635893181105014E-3</v>
      </c>
      <c r="CD102" s="47">
        <f t="shared" si="236"/>
        <v>20.106121711134683</v>
      </c>
      <c r="CE102" s="48">
        <f t="shared" si="237"/>
        <v>148.91946226105622</v>
      </c>
      <c r="CF102" s="65">
        <f t="shared" si="238"/>
        <v>0.13501339184188429</v>
      </c>
      <c r="CG102" t="s">
        <v>222</v>
      </c>
      <c r="CH102" s="66">
        <v>0</v>
      </c>
      <c r="CI102" s="15">
        <f t="shared" si="239"/>
        <v>18.622784774859216</v>
      </c>
      <c r="CJ102" s="37">
        <f t="shared" si="240"/>
        <v>18.622784774859216</v>
      </c>
      <c r="CK102" s="54">
        <f t="shared" si="241"/>
        <v>18.622784774859216</v>
      </c>
      <c r="CL102" s="26">
        <f t="shared" si="242"/>
        <v>2.8975859304277603E-3</v>
      </c>
      <c r="CM102" s="47">
        <f t="shared" si="243"/>
        <v>18.622784774859216</v>
      </c>
      <c r="CN102" s="48">
        <f t="shared" si="244"/>
        <v>148.91946226105622</v>
      </c>
      <c r="CO102" s="65">
        <f t="shared" si="245"/>
        <v>0.12505272643419449</v>
      </c>
      <c r="CP102" s="70">
        <f t="shared" si="246"/>
        <v>0</v>
      </c>
      <c r="CQ102" s="1">
        <f t="shared" si="247"/>
        <v>903</v>
      </c>
    </row>
    <row r="103" spans="1:95" x14ac:dyDescent="0.2">
      <c r="A103" s="24" t="s">
        <v>227</v>
      </c>
      <c r="B103">
        <v>0</v>
      </c>
      <c r="C103">
        <v>0</v>
      </c>
      <c r="D103">
        <v>0.43907311226528101</v>
      </c>
      <c r="E103">
        <v>0.56092688773471799</v>
      </c>
      <c r="F103">
        <v>0.26441351888667902</v>
      </c>
      <c r="G103">
        <v>0.26441351888667902</v>
      </c>
      <c r="H103">
        <v>0.56122022565816898</v>
      </c>
      <c r="I103">
        <v>0.79732553280401097</v>
      </c>
      <c r="J103">
        <v>0.66893588290903305</v>
      </c>
      <c r="K103">
        <v>0.42056591719913</v>
      </c>
      <c r="L103">
        <v>0.68570656831042698</v>
      </c>
      <c r="M103">
        <v>0.97194993616440595</v>
      </c>
      <c r="N103" s="21">
        <v>0</v>
      </c>
      <c r="O103">
        <v>1.0995692490919799</v>
      </c>
      <c r="P103">
        <v>0.98279549131969302</v>
      </c>
      <c r="Q103">
        <v>1.0050925875335499</v>
      </c>
      <c r="R103">
        <v>1</v>
      </c>
      <c r="S103">
        <v>2.45000004768371</v>
      </c>
      <c r="T103" s="27">
        <f t="shared" si="186"/>
        <v>1</v>
      </c>
      <c r="U103" s="27">
        <f t="shared" si="187"/>
        <v>1.0050925875335499</v>
      </c>
      <c r="V103" s="39">
        <f t="shared" si="188"/>
        <v>2.45000004768371</v>
      </c>
      <c r="W103" s="38">
        <f t="shared" si="189"/>
        <v>2.4624768873837408</v>
      </c>
      <c r="X103" s="44">
        <f t="shared" si="190"/>
        <v>1.0247729149463256</v>
      </c>
      <c r="Y103" s="44">
        <f t="shared" si="191"/>
        <v>0.48799252980128316</v>
      </c>
      <c r="Z103" s="22">
        <f t="shared" si="192"/>
        <v>1</v>
      </c>
      <c r="AA103" s="22">
        <f t="shared" si="193"/>
        <v>1</v>
      </c>
      <c r="AB103" s="22">
        <f t="shared" si="194"/>
        <v>1</v>
      </c>
      <c r="AC103" s="22">
        <v>1</v>
      </c>
      <c r="AD103" s="22">
        <v>1</v>
      </c>
      <c r="AE103" s="22">
        <v>1</v>
      </c>
      <c r="AF103" s="22">
        <f t="shared" si="195"/>
        <v>-0.10573411347504191</v>
      </c>
      <c r="AG103" s="22">
        <f t="shared" si="196"/>
        <v>0.97680415159684475</v>
      </c>
      <c r="AH103" s="22">
        <f t="shared" si="197"/>
        <v>0.68570656831042698</v>
      </c>
      <c r="AI103" s="22">
        <f t="shared" si="198"/>
        <v>1.7914406817854689</v>
      </c>
      <c r="AJ103" s="22">
        <f t="shared" si="199"/>
        <v>-2.6288582302280261</v>
      </c>
      <c r="AK103" s="22">
        <f t="shared" si="200"/>
        <v>1.3004365594014071</v>
      </c>
      <c r="AL103" s="22">
        <f t="shared" si="201"/>
        <v>0.97194993616440595</v>
      </c>
      <c r="AM103" s="22">
        <f t="shared" si="202"/>
        <v>4.6008081663924321</v>
      </c>
      <c r="AN103" s="46">
        <v>0</v>
      </c>
      <c r="AO103" s="49">
        <v>0</v>
      </c>
      <c r="AP103" s="51">
        <v>0.5</v>
      </c>
      <c r="AQ103" s="50">
        <v>1</v>
      </c>
      <c r="AR103" s="17">
        <f t="shared" si="203"/>
        <v>0</v>
      </c>
      <c r="AS103" s="17">
        <f t="shared" si="204"/>
        <v>0</v>
      </c>
      <c r="AT103" s="17">
        <f t="shared" si="205"/>
        <v>224.03016883368153</v>
      </c>
      <c r="AU103" s="17">
        <f t="shared" si="206"/>
        <v>0</v>
      </c>
      <c r="AV103" s="17">
        <f t="shared" si="207"/>
        <v>0</v>
      </c>
      <c r="AW103" s="17">
        <f t="shared" si="208"/>
        <v>224.03016883368153</v>
      </c>
      <c r="AX103" s="14">
        <f t="shared" si="209"/>
        <v>0</v>
      </c>
      <c r="AY103" s="14">
        <f t="shared" si="210"/>
        <v>0</v>
      </c>
      <c r="AZ103" s="67">
        <f t="shared" si="211"/>
        <v>1.8821200625742881E-2</v>
      </c>
      <c r="BA103" s="21">
        <f t="shared" si="212"/>
        <v>0</v>
      </c>
      <c r="BB103" s="66">
        <v>0</v>
      </c>
      <c r="BC103" s="15">
        <f t="shared" si="213"/>
        <v>0</v>
      </c>
      <c r="BD103" s="19">
        <f t="shared" si="214"/>
        <v>0</v>
      </c>
      <c r="BE103" s="53">
        <f t="shared" si="215"/>
        <v>0</v>
      </c>
      <c r="BF103" s="61">
        <f t="shared" si="216"/>
        <v>0</v>
      </c>
      <c r="BG103" s="62">
        <f t="shared" si="217"/>
        <v>0</v>
      </c>
      <c r="BH103" s="63">
        <f t="shared" si="218"/>
        <v>2.4624768873837408</v>
      </c>
      <c r="BI103" s="46">
        <f t="shared" si="219"/>
        <v>0</v>
      </c>
      <c r="BJ103" s="64" t="e">
        <f t="shared" si="220"/>
        <v>#DIV/0!</v>
      </c>
      <c r="BK103" s="66">
        <v>0</v>
      </c>
      <c r="BL103" s="66">
        <v>0</v>
      </c>
      <c r="BM103" s="66">
        <v>0</v>
      </c>
      <c r="BN103" s="10">
        <f t="shared" si="221"/>
        <v>0</v>
      </c>
      <c r="BO103" s="15">
        <f t="shared" si="222"/>
        <v>0</v>
      </c>
      <c r="BP103" s="9">
        <f t="shared" si="223"/>
        <v>0</v>
      </c>
      <c r="BQ103" s="53">
        <f t="shared" si="224"/>
        <v>0</v>
      </c>
      <c r="BR103" s="7">
        <f t="shared" si="225"/>
        <v>0</v>
      </c>
      <c r="BS103" s="62">
        <f t="shared" si="226"/>
        <v>0</v>
      </c>
      <c r="BT103" s="48">
        <f t="shared" si="227"/>
        <v>2.4624768873837408</v>
      </c>
      <c r="BU103" s="46">
        <f t="shared" si="228"/>
        <v>0</v>
      </c>
      <c r="BV103" s="64" t="e">
        <f t="shared" si="229"/>
        <v>#DIV/0!</v>
      </c>
      <c r="BW103" s="16">
        <f t="shared" si="230"/>
        <v>157</v>
      </c>
      <c r="BX103" s="69">
        <f t="shared" si="231"/>
        <v>189.04013908496148</v>
      </c>
      <c r="BY103" s="66">
        <v>157</v>
      </c>
      <c r="BZ103" s="15">
        <f t="shared" si="232"/>
        <v>189.04013908496148</v>
      </c>
      <c r="CA103" s="37">
        <f t="shared" si="233"/>
        <v>32.040139084961481</v>
      </c>
      <c r="CB103" s="54">
        <f t="shared" si="234"/>
        <v>32.040139084961481</v>
      </c>
      <c r="CC103" s="26">
        <f t="shared" si="235"/>
        <v>9.9813517398634026E-3</v>
      </c>
      <c r="CD103" s="47">
        <f t="shared" si="236"/>
        <v>32.040139084961481</v>
      </c>
      <c r="CE103" s="48">
        <f t="shared" si="237"/>
        <v>2.45000004768371</v>
      </c>
      <c r="CF103" s="65">
        <f t="shared" si="238"/>
        <v>13.077607535254137</v>
      </c>
      <c r="CG103" t="s">
        <v>222</v>
      </c>
      <c r="CH103" s="66">
        <v>0</v>
      </c>
      <c r="CI103" s="15">
        <f t="shared" si="239"/>
        <v>175.09362942128601</v>
      </c>
      <c r="CJ103" s="37">
        <f t="shared" si="240"/>
        <v>175.09362942128601</v>
      </c>
      <c r="CK103" s="54">
        <f t="shared" si="241"/>
        <v>175.09362942128601</v>
      </c>
      <c r="CL103" s="26">
        <f t="shared" si="242"/>
        <v>2.7243446307964214E-2</v>
      </c>
      <c r="CM103" s="47">
        <f t="shared" si="243"/>
        <v>175.09362942128601</v>
      </c>
      <c r="CN103" s="48">
        <f t="shared" si="244"/>
        <v>2.45000004768371</v>
      </c>
      <c r="CO103" s="65">
        <f t="shared" si="245"/>
        <v>71.466786127952858</v>
      </c>
      <c r="CP103" s="70">
        <f t="shared" si="246"/>
        <v>0</v>
      </c>
      <c r="CQ103" s="1">
        <f t="shared" si="247"/>
        <v>314</v>
      </c>
    </row>
    <row r="104" spans="1:95" x14ac:dyDescent="0.2">
      <c r="A104" s="24" t="s">
        <v>175</v>
      </c>
      <c r="B104">
        <v>0</v>
      </c>
      <c r="C104">
        <v>0</v>
      </c>
      <c r="D104">
        <v>0.34117647058823503</v>
      </c>
      <c r="E104">
        <v>0.65882352941176403</v>
      </c>
      <c r="F104">
        <v>0.24011299435028199</v>
      </c>
      <c r="G104">
        <v>0.24011299435028199</v>
      </c>
      <c r="H104">
        <v>0.95652173913043403</v>
      </c>
      <c r="I104">
        <v>0.53913043478260803</v>
      </c>
      <c r="J104">
        <v>0.71811557641956703</v>
      </c>
      <c r="K104">
        <v>0.41524556751840402</v>
      </c>
      <c r="L104">
        <v>-3.46286832961296E-2</v>
      </c>
      <c r="M104">
        <v>-1.64564149005168</v>
      </c>
      <c r="N104" s="21">
        <v>0</v>
      </c>
      <c r="O104">
        <v>1.0014811035289499</v>
      </c>
      <c r="P104">
        <v>0.993038510945498</v>
      </c>
      <c r="Q104">
        <v>1.0052358827298999</v>
      </c>
      <c r="R104">
        <v>0.98846850745173598</v>
      </c>
      <c r="S104">
        <v>17.2399997711181</v>
      </c>
      <c r="T104" s="27">
        <f t="shared" si="186"/>
        <v>0.98846850745173598</v>
      </c>
      <c r="U104" s="27">
        <f t="shared" si="187"/>
        <v>1.0052358827298999</v>
      </c>
      <c r="V104" s="39">
        <f t="shared" si="188"/>
        <v>17.041196842225379</v>
      </c>
      <c r="W104" s="38">
        <f t="shared" si="189"/>
        <v>17.330266388183176</v>
      </c>
      <c r="X104" s="44">
        <f t="shared" si="190"/>
        <v>1.0753582357798612</v>
      </c>
      <c r="Y104" s="44">
        <f t="shared" si="191"/>
        <v>0.49291653959140175</v>
      </c>
      <c r="Z104" s="22">
        <f t="shared" si="192"/>
        <v>1</v>
      </c>
      <c r="AA104" s="22">
        <f t="shared" si="193"/>
        <v>1</v>
      </c>
      <c r="AB104" s="22">
        <f t="shared" si="194"/>
        <v>1</v>
      </c>
      <c r="AC104" s="22">
        <v>1</v>
      </c>
      <c r="AD104" s="22">
        <v>1</v>
      </c>
      <c r="AE104" s="22">
        <v>1</v>
      </c>
      <c r="AF104" s="22">
        <f t="shared" si="195"/>
        <v>-0.10573411347504191</v>
      </c>
      <c r="AG104" s="22">
        <f t="shared" si="196"/>
        <v>0.97680415159684475</v>
      </c>
      <c r="AH104" s="22">
        <f t="shared" si="197"/>
        <v>-3.46286832961296E-2</v>
      </c>
      <c r="AI104" s="22">
        <f t="shared" si="198"/>
        <v>1.0711054301789122</v>
      </c>
      <c r="AJ104" s="22">
        <f t="shared" si="199"/>
        <v>-2.6288582302280261</v>
      </c>
      <c r="AK104" s="22">
        <f t="shared" si="200"/>
        <v>1.3004365594014071</v>
      </c>
      <c r="AL104" s="22">
        <f t="shared" si="201"/>
        <v>-1.64564149005168</v>
      </c>
      <c r="AM104" s="22">
        <f t="shared" si="202"/>
        <v>1.9832167401763461</v>
      </c>
      <c r="AN104" s="46">
        <v>1</v>
      </c>
      <c r="AO104" s="46">
        <v>1</v>
      </c>
      <c r="AP104" s="51">
        <v>1</v>
      </c>
      <c r="AQ104" s="21">
        <v>1</v>
      </c>
      <c r="AR104" s="17">
        <f t="shared" si="203"/>
        <v>1.3162212080347298</v>
      </c>
      <c r="AS104" s="17">
        <f t="shared" si="204"/>
        <v>1.3162212080347298</v>
      </c>
      <c r="AT104" s="17">
        <f t="shared" si="205"/>
        <v>15.469658212657844</v>
      </c>
      <c r="AU104" s="17">
        <f t="shared" si="206"/>
        <v>1.3162212080347298</v>
      </c>
      <c r="AV104" s="17">
        <f t="shared" si="207"/>
        <v>1.3162212080347298</v>
      </c>
      <c r="AW104" s="17">
        <f t="shared" si="208"/>
        <v>15.469658212657844</v>
      </c>
      <c r="AX104" s="14">
        <f t="shared" si="209"/>
        <v>1.6806078934705287E-3</v>
      </c>
      <c r="AY104" s="14">
        <f t="shared" si="210"/>
        <v>1.5466254184807234E-3</v>
      </c>
      <c r="AZ104" s="67">
        <f t="shared" si="211"/>
        <v>1.2996354122656473E-3</v>
      </c>
      <c r="BA104" s="21">
        <f t="shared" si="212"/>
        <v>0</v>
      </c>
      <c r="BB104" s="66">
        <v>259</v>
      </c>
      <c r="BC104" s="15">
        <f t="shared" si="213"/>
        <v>200.40240764899971</v>
      </c>
      <c r="BD104" s="19">
        <f t="shared" si="214"/>
        <v>-58.597592351000287</v>
      </c>
      <c r="BE104" s="53">
        <f t="shared" si="215"/>
        <v>0</v>
      </c>
      <c r="BF104" s="61">
        <f t="shared" si="216"/>
        <v>0</v>
      </c>
      <c r="BG104" s="62">
        <f t="shared" si="217"/>
        <v>0</v>
      </c>
      <c r="BH104" s="63">
        <f t="shared" si="218"/>
        <v>17.330266388183176</v>
      </c>
      <c r="BI104" s="46">
        <f t="shared" si="219"/>
        <v>0</v>
      </c>
      <c r="BJ104" s="64">
        <f t="shared" si="220"/>
        <v>1.2923996424914848</v>
      </c>
      <c r="BK104" s="66">
        <v>17</v>
      </c>
      <c r="BL104" s="66">
        <v>465</v>
      </c>
      <c r="BM104" s="66">
        <v>69</v>
      </c>
      <c r="BN104" s="10">
        <f t="shared" si="221"/>
        <v>551</v>
      </c>
      <c r="BO104" s="15">
        <f t="shared" si="222"/>
        <v>274.38990874350208</v>
      </c>
      <c r="BP104" s="9">
        <f t="shared" si="223"/>
        <v>-276.61009125649792</v>
      </c>
      <c r="BQ104" s="53">
        <f t="shared" si="224"/>
        <v>0</v>
      </c>
      <c r="BR104" s="7">
        <f t="shared" si="225"/>
        <v>0</v>
      </c>
      <c r="BS104" s="62">
        <f t="shared" si="226"/>
        <v>0</v>
      </c>
      <c r="BT104" s="48">
        <f t="shared" si="227"/>
        <v>17.330266388183176</v>
      </c>
      <c r="BU104" s="46">
        <f t="shared" si="228"/>
        <v>0</v>
      </c>
      <c r="BV104" s="64">
        <f t="shared" si="229"/>
        <v>2.0080913417084565</v>
      </c>
      <c r="BW104" s="16">
        <f t="shared" si="230"/>
        <v>810</v>
      </c>
      <c r="BX104" s="69">
        <f t="shared" si="231"/>
        <v>487.84585447329795</v>
      </c>
      <c r="BY104" s="66">
        <v>0</v>
      </c>
      <c r="BZ104" s="15">
        <f t="shared" si="232"/>
        <v>13.053538080796162</v>
      </c>
      <c r="CA104" s="37">
        <f t="shared" si="233"/>
        <v>13.053538080796162</v>
      </c>
      <c r="CB104" s="54">
        <f t="shared" si="234"/>
        <v>13.053538080796162</v>
      </c>
      <c r="CC104" s="26">
        <f t="shared" si="235"/>
        <v>4.0665227666031711E-3</v>
      </c>
      <c r="CD104" s="47">
        <f t="shared" si="236"/>
        <v>13.053538080796162</v>
      </c>
      <c r="CE104" s="48">
        <f t="shared" si="237"/>
        <v>17.041196842225379</v>
      </c>
      <c r="CF104" s="65">
        <f t="shared" si="238"/>
        <v>0.76599890263878467</v>
      </c>
      <c r="CG104" t="s">
        <v>222</v>
      </c>
      <c r="CH104" s="66">
        <v>0</v>
      </c>
      <c r="CI104" s="15">
        <f t="shared" si="239"/>
        <v>12.090508240307317</v>
      </c>
      <c r="CJ104" s="37">
        <f t="shared" si="240"/>
        <v>12.090508240307317</v>
      </c>
      <c r="CK104" s="54">
        <f t="shared" si="241"/>
        <v>12.090508240307317</v>
      </c>
      <c r="CL104" s="26">
        <f t="shared" si="242"/>
        <v>1.8812055765220657E-3</v>
      </c>
      <c r="CM104" s="47">
        <f t="shared" si="243"/>
        <v>12.090508240307317</v>
      </c>
      <c r="CN104" s="48">
        <f t="shared" si="244"/>
        <v>17.041196842225379</v>
      </c>
      <c r="CO104" s="65">
        <f t="shared" si="245"/>
        <v>0.70948703616573205</v>
      </c>
      <c r="CP104" s="70">
        <f t="shared" si="246"/>
        <v>0</v>
      </c>
      <c r="CQ104" s="1">
        <f t="shared" si="247"/>
        <v>810</v>
      </c>
    </row>
    <row r="105" spans="1:95" x14ac:dyDescent="0.2">
      <c r="A105" s="24" t="s">
        <v>177</v>
      </c>
      <c r="B105">
        <v>1</v>
      </c>
      <c r="C105">
        <v>1</v>
      </c>
      <c r="D105">
        <v>0.51360174102284994</v>
      </c>
      <c r="E105">
        <v>0.486398258977149</v>
      </c>
      <c r="F105">
        <v>0.50513236088600699</v>
      </c>
      <c r="G105">
        <v>0.50513236088600699</v>
      </c>
      <c r="H105">
        <v>0.28125</v>
      </c>
      <c r="I105">
        <v>0.30555555555555503</v>
      </c>
      <c r="J105">
        <v>0.29315098498896403</v>
      </c>
      <c r="K105">
        <v>0.38481170608952903</v>
      </c>
      <c r="L105">
        <v>0.40420267096552598</v>
      </c>
      <c r="M105">
        <v>-1.7120869592305501</v>
      </c>
      <c r="N105" s="21">
        <v>0</v>
      </c>
      <c r="O105">
        <v>1.01695672333785</v>
      </c>
      <c r="P105">
        <v>0.96967290745285994</v>
      </c>
      <c r="Q105">
        <v>1.01003852252959</v>
      </c>
      <c r="R105">
        <v>0.98056428580593202</v>
      </c>
      <c r="S105">
        <v>27.7199993133544</v>
      </c>
      <c r="T105" s="27">
        <f t="shared" si="186"/>
        <v>0.96967290745285994</v>
      </c>
      <c r="U105" s="27">
        <f t="shared" si="187"/>
        <v>1.01003852252959</v>
      </c>
      <c r="V105" s="39">
        <f t="shared" si="188"/>
        <v>26.879332328771643</v>
      </c>
      <c r="W105" s="38">
        <f t="shared" si="189"/>
        <v>27.998267150981729</v>
      </c>
      <c r="X105" s="44">
        <f t="shared" si="190"/>
        <v>0.98626235388517891</v>
      </c>
      <c r="Y105" s="44">
        <f t="shared" si="191"/>
        <v>0.39837638706127315</v>
      </c>
      <c r="Z105" s="22">
        <f t="shared" si="192"/>
        <v>1</v>
      </c>
      <c r="AA105" s="22">
        <f t="shared" si="193"/>
        <v>1</v>
      </c>
      <c r="AB105" s="22">
        <f t="shared" si="194"/>
        <v>1</v>
      </c>
      <c r="AC105" s="22">
        <v>1</v>
      </c>
      <c r="AD105" s="22">
        <v>1</v>
      </c>
      <c r="AE105" s="22">
        <v>1</v>
      </c>
      <c r="AF105" s="22">
        <f t="shared" si="195"/>
        <v>-0.10573411347504191</v>
      </c>
      <c r="AG105" s="22">
        <f t="shared" si="196"/>
        <v>0.97680415159684475</v>
      </c>
      <c r="AH105" s="22">
        <f t="shared" si="197"/>
        <v>0.40420267096552598</v>
      </c>
      <c r="AI105" s="22">
        <f t="shared" si="198"/>
        <v>1.5099367844405678</v>
      </c>
      <c r="AJ105" s="22">
        <f t="shared" si="199"/>
        <v>-2.6288582302280261</v>
      </c>
      <c r="AK105" s="22">
        <f t="shared" si="200"/>
        <v>1.3004365594014071</v>
      </c>
      <c r="AL105" s="22">
        <f t="shared" si="201"/>
        <v>-1.7120869592305501</v>
      </c>
      <c r="AM105" s="22">
        <f t="shared" si="202"/>
        <v>1.916771270997476</v>
      </c>
      <c r="AN105" s="46">
        <v>1</v>
      </c>
      <c r="AO105" s="46">
        <v>1</v>
      </c>
      <c r="AP105" s="51">
        <v>1</v>
      </c>
      <c r="AQ105" s="21">
        <v>1</v>
      </c>
      <c r="AR105" s="17">
        <f t="shared" si="203"/>
        <v>5.1979854723747332</v>
      </c>
      <c r="AS105" s="17">
        <f t="shared" si="204"/>
        <v>5.1979854723747332</v>
      </c>
      <c r="AT105" s="17">
        <f t="shared" si="205"/>
        <v>13.4983649500473</v>
      </c>
      <c r="AU105" s="17">
        <f t="shared" si="206"/>
        <v>5.1979854723747332</v>
      </c>
      <c r="AV105" s="17">
        <f t="shared" si="207"/>
        <v>5.1979854723747332</v>
      </c>
      <c r="AW105" s="17">
        <f t="shared" si="208"/>
        <v>13.4983649500473</v>
      </c>
      <c r="AX105" s="14">
        <f t="shared" si="209"/>
        <v>6.6370115917381645E-3</v>
      </c>
      <c r="AY105" s="14">
        <f t="shared" si="210"/>
        <v>6.1078915970910015E-3</v>
      </c>
      <c r="AZ105" s="67">
        <f t="shared" si="211"/>
        <v>1.1340233155515097E-3</v>
      </c>
      <c r="BA105" s="21">
        <f t="shared" si="212"/>
        <v>0</v>
      </c>
      <c r="BB105" s="66">
        <v>499</v>
      </c>
      <c r="BC105" s="15">
        <f t="shared" si="213"/>
        <v>791.4238102452257</v>
      </c>
      <c r="BD105" s="19">
        <f t="shared" si="214"/>
        <v>292.4238102452257</v>
      </c>
      <c r="BE105" s="53">
        <f t="shared" si="215"/>
        <v>292.4238102452257</v>
      </c>
      <c r="BF105" s="61">
        <f t="shared" si="216"/>
        <v>1.4524845351145454E-2</v>
      </c>
      <c r="BG105" s="62">
        <f t="shared" si="217"/>
        <v>19.681165450801952</v>
      </c>
      <c r="BH105" s="63">
        <f t="shared" si="218"/>
        <v>26.879332328771643</v>
      </c>
      <c r="BI105" s="46">
        <f t="shared" si="219"/>
        <v>0.73220440188297498</v>
      </c>
      <c r="BJ105" s="64">
        <f t="shared" si="220"/>
        <v>0.63050920826526935</v>
      </c>
      <c r="BK105" s="66">
        <v>444</v>
      </c>
      <c r="BL105" s="66">
        <v>1164</v>
      </c>
      <c r="BM105" s="66">
        <v>28</v>
      </c>
      <c r="BN105" s="10">
        <f t="shared" si="221"/>
        <v>1636</v>
      </c>
      <c r="BO105" s="15">
        <f t="shared" si="222"/>
        <v>1083.6132640231087</v>
      </c>
      <c r="BP105" s="9">
        <f t="shared" si="223"/>
        <v>-552.38673597689126</v>
      </c>
      <c r="BQ105" s="53">
        <f t="shared" si="224"/>
        <v>0</v>
      </c>
      <c r="BR105" s="7">
        <f t="shared" si="225"/>
        <v>0</v>
      </c>
      <c r="BS105" s="62">
        <f t="shared" si="226"/>
        <v>0</v>
      </c>
      <c r="BT105" s="48">
        <f t="shared" si="227"/>
        <v>27.998267150981729</v>
      </c>
      <c r="BU105" s="46">
        <f t="shared" si="228"/>
        <v>0</v>
      </c>
      <c r="BV105" s="64">
        <f t="shared" si="229"/>
        <v>1.5097637268909541</v>
      </c>
      <c r="BW105" s="16">
        <f t="shared" si="230"/>
        <v>2135</v>
      </c>
      <c r="BX105" s="69">
        <f t="shared" si="231"/>
        <v>1886.4272044497338</v>
      </c>
      <c r="BY105" s="66">
        <v>0</v>
      </c>
      <c r="BZ105" s="15">
        <f t="shared" si="232"/>
        <v>11.390130181399364</v>
      </c>
      <c r="CA105" s="37">
        <f t="shared" si="233"/>
        <v>11.390130181399364</v>
      </c>
      <c r="CB105" s="54">
        <f t="shared" si="234"/>
        <v>11.390130181399364</v>
      </c>
      <c r="CC105" s="26">
        <f t="shared" si="235"/>
        <v>3.5483271593144483E-3</v>
      </c>
      <c r="CD105" s="47">
        <f t="shared" si="236"/>
        <v>11.390130181399364</v>
      </c>
      <c r="CE105" s="48">
        <f t="shared" si="237"/>
        <v>26.879332328771643</v>
      </c>
      <c r="CF105" s="65">
        <f t="shared" si="238"/>
        <v>0.42375048762678402</v>
      </c>
      <c r="CG105" t="s">
        <v>222</v>
      </c>
      <c r="CH105" s="66">
        <v>0</v>
      </c>
      <c r="CI105" s="15">
        <f t="shared" si="239"/>
        <v>10.549818904575694</v>
      </c>
      <c r="CJ105" s="37">
        <f t="shared" si="240"/>
        <v>10.549818904575694</v>
      </c>
      <c r="CK105" s="54">
        <f t="shared" si="241"/>
        <v>10.549818904575694</v>
      </c>
      <c r="CL105" s="26">
        <f t="shared" si="242"/>
        <v>1.641484192403251E-3</v>
      </c>
      <c r="CM105" s="47">
        <f t="shared" si="243"/>
        <v>10.549818904575694</v>
      </c>
      <c r="CN105" s="48">
        <f t="shared" si="244"/>
        <v>26.879332328771643</v>
      </c>
      <c r="CO105" s="65">
        <f t="shared" si="245"/>
        <v>0.39248813086339823</v>
      </c>
      <c r="CP105" s="70">
        <f t="shared" si="246"/>
        <v>0</v>
      </c>
      <c r="CQ105" s="1">
        <f t="shared" si="247"/>
        <v>2135</v>
      </c>
    </row>
    <row r="106" spans="1:95" x14ac:dyDescent="0.2">
      <c r="A106" s="24" t="s">
        <v>194</v>
      </c>
      <c r="B106">
        <v>0</v>
      </c>
      <c r="C106">
        <v>0</v>
      </c>
      <c r="D106">
        <v>3.8840579710144901E-2</v>
      </c>
      <c r="E106">
        <v>0.96115942028985502</v>
      </c>
      <c r="F106">
        <v>2.1288837744533901E-2</v>
      </c>
      <c r="G106">
        <v>2.1288837744533901E-2</v>
      </c>
      <c r="H106">
        <v>4.89164086687306E-2</v>
      </c>
      <c r="I106">
        <v>4.2724458204334299E-2</v>
      </c>
      <c r="J106">
        <v>4.5715720027943503E-2</v>
      </c>
      <c r="K106">
        <v>3.1196707294992299E-2</v>
      </c>
      <c r="L106">
        <v>0.86144228646848997</v>
      </c>
      <c r="M106">
        <v>-1.6586231148371999</v>
      </c>
      <c r="N106" s="21">
        <v>0</v>
      </c>
      <c r="O106">
        <v>0.99463134300788703</v>
      </c>
      <c r="P106">
        <v>0.97261753808454998</v>
      </c>
      <c r="Q106">
        <v>1.02024302082935</v>
      </c>
      <c r="R106">
        <v>0.98260610040845697</v>
      </c>
      <c r="S106">
        <v>174.169998168945</v>
      </c>
      <c r="T106" s="27">
        <f t="shared" si="186"/>
        <v>0.98260610040845697</v>
      </c>
      <c r="U106" s="27">
        <f t="shared" si="187"/>
        <v>1.02024302082935</v>
      </c>
      <c r="V106" s="39">
        <f t="shared" si="188"/>
        <v>171.14050270893514</v>
      </c>
      <c r="W106" s="38">
        <f t="shared" si="189"/>
        <v>177.69572506972682</v>
      </c>
      <c r="X106" s="44">
        <f t="shared" si="190"/>
        <v>1.2315817566031189</v>
      </c>
      <c r="Y106" s="44">
        <f t="shared" si="191"/>
        <v>3.5710221342173339E-2</v>
      </c>
      <c r="Z106" s="22">
        <f t="shared" si="192"/>
        <v>1</v>
      </c>
      <c r="AA106" s="22">
        <f t="shared" si="193"/>
        <v>1</v>
      </c>
      <c r="AB106" s="22">
        <f t="shared" si="194"/>
        <v>1</v>
      </c>
      <c r="AC106" s="22">
        <v>1</v>
      </c>
      <c r="AD106" s="22">
        <v>1</v>
      </c>
      <c r="AE106" s="22">
        <v>1</v>
      </c>
      <c r="AF106" s="22">
        <f t="shared" si="195"/>
        <v>-0.10573411347504191</v>
      </c>
      <c r="AG106" s="22">
        <f t="shared" si="196"/>
        <v>0.97680415159684475</v>
      </c>
      <c r="AH106" s="22">
        <f t="shared" si="197"/>
        <v>0.86144228646848997</v>
      </c>
      <c r="AI106" s="22">
        <f t="shared" si="198"/>
        <v>1.9671763999435319</v>
      </c>
      <c r="AJ106" s="22">
        <f t="shared" si="199"/>
        <v>-2.6288582302280261</v>
      </c>
      <c r="AK106" s="22">
        <f t="shared" si="200"/>
        <v>1.3004365594014071</v>
      </c>
      <c r="AL106" s="22">
        <f t="shared" si="201"/>
        <v>-1.6586231148371999</v>
      </c>
      <c r="AM106" s="22">
        <f t="shared" si="202"/>
        <v>1.9702351153908262</v>
      </c>
      <c r="AN106" s="46">
        <v>1</v>
      </c>
      <c r="AO106" s="46">
        <v>1</v>
      </c>
      <c r="AP106" s="51">
        <v>1</v>
      </c>
      <c r="AQ106" s="21">
        <v>2</v>
      </c>
      <c r="AR106" s="17">
        <f t="shared" si="203"/>
        <v>14.975220378043701</v>
      </c>
      <c r="AS106" s="17">
        <f t="shared" si="204"/>
        <v>14.975220378043701</v>
      </c>
      <c r="AT106" s="17">
        <f t="shared" si="205"/>
        <v>30.137152553490846</v>
      </c>
      <c r="AU106" s="17">
        <f t="shared" si="206"/>
        <v>14.975220378043701</v>
      </c>
      <c r="AV106" s="17">
        <f t="shared" si="207"/>
        <v>14.975220378043701</v>
      </c>
      <c r="AW106" s="17">
        <f t="shared" si="208"/>
        <v>30.137152553490846</v>
      </c>
      <c r="AX106" s="14">
        <f t="shared" si="209"/>
        <v>1.9121005967818207E-2</v>
      </c>
      <c r="AY106" s="14">
        <f t="shared" si="210"/>
        <v>1.759662915522766E-2</v>
      </c>
      <c r="AZ106" s="67">
        <f t="shared" si="211"/>
        <v>2.5318795118123975E-3</v>
      </c>
      <c r="BA106" s="21">
        <f t="shared" si="212"/>
        <v>0</v>
      </c>
      <c r="BB106" s="66">
        <v>4006</v>
      </c>
      <c r="BC106" s="15">
        <f t="shared" si="213"/>
        <v>2280.0652356265145</v>
      </c>
      <c r="BD106" s="19">
        <f t="shared" si="214"/>
        <v>-1725.9347643734855</v>
      </c>
      <c r="BE106" s="53">
        <f t="shared" si="215"/>
        <v>0</v>
      </c>
      <c r="BF106" s="61">
        <f t="shared" si="216"/>
        <v>0</v>
      </c>
      <c r="BG106" s="62">
        <f t="shared" si="217"/>
        <v>0</v>
      </c>
      <c r="BH106" s="63">
        <f t="shared" si="218"/>
        <v>177.69572506972682</v>
      </c>
      <c r="BI106" s="46">
        <f t="shared" si="219"/>
        <v>0</v>
      </c>
      <c r="BJ106" s="64">
        <f t="shared" si="220"/>
        <v>1.7569672733066493</v>
      </c>
      <c r="BK106" s="66">
        <v>174</v>
      </c>
      <c r="BL106" s="66">
        <v>5051</v>
      </c>
      <c r="BM106" s="66">
        <v>0</v>
      </c>
      <c r="BN106" s="10">
        <f t="shared" si="221"/>
        <v>5225</v>
      </c>
      <c r="BO106" s="15">
        <f t="shared" si="222"/>
        <v>3121.8531716872494</v>
      </c>
      <c r="BP106" s="9">
        <f t="shared" si="223"/>
        <v>-2103.1468283127506</v>
      </c>
      <c r="BQ106" s="53">
        <f t="shared" si="224"/>
        <v>0</v>
      </c>
      <c r="BR106" s="7">
        <f t="shared" si="225"/>
        <v>0</v>
      </c>
      <c r="BS106" s="62">
        <f t="shared" si="226"/>
        <v>0</v>
      </c>
      <c r="BT106" s="48">
        <f t="shared" si="227"/>
        <v>177.69572506972682</v>
      </c>
      <c r="BU106" s="46">
        <f t="shared" si="228"/>
        <v>0</v>
      </c>
      <c r="BV106" s="64">
        <f t="shared" si="229"/>
        <v>1.6736853761690769</v>
      </c>
      <c r="BW106" s="16">
        <f t="shared" si="230"/>
        <v>9369</v>
      </c>
      <c r="BX106" s="69">
        <f t="shared" si="231"/>
        <v>5427.348605130408</v>
      </c>
      <c r="BY106" s="66">
        <v>138</v>
      </c>
      <c r="BZ106" s="15">
        <f t="shared" si="232"/>
        <v>25.430197816643719</v>
      </c>
      <c r="CA106" s="37">
        <f t="shared" si="233"/>
        <v>-112.56980218335627</v>
      </c>
      <c r="CB106" s="54">
        <f t="shared" si="234"/>
        <v>-112.56980218335627</v>
      </c>
      <c r="CC106" s="26">
        <f t="shared" si="235"/>
        <v>-3.5068474200422563E-2</v>
      </c>
      <c r="CD106" s="47">
        <f t="shared" si="236"/>
        <v>-112.56980218335629</v>
      </c>
      <c r="CE106" s="48">
        <f t="shared" si="237"/>
        <v>177.69572506972682</v>
      </c>
      <c r="CF106" s="65">
        <f t="shared" si="238"/>
        <v>-0.63349752583628294</v>
      </c>
      <c r="CG106" t="s">
        <v>222</v>
      </c>
      <c r="CH106" s="66">
        <v>0</v>
      </c>
      <c r="CI106" s="15">
        <f t="shared" si="239"/>
        <v>23.554075098390733</v>
      </c>
      <c r="CJ106" s="37">
        <f t="shared" si="240"/>
        <v>23.554075098390733</v>
      </c>
      <c r="CK106" s="54">
        <f t="shared" si="241"/>
        <v>23.554075098390733</v>
      </c>
      <c r="CL106" s="26">
        <f t="shared" si="242"/>
        <v>3.6648630929501684E-3</v>
      </c>
      <c r="CM106" s="47">
        <f t="shared" si="243"/>
        <v>23.554075098390733</v>
      </c>
      <c r="CN106" s="48">
        <f t="shared" si="244"/>
        <v>177.69572506972682</v>
      </c>
      <c r="CO106" s="65">
        <f t="shared" si="245"/>
        <v>0.13255285173094764</v>
      </c>
      <c r="CP106" s="70">
        <f t="shared" si="246"/>
        <v>0</v>
      </c>
      <c r="CQ106" s="1">
        <f t="shared" si="247"/>
        <v>9507</v>
      </c>
    </row>
    <row r="107" spans="1:95" x14ac:dyDescent="0.2">
      <c r="A107" s="24" t="s">
        <v>123</v>
      </c>
      <c r="B107">
        <v>0</v>
      </c>
      <c r="C107">
        <v>0</v>
      </c>
      <c r="D107">
        <v>8.3499800239712305E-2</v>
      </c>
      <c r="E107">
        <v>0.91650019976028696</v>
      </c>
      <c r="F107">
        <v>1.3508144616607E-2</v>
      </c>
      <c r="G107">
        <v>1.3508144616607E-2</v>
      </c>
      <c r="H107">
        <v>5.3907229419139099E-2</v>
      </c>
      <c r="I107">
        <v>1.48349352277475E-2</v>
      </c>
      <c r="J107">
        <v>2.82791487980147E-2</v>
      </c>
      <c r="K107">
        <v>1.95447903953491E-2</v>
      </c>
      <c r="L107">
        <v>0.68246589691286197</v>
      </c>
      <c r="M107">
        <v>-1.5009392366326899</v>
      </c>
      <c r="N107" s="21">
        <v>0</v>
      </c>
      <c r="O107">
        <v>1.00951612918044</v>
      </c>
      <c r="P107">
        <v>0.98012397982189703</v>
      </c>
      <c r="Q107">
        <v>1.0048115121624199</v>
      </c>
      <c r="R107">
        <v>0.99182114371211205</v>
      </c>
      <c r="S107">
        <v>39.9799995422363</v>
      </c>
      <c r="T107" s="27">
        <f t="shared" si="186"/>
        <v>0.99182114371211205</v>
      </c>
      <c r="U107" s="27">
        <f t="shared" si="187"/>
        <v>1.0048115121624199</v>
      </c>
      <c r="V107" s="39">
        <f t="shared" si="188"/>
        <v>39.653008871590522</v>
      </c>
      <c r="W107" s="38">
        <f t="shared" si="189"/>
        <v>40.172363796287314</v>
      </c>
      <c r="X107" s="44">
        <f t="shared" si="190"/>
        <v>1.2085053674649051</v>
      </c>
      <c r="Y107" s="44">
        <f t="shared" si="191"/>
        <v>3.2440313330453815E-2</v>
      </c>
      <c r="Z107" s="22">
        <f t="shared" si="192"/>
        <v>1</v>
      </c>
      <c r="AA107" s="22">
        <f t="shared" si="193"/>
        <v>1</v>
      </c>
      <c r="AB107" s="22">
        <f t="shared" si="194"/>
        <v>1</v>
      </c>
      <c r="AC107" s="22">
        <v>1</v>
      </c>
      <c r="AD107" s="22">
        <v>1</v>
      </c>
      <c r="AE107" s="22">
        <v>1</v>
      </c>
      <c r="AF107" s="22">
        <f t="shared" si="195"/>
        <v>-0.10573411347504191</v>
      </c>
      <c r="AG107" s="22">
        <f t="shared" si="196"/>
        <v>0.97680415159684475</v>
      </c>
      <c r="AH107" s="22">
        <f t="shared" si="197"/>
        <v>0.68246589691286197</v>
      </c>
      <c r="AI107" s="22">
        <f t="shared" si="198"/>
        <v>1.7882000103879039</v>
      </c>
      <c r="AJ107" s="22">
        <f t="shared" si="199"/>
        <v>-2.6288582302280261</v>
      </c>
      <c r="AK107" s="22">
        <f t="shared" si="200"/>
        <v>1.3004365594014071</v>
      </c>
      <c r="AL107" s="22">
        <f t="shared" si="201"/>
        <v>-1.5009392366326899</v>
      </c>
      <c r="AM107" s="22">
        <f t="shared" si="202"/>
        <v>2.127918993595336</v>
      </c>
      <c r="AN107" s="46">
        <v>1</v>
      </c>
      <c r="AO107" s="46">
        <v>1</v>
      </c>
      <c r="AP107" s="51">
        <v>1</v>
      </c>
      <c r="AQ107" s="21">
        <v>1</v>
      </c>
      <c r="AR107" s="17">
        <f t="shared" si="203"/>
        <v>10.225024852751771</v>
      </c>
      <c r="AS107" s="17">
        <f t="shared" si="204"/>
        <v>10.225024852751771</v>
      </c>
      <c r="AT107" s="17">
        <f t="shared" si="205"/>
        <v>20.503139388899136</v>
      </c>
      <c r="AU107" s="17">
        <f t="shared" si="206"/>
        <v>10.225024852751771</v>
      </c>
      <c r="AV107" s="17">
        <f t="shared" si="207"/>
        <v>10.225024852751771</v>
      </c>
      <c r="AW107" s="17">
        <f t="shared" si="208"/>
        <v>20.503139388899136</v>
      </c>
      <c r="AX107" s="14">
        <f t="shared" si="209"/>
        <v>1.3055751855058648E-2</v>
      </c>
      <c r="AY107" s="14">
        <f t="shared" si="210"/>
        <v>1.2014913029304212E-2</v>
      </c>
      <c r="AZ107" s="67">
        <f t="shared" si="211"/>
        <v>1.7225077403861921E-3</v>
      </c>
      <c r="BA107" s="21">
        <f t="shared" si="212"/>
        <v>0</v>
      </c>
      <c r="BB107" s="66">
        <v>1879</v>
      </c>
      <c r="BC107" s="15">
        <f t="shared" si="213"/>
        <v>1556.8200742046133</v>
      </c>
      <c r="BD107" s="19">
        <f t="shared" si="214"/>
        <v>-322.17992579538668</v>
      </c>
      <c r="BE107" s="53">
        <f t="shared" si="215"/>
        <v>0</v>
      </c>
      <c r="BF107" s="61">
        <f t="shared" si="216"/>
        <v>0</v>
      </c>
      <c r="BG107" s="62">
        <f t="shared" si="217"/>
        <v>0</v>
      </c>
      <c r="BH107" s="63">
        <f t="shared" si="218"/>
        <v>40.172363796287314</v>
      </c>
      <c r="BI107" s="46">
        <f t="shared" si="219"/>
        <v>0</v>
      </c>
      <c r="BJ107" s="64">
        <f t="shared" si="220"/>
        <v>1.2069474380075615</v>
      </c>
      <c r="BK107" s="66">
        <v>320</v>
      </c>
      <c r="BL107" s="66">
        <v>3118</v>
      </c>
      <c r="BM107" s="66">
        <v>0</v>
      </c>
      <c r="BN107" s="10">
        <f t="shared" si="221"/>
        <v>3438</v>
      </c>
      <c r="BO107" s="15">
        <f t="shared" si="222"/>
        <v>2131.589750354919</v>
      </c>
      <c r="BP107" s="9">
        <f t="shared" si="223"/>
        <v>-1306.410249645081</v>
      </c>
      <c r="BQ107" s="53">
        <f t="shared" si="224"/>
        <v>0</v>
      </c>
      <c r="BR107" s="7">
        <f t="shared" si="225"/>
        <v>0</v>
      </c>
      <c r="BS107" s="62">
        <f t="shared" si="226"/>
        <v>0</v>
      </c>
      <c r="BT107" s="48">
        <f t="shared" si="227"/>
        <v>40.172363796287314</v>
      </c>
      <c r="BU107" s="46">
        <f t="shared" si="228"/>
        <v>0</v>
      </c>
      <c r="BV107" s="64">
        <f t="shared" si="229"/>
        <v>1.6128807147001707</v>
      </c>
      <c r="BW107" s="16">
        <f t="shared" si="230"/>
        <v>5317</v>
      </c>
      <c r="BX107" s="69">
        <f t="shared" si="231"/>
        <v>3705.7106923039714</v>
      </c>
      <c r="BY107" s="66">
        <v>0</v>
      </c>
      <c r="BZ107" s="15">
        <f t="shared" si="232"/>
        <v>17.300867744438914</v>
      </c>
      <c r="CA107" s="37">
        <f t="shared" si="233"/>
        <v>17.300867744438914</v>
      </c>
      <c r="CB107" s="54">
        <f t="shared" si="234"/>
        <v>17.300867744438914</v>
      </c>
      <c r="CC107" s="26">
        <f t="shared" si="235"/>
        <v>5.3896784250588589E-3</v>
      </c>
      <c r="CD107" s="47">
        <f t="shared" si="236"/>
        <v>17.300867744438914</v>
      </c>
      <c r="CE107" s="48">
        <f t="shared" si="237"/>
        <v>39.653008871590522</v>
      </c>
      <c r="CF107" s="65">
        <f t="shared" si="238"/>
        <v>0.43630655621783487</v>
      </c>
      <c r="CG107" t="s">
        <v>222</v>
      </c>
      <c r="CH107" s="66">
        <v>0</v>
      </c>
      <c r="CI107" s="15">
        <f t="shared" si="239"/>
        <v>16.024489508812746</v>
      </c>
      <c r="CJ107" s="37">
        <f t="shared" si="240"/>
        <v>16.024489508812746</v>
      </c>
      <c r="CK107" s="54">
        <f t="shared" si="241"/>
        <v>16.024489508812746</v>
      </c>
      <c r="CL107" s="26">
        <f t="shared" si="242"/>
        <v>2.4933078432881196E-3</v>
      </c>
      <c r="CM107" s="47">
        <f t="shared" si="243"/>
        <v>16.024489508812746</v>
      </c>
      <c r="CN107" s="48">
        <f t="shared" si="244"/>
        <v>39.653008871590522</v>
      </c>
      <c r="CO107" s="65">
        <f t="shared" si="245"/>
        <v>0.40411787061872934</v>
      </c>
      <c r="CP107" s="70">
        <f t="shared" si="246"/>
        <v>0</v>
      </c>
      <c r="CQ107" s="1">
        <f t="shared" si="247"/>
        <v>5317</v>
      </c>
    </row>
    <row r="108" spans="1:95" x14ac:dyDescent="0.2">
      <c r="A108" s="24" t="s">
        <v>263</v>
      </c>
      <c r="B108">
        <v>1</v>
      </c>
      <c r="C108">
        <v>1</v>
      </c>
      <c r="D108">
        <v>0.55333599680383505</v>
      </c>
      <c r="E108">
        <v>0.44666400319616401</v>
      </c>
      <c r="F108">
        <v>0.88994835121175997</v>
      </c>
      <c r="G108">
        <v>0.88994835121175997</v>
      </c>
      <c r="H108">
        <v>0.54701211867948096</v>
      </c>
      <c r="I108">
        <v>0.61345591307981595</v>
      </c>
      <c r="J108">
        <v>0.579282158132154</v>
      </c>
      <c r="K108">
        <v>0.71800501496584301</v>
      </c>
      <c r="L108">
        <v>0.71445092692721301</v>
      </c>
      <c r="M108">
        <v>-1.1837393633426501</v>
      </c>
      <c r="N108" s="21">
        <v>0</v>
      </c>
      <c r="O108">
        <v>1.0061890095304999</v>
      </c>
      <c r="P108">
        <v>0.994015801263056</v>
      </c>
      <c r="Q108">
        <v>1.0025174844076501</v>
      </c>
      <c r="R108">
        <v>0.99730925075894905</v>
      </c>
      <c r="S108">
        <v>211.30999755859301</v>
      </c>
      <c r="T108" s="27">
        <f t="shared" si="186"/>
        <v>0.994015801263056</v>
      </c>
      <c r="U108" s="27">
        <f t="shared" si="187"/>
        <v>1.0025174844076501</v>
      </c>
      <c r="V108" s="39">
        <f t="shared" si="188"/>
        <v>210.04547653809925</v>
      </c>
      <c r="W108" s="38">
        <f t="shared" si="189"/>
        <v>211.84196718262734</v>
      </c>
      <c r="X108" s="44">
        <f t="shared" si="190"/>
        <v>0.96573080099091679</v>
      </c>
      <c r="Y108" s="44">
        <f t="shared" si="191"/>
        <v>0.68442684344066407</v>
      </c>
      <c r="Z108" s="22">
        <f t="shared" si="192"/>
        <v>1</v>
      </c>
      <c r="AA108" s="22">
        <f t="shared" si="193"/>
        <v>1</v>
      </c>
      <c r="AB108" s="22">
        <f t="shared" si="194"/>
        <v>1</v>
      </c>
      <c r="AC108" s="22">
        <v>1</v>
      </c>
      <c r="AD108" s="22">
        <v>1</v>
      </c>
      <c r="AE108" s="22">
        <v>1</v>
      </c>
      <c r="AF108" s="22">
        <f t="shared" si="195"/>
        <v>-0.10573411347504191</v>
      </c>
      <c r="AG108" s="22">
        <f t="shared" si="196"/>
        <v>0.97680415159684475</v>
      </c>
      <c r="AH108" s="22">
        <f t="shared" si="197"/>
        <v>0.71445092692721301</v>
      </c>
      <c r="AI108" s="22">
        <f t="shared" si="198"/>
        <v>1.8201850404022548</v>
      </c>
      <c r="AJ108" s="22">
        <f t="shared" si="199"/>
        <v>-2.6288582302280261</v>
      </c>
      <c r="AK108" s="22">
        <f t="shared" si="200"/>
        <v>1.3004365594014071</v>
      </c>
      <c r="AL108" s="22">
        <f t="shared" si="201"/>
        <v>-1.1837393633426501</v>
      </c>
      <c r="AM108" s="22">
        <f t="shared" si="202"/>
        <v>2.4451188668853758</v>
      </c>
      <c r="AN108" s="46">
        <v>1</v>
      </c>
      <c r="AO108" s="46">
        <v>1</v>
      </c>
      <c r="AP108" s="51">
        <v>1</v>
      </c>
      <c r="AQ108" s="21">
        <v>2</v>
      </c>
      <c r="AR108" s="17">
        <f t="shared" si="203"/>
        <v>10.976456555135558</v>
      </c>
      <c r="AS108" s="17">
        <f t="shared" si="204"/>
        <v>10.976456555135558</v>
      </c>
      <c r="AT108" s="17">
        <f t="shared" si="205"/>
        <v>71.487465939864677</v>
      </c>
      <c r="AU108" s="17">
        <f t="shared" si="206"/>
        <v>10.976456555135558</v>
      </c>
      <c r="AV108" s="17">
        <f t="shared" si="207"/>
        <v>10.976456555135558</v>
      </c>
      <c r="AW108" s="17">
        <f t="shared" si="208"/>
        <v>71.487465939864677</v>
      </c>
      <c r="AX108" s="14">
        <f t="shared" si="209"/>
        <v>1.4015212197075008E-2</v>
      </c>
      <c r="AY108" s="14">
        <f t="shared" si="210"/>
        <v>1.2897882673057547E-2</v>
      </c>
      <c r="AZ108" s="67">
        <f t="shared" si="211"/>
        <v>6.005797994461313E-3</v>
      </c>
      <c r="BA108" s="21">
        <f t="shared" si="212"/>
        <v>0</v>
      </c>
      <c r="BB108" s="66">
        <v>0</v>
      </c>
      <c r="BC108" s="15">
        <f t="shared" si="213"/>
        <v>1671.2299632280124</v>
      </c>
      <c r="BD108" s="19">
        <f t="shared" si="214"/>
        <v>1671.2299632280124</v>
      </c>
      <c r="BE108" s="53">
        <f t="shared" si="215"/>
        <v>1671.2299632280124</v>
      </c>
      <c r="BF108" s="61">
        <f t="shared" si="216"/>
        <v>8.3010876377443352E-2</v>
      </c>
      <c r="BG108" s="62">
        <f t="shared" si="217"/>
        <v>112.47973749143495</v>
      </c>
      <c r="BH108" s="63">
        <f t="shared" si="218"/>
        <v>210.04547653809925</v>
      </c>
      <c r="BI108" s="46">
        <f t="shared" si="219"/>
        <v>0.53550183200937784</v>
      </c>
      <c r="BJ108" s="64">
        <f t="shared" si="220"/>
        <v>0</v>
      </c>
      <c r="BK108" s="66">
        <v>0</v>
      </c>
      <c r="BL108" s="66">
        <v>0</v>
      </c>
      <c r="BM108" s="66">
        <v>0</v>
      </c>
      <c r="BN108" s="10">
        <f t="shared" si="221"/>
        <v>0</v>
      </c>
      <c r="BO108" s="15">
        <f t="shared" si="222"/>
        <v>2288.2391607924856</v>
      </c>
      <c r="BP108" s="9">
        <f t="shared" si="223"/>
        <v>2288.2391607924856</v>
      </c>
      <c r="BQ108" s="53">
        <f t="shared" si="224"/>
        <v>2288.2391607924856</v>
      </c>
      <c r="BR108" s="7">
        <f t="shared" si="225"/>
        <v>3.6048226642973441E-2</v>
      </c>
      <c r="BS108" s="62">
        <f t="shared" si="226"/>
        <v>174.36527227206238</v>
      </c>
      <c r="BT108" s="48">
        <f t="shared" si="227"/>
        <v>210.04547653809925</v>
      </c>
      <c r="BU108" s="46">
        <f t="shared" si="228"/>
        <v>0.83013105136037058</v>
      </c>
      <c r="BV108" s="64">
        <f t="shared" si="229"/>
        <v>0</v>
      </c>
      <c r="BW108" s="16">
        <f t="shared" si="230"/>
        <v>211</v>
      </c>
      <c r="BX108" s="69">
        <f t="shared" si="231"/>
        <v>4019.7913590768671</v>
      </c>
      <c r="BY108" s="66">
        <v>211</v>
      </c>
      <c r="BZ108" s="15">
        <f t="shared" si="232"/>
        <v>60.322235056369429</v>
      </c>
      <c r="CA108" s="37">
        <f t="shared" si="233"/>
        <v>-150.67776494363056</v>
      </c>
      <c r="CB108" s="54">
        <f t="shared" si="234"/>
        <v>-150.67776494363056</v>
      </c>
      <c r="CC108" s="26">
        <f t="shared" si="235"/>
        <v>-4.6940113689604594E-2</v>
      </c>
      <c r="CD108" s="47">
        <f t="shared" si="236"/>
        <v>-150.67776494363056</v>
      </c>
      <c r="CE108" s="48">
        <f t="shared" si="237"/>
        <v>211.84196718262734</v>
      </c>
      <c r="CF108" s="65">
        <f t="shared" si="238"/>
        <v>-0.7112743850878821</v>
      </c>
      <c r="CG108" t="s">
        <v>222</v>
      </c>
      <c r="CH108" s="66">
        <v>0</v>
      </c>
      <c r="CI108" s="15">
        <f t="shared" si="239"/>
        <v>55.871938742473596</v>
      </c>
      <c r="CJ108" s="37">
        <f t="shared" si="240"/>
        <v>55.871938742473596</v>
      </c>
      <c r="CK108" s="54">
        <f t="shared" si="241"/>
        <v>55.871938742473596</v>
      </c>
      <c r="CL108" s="26">
        <f t="shared" si="242"/>
        <v>8.6933155037301375E-3</v>
      </c>
      <c r="CM108" s="47">
        <f t="shared" si="243"/>
        <v>55.871938742473596</v>
      </c>
      <c r="CN108" s="48">
        <f t="shared" si="244"/>
        <v>211.84196718262734</v>
      </c>
      <c r="CO108" s="65">
        <f t="shared" si="245"/>
        <v>0.26374348522881125</v>
      </c>
      <c r="CP108" s="70">
        <f t="shared" si="246"/>
        <v>0</v>
      </c>
      <c r="CQ108" s="1">
        <f t="shared" si="247"/>
        <v>422</v>
      </c>
    </row>
    <row r="109" spans="1:95" x14ac:dyDescent="0.2">
      <c r="A109" s="24" t="s">
        <v>233</v>
      </c>
      <c r="B109">
        <v>0</v>
      </c>
      <c r="C109">
        <v>0</v>
      </c>
      <c r="D109">
        <v>0.119456652017578</v>
      </c>
      <c r="E109">
        <v>0.88054334798242095</v>
      </c>
      <c r="F109">
        <v>0.17004370282081799</v>
      </c>
      <c r="G109">
        <v>0.17004370282081799</v>
      </c>
      <c r="H109">
        <v>0.10154617634768</v>
      </c>
      <c r="I109">
        <v>9.3606351859590403E-2</v>
      </c>
      <c r="J109">
        <v>9.74954722702394E-2</v>
      </c>
      <c r="K109">
        <v>0.128757489541758</v>
      </c>
      <c r="L109">
        <v>1.10369717492243</v>
      </c>
      <c r="M109">
        <v>-1.7035939339816699</v>
      </c>
      <c r="N109" s="21">
        <v>0</v>
      </c>
      <c r="O109">
        <v>1.00391978704847</v>
      </c>
      <c r="P109">
        <v>0.985922720393</v>
      </c>
      <c r="Q109">
        <v>0.99979979037130695</v>
      </c>
      <c r="R109">
        <v>0.98219436965462903</v>
      </c>
      <c r="S109">
        <v>215.30999755859301</v>
      </c>
      <c r="T109" s="27">
        <f t="shared" si="186"/>
        <v>0.98219436965462903</v>
      </c>
      <c r="U109" s="27">
        <f t="shared" si="187"/>
        <v>0.99979979037130695</v>
      </c>
      <c r="V109" s="39">
        <f t="shared" si="188"/>
        <v>211.47626733240199</v>
      </c>
      <c r="W109" s="38">
        <f t="shared" si="189"/>
        <v>215.26689042392789</v>
      </c>
      <c r="X109" s="44">
        <f t="shared" si="190"/>
        <v>1.1899256812551615</v>
      </c>
      <c r="Y109" s="44">
        <f t="shared" si="191"/>
        <v>0.12584993538264025</v>
      </c>
      <c r="Z109" s="22">
        <f t="shared" si="192"/>
        <v>1</v>
      </c>
      <c r="AA109" s="22">
        <f t="shared" si="193"/>
        <v>1</v>
      </c>
      <c r="AB109" s="22">
        <f t="shared" si="194"/>
        <v>1</v>
      </c>
      <c r="AC109" s="22">
        <v>1</v>
      </c>
      <c r="AD109" s="22">
        <v>1</v>
      </c>
      <c r="AE109" s="22">
        <v>1</v>
      </c>
      <c r="AF109" s="22">
        <f t="shared" si="195"/>
        <v>-0.10573411347504191</v>
      </c>
      <c r="AG109" s="22">
        <f t="shared" si="196"/>
        <v>0.97680415159684475</v>
      </c>
      <c r="AH109" s="22">
        <f t="shared" si="197"/>
        <v>0.97680415159684475</v>
      </c>
      <c r="AI109" s="22">
        <f t="shared" si="198"/>
        <v>2.0825382650718867</v>
      </c>
      <c r="AJ109" s="22">
        <f t="shared" si="199"/>
        <v>-2.6288582302280261</v>
      </c>
      <c r="AK109" s="22">
        <f t="shared" si="200"/>
        <v>1.3004365594014071</v>
      </c>
      <c r="AL109" s="22">
        <f t="shared" si="201"/>
        <v>-1.7035939339816699</v>
      </c>
      <c r="AM109" s="22">
        <f t="shared" si="202"/>
        <v>1.9252642962463562</v>
      </c>
      <c r="AN109" s="46">
        <v>1</v>
      </c>
      <c r="AO109" s="49">
        <v>0</v>
      </c>
      <c r="AP109" s="51">
        <v>0.5</v>
      </c>
      <c r="AQ109" s="21">
        <v>2</v>
      </c>
      <c r="AR109" s="17">
        <f t="shared" si="203"/>
        <v>18.809270836669928</v>
      </c>
      <c r="AS109" s="17">
        <f t="shared" si="204"/>
        <v>0</v>
      </c>
      <c r="AT109" s="17">
        <f t="shared" si="205"/>
        <v>13.739199441240171</v>
      </c>
      <c r="AU109" s="17">
        <f t="shared" si="206"/>
        <v>18.809270836669928</v>
      </c>
      <c r="AV109" s="17">
        <f t="shared" si="207"/>
        <v>0</v>
      </c>
      <c r="AW109" s="17">
        <f t="shared" si="208"/>
        <v>13.739199441240171</v>
      </c>
      <c r="AX109" s="14">
        <f t="shared" si="209"/>
        <v>2.4016486625170995E-2</v>
      </c>
      <c r="AY109" s="14">
        <f t="shared" si="210"/>
        <v>0</v>
      </c>
      <c r="AZ109" s="67">
        <f t="shared" si="211"/>
        <v>1.1542562792632178E-3</v>
      </c>
      <c r="BA109" s="21">
        <f t="shared" si="212"/>
        <v>0</v>
      </c>
      <c r="BB109" s="66">
        <v>2799</v>
      </c>
      <c r="BC109" s="15">
        <f t="shared" si="213"/>
        <v>2863.8219311318903</v>
      </c>
      <c r="BD109" s="19">
        <f t="shared" si="214"/>
        <v>64.821931131890324</v>
      </c>
      <c r="BE109" s="53">
        <f t="shared" si="215"/>
        <v>64.821931131890324</v>
      </c>
      <c r="BF109" s="61">
        <f t="shared" si="216"/>
        <v>3.2197396110246464E-3</v>
      </c>
      <c r="BG109" s="62">
        <f t="shared" si="217"/>
        <v>4.3627471729383647</v>
      </c>
      <c r="BH109" s="63">
        <f t="shared" si="218"/>
        <v>211.47626733240199</v>
      </c>
      <c r="BI109" s="46">
        <f t="shared" si="219"/>
        <v>2.0629961120322428E-2</v>
      </c>
      <c r="BJ109" s="64">
        <f t="shared" si="220"/>
        <v>0.97736523684408327</v>
      </c>
      <c r="BK109" s="66">
        <v>0</v>
      </c>
      <c r="BL109" s="66">
        <v>0</v>
      </c>
      <c r="BM109" s="66">
        <v>0</v>
      </c>
      <c r="BN109" s="10">
        <f t="shared" si="221"/>
        <v>0</v>
      </c>
      <c r="BO109" s="15">
        <f t="shared" si="222"/>
        <v>0</v>
      </c>
      <c r="BP109" s="9">
        <f t="shared" si="223"/>
        <v>0</v>
      </c>
      <c r="BQ109" s="53">
        <f t="shared" si="224"/>
        <v>0</v>
      </c>
      <c r="BR109" s="7">
        <f t="shared" si="225"/>
        <v>0</v>
      </c>
      <c r="BS109" s="62">
        <f t="shared" si="226"/>
        <v>0</v>
      </c>
      <c r="BT109" s="48">
        <f t="shared" si="227"/>
        <v>215.26689042392789</v>
      </c>
      <c r="BU109" s="46">
        <f t="shared" si="228"/>
        <v>0</v>
      </c>
      <c r="BV109" s="64" t="e">
        <f t="shared" si="229"/>
        <v>#DIV/0!</v>
      </c>
      <c r="BW109" s="16">
        <f t="shared" si="230"/>
        <v>2799</v>
      </c>
      <c r="BX109" s="69">
        <f t="shared" si="231"/>
        <v>2875.4152812008101</v>
      </c>
      <c r="BY109" s="66">
        <v>0</v>
      </c>
      <c r="BZ109" s="15">
        <f t="shared" si="232"/>
        <v>11.59335006891976</v>
      </c>
      <c r="CA109" s="37">
        <f t="shared" si="233"/>
        <v>11.59335006891976</v>
      </c>
      <c r="CB109" s="54">
        <f t="shared" si="234"/>
        <v>11.59335006891976</v>
      </c>
      <c r="CC109" s="26">
        <f t="shared" si="235"/>
        <v>3.6116355354890261E-3</v>
      </c>
      <c r="CD109" s="47">
        <f t="shared" si="236"/>
        <v>11.59335006891976</v>
      </c>
      <c r="CE109" s="48">
        <f t="shared" si="237"/>
        <v>211.47626733240199</v>
      </c>
      <c r="CF109" s="65">
        <f t="shared" si="238"/>
        <v>5.4821045477869791E-2</v>
      </c>
      <c r="CG109" t="s">
        <v>222</v>
      </c>
      <c r="CH109" s="66">
        <v>0</v>
      </c>
      <c r="CI109" s="15">
        <f t="shared" si="239"/>
        <v>10.738046165985715</v>
      </c>
      <c r="CJ109" s="37">
        <f t="shared" si="240"/>
        <v>10.738046165985715</v>
      </c>
      <c r="CK109" s="54">
        <f t="shared" si="241"/>
        <v>10.738046165985715</v>
      </c>
      <c r="CL109" s="26">
        <f t="shared" si="242"/>
        <v>1.6707711476560939E-3</v>
      </c>
      <c r="CM109" s="47">
        <f t="shared" si="243"/>
        <v>10.738046165985715</v>
      </c>
      <c r="CN109" s="48">
        <f t="shared" si="244"/>
        <v>211.47626733240199</v>
      </c>
      <c r="CO109" s="65">
        <f t="shared" si="245"/>
        <v>5.077660156119302E-2</v>
      </c>
      <c r="CP109" s="70">
        <f t="shared" si="246"/>
        <v>0</v>
      </c>
      <c r="CQ109" s="1">
        <f t="shared" si="247"/>
        <v>2799</v>
      </c>
    </row>
    <row r="110" spans="1:95" x14ac:dyDescent="0.2">
      <c r="A110" s="31" t="s">
        <v>124</v>
      </c>
      <c r="B110">
        <v>0</v>
      </c>
      <c r="C110">
        <v>0</v>
      </c>
      <c r="D110">
        <v>4.97382198952879E-2</v>
      </c>
      <c r="E110">
        <v>0.95026178010471196</v>
      </c>
      <c r="F110">
        <v>5.6420233463034999E-2</v>
      </c>
      <c r="G110">
        <v>5.6420233463034999E-2</v>
      </c>
      <c r="H110">
        <v>0.12200282087447099</v>
      </c>
      <c r="I110">
        <v>0.16925246826516199</v>
      </c>
      <c r="J110">
        <v>0.14369856842820899</v>
      </c>
      <c r="K110">
        <v>9.0041694669877603E-2</v>
      </c>
      <c r="L110">
        <v>0.97870587211734505</v>
      </c>
      <c r="M110">
        <v>-1.79743592096886</v>
      </c>
      <c r="N110" s="21">
        <v>0</v>
      </c>
      <c r="O110">
        <v>1.0159644305322599</v>
      </c>
      <c r="P110">
        <v>0.97029218959577201</v>
      </c>
      <c r="Q110">
        <v>1.01009488747858</v>
      </c>
      <c r="R110">
        <v>0.98920951953125102</v>
      </c>
      <c r="S110">
        <v>49.169998168945298</v>
      </c>
      <c r="T110" s="27">
        <f t="shared" si="186"/>
        <v>0.98920951953125102</v>
      </c>
      <c r="U110" s="27">
        <f t="shared" si="187"/>
        <v>1.01009488747858</v>
      </c>
      <c r="V110" s="39">
        <f t="shared" si="188"/>
        <v>48.639430264054873</v>
      </c>
      <c r="W110" s="38">
        <f t="shared" si="189"/>
        <v>49.666363767782784</v>
      </c>
      <c r="X110" s="44">
        <f t="shared" si="190"/>
        <v>1.2259507092489872</v>
      </c>
      <c r="Y110" s="44">
        <f t="shared" si="191"/>
        <v>9.8224891294153932E-2</v>
      </c>
      <c r="Z110" s="22">
        <f t="shared" si="192"/>
        <v>1</v>
      </c>
      <c r="AA110" s="22">
        <f t="shared" si="193"/>
        <v>1</v>
      </c>
      <c r="AB110" s="22">
        <f t="shared" si="194"/>
        <v>1</v>
      </c>
      <c r="AC110" s="22">
        <v>1</v>
      </c>
      <c r="AD110" s="22">
        <v>1</v>
      </c>
      <c r="AE110" s="22">
        <v>1</v>
      </c>
      <c r="AF110" s="22">
        <f t="shared" si="195"/>
        <v>-0.10573411347504191</v>
      </c>
      <c r="AG110" s="22">
        <f t="shared" si="196"/>
        <v>0.97680415159684475</v>
      </c>
      <c r="AH110" s="22">
        <f t="shared" si="197"/>
        <v>0.97680415159684475</v>
      </c>
      <c r="AI110" s="22">
        <f t="shared" si="198"/>
        <v>2.0825382650718867</v>
      </c>
      <c r="AJ110" s="22">
        <f t="shared" si="199"/>
        <v>-2.6288582302280261</v>
      </c>
      <c r="AK110" s="22">
        <f t="shared" si="200"/>
        <v>1.3004365594014071</v>
      </c>
      <c r="AL110" s="22">
        <f t="shared" si="201"/>
        <v>-1.79743592096886</v>
      </c>
      <c r="AM110" s="22">
        <f t="shared" si="202"/>
        <v>1.8314223092591662</v>
      </c>
      <c r="AN110" s="46">
        <v>1</v>
      </c>
      <c r="AO110" s="46">
        <v>1</v>
      </c>
      <c r="AP110" s="51">
        <v>1</v>
      </c>
      <c r="AQ110" s="21">
        <v>1</v>
      </c>
      <c r="AR110" s="17">
        <f t="shared" si="203"/>
        <v>18.809270836669928</v>
      </c>
      <c r="AS110" s="17">
        <f t="shared" si="204"/>
        <v>18.809270836669928</v>
      </c>
      <c r="AT110" s="17">
        <f t="shared" si="205"/>
        <v>11.250038294502275</v>
      </c>
      <c r="AU110" s="17">
        <f t="shared" si="206"/>
        <v>18.809270836669928</v>
      </c>
      <c r="AV110" s="17">
        <f t="shared" si="207"/>
        <v>18.809270836669928</v>
      </c>
      <c r="AW110" s="17">
        <f t="shared" si="208"/>
        <v>11.250038294502275</v>
      </c>
      <c r="AX110" s="14">
        <f t="shared" si="209"/>
        <v>2.4016486625170995E-2</v>
      </c>
      <c r="AY110" s="14">
        <f t="shared" si="210"/>
        <v>2.2101829237744893E-2</v>
      </c>
      <c r="AZ110" s="67">
        <f t="shared" si="211"/>
        <v>9.4513711653411881E-4</v>
      </c>
      <c r="BA110" s="21">
        <f t="shared" si="212"/>
        <v>0</v>
      </c>
      <c r="BB110" s="66">
        <v>3049</v>
      </c>
      <c r="BC110" s="15">
        <f t="shared" si="213"/>
        <v>2863.8219311318903</v>
      </c>
      <c r="BD110" s="19">
        <f t="shared" si="214"/>
        <v>-185.17806886810968</v>
      </c>
      <c r="BE110" s="53">
        <f t="shared" si="215"/>
        <v>0</v>
      </c>
      <c r="BF110" s="61">
        <f t="shared" si="216"/>
        <v>0</v>
      </c>
      <c r="BG110" s="62">
        <f t="shared" si="217"/>
        <v>0</v>
      </c>
      <c r="BH110" s="63">
        <f t="shared" si="218"/>
        <v>49.666363767782784</v>
      </c>
      <c r="BI110" s="46">
        <f t="shared" si="219"/>
        <v>0</v>
      </c>
      <c r="BJ110" s="64">
        <f t="shared" si="220"/>
        <v>1.0646611672517363</v>
      </c>
      <c r="BK110" s="66">
        <v>98</v>
      </c>
      <c r="BL110" s="66">
        <v>5409</v>
      </c>
      <c r="BM110" s="66">
        <v>0</v>
      </c>
      <c r="BN110" s="10">
        <f t="shared" si="221"/>
        <v>5507</v>
      </c>
      <c r="BO110" s="15">
        <f t="shared" si="222"/>
        <v>3921.1297287267971</v>
      </c>
      <c r="BP110" s="9">
        <f t="shared" si="223"/>
        <v>-1585.8702712732029</v>
      </c>
      <c r="BQ110" s="53">
        <f t="shared" si="224"/>
        <v>0</v>
      </c>
      <c r="BR110" s="7">
        <f t="shared" si="225"/>
        <v>0</v>
      </c>
      <c r="BS110" s="62">
        <f t="shared" si="226"/>
        <v>0</v>
      </c>
      <c r="BT110" s="48">
        <f t="shared" si="227"/>
        <v>49.666363767782784</v>
      </c>
      <c r="BU110" s="46">
        <f t="shared" si="228"/>
        <v>0</v>
      </c>
      <c r="BV110" s="64">
        <f t="shared" si="229"/>
        <v>1.4044421840101016</v>
      </c>
      <c r="BW110" s="16">
        <f t="shared" si="230"/>
        <v>8556</v>
      </c>
      <c r="BX110" s="69">
        <f t="shared" si="231"/>
        <v>6794.4446170571555</v>
      </c>
      <c r="BY110" s="66">
        <v>0</v>
      </c>
      <c r="BZ110" s="15">
        <f t="shared" si="232"/>
        <v>9.4929571984686891</v>
      </c>
      <c r="CA110" s="37">
        <f t="shared" si="233"/>
        <v>9.4929571984686891</v>
      </c>
      <c r="CB110" s="54">
        <f t="shared" si="234"/>
        <v>9.4929571984686891</v>
      </c>
      <c r="CC110" s="26">
        <f t="shared" si="235"/>
        <v>2.9573075384637698E-3</v>
      </c>
      <c r="CD110" s="47">
        <f t="shared" si="236"/>
        <v>9.4929571984686891</v>
      </c>
      <c r="CE110" s="48">
        <f t="shared" si="237"/>
        <v>48.639430264054873</v>
      </c>
      <c r="CF110" s="65">
        <f t="shared" si="238"/>
        <v>0.19516999164943138</v>
      </c>
      <c r="CG110" t="s">
        <v>222</v>
      </c>
      <c r="CH110" s="66">
        <v>0</v>
      </c>
      <c r="CI110" s="15">
        <f t="shared" si="239"/>
        <v>8.7926105951169067</v>
      </c>
      <c r="CJ110" s="37">
        <f t="shared" si="240"/>
        <v>8.7926105951169067</v>
      </c>
      <c r="CK110" s="54">
        <f t="shared" si="241"/>
        <v>8.7926105951169067</v>
      </c>
      <c r="CL110" s="26">
        <f t="shared" si="242"/>
        <v>1.3680738439578197E-3</v>
      </c>
      <c r="CM110" s="47">
        <f t="shared" si="243"/>
        <v>8.7926105951169067</v>
      </c>
      <c r="CN110" s="48">
        <f t="shared" si="244"/>
        <v>48.639430264054873</v>
      </c>
      <c r="CO110" s="65">
        <f t="shared" si="245"/>
        <v>0.18077124973264236</v>
      </c>
      <c r="CP110" s="70">
        <f t="shared" si="246"/>
        <v>0</v>
      </c>
      <c r="CQ110" s="1">
        <f t="shared" si="247"/>
        <v>8556</v>
      </c>
    </row>
    <row r="111" spans="1:95" x14ac:dyDescent="0.2">
      <c r="A111" s="31" t="s">
        <v>195</v>
      </c>
      <c r="B111">
        <v>0</v>
      </c>
      <c r="C111">
        <v>0</v>
      </c>
      <c r="D111">
        <v>6.5521374350778996E-2</v>
      </c>
      <c r="E111">
        <v>0.93447862564922002</v>
      </c>
      <c r="F111">
        <v>3.6948748510131101E-2</v>
      </c>
      <c r="G111">
        <v>3.6948748510131101E-2</v>
      </c>
      <c r="H111">
        <v>0.16464688675302899</v>
      </c>
      <c r="I111">
        <v>0.116172168825741</v>
      </c>
      <c r="J111">
        <v>0.13830179291862299</v>
      </c>
      <c r="K111">
        <v>7.1484810729625897E-2</v>
      </c>
      <c r="L111">
        <v>0.82864151429541699</v>
      </c>
      <c r="M111">
        <v>-2.1347721447778101</v>
      </c>
      <c r="N111" s="21">
        <v>0</v>
      </c>
      <c r="O111">
        <v>1.0081680817004599</v>
      </c>
      <c r="P111">
        <v>0.99359884430154299</v>
      </c>
      <c r="Q111">
        <v>1.0126144509462101</v>
      </c>
      <c r="R111">
        <v>0.99169066438852405</v>
      </c>
      <c r="S111">
        <v>111.300003051757</v>
      </c>
      <c r="T111" s="27">
        <f t="shared" si="186"/>
        <v>0.99169066438852405</v>
      </c>
      <c r="U111" s="27">
        <f t="shared" si="187"/>
        <v>1.0126144509462101</v>
      </c>
      <c r="V111" s="39">
        <f t="shared" si="188"/>
        <v>110.37517397284165</v>
      </c>
      <c r="W111" s="38">
        <f t="shared" si="189"/>
        <v>112.70399148056642</v>
      </c>
      <c r="X111" s="44">
        <f t="shared" si="190"/>
        <v>1.2177952105697771</v>
      </c>
      <c r="Y111" s="44">
        <f t="shared" si="191"/>
        <v>9.0003504371151441E-2</v>
      </c>
      <c r="Z111" s="22">
        <f t="shared" si="192"/>
        <v>1</v>
      </c>
      <c r="AA111" s="22">
        <f t="shared" si="193"/>
        <v>1</v>
      </c>
      <c r="AB111" s="22">
        <f t="shared" si="194"/>
        <v>1</v>
      </c>
      <c r="AC111" s="22">
        <v>1</v>
      </c>
      <c r="AD111" s="22">
        <v>1</v>
      </c>
      <c r="AE111" s="22">
        <v>1</v>
      </c>
      <c r="AF111" s="22">
        <f t="shared" si="195"/>
        <v>-0.10573411347504191</v>
      </c>
      <c r="AG111" s="22">
        <f t="shared" si="196"/>
        <v>0.97680415159684475</v>
      </c>
      <c r="AH111" s="22">
        <f t="shared" si="197"/>
        <v>0.82864151429541699</v>
      </c>
      <c r="AI111" s="22">
        <f t="shared" si="198"/>
        <v>1.9343756277704589</v>
      </c>
      <c r="AJ111" s="22">
        <f t="shared" si="199"/>
        <v>-2.6288582302280261</v>
      </c>
      <c r="AK111" s="22">
        <f t="shared" si="200"/>
        <v>1.3004365594014071</v>
      </c>
      <c r="AL111" s="22">
        <f t="shared" si="201"/>
        <v>-2.1347721447778101</v>
      </c>
      <c r="AM111" s="22">
        <f t="shared" si="202"/>
        <v>1.494086085450216</v>
      </c>
      <c r="AN111" s="46">
        <v>1</v>
      </c>
      <c r="AO111" s="46">
        <v>1</v>
      </c>
      <c r="AP111" s="51">
        <v>1</v>
      </c>
      <c r="AQ111" s="21">
        <v>1</v>
      </c>
      <c r="AR111" s="17">
        <f t="shared" si="203"/>
        <v>14.001135111188209</v>
      </c>
      <c r="AS111" s="17">
        <f t="shared" si="204"/>
        <v>14.001135111188209</v>
      </c>
      <c r="AT111" s="17">
        <f t="shared" si="205"/>
        <v>4.983133067989546</v>
      </c>
      <c r="AU111" s="17">
        <f t="shared" si="206"/>
        <v>14.001135111188209</v>
      </c>
      <c r="AV111" s="17">
        <f t="shared" si="207"/>
        <v>14.001135111188209</v>
      </c>
      <c r="AW111" s="17">
        <f t="shared" si="208"/>
        <v>4.983133067989546</v>
      </c>
      <c r="AX111" s="14">
        <f t="shared" si="209"/>
        <v>1.7877251970847594E-2</v>
      </c>
      <c r="AY111" s="14">
        <f t="shared" si="210"/>
        <v>1.6452030493323611E-2</v>
      </c>
      <c r="AZ111" s="67">
        <f t="shared" si="211"/>
        <v>4.1864248777597835E-4</v>
      </c>
      <c r="BA111" s="21">
        <f t="shared" si="212"/>
        <v>0</v>
      </c>
      <c r="BB111" s="66">
        <v>1892</v>
      </c>
      <c r="BC111" s="15">
        <f t="shared" si="213"/>
        <v>2131.7550340117505</v>
      </c>
      <c r="BD111" s="19">
        <f t="shared" si="214"/>
        <v>239.75503401175047</v>
      </c>
      <c r="BE111" s="53">
        <f t="shared" si="215"/>
        <v>239.75503401175047</v>
      </c>
      <c r="BF111" s="61">
        <f t="shared" si="216"/>
        <v>1.1908759373113155E-2</v>
      </c>
      <c r="BG111" s="62">
        <f t="shared" si="217"/>
        <v>16.136368950568212</v>
      </c>
      <c r="BH111" s="63">
        <f t="shared" si="218"/>
        <v>110.37517397284165</v>
      </c>
      <c r="BI111" s="46">
        <f t="shared" si="219"/>
        <v>0.14619563774856331</v>
      </c>
      <c r="BJ111" s="64">
        <f t="shared" si="220"/>
        <v>0.88753162057248414</v>
      </c>
      <c r="BK111" s="66">
        <v>1447</v>
      </c>
      <c r="BL111" s="66">
        <v>3005</v>
      </c>
      <c r="BM111" s="66">
        <v>111</v>
      </c>
      <c r="BN111" s="10">
        <f t="shared" si="221"/>
        <v>4563</v>
      </c>
      <c r="BO111" s="15">
        <f t="shared" si="222"/>
        <v>2918.7876338815286</v>
      </c>
      <c r="BP111" s="9">
        <f t="shared" si="223"/>
        <v>-1644.2123661184714</v>
      </c>
      <c r="BQ111" s="53">
        <f t="shared" si="224"/>
        <v>0</v>
      </c>
      <c r="BR111" s="7">
        <f t="shared" si="225"/>
        <v>0</v>
      </c>
      <c r="BS111" s="62">
        <f t="shared" si="226"/>
        <v>0</v>
      </c>
      <c r="BT111" s="48">
        <f t="shared" si="227"/>
        <v>112.70399148056642</v>
      </c>
      <c r="BU111" s="46">
        <f t="shared" si="228"/>
        <v>0</v>
      </c>
      <c r="BV111" s="64">
        <f t="shared" si="229"/>
        <v>1.5633203138975642</v>
      </c>
      <c r="BW111" s="16">
        <f t="shared" si="230"/>
        <v>6455</v>
      </c>
      <c r="BX111" s="69">
        <f t="shared" si="231"/>
        <v>5054.747513040501</v>
      </c>
      <c r="BY111" s="66">
        <v>0</v>
      </c>
      <c r="BZ111" s="15">
        <f t="shared" si="232"/>
        <v>4.2048451472219268</v>
      </c>
      <c r="CA111" s="37">
        <f t="shared" si="233"/>
        <v>4.2048451472219268</v>
      </c>
      <c r="CB111" s="54">
        <f t="shared" si="234"/>
        <v>4.2048451472219268</v>
      </c>
      <c r="CC111" s="26">
        <f t="shared" si="235"/>
        <v>1.3099206066111938E-3</v>
      </c>
      <c r="CD111" s="47">
        <f t="shared" si="236"/>
        <v>4.2048451472219268</v>
      </c>
      <c r="CE111" s="48">
        <f t="shared" si="237"/>
        <v>110.37517397284165</v>
      </c>
      <c r="CF111" s="65">
        <f t="shared" si="238"/>
        <v>3.8095932227083504E-2</v>
      </c>
      <c r="CG111" t="s">
        <v>222</v>
      </c>
      <c r="CH111" s="66">
        <v>116</v>
      </c>
      <c r="CI111" s="15">
        <f t="shared" si="239"/>
        <v>3.8946310637799266</v>
      </c>
      <c r="CJ111" s="37">
        <f t="shared" si="240"/>
        <v>-112.10536893622007</v>
      </c>
      <c r="CK111" s="54">
        <f t="shared" si="241"/>
        <v>-112.10536893622007</v>
      </c>
      <c r="CL111" s="26">
        <f t="shared" si="242"/>
        <v>-1.7442876759953332E-2</v>
      </c>
      <c r="CM111" s="47">
        <f t="shared" si="243"/>
        <v>-112.10536893622007</v>
      </c>
      <c r="CN111" s="48">
        <f t="shared" si="244"/>
        <v>110.37517397284165</v>
      </c>
      <c r="CO111" s="65">
        <f t="shared" si="245"/>
        <v>-1.0156755808494051</v>
      </c>
      <c r="CP111" s="70">
        <f t="shared" si="246"/>
        <v>0</v>
      </c>
      <c r="CQ111" s="1">
        <f t="shared" si="247"/>
        <v>6455</v>
      </c>
    </row>
    <row r="112" spans="1:95" x14ac:dyDescent="0.2">
      <c r="A112" s="31" t="s">
        <v>125</v>
      </c>
      <c r="B112">
        <v>0</v>
      </c>
      <c r="C112">
        <v>0</v>
      </c>
      <c r="D112">
        <v>0.20440251572327001</v>
      </c>
      <c r="E112">
        <v>0.79559748427672905</v>
      </c>
      <c r="F112">
        <v>0.105985037406483</v>
      </c>
      <c r="G112">
        <v>0.105985037406483</v>
      </c>
      <c r="H112">
        <v>0.19054054054054001</v>
      </c>
      <c r="I112">
        <v>9.5945945945945896E-2</v>
      </c>
      <c r="J112">
        <v>0.13520943903150401</v>
      </c>
      <c r="K112">
        <v>0.119708719204006</v>
      </c>
      <c r="L112">
        <v>0.51319759746802696</v>
      </c>
      <c r="M112">
        <v>-0.83840807015763696</v>
      </c>
      <c r="N112" s="21">
        <v>0</v>
      </c>
      <c r="O112">
        <v>1.0019930320178001</v>
      </c>
      <c r="P112">
        <v>0.97857082798684603</v>
      </c>
      <c r="Q112">
        <v>1.0251264417205901</v>
      </c>
      <c r="R112">
        <v>0.991794131396881</v>
      </c>
      <c r="S112">
        <v>65.360000610351506</v>
      </c>
      <c r="T112" s="27">
        <f t="shared" si="186"/>
        <v>0.991794131396881</v>
      </c>
      <c r="U112" s="27">
        <f t="shared" si="187"/>
        <v>1.0251264417205901</v>
      </c>
      <c r="V112" s="39">
        <f t="shared" si="188"/>
        <v>64.823665033443177</v>
      </c>
      <c r="W112" s="38">
        <f t="shared" si="189"/>
        <v>67.002264856545239</v>
      </c>
      <c r="X112" s="44">
        <f t="shared" si="190"/>
        <v>1.1460323086590949</v>
      </c>
      <c r="Y112" s="44">
        <f t="shared" si="191"/>
        <v>0.13682531932260455</v>
      </c>
      <c r="Z112" s="22">
        <f t="shared" si="192"/>
        <v>1</v>
      </c>
      <c r="AA112" s="22">
        <f t="shared" si="193"/>
        <v>1</v>
      </c>
      <c r="AB112" s="22">
        <f t="shared" si="194"/>
        <v>1</v>
      </c>
      <c r="AC112" s="22">
        <v>1</v>
      </c>
      <c r="AD112" s="22">
        <v>1</v>
      </c>
      <c r="AE112" s="22">
        <v>1</v>
      </c>
      <c r="AF112" s="22">
        <f t="shared" si="195"/>
        <v>-0.10573411347504191</v>
      </c>
      <c r="AG112" s="22">
        <f t="shared" si="196"/>
        <v>0.97680415159684475</v>
      </c>
      <c r="AH112" s="22">
        <f t="shared" si="197"/>
        <v>0.51319759746802696</v>
      </c>
      <c r="AI112" s="22">
        <f t="shared" si="198"/>
        <v>1.6189317109430688</v>
      </c>
      <c r="AJ112" s="22">
        <f t="shared" si="199"/>
        <v>-2.6288582302280261</v>
      </c>
      <c r="AK112" s="22">
        <f t="shared" si="200"/>
        <v>1.3004365594014071</v>
      </c>
      <c r="AL112" s="22">
        <f t="shared" si="201"/>
        <v>-0.83840807015763696</v>
      </c>
      <c r="AM112" s="22">
        <f t="shared" si="202"/>
        <v>2.7904501600703893</v>
      </c>
      <c r="AN112" s="46">
        <v>1</v>
      </c>
      <c r="AO112" s="46">
        <v>1</v>
      </c>
      <c r="AP112" s="51">
        <v>1</v>
      </c>
      <c r="AQ112" s="21">
        <v>1</v>
      </c>
      <c r="AR112" s="17">
        <f t="shared" si="203"/>
        <v>6.8693258791957961</v>
      </c>
      <c r="AS112" s="17">
        <f t="shared" si="204"/>
        <v>6.8693258791957961</v>
      </c>
      <c r="AT112" s="17">
        <f t="shared" si="205"/>
        <v>60.631327931032914</v>
      </c>
      <c r="AU112" s="17">
        <f t="shared" si="206"/>
        <v>6.8693258791957961</v>
      </c>
      <c r="AV112" s="17">
        <f t="shared" si="207"/>
        <v>6.8693258791957961</v>
      </c>
      <c r="AW112" s="17">
        <f t="shared" si="208"/>
        <v>60.631327931032914</v>
      </c>
      <c r="AX112" s="14">
        <f t="shared" si="209"/>
        <v>8.7710509638689992E-3</v>
      </c>
      <c r="AY112" s="14">
        <f t="shared" si="210"/>
        <v>8.071799745921834E-3</v>
      </c>
      <c r="AZ112" s="67">
        <f t="shared" si="211"/>
        <v>5.0937531901891469E-3</v>
      </c>
      <c r="BA112" s="21">
        <f t="shared" si="212"/>
        <v>0</v>
      </c>
      <c r="BB112" s="66">
        <v>1307</v>
      </c>
      <c r="BC112" s="15">
        <f t="shared" si="213"/>
        <v>1045.895201135595</v>
      </c>
      <c r="BD112" s="19">
        <f t="shared" si="214"/>
        <v>-261.10479886440498</v>
      </c>
      <c r="BE112" s="53">
        <f t="shared" si="215"/>
        <v>0</v>
      </c>
      <c r="BF112" s="61">
        <f t="shared" si="216"/>
        <v>0</v>
      </c>
      <c r="BG112" s="62">
        <f t="shared" si="217"/>
        <v>0</v>
      </c>
      <c r="BH112" s="63">
        <f t="shared" si="218"/>
        <v>67.002264856545239</v>
      </c>
      <c r="BI112" s="46">
        <f t="shared" si="219"/>
        <v>0</v>
      </c>
      <c r="BJ112" s="64">
        <f t="shared" si="220"/>
        <v>1.2496471908283993</v>
      </c>
      <c r="BK112" s="66">
        <v>0</v>
      </c>
      <c r="BL112" s="66">
        <v>2288</v>
      </c>
      <c r="BM112" s="66">
        <v>65</v>
      </c>
      <c r="BN112" s="10">
        <f t="shared" si="221"/>
        <v>2353</v>
      </c>
      <c r="BO112" s="15">
        <f t="shared" si="222"/>
        <v>1432.0341365234844</v>
      </c>
      <c r="BP112" s="9">
        <f t="shared" si="223"/>
        <v>-920.96586347651555</v>
      </c>
      <c r="BQ112" s="53">
        <f t="shared" si="224"/>
        <v>0</v>
      </c>
      <c r="BR112" s="7">
        <f t="shared" si="225"/>
        <v>0</v>
      </c>
      <c r="BS112" s="62">
        <f t="shared" si="226"/>
        <v>0</v>
      </c>
      <c r="BT112" s="48">
        <f t="shared" si="227"/>
        <v>67.002264856545239</v>
      </c>
      <c r="BU112" s="46">
        <f t="shared" si="228"/>
        <v>0</v>
      </c>
      <c r="BV112" s="64">
        <f t="shared" si="229"/>
        <v>1.6431172553695701</v>
      </c>
      <c r="BW112" s="16">
        <f t="shared" si="230"/>
        <v>3660</v>
      </c>
      <c r="BX112" s="69">
        <f t="shared" si="231"/>
        <v>2529.0909947013392</v>
      </c>
      <c r="BY112" s="66">
        <v>0</v>
      </c>
      <c r="BZ112" s="15">
        <f t="shared" si="232"/>
        <v>51.16165704225979</v>
      </c>
      <c r="CA112" s="37">
        <f t="shared" si="233"/>
        <v>51.16165704225979</v>
      </c>
      <c r="CB112" s="54">
        <f t="shared" si="234"/>
        <v>51.16165704225979</v>
      </c>
      <c r="CC112" s="26">
        <f t="shared" si="235"/>
        <v>1.5938210916591856E-2</v>
      </c>
      <c r="CD112" s="47">
        <f t="shared" si="236"/>
        <v>51.16165704225979</v>
      </c>
      <c r="CE112" s="48">
        <f t="shared" si="237"/>
        <v>64.823665033443177</v>
      </c>
      <c r="CF112" s="65">
        <f t="shared" si="238"/>
        <v>0.78924351185427388</v>
      </c>
      <c r="CG112" t="s">
        <v>222</v>
      </c>
      <c r="CH112" s="66">
        <v>0</v>
      </c>
      <c r="CI112" s="15">
        <f t="shared" si="239"/>
        <v>47.387185928329636</v>
      </c>
      <c r="CJ112" s="37">
        <f t="shared" si="240"/>
        <v>47.387185928329636</v>
      </c>
      <c r="CK112" s="54">
        <f t="shared" si="241"/>
        <v>47.387185928329636</v>
      </c>
      <c r="CL112" s="26">
        <f t="shared" si="242"/>
        <v>7.373142356982984E-3</v>
      </c>
      <c r="CM112" s="47">
        <f t="shared" si="243"/>
        <v>47.387185928329636</v>
      </c>
      <c r="CN112" s="48">
        <f t="shared" si="244"/>
        <v>64.823665033443177</v>
      </c>
      <c r="CO112" s="65">
        <f t="shared" si="245"/>
        <v>0.73101676531066417</v>
      </c>
      <c r="CP112" s="70">
        <f t="shared" si="246"/>
        <v>0</v>
      </c>
      <c r="CQ112" s="1">
        <f t="shared" si="247"/>
        <v>3660</v>
      </c>
    </row>
    <row r="113" spans="1:95" x14ac:dyDescent="0.2">
      <c r="A113" s="31" t="s">
        <v>126</v>
      </c>
      <c r="B113">
        <v>1</v>
      </c>
      <c r="C113">
        <v>1</v>
      </c>
      <c r="D113">
        <v>0.92044444444444395</v>
      </c>
      <c r="E113">
        <v>7.9555555555555602E-2</v>
      </c>
      <c r="F113">
        <v>0.56272084805653699</v>
      </c>
      <c r="G113">
        <v>0.56272084805653699</v>
      </c>
      <c r="H113">
        <v>0.97757009345794299</v>
      </c>
      <c r="I113">
        <v>0.87219626168224296</v>
      </c>
      <c r="J113">
        <v>0.923381276096921</v>
      </c>
      <c r="K113">
        <v>0.72083694048292701</v>
      </c>
      <c r="L113">
        <v>0.30891391796588302</v>
      </c>
      <c r="M113">
        <v>-1.4060303837174</v>
      </c>
      <c r="N113" s="21">
        <v>0</v>
      </c>
      <c r="O113">
        <v>1.00684059039054</v>
      </c>
      <c r="P113">
        <v>0.99589010142922796</v>
      </c>
      <c r="Q113">
        <v>1.0048859787591</v>
      </c>
      <c r="R113">
        <v>0.98728539883848698</v>
      </c>
      <c r="S113">
        <v>53.7</v>
      </c>
      <c r="T113" s="27">
        <f t="shared" si="186"/>
        <v>0.99589010142922796</v>
      </c>
      <c r="U113" s="27">
        <f t="shared" si="187"/>
        <v>1.0048859787591</v>
      </c>
      <c r="V113" s="39">
        <f t="shared" si="188"/>
        <v>53.479298446749546</v>
      </c>
      <c r="W113" s="38">
        <f t="shared" si="189"/>
        <v>53.962377059363675</v>
      </c>
      <c r="X113" s="44">
        <f t="shared" si="190"/>
        <v>0.77603789338471441</v>
      </c>
      <c r="Y113" s="44">
        <f t="shared" si="191"/>
        <v>0.791410101753936</v>
      </c>
      <c r="Z113" s="22">
        <f t="shared" si="192"/>
        <v>1</v>
      </c>
      <c r="AA113" s="22">
        <f t="shared" si="193"/>
        <v>1</v>
      </c>
      <c r="AB113" s="22">
        <f t="shared" si="194"/>
        <v>1</v>
      </c>
      <c r="AC113" s="22">
        <v>1</v>
      </c>
      <c r="AD113" s="22">
        <v>1</v>
      </c>
      <c r="AE113" s="22">
        <v>1</v>
      </c>
      <c r="AF113" s="22">
        <f t="shared" si="195"/>
        <v>-0.10573411347504191</v>
      </c>
      <c r="AG113" s="22">
        <f t="shared" si="196"/>
        <v>0.97680415159684475</v>
      </c>
      <c r="AH113" s="22">
        <f t="shared" si="197"/>
        <v>0.30891391796588302</v>
      </c>
      <c r="AI113" s="22">
        <f t="shared" si="198"/>
        <v>1.4146480314409249</v>
      </c>
      <c r="AJ113" s="22">
        <f t="shared" si="199"/>
        <v>-2.6288582302280261</v>
      </c>
      <c r="AK113" s="22">
        <f t="shared" si="200"/>
        <v>1.3004365594014071</v>
      </c>
      <c r="AL113" s="22">
        <f t="shared" si="201"/>
        <v>-1.4060303837174</v>
      </c>
      <c r="AM113" s="22">
        <f t="shared" si="202"/>
        <v>2.2228278465106261</v>
      </c>
      <c r="AN113" s="46">
        <v>1</v>
      </c>
      <c r="AO113" s="46">
        <v>1</v>
      </c>
      <c r="AP113" s="51">
        <v>1</v>
      </c>
      <c r="AQ113" s="21">
        <v>1</v>
      </c>
      <c r="AR113" s="17">
        <f t="shared" si="203"/>
        <v>4.0049177220096688</v>
      </c>
      <c r="AS113" s="17">
        <f t="shared" si="204"/>
        <v>4.0049177220096688</v>
      </c>
      <c r="AT113" s="17">
        <f t="shared" si="205"/>
        <v>24.413121644596753</v>
      </c>
      <c r="AU113" s="17">
        <f t="shared" si="206"/>
        <v>4.0049177220096688</v>
      </c>
      <c r="AV113" s="17">
        <f t="shared" si="207"/>
        <v>4.0049177220096688</v>
      </c>
      <c r="AW113" s="17">
        <f t="shared" si="208"/>
        <v>24.413121644596753</v>
      </c>
      <c r="AX113" s="14">
        <f t="shared" si="209"/>
        <v>5.1136513340027129E-3</v>
      </c>
      <c r="AY113" s="14">
        <f t="shared" si="210"/>
        <v>4.7059776198505321E-3</v>
      </c>
      <c r="AZ113" s="67">
        <f t="shared" si="211"/>
        <v>2.0509927871131474E-3</v>
      </c>
      <c r="BA113" s="21">
        <f t="shared" si="212"/>
        <v>0</v>
      </c>
      <c r="BB113" s="66">
        <v>618</v>
      </c>
      <c r="BC113" s="15">
        <f t="shared" si="213"/>
        <v>609.77223967181953</v>
      </c>
      <c r="BD113" s="19">
        <f t="shared" si="214"/>
        <v>-8.2277603281804659</v>
      </c>
      <c r="BE113" s="53">
        <f t="shared" si="215"/>
        <v>0</v>
      </c>
      <c r="BF113" s="61">
        <f t="shared" si="216"/>
        <v>0</v>
      </c>
      <c r="BG113" s="62">
        <f t="shared" si="217"/>
        <v>0</v>
      </c>
      <c r="BH113" s="63">
        <f t="shared" si="218"/>
        <v>53.962377059363675</v>
      </c>
      <c r="BI113" s="46">
        <f t="shared" si="219"/>
        <v>0</v>
      </c>
      <c r="BJ113" s="64">
        <f t="shared" si="220"/>
        <v>1.0134931697326999</v>
      </c>
      <c r="BK113" s="66">
        <v>0</v>
      </c>
      <c r="BL113" s="66">
        <v>1046</v>
      </c>
      <c r="BM113" s="66">
        <v>0</v>
      </c>
      <c r="BN113" s="10">
        <f t="shared" si="221"/>
        <v>1046</v>
      </c>
      <c r="BO113" s="15">
        <f t="shared" si="222"/>
        <v>834.89690149292255</v>
      </c>
      <c r="BP113" s="9">
        <f t="shared" si="223"/>
        <v>-211.10309850707745</v>
      </c>
      <c r="BQ113" s="53">
        <f t="shared" si="224"/>
        <v>0</v>
      </c>
      <c r="BR113" s="7">
        <f t="shared" si="225"/>
        <v>0</v>
      </c>
      <c r="BS113" s="62">
        <f t="shared" si="226"/>
        <v>0</v>
      </c>
      <c r="BT113" s="48">
        <f t="shared" si="227"/>
        <v>53.962377059363675</v>
      </c>
      <c r="BU113" s="46">
        <f t="shared" si="228"/>
        <v>0</v>
      </c>
      <c r="BV113" s="64">
        <f t="shared" si="229"/>
        <v>1.2528493016677784</v>
      </c>
      <c r="BW113" s="16">
        <f t="shared" si="230"/>
        <v>1664</v>
      </c>
      <c r="BX113" s="69">
        <f t="shared" si="231"/>
        <v>1465.2693127185066</v>
      </c>
      <c r="BY113" s="66">
        <v>0</v>
      </c>
      <c r="BZ113" s="15">
        <f t="shared" si="232"/>
        <v>20.600171553764454</v>
      </c>
      <c r="CA113" s="37">
        <f t="shared" si="233"/>
        <v>20.600171553764454</v>
      </c>
      <c r="CB113" s="54">
        <f t="shared" si="234"/>
        <v>20.600171553764454</v>
      </c>
      <c r="CC113" s="26">
        <f t="shared" si="235"/>
        <v>6.4174989264063802E-3</v>
      </c>
      <c r="CD113" s="47">
        <f t="shared" si="236"/>
        <v>20.600171553764454</v>
      </c>
      <c r="CE113" s="48">
        <f t="shared" si="237"/>
        <v>53.479298446749546</v>
      </c>
      <c r="CF113" s="65">
        <f t="shared" si="238"/>
        <v>0.38519898637556876</v>
      </c>
      <c r="CG113" t="s">
        <v>222</v>
      </c>
      <c r="CH113" s="66">
        <v>0</v>
      </c>
      <c r="CI113" s="15">
        <f t="shared" si="239"/>
        <v>19.080385898513612</v>
      </c>
      <c r="CJ113" s="37">
        <f t="shared" si="240"/>
        <v>19.080385898513612</v>
      </c>
      <c r="CK113" s="54">
        <f t="shared" si="241"/>
        <v>19.080385898513612</v>
      </c>
      <c r="CL113" s="26">
        <f t="shared" si="242"/>
        <v>2.9687857318365664E-3</v>
      </c>
      <c r="CM113" s="47">
        <f t="shared" si="243"/>
        <v>19.080385898513612</v>
      </c>
      <c r="CN113" s="48">
        <f t="shared" si="244"/>
        <v>53.479298446749546</v>
      </c>
      <c r="CO113" s="65">
        <f t="shared" si="245"/>
        <v>0.35678078158621229</v>
      </c>
      <c r="CP113" s="70">
        <f t="shared" si="246"/>
        <v>0</v>
      </c>
      <c r="CQ113" s="1">
        <f t="shared" si="247"/>
        <v>1664</v>
      </c>
    </row>
    <row r="114" spans="1:95" x14ac:dyDescent="0.2">
      <c r="A114" s="31" t="s">
        <v>196</v>
      </c>
      <c r="B114">
        <v>0</v>
      </c>
      <c r="C114">
        <v>0</v>
      </c>
      <c r="D114">
        <v>4.3947263284059099E-3</v>
      </c>
      <c r="E114">
        <v>0.99560527367159402</v>
      </c>
      <c r="F114">
        <v>4.7675804529201402E-3</v>
      </c>
      <c r="G114">
        <v>4.7675804529201402E-3</v>
      </c>
      <c r="H114">
        <v>3.3848725449226902E-2</v>
      </c>
      <c r="I114">
        <v>9.8203092352695306E-3</v>
      </c>
      <c r="J114">
        <v>1.8231976062159198E-2</v>
      </c>
      <c r="K114">
        <v>9.3232190091222297E-3</v>
      </c>
      <c r="L114">
        <v>0.76666677726668497</v>
      </c>
      <c r="M114">
        <v>-2.5163662272896001</v>
      </c>
      <c r="N114" s="21">
        <v>5</v>
      </c>
      <c r="O114">
        <v>0.99845555624983195</v>
      </c>
      <c r="P114">
        <v>0.98637995713987703</v>
      </c>
      <c r="Q114">
        <v>1.0179266295223801</v>
      </c>
      <c r="R114">
        <v>0.99275522422046303</v>
      </c>
      <c r="S114">
        <v>292.63000488281199</v>
      </c>
      <c r="T114" s="27">
        <f t="shared" si="186"/>
        <v>0.99275522422046303</v>
      </c>
      <c r="U114" s="27">
        <f t="shared" si="187"/>
        <v>1.0179266295223801</v>
      </c>
      <c r="V114" s="39">
        <f t="shared" si="188"/>
        <v>301.26600605131944</v>
      </c>
      <c r="W114" s="38">
        <f t="shared" si="189"/>
        <v>325.55000768445143</v>
      </c>
      <c r="X114" s="44">
        <f t="shared" si="190"/>
        <v>1.249380677126342</v>
      </c>
      <c r="Y114" s="44">
        <f t="shared" si="191"/>
        <v>1.2164873855717722E-2</v>
      </c>
      <c r="Z114" s="22">
        <f t="shared" si="192"/>
        <v>23.014110569340993</v>
      </c>
      <c r="AA114" s="22">
        <f t="shared" si="193"/>
        <v>12.359084512951073</v>
      </c>
      <c r="AB114" s="22">
        <f t="shared" si="194"/>
        <v>1.7040584565611521</v>
      </c>
      <c r="AC114" s="22">
        <v>1</v>
      </c>
      <c r="AD114" s="22">
        <v>1</v>
      </c>
      <c r="AE114" s="22">
        <v>1</v>
      </c>
      <c r="AF114" s="22">
        <f t="shared" si="195"/>
        <v>-0.10573411347504191</v>
      </c>
      <c r="AG114" s="22">
        <f t="shared" si="196"/>
        <v>0.97680415159684475</v>
      </c>
      <c r="AH114" s="22">
        <f t="shared" si="197"/>
        <v>0.76666677726668497</v>
      </c>
      <c r="AI114" s="22">
        <f t="shared" si="198"/>
        <v>1.8724008907417269</v>
      </c>
      <c r="AJ114" s="22">
        <f t="shared" si="199"/>
        <v>-2.6288582302280261</v>
      </c>
      <c r="AK114" s="22">
        <f t="shared" si="200"/>
        <v>1.3004365594014071</v>
      </c>
      <c r="AL114" s="22">
        <f t="shared" si="201"/>
        <v>-2.5163662272896001</v>
      </c>
      <c r="AM114" s="22">
        <f t="shared" si="202"/>
        <v>1.112492002938426</v>
      </c>
      <c r="AN114" s="46">
        <v>1</v>
      </c>
      <c r="AO114" s="46">
        <v>1</v>
      </c>
      <c r="AP114" s="51">
        <v>1</v>
      </c>
      <c r="AQ114" s="21">
        <v>1</v>
      </c>
      <c r="AR114" s="17">
        <f t="shared" si="203"/>
        <v>20.944974940907798</v>
      </c>
      <c r="AS114" s="17">
        <f t="shared" si="204"/>
        <v>282.87173324727445</v>
      </c>
      <c r="AT114" s="17">
        <f t="shared" si="205"/>
        <v>18.93101471652907</v>
      </c>
      <c r="AU114" s="17">
        <f t="shared" si="206"/>
        <v>20.944974940907798</v>
      </c>
      <c r="AV114" s="17">
        <f t="shared" si="207"/>
        <v>93.800069070126071</v>
      </c>
      <c r="AW114" s="17">
        <f t="shared" si="208"/>
        <v>18.93101471652907</v>
      </c>
      <c r="AX114" s="14">
        <f t="shared" si="209"/>
        <v>2.6743445554102692E-2</v>
      </c>
      <c r="AY114" s="14">
        <f t="shared" si="210"/>
        <v>0.11021974892481493</v>
      </c>
      <c r="AZ114" s="67">
        <f t="shared" si="211"/>
        <v>1.5904305562221067E-3</v>
      </c>
      <c r="BA114" s="21">
        <f t="shared" si="212"/>
        <v>5</v>
      </c>
      <c r="BB114" s="66">
        <v>1756</v>
      </c>
      <c r="BC114" s="15">
        <f t="shared" si="213"/>
        <v>3188.9954216534215</v>
      </c>
      <c r="BD114" s="19">
        <f t="shared" si="214"/>
        <v>1432.9954216534215</v>
      </c>
      <c r="BE114" s="53">
        <f t="shared" si="215"/>
        <v>1432.9954216534215</v>
      </c>
      <c r="BF114" s="61">
        <f t="shared" si="216"/>
        <v>7.1177640668045578E-2</v>
      </c>
      <c r="BG114" s="62">
        <f t="shared" si="217"/>
        <v>96.445703105201076</v>
      </c>
      <c r="BH114" s="63">
        <f t="shared" si="218"/>
        <v>301.26600605131944</v>
      </c>
      <c r="BI114" s="46">
        <f t="shared" si="219"/>
        <v>0.32013470211694561</v>
      </c>
      <c r="BJ114" s="64">
        <f t="shared" si="220"/>
        <v>0.55064362528609523</v>
      </c>
      <c r="BK114" s="66">
        <v>878</v>
      </c>
      <c r="BL114" s="66">
        <v>2341</v>
      </c>
      <c r="BM114" s="66">
        <v>0</v>
      </c>
      <c r="BN114" s="10">
        <f t="shared" si="221"/>
        <v>3219</v>
      </c>
      <c r="BO114" s="15">
        <f t="shared" si="222"/>
        <v>19554.306096249267</v>
      </c>
      <c r="BP114" s="9">
        <f t="shared" si="223"/>
        <v>16335.306096249267</v>
      </c>
      <c r="BQ114" s="53">
        <f t="shared" si="224"/>
        <v>16335.306096249267</v>
      </c>
      <c r="BR114" s="7">
        <f t="shared" si="225"/>
        <v>0.25734146435812238</v>
      </c>
      <c r="BS114" s="62">
        <f t="shared" si="226"/>
        <v>1244.7606631002368</v>
      </c>
      <c r="BT114" s="48">
        <f t="shared" si="227"/>
        <v>301.26600605131944</v>
      </c>
      <c r="BU114" s="46">
        <f t="shared" si="228"/>
        <v>4.1317660741590503</v>
      </c>
      <c r="BV114" s="64">
        <f t="shared" si="229"/>
        <v>0.16461847248148784</v>
      </c>
      <c r="BW114" s="16">
        <f t="shared" si="230"/>
        <v>5268</v>
      </c>
      <c r="BX114" s="69">
        <f t="shared" si="231"/>
        <v>22759.275802409382</v>
      </c>
      <c r="BY114" s="66">
        <v>293</v>
      </c>
      <c r="BZ114" s="15">
        <f t="shared" si="232"/>
        <v>15.97428450669484</v>
      </c>
      <c r="CA114" s="37">
        <f t="shared" si="233"/>
        <v>-277.02571549330514</v>
      </c>
      <c r="CB114" s="54">
        <f t="shared" si="234"/>
        <v>-277.02571549330514</v>
      </c>
      <c r="CC114" s="26">
        <f t="shared" si="235"/>
        <v>-8.6300845948070248E-2</v>
      </c>
      <c r="CD114" s="47">
        <f t="shared" si="236"/>
        <v>-277.02571549330514</v>
      </c>
      <c r="CE114" s="48">
        <f t="shared" si="237"/>
        <v>325.55000768445143</v>
      </c>
      <c r="CF114" s="65">
        <f t="shared" si="238"/>
        <v>-0.85094673308016067</v>
      </c>
      <c r="CG114" t="s">
        <v>222</v>
      </c>
      <c r="CH114" s="66">
        <v>0</v>
      </c>
      <c r="CI114" s="15">
        <f t="shared" si="239"/>
        <v>14.795775464534259</v>
      </c>
      <c r="CJ114" s="37">
        <f t="shared" si="240"/>
        <v>14.795775464534259</v>
      </c>
      <c r="CK114" s="54">
        <f t="shared" si="241"/>
        <v>14.795775464534259</v>
      </c>
      <c r="CL114" s="26">
        <f t="shared" si="242"/>
        <v>2.3021278146155687E-3</v>
      </c>
      <c r="CM114" s="47">
        <f t="shared" si="243"/>
        <v>14.795775464534261</v>
      </c>
      <c r="CN114" s="48">
        <f t="shared" si="244"/>
        <v>325.55000768445143</v>
      </c>
      <c r="CO114" s="65">
        <f t="shared" si="245"/>
        <v>4.5448548964174759E-2</v>
      </c>
      <c r="CP114" s="70">
        <f t="shared" si="246"/>
        <v>5</v>
      </c>
      <c r="CQ114" s="1">
        <f t="shared" si="247"/>
        <v>5561</v>
      </c>
    </row>
    <row r="115" spans="1:95" x14ac:dyDescent="0.2">
      <c r="A115" s="31" t="s">
        <v>181</v>
      </c>
      <c r="B115">
        <v>0</v>
      </c>
      <c r="C115">
        <v>0</v>
      </c>
      <c r="D115">
        <v>0.22125813449023801</v>
      </c>
      <c r="E115">
        <v>0.77874186550976099</v>
      </c>
      <c r="F115">
        <v>0.27157894736842098</v>
      </c>
      <c r="G115">
        <v>0.27157894736842098</v>
      </c>
      <c r="H115">
        <v>0.43019943019943002</v>
      </c>
      <c r="I115">
        <v>3.9886039886039802E-2</v>
      </c>
      <c r="J115">
        <v>0.130992181567779</v>
      </c>
      <c r="K115">
        <v>0.18861261565354101</v>
      </c>
      <c r="L115">
        <v>0.52774597566116199</v>
      </c>
      <c r="M115">
        <v>-1.7307375074561899</v>
      </c>
      <c r="N115" s="21">
        <v>0</v>
      </c>
      <c r="O115">
        <v>0.99945229832759597</v>
      </c>
      <c r="P115">
        <v>0.97116154350038497</v>
      </c>
      <c r="Q115">
        <v>1.0166267829596001</v>
      </c>
      <c r="R115">
        <v>0.98402823424466801</v>
      </c>
      <c r="S115">
        <v>19.770000457763601</v>
      </c>
      <c r="T115" s="27">
        <f t="shared" si="186"/>
        <v>0.98402823424466801</v>
      </c>
      <c r="U115" s="27">
        <f t="shared" si="187"/>
        <v>1.0166267829596001</v>
      </c>
      <c r="V115" s="39">
        <f t="shared" si="188"/>
        <v>19.454238641469395</v>
      </c>
      <c r="W115" s="38">
        <f t="shared" si="189"/>
        <v>20.098711964486029</v>
      </c>
      <c r="X115" s="44">
        <f t="shared" si="190"/>
        <v>1.1373226443788056</v>
      </c>
      <c r="Y115" s="44">
        <f t="shared" si="191"/>
        <v>0.22201518521912428</v>
      </c>
      <c r="Z115" s="22">
        <f t="shared" si="192"/>
        <v>1</v>
      </c>
      <c r="AA115" s="22">
        <f t="shared" si="193"/>
        <v>1</v>
      </c>
      <c r="AB115" s="22">
        <f t="shared" si="194"/>
        <v>1</v>
      </c>
      <c r="AC115" s="22">
        <v>1</v>
      </c>
      <c r="AD115" s="22">
        <v>1</v>
      </c>
      <c r="AE115" s="22">
        <v>1</v>
      </c>
      <c r="AF115" s="22">
        <f t="shared" si="195"/>
        <v>-0.10573411347504191</v>
      </c>
      <c r="AG115" s="22">
        <f t="shared" si="196"/>
        <v>0.97680415159684475</v>
      </c>
      <c r="AH115" s="22">
        <f t="shared" si="197"/>
        <v>0.52774597566116199</v>
      </c>
      <c r="AI115" s="22">
        <f t="shared" si="198"/>
        <v>1.6334800891362038</v>
      </c>
      <c r="AJ115" s="22">
        <f t="shared" si="199"/>
        <v>-2.6288582302280261</v>
      </c>
      <c r="AK115" s="22">
        <f t="shared" si="200"/>
        <v>1.3004365594014071</v>
      </c>
      <c r="AL115" s="22">
        <f t="shared" si="201"/>
        <v>-1.7307375074561899</v>
      </c>
      <c r="AM115" s="22">
        <f t="shared" si="202"/>
        <v>1.8981207227718362</v>
      </c>
      <c r="AN115" s="46">
        <v>1</v>
      </c>
      <c r="AO115" s="46">
        <v>1</v>
      </c>
      <c r="AP115" s="51">
        <v>1</v>
      </c>
      <c r="AQ115" s="21">
        <v>1</v>
      </c>
      <c r="AR115" s="17">
        <f t="shared" si="203"/>
        <v>7.1195964939138525</v>
      </c>
      <c r="AS115" s="17">
        <f t="shared" si="204"/>
        <v>7.1195964939138525</v>
      </c>
      <c r="AT115" s="17">
        <f t="shared" si="205"/>
        <v>12.980616595790906</v>
      </c>
      <c r="AU115" s="17">
        <f t="shared" si="206"/>
        <v>7.1195964939138525</v>
      </c>
      <c r="AV115" s="17">
        <f t="shared" si="207"/>
        <v>7.1195964939138525</v>
      </c>
      <c r="AW115" s="17">
        <f t="shared" si="208"/>
        <v>12.980616595790906</v>
      </c>
      <c r="AX115" s="14">
        <f t="shared" si="209"/>
        <v>9.0906072573182593E-3</v>
      </c>
      <c r="AY115" s="14">
        <f t="shared" si="210"/>
        <v>8.3658801724176887E-3</v>
      </c>
      <c r="AZ115" s="67">
        <f t="shared" si="211"/>
        <v>1.090526291468373E-3</v>
      </c>
      <c r="BA115" s="21">
        <f t="shared" si="212"/>
        <v>0</v>
      </c>
      <c r="BB115" s="66">
        <v>1404</v>
      </c>
      <c r="BC115" s="15">
        <f t="shared" si="213"/>
        <v>1084.0003717916586</v>
      </c>
      <c r="BD115" s="19">
        <f t="shared" si="214"/>
        <v>-319.99962820834139</v>
      </c>
      <c r="BE115" s="53">
        <f t="shared" si="215"/>
        <v>0</v>
      </c>
      <c r="BF115" s="61">
        <f t="shared" si="216"/>
        <v>0</v>
      </c>
      <c r="BG115" s="62">
        <f t="shared" si="217"/>
        <v>0</v>
      </c>
      <c r="BH115" s="63">
        <f t="shared" si="218"/>
        <v>20.098711964486029</v>
      </c>
      <c r="BI115" s="46">
        <f t="shared" si="219"/>
        <v>0</v>
      </c>
      <c r="BJ115" s="64">
        <f t="shared" si="220"/>
        <v>1.2952025077993647</v>
      </c>
      <c r="BK115" s="66">
        <v>474</v>
      </c>
      <c r="BL115" s="66">
        <v>2610</v>
      </c>
      <c r="BM115" s="66">
        <v>0</v>
      </c>
      <c r="BN115" s="10">
        <f t="shared" si="221"/>
        <v>3084</v>
      </c>
      <c r="BO115" s="15">
        <f t="shared" si="222"/>
        <v>1484.2075331489671</v>
      </c>
      <c r="BP115" s="9">
        <f t="shared" si="223"/>
        <v>-1599.7924668510329</v>
      </c>
      <c r="BQ115" s="53">
        <f t="shared" si="224"/>
        <v>0</v>
      </c>
      <c r="BR115" s="7">
        <f t="shared" si="225"/>
        <v>0</v>
      </c>
      <c r="BS115" s="62">
        <f t="shared" si="226"/>
        <v>0</v>
      </c>
      <c r="BT115" s="48">
        <f t="shared" si="227"/>
        <v>20.098711964486029</v>
      </c>
      <c r="BU115" s="46">
        <f t="shared" si="228"/>
        <v>0</v>
      </c>
      <c r="BV115" s="64">
        <f t="shared" si="229"/>
        <v>2.0778765308223677</v>
      </c>
      <c r="BW115" s="16">
        <f t="shared" si="230"/>
        <v>4488</v>
      </c>
      <c r="BX115" s="69">
        <f t="shared" si="231"/>
        <v>2579.1611510121338</v>
      </c>
      <c r="BY115" s="66">
        <v>0</v>
      </c>
      <c r="BZ115" s="15">
        <f t="shared" si="232"/>
        <v>10.953246071508339</v>
      </c>
      <c r="CA115" s="37">
        <f t="shared" si="233"/>
        <v>10.953246071508339</v>
      </c>
      <c r="CB115" s="54">
        <f t="shared" si="234"/>
        <v>10.953246071508339</v>
      </c>
      <c r="CC115" s="26">
        <f t="shared" si="235"/>
        <v>3.4122261905010446E-3</v>
      </c>
      <c r="CD115" s="47">
        <f t="shared" si="236"/>
        <v>10.953246071508339</v>
      </c>
      <c r="CE115" s="48">
        <f t="shared" si="237"/>
        <v>19.454238641469395</v>
      </c>
      <c r="CF115" s="65">
        <f t="shared" si="238"/>
        <v>0.56302620078690635</v>
      </c>
      <c r="CG115" t="s">
        <v>222</v>
      </c>
      <c r="CH115" s="66">
        <v>0</v>
      </c>
      <c r="CI115" s="15">
        <f t="shared" si="239"/>
        <v>10.145166089530274</v>
      </c>
      <c r="CJ115" s="37">
        <f t="shared" si="240"/>
        <v>10.145166089530274</v>
      </c>
      <c r="CK115" s="54">
        <f t="shared" si="241"/>
        <v>10.145166089530274</v>
      </c>
      <c r="CL115" s="26">
        <f t="shared" si="242"/>
        <v>1.5785228083912051E-3</v>
      </c>
      <c r="CM115" s="47">
        <f t="shared" si="243"/>
        <v>10.145166089530274</v>
      </c>
      <c r="CN115" s="48">
        <f t="shared" si="244"/>
        <v>19.454238641469395</v>
      </c>
      <c r="CO115" s="65">
        <f t="shared" si="245"/>
        <v>0.52148872420555448</v>
      </c>
      <c r="CP115" s="70">
        <f t="shared" si="246"/>
        <v>0</v>
      </c>
      <c r="CQ115" s="1">
        <f t="shared" si="247"/>
        <v>4488</v>
      </c>
    </row>
    <row r="116" spans="1:95" x14ac:dyDescent="0.2">
      <c r="A116" s="31" t="s">
        <v>178</v>
      </c>
      <c r="B116">
        <v>0</v>
      </c>
      <c r="C116">
        <v>1</v>
      </c>
      <c r="D116">
        <v>0.44880847308031702</v>
      </c>
      <c r="E116">
        <v>0.55119152691968198</v>
      </c>
      <c r="F116">
        <v>0.58114035087719296</v>
      </c>
      <c r="G116">
        <v>0.58114035087719296</v>
      </c>
      <c r="H116">
        <v>0.112708719851576</v>
      </c>
      <c r="I116">
        <v>0.21150278293135399</v>
      </c>
      <c r="J116">
        <v>0.154396269091059</v>
      </c>
      <c r="K116">
        <v>0.29954282163608498</v>
      </c>
      <c r="L116">
        <v>0.60848206405976002</v>
      </c>
      <c r="M116">
        <v>-1.8288468937559299</v>
      </c>
      <c r="N116" s="21">
        <v>0</v>
      </c>
      <c r="O116">
        <v>1.00711685519947</v>
      </c>
      <c r="P116">
        <v>0.98837141864966005</v>
      </c>
      <c r="Q116">
        <v>1.0057354303228501</v>
      </c>
      <c r="R116">
        <v>0.98313637344676397</v>
      </c>
      <c r="S116">
        <v>167.14999389648401</v>
      </c>
      <c r="T116" s="27">
        <f t="shared" si="186"/>
        <v>0.98837141864966005</v>
      </c>
      <c r="U116" s="27">
        <f t="shared" si="187"/>
        <v>1.0057354303228501</v>
      </c>
      <c r="V116" s="39">
        <f t="shared" si="188"/>
        <v>165.20627659474991</v>
      </c>
      <c r="W116" s="38">
        <f t="shared" si="189"/>
        <v>168.1086710399421</v>
      </c>
      <c r="X116" s="44">
        <f t="shared" si="190"/>
        <v>1.0197424425846338</v>
      </c>
      <c r="Y116" s="44">
        <f t="shared" si="191"/>
        <v>0.34131996690639671</v>
      </c>
      <c r="Z116" s="22">
        <f t="shared" si="192"/>
        <v>1</v>
      </c>
      <c r="AA116" s="22">
        <f t="shared" si="193"/>
        <v>1</v>
      </c>
      <c r="AB116" s="22">
        <f t="shared" si="194"/>
        <v>1</v>
      </c>
      <c r="AC116" s="22">
        <v>1</v>
      </c>
      <c r="AD116" s="22">
        <v>1</v>
      </c>
      <c r="AE116" s="22">
        <v>1</v>
      </c>
      <c r="AF116" s="22">
        <f t="shared" si="195"/>
        <v>-0.10573411347504191</v>
      </c>
      <c r="AG116" s="22">
        <f t="shared" si="196"/>
        <v>0.97680415159684475</v>
      </c>
      <c r="AH116" s="22">
        <f t="shared" si="197"/>
        <v>0.60848206405976002</v>
      </c>
      <c r="AI116" s="22">
        <f t="shared" si="198"/>
        <v>1.7142161775348019</v>
      </c>
      <c r="AJ116" s="22">
        <f t="shared" si="199"/>
        <v>-2.6288582302280261</v>
      </c>
      <c r="AK116" s="22">
        <f t="shared" si="200"/>
        <v>1.3004365594014071</v>
      </c>
      <c r="AL116" s="22">
        <f t="shared" si="201"/>
        <v>-1.8288468937559299</v>
      </c>
      <c r="AM116" s="22">
        <f t="shared" si="202"/>
        <v>1.8000113364720962</v>
      </c>
      <c r="AN116" s="46">
        <v>1</v>
      </c>
      <c r="AO116" s="46">
        <v>1</v>
      </c>
      <c r="AP116" s="51">
        <v>1</v>
      </c>
      <c r="AQ116" s="21">
        <v>2</v>
      </c>
      <c r="AR116" s="17">
        <f t="shared" si="203"/>
        <v>8.6350003076002118</v>
      </c>
      <c r="AS116" s="17">
        <f t="shared" si="204"/>
        <v>8.6350003076002118</v>
      </c>
      <c r="AT116" s="17">
        <f t="shared" si="205"/>
        <v>20.995728919438829</v>
      </c>
      <c r="AU116" s="17">
        <f t="shared" si="206"/>
        <v>8.6350003076002118</v>
      </c>
      <c r="AV116" s="17">
        <f t="shared" si="207"/>
        <v>8.6350003076002118</v>
      </c>
      <c r="AW116" s="17">
        <f t="shared" si="208"/>
        <v>20.995728919438829</v>
      </c>
      <c r="AX116" s="14">
        <f t="shared" si="209"/>
        <v>1.1025540075244287E-2</v>
      </c>
      <c r="AY116" s="14">
        <f t="shared" si="210"/>
        <v>1.0146555064451572E-2</v>
      </c>
      <c r="AZ116" s="67">
        <f t="shared" si="211"/>
        <v>1.7638911238326907E-3</v>
      </c>
      <c r="BA116" s="21">
        <f t="shared" si="212"/>
        <v>0</v>
      </c>
      <c r="BB116" s="66">
        <v>1504</v>
      </c>
      <c r="BC116" s="15">
        <f t="shared" si="213"/>
        <v>1314.7295007324296</v>
      </c>
      <c r="BD116" s="19">
        <f t="shared" si="214"/>
        <v>-189.27049926757036</v>
      </c>
      <c r="BE116" s="53">
        <f t="shared" si="215"/>
        <v>0</v>
      </c>
      <c r="BF116" s="61">
        <f t="shared" si="216"/>
        <v>0</v>
      </c>
      <c r="BG116" s="62">
        <f t="shared" si="217"/>
        <v>0</v>
      </c>
      <c r="BH116" s="63">
        <f t="shared" si="218"/>
        <v>168.1086710399421</v>
      </c>
      <c r="BI116" s="46">
        <f t="shared" si="219"/>
        <v>0</v>
      </c>
      <c r="BJ116" s="64">
        <f t="shared" si="220"/>
        <v>1.1439615519102055</v>
      </c>
      <c r="BK116" s="66">
        <v>0</v>
      </c>
      <c r="BL116" s="66">
        <v>3510</v>
      </c>
      <c r="BM116" s="66">
        <v>0</v>
      </c>
      <c r="BN116" s="10">
        <f t="shared" si="221"/>
        <v>3510</v>
      </c>
      <c r="BO116" s="15">
        <f t="shared" si="222"/>
        <v>1800.1206270944824</v>
      </c>
      <c r="BP116" s="9">
        <f t="shared" si="223"/>
        <v>-1709.8793729055176</v>
      </c>
      <c r="BQ116" s="53">
        <f t="shared" si="224"/>
        <v>0</v>
      </c>
      <c r="BR116" s="7">
        <f t="shared" si="225"/>
        <v>0</v>
      </c>
      <c r="BS116" s="62">
        <f t="shared" si="226"/>
        <v>0</v>
      </c>
      <c r="BT116" s="48">
        <f t="shared" si="227"/>
        <v>168.1086710399421</v>
      </c>
      <c r="BU116" s="46">
        <f t="shared" si="228"/>
        <v>0</v>
      </c>
      <c r="BV116" s="64">
        <f t="shared" si="229"/>
        <v>1.9498693294045408</v>
      </c>
      <c r="BW116" s="16">
        <f t="shared" si="230"/>
        <v>5014</v>
      </c>
      <c r="BX116" s="69">
        <f t="shared" si="231"/>
        <v>3132.5666502746876</v>
      </c>
      <c r="BY116" s="66">
        <v>0</v>
      </c>
      <c r="BZ116" s="15">
        <f t="shared" si="232"/>
        <v>17.716522447775546</v>
      </c>
      <c r="CA116" s="37">
        <f t="shared" si="233"/>
        <v>17.716522447775546</v>
      </c>
      <c r="CB116" s="54">
        <f t="shared" si="234"/>
        <v>17.716522447775546</v>
      </c>
      <c r="CC116" s="26">
        <f t="shared" si="235"/>
        <v>5.5191658715811739E-3</v>
      </c>
      <c r="CD116" s="47">
        <f t="shared" si="236"/>
        <v>17.716522447775546</v>
      </c>
      <c r="CE116" s="48">
        <f t="shared" si="237"/>
        <v>165.20627659474991</v>
      </c>
      <c r="CF116" s="65">
        <f t="shared" si="238"/>
        <v>0.10723879753814729</v>
      </c>
      <c r="CG116" t="s">
        <v>222</v>
      </c>
      <c r="CH116" s="66">
        <v>0</v>
      </c>
      <c r="CI116" s="15">
        <f t="shared" si="239"/>
        <v>16.409479125015523</v>
      </c>
      <c r="CJ116" s="37">
        <f t="shared" si="240"/>
        <v>16.409479125015523</v>
      </c>
      <c r="CK116" s="54">
        <f t="shared" si="241"/>
        <v>16.409479125015523</v>
      </c>
      <c r="CL116" s="26">
        <f t="shared" si="242"/>
        <v>2.5532097596103194E-3</v>
      </c>
      <c r="CM116" s="47">
        <f t="shared" si="243"/>
        <v>16.409479125015523</v>
      </c>
      <c r="CN116" s="48">
        <f t="shared" si="244"/>
        <v>165.20627659474991</v>
      </c>
      <c r="CO116" s="65">
        <f t="shared" si="245"/>
        <v>9.9327213609855053E-2</v>
      </c>
      <c r="CP116" s="70">
        <f t="shared" si="246"/>
        <v>0</v>
      </c>
      <c r="CQ116" s="1">
        <f t="shared" si="247"/>
        <v>5014</v>
      </c>
    </row>
    <row r="117" spans="1:95" x14ac:dyDescent="0.2">
      <c r="A117" s="31" t="s">
        <v>211</v>
      </c>
      <c r="B117">
        <v>1</v>
      </c>
      <c r="C117">
        <v>1</v>
      </c>
      <c r="D117">
        <v>0.62962962962962898</v>
      </c>
      <c r="E117">
        <v>0.37037037037037002</v>
      </c>
      <c r="F117">
        <v>0.95483193277310896</v>
      </c>
      <c r="G117">
        <v>0.95483193277310896</v>
      </c>
      <c r="H117">
        <v>0.46741573033707801</v>
      </c>
      <c r="I117">
        <v>0.30505617977527999</v>
      </c>
      <c r="J117">
        <v>0.37760833818058298</v>
      </c>
      <c r="K117">
        <v>0.60046023962974304</v>
      </c>
      <c r="L117">
        <v>0.30347098429408698</v>
      </c>
      <c r="M117">
        <v>0.87575923881066597</v>
      </c>
      <c r="N117" s="21">
        <v>0</v>
      </c>
      <c r="O117">
        <v>0.99984640027403104</v>
      </c>
      <c r="P117">
        <v>0.99865237011454699</v>
      </c>
      <c r="Q117">
        <v>1.00876082175438</v>
      </c>
      <c r="R117">
        <v>0.99450853837168396</v>
      </c>
      <c r="S117">
        <v>22.5</v>
      </c>
      <c r="T117" s="27">
        <f t="shared" si="186"/>
        <v>0.99865237011454699</v>
      </c>
      <c r="U117" s="27">
        <f t="shared" si="187"/>
        <v>1.00876082175438</v>
      </c>
      <c r="V117" s="39">
        <f t="shared" si="188"/>
        <v>22.469678327577306</v>
      </c>
      <c r="W117" s="38">
        <f t="shared" si="189"/>
        <v>22.697118489473549</v>
      </c>
      <c r="X117" s="44">
        <f t="shared" si="190"/>
        <v>0.92630822399608559</v>
      </c>
      <c r="Y117" s="44">
        <f t="shared" si="191"/>
        <v>0.61283342615693293</v>
      </c>
      <c r="Z117" s="22">
        <f t="shared" si="192"/>
        <v>1</v>
      </c>
      <c r="AA117" s="22">
        <f t="shared" si="193"/>
        <v>1</v>
      </c>
      <c r="AB117" s="22">
        <f t="shared" si="194"/>
        <v>1</v>
      </c>
      <c r="AC117" s="22">
        <v>1</v>
      </c>
      <c r="AD117" s="22">
        <v>1</v>
      </c>
      <c r="AE117" s="22">
        <v>1</v>
      </c>
      <c r="AF117" s="22">
        <f t="shared" si="195"/>
        <v>-0.10573411347504191</v>
      </c>
      <c r="AG117" s="22">
        <f t="shared" si="196"/>
        <v>0.97680415159684475</v>
      </c>
      <c r="AH117" s="22">
        <f t="shared" si="197"/>
        <v>0.30347098429408698</v>
      </c>
      <c r="AI117" s="22">
        <f t="shared" si="198"/>
        <v>1.4092050977691288</v>
      </c>
      <c r="AJ117" s="22">
        <f t="shared" si="199"/>
        <v>-2.6288582302280261</v>
      </c>
      <c r="AK117" s="22">
        <f t="shared" si="200"/>
        <v>1.3004365594014071</v>
      </c>
      <c r="AL117" s="22">
        <f t="shared" si="201"/>
        <v>0.87575923881066597</v>
      </c>
      <c r="AM117" s="22">
        <f t="shared" si="202"/>
        <v>4.504617469038692</v>
      </c>
      <c r="AN117" s="46">
        <v>0</v>
      </c>
      <c r="AO117" s="49">
        <v>0</v>
      </c>
      <c r="AP117" s="51">
        <v>0.5</v>
      </c>
      <c r="AQ117" s="50">
        <v>1</v>
      </c>
      <c r="AR117" s="17">
        <f t="shared" si="203"/>
        <v>0</v>
      </c>
      <c r="AS117" s="17">
        <f t="shared" si="204"/>
        <v>0</v>
      </c>
      <c r="AT117" s="17">
        <f t="shared" si="205"/>
        <v>205.8740798705559</v>
      </c>
      <c r="AU117" s="17">
        <f t="shared" si="206"/>
        <v>0</v>
      </c>
      <c r="AV117" s="17">
        <f t="shared" si="207"/>
        <v>0</v>
      </c>
      <c r="AW117" s="17">
        <f t="shared" si="208"/>
        <v>205.8740798705559</v>
      </c>
      <c r="AX117" s="14">
        <f t="shared" si="209"/>
        <v>0</v>
      </c>
      <c r="AY117" s="14">
        <f t="shared" si="210"/>
        <v>0</v>
      </c>
      <c r="AZ117" s="67">
        <f t="shared" si="211"/>
        <v>1.7295873056099732E-2</v>
      </c>
      <c r="BA117" s="21">
        <f t="shared" si="212"/>
        <v>0</v>
      </c>
      <c r="BB117" s="66">
        <v>0</v>
      </c>
      <c r="BC117" s="15">
        <f t="shared" si="213"/>
        <v>0</v>
      </c>
      <c r="BD117" s="19">
        <f t="shared" si="214"/>
        <v>0</v>
      </c>
      <c r="BE117" s="53">
        <f t="shared" si="215"/>
        <v>0</v>
      </c>
      <c r="BF117" s="61">
        <f t="shared" si="216"/>
        <v>0</v>
      </c>
      <c r="BG117" s="62">
        <f t="shared" si="217"/>
        <v>0</v>
      </c>
      <c r="BH117" s="63">
        <f t="shared" si="218"/>
        <v>22.697118489473549</v>
      </c>
      <c r="BI117" s="46">
        <f t="shared" si="219"/>
        <v>0</v>
      </c>
      <c r="BJ117" s="64" t="e">
        <f t="shared" si="220"/>
        <v>#DIV/0!</v>
      </c>
      <c r="BK117" s="66">
        <v>0</v>
      </c>
      <c r="BL117" s="66">
        <v>0</v>
      </c>
      <c r="BM117" s="66">
        <v>0</v>
      </c>
      <c r="BN117" s="10">
        <f t="shared" si="221"/>
        <v>0</v>
      </c>
      <c r="BO117" s="15">
        <f t="shared" si="222"/>
        <v>0</v>
      </c>
      <c r="BP117" s="9">
        <f t="shared" si="223"/>
        <v>0</v>
      </c>
      <c r="BQ117" s="53">
        <f t="shared" si="224"/>
        <v>0</v>
      </c>
      <c r="BR117" s="7">
        <f t="shared" si="225"/>
        <v>0</v>
      </c>
      <c r="BS117" s="62">
        <f t="shared" si="226"/>
        <v>0</v>
      </c>
      <c r="BT117" s="48">
        <f t="shared" si="227"/>
        <v>22.697118489473549</v>
      </c>
      <c r="BU117" s="46">
        <f t="shared" si="228"/>
        <v>0</v>
      </c>
      <c r="BV117" s="64" t="e">
        <f t="shared" si="229"/>
        <v>#DIV/0!</v>
      </c>
      <c r="BW117" s="16">
        <f t="shared" si="230"/>
        <v>90</v>
      </c>
      <c r="BX117" s="69">
        <f t="shared" si="231"/>
        <v>173.71974897546571</v>
      </c>
      <c r="BY117" s="66">
        <v>90</v>
      </c>
      <c r="BZ117" s="15">
        <f t="shared" si="232"/>
        <v>173.71974897546571</v>
      </c>
      <c r="CA117" s="37">
        <f t="shared" si="233"/>
        <v>83.719748975465706</v>
      </c>
      <c r="CB117" s="54">
        <f t="shared" si="234"/>
        <v>83.719748975465706</v>
      </c>
      <c r="CC117" s="26">
        <f t="shared" si="235"/>
        <v>2.6080918683945735E-2</v>
      </c>
      <c r="CD117" s="47">
        <f t="shared" si="236"/>
        <v>83.719748975465706</v>
      </c>
      <c r="CE117" s="48">
        <f t="shared" si="237"/>
        <v>22.469678327577306</v>
      </c>
      <c r="CF117" s="65">
        <f t="shared" si="238"/>
        <v>3.7258988649034399</v>
      </c>
      <c r="CG117" t="s">
        <v>222</v>
      </c>
      <c r="CH117" s="66">
        <v>0</v>
      </c>
      <c r="CI117" s="15">
        <f t="shared" si="239"/>
        <v>160.90350704089582</v>
      </c>
      <c r="CJ117" s="37">
        <f t="shared" si="240"/>
        <v>160.90350704089582</v>
      </c>
      <c r="CK117" s="54">
        <f t="shared" si="241"/>
        <v>160.90350704089582</v>
      </c>
      <c r="CL117" s="26">
        <f t="shared" si="242"/>
        <v>2.5035554230729083E-2</v>
      </c>
      <c r="CM117" s="47">
        <f t="shared" si="243"/>
        <v>160.90350704089582</v>
      </c>
      <c r="CN117" s="48">
        <f t="shared" si="244"/>
        <v>22.469678327577306</v>
      </c>
      <c r="CO117" s="65">
        <f t="shared" si="245"/>
        <v>7.1609172456829082</v>
      </c>
      <c r="CP117" s="70">
        <f t="shared" si="246"/>
        <v>0</v>
      </c>
      <c r="CQ117" s="1">
        <f t="shared" si="247"/>
        <v>180</v>
      </c>
    </row>
    <row r="118" spans="1:95" x14ac:dyDescent="0.2">
      <c r="A118" s="31" t="s">
        <v>128</v>
      </c>
      <c r="B118">
        <v>0</v>
      </c>
      <c r="C118">
        <v>0</v>
      </c>
      <c r="D118">
        <v>0.49770642201834803</v>
      </c>
      <c r="E118">
        <v>0.50229357798165097</v>
      </c>
      <c r="F118">
        <v>0.37555555555555498</v>
      </c>
      <c r="G118">
        <v>0.37555555555555498</v>
      </c>
      <c r="H118">
        <v>0.63190184049079701</v>
      </c>
      <c r="I118">
        <v>0.84049079754601197</v>
      </c>
      <c r="J118">
        <v>0.72877135089471201</v>
      </c>
      <c r="K118">
        <v>0.52315784382749697</v>
      </c>
      <c r="L118">
        <v>-0.31158120365966602</v>
      </c>
      <c r="M118">
        <v>-3.1215038726172502</v>
      </c>
      <c r="N118" s="21">
        <v>0</v>
      </c>
      <c r="O118">
        <v>0.99091001903684595</v>
      </c>
      <c r="P118">
        <v>0.97631231867873203</v>
      </c>
      <c r="Q118">
        <v>1.0229685332429901</v>
      </c>
      <c r="R118">
        <v>0.99547324565874595</v>
      </c>
      <c r="S118">
        <v>3.70000004768371</v>
      </c>
      <c r="T118" s="27">
        <f t="shared" si="186"/>
        <v>0.99547324565874595</v>
      </c>
      <c r="U118" s="27">
        <f t="shared" si="187"/>
        <v>1.0229685332429901</v>
      </c>
      <c r="V118" s="39">
        <f t="shared" si="188"/>
        <v>3.6832510564052177</v>
      </c>
      <c r="W118" s="38">
        <f t="shared" si="189"/>
        <v>3.7849836217779984</v>
      </c>
      <c r="X118" s="44">
        <f t="shared" si="190"/>
        <v>0.99447581042280653</v>
      </c>
      <c r="Y118" s="44">
        <f t="shared" si="191"/>
        <v>0.56759133798406802</v>
      </c>
      <c r="Z118" s="22">
        <f t="shared" si="192"/>
        <v>1</v>
      </c>
      <c r="AA118" s="22">
        <f t="shared" si="193"/>
        <v>1</v>
      </c>
      <c r="AB118" s="22">
        <f t="shared" si="194"/>
        <v>1</v>
      </c>
      <c r="AC118" s="22">
        <v>1</v>
      </c>
      <c r="AD118" s="22">
        <v>1</v>
      </c>
      <c r="AE118" s="22">
        <v>1</v>
      </c>
      <c r="AF118" s="22">
        <f t="shared" si="195"/>
        <v>-0.10573411347504191</v>
      </c>
      <c r="AG118" s="22">
        <f t="shared" si="196"/>
        <v>0.97680415159684475</v>
      </c>
      <c r="AH118" s="22">
        <f t="shared" si="197"/>
        <v>-0.10573411347504191</v>
      </c>
      <c r="AI118" s="22">
        <f t="shared" si="198"/>
        <v>1</v>
      </c>
      <c r="AJ118" s="22">
        <f t="shared" si="199"/>
        <v>-2.6288582302280261</v>
      </c>
      <c r="AK118" s="22">
        <f t="shared" si="200"/>
        <v>1.3004365594014071</v>
      </c>
      <c r="AL118" s="22">
        <f t="shared" si="201"/>
        <v>-2.6288582302280261</v>
      </c>
      <c r="AM118" s="22">
        <f t="shared" si="202"/>
        <v>1</v>
      </c>
      <c r="AN118" s="46">
        <v>1</v>
      </c>
      <c r="AO118" s="46">
        <v>1</v>
      </c>
      <c r="AP118" s="51">
        <v>1</v>
      </c>
      <c r="AQ118" s="21">
        <v>1</v>
      </c>
      <c r="AR118" s="17">
        <f t="shared" si="203"/>
        <v>1</v>
      </c>
      <c r="AS118" s="17">
        <f t="shared" si="204"/>
        <v>1</v>
      </c>
      <c r="AT118" s="17">
        <f t="shared" si="205"/>
        <v>1</v>
      </c>
      <c r="AU118" s="17">
        <f t="shared" si="206"/>
        <v>1</v>
      </c>
      <c r="AV118" s="17">
        <f t="shared" si="207"/>
        <v>1</v>
      </c>
      <c r="AW118" s="17">
        <f t="shared" si="208"/>
        <v>1</v>
      </c>
      <c r="AX118" s="14">
        <f t="shared" si="209"/>
        <v>1.2768430437159347E-3</v>
      </c>
      <c r="AY118" s="14">
        <f t="shared" si="210"/>
        <v>1.1750497629422138E-3</v>
      </c>
      <c r="AZ118" s="67">
        <f t="shared" si="211"/>
        <v>8.4011902163568032E-5</v>
      </c>
      <c r="BA118" s="21">
        <f t="shared" si="212"/>
        <v>0</v>
      </c>
      <c r="BB118" s="66">
        <v>181</v>
      </c>
      <c r="BC118" s="15">
        <f t="shared" si="213"/>
        <v>152.25587190486291</v>
      </c>
      <c r="BD118" s="19">
        <f t="shared" si="214"/>
        <v>-28.744128095137086</v>
      </c>
      <c r="BE118" s="53">
        <f t="shared" si="215"/>
        <v>0</v>
      </c>
      <c r="BF118" s="61">
        <f t="shared" si="216"/>
        <v>0</v>
      </c>
      <c r="BG118" s="62">
        <f t="shared" si="217"/>
        <v>0</v>
      </c>
      <c r="BH118" s="63">
        <f t="shared" si="218"/>
        <v>3.7849836217779984</v>
      </c>
      <c r="BI118" s="46">
        <f t="shared" si="219"/>
        <v>0</v>
      </c>
      <c r="BJ118" s="64">
        <f t="shared" si="220"/>
        <v>1.1887883057350843</v>
      </c>
      <c r="BK118" s="66">
        <v>48</v>
      </c>
      <c r="BL118" s="66">
        <v>281</v>
      </c>
      <c r="BM118" s="66">
        <v>7</v>
      </c>
      <c r="BN118" s="10">
        <f t="shared" si="221"/>
        <v>336</v>
      </c>
      <c r="BO118" s="15">
        <f t="shared" si="222"/>
        <v>208.46792854310402</v>
      </c>
      <c r="BP118" s="9">
        <f t="shared" si="223"/>
        <v>-127.53207145689598</v>
      </c>
      <c r="BQ118" s="53">
        <f t="shared" si="224"/>
        <v>0</v>
      </c>
      <c r="BR118" s="7">
        <f t="shared" si="225"/>
        <v>0</v>
      </c>
      <c r="BS118" s="62">
        <f t="shared" si="226"/>
        <v>0</v>
      </c>
      <c r="BT118" s="48">
        <f t="shared" si="227"/>
        <v>3.7849836217779984</v>
      </c>
      <c r="BU118" s="46">
        <f t="shared" si="228"/>
        <v>0</v>
      </c>
      <c r="BV118" s="64">
        <f t="shared" si="229"/>
        <v>1.6117587119906873</v>
      </c>
      <c r="BW118" s="16">
        <f t="shared" si="230"/>
        <v>517</v>
      </c>
      <c r="BX118" s="69">
        <f t="shared" si="231"/>
        <v>361.56761599329781</v>
      </c>
      <c r="BY118" s="66">
        <v>0</v>
      </c>
      <c r="BZ118" s="15">
        <f t="shared" si="232"/>
        <v>0.84381554533087733</v>
      </c>
      <c r="CA118" s="37">
        <f t="shared" si="233"/>
        <v>0.84381554533087733</v>
      </c>
      <c r="CB118" s="54">
        <f t="shared" si="234"/>
        <v>0.84381554533087733</v>
      </c>
      <c r="CC118" s="26">
        <f t="shared" si="235"/>
        <v>2.628708863959123E-4</v>
      </c>
      <c r="CD118" s="47">
        <f t="shared" si="236"/>
        <v>0.84381554533087744</v>
      </c>
      <c r="CE118" s="48">
        <f t="shared" si="237"/>
        <v>3.6832510564052177</v>
      </c>
      <c r="CF118" s="65">
        <f t="shared" si="238"/>
        <v>0.22909531074822395</v>
      </c>
      <c r="CG118" t="s">
        <v>222</v>
      </c>
      <c r="CH118" s="66">
        <v>0</v>
      </c>
      <c r="CI118" s="15">
        <f t="shared" si="239"/>
        <v>0.78156272582767339</v>
      </c>
      <c r="CJ118" s="37">
        <f t="shared" si="240"/>
        <v>0.78156272582767339</v>
      </c>
      <c r="CK118" s="54">
        <f t="shared" si="241"/>
        <v>0.78156272582767339</v>
      </c>
      <c r="CL118" s="26">
        <f t="shared" si="242"/>
        <v>1.216061499654074E-4</v>
      </c>
      <c r="CM118" s="47">
        <f t="shared" si="243"/>
        <v>0.78156272582767339</v>
      </c>
      <c r="CN118" s="48">
        <f t="shared" si="244"/>
        <v>3.6832510564052177</v>
      </c>
      <c r="CO118" s="65">
        <f t="shared" si="245"/>
        <v>0.21219371524200786</v>
      </c>
      <c r="CP118" s="70">
        <f t="shared" si="246"/>
        <v>0</v>
      </c>
      <c r="CQ118" s="1">
        <f t="shared" si="247"/>
        <v>517</v>
      </c>
    </row>
    <row r="119" spans="1:95" x14ac:dyDescent="0.2">
      <c r="A119" s="31" t="s">
        <v>226</v>
      </c>
      <c r="B119">
        <v>1</v>
      </c>
      <c r="C119">
        <v>1</v>
      </c>
      <c r="D119">
        <v>0.65561326408309994</v>
      </c>
      <c r="E119">
        <v>0.344386735916899</v>
      </c>
      <c r="F119">
        <v>0.693285657528804</v>
      </c>
      <c r="G119">
        <v>0.693285657528804</v>
      </c>
      <c r="H119">
        <v>0.89720016715419904</v>
      </c>
      <c r="I119">
        <v>0.70873380693689902</v>
      </c>
      <c r="J119">
        <v>0.797418390841105</v>
      </c>
      <c r="K119">
        <v>0.74353125920827001</v>
      </c>
      <c r="L119">
        <v>0.64144579840831795</v>
      </c>
      <c r="M119">
        <v>-1.97098720329168</v>
      </c>
      <c r="N119" s="21">
        <v>0</v>
      </c>
      <c r="O119">
        <v>1.002027855838</v>
      </c>
      <c r="P119">
        <v>0.99811422338491096</v>
      </c>
      <c r="Q119">
        <v>1.00488466651221</v>
      </c>
      <c r="R119">
        <v>1.00423710555009</v>
      </c>
      <c r="S119">
        <v>311.29998779296801</v>
      </c>
      <c r="T119" s="27">
        <f t="shared" si="186"/>
        <v>0.99811422338491096</v>
      </c>
      <c r="U119" s="27">
        <f t="shared" si="187"/>
        <v>1.00488466651221</v>
      </c>
      <c r="V119" s="39">
        <f t="shared" si="188"/>
        <v>310.71294555571052</v>
      </c>
      <c r="W119" s="38">
        <f t="shared" si="189"/>
        <v>312.82058441859169</v>
      </c>
      <c r="X119" s="44">
        <f t="shared" si="190"/>
        <v>0.91288191577208933</v>
      </c>
      <c r="Y119" s="44">
        <f t="shared" si="191"/>
        <v>0.74129545761159732</v>
      </c>
      <c r="Z119" s="22">
        <f t="shared" si="192"/>
        <v>1</v>
      </c>
      <c r="AA119" s="22">
        <f t="shared" si="193"/>
        <v>1</v>
      </c>
      <c r="AB119" s="22">
        <f t="shared" si="194"/>
        <v>1</v>
      </c>
      <c r="AC119" s="22">
        <v>1</v>
      </c>
      <c r="AD119" s="22">
        <v>1</v>
      </c>
      <c r="AE119" s="22">
        <v>1</v>
      </c>
      <c r="AF119" s="22">
        <f t="shared" si="195"/>
        <v>-0.10573411347504191</v>
      </c>
      <c r="AG119" s="22">
        <f t="shared" si="196"/>
        <v>0.97680415159684475</v>
      </c>
      <c r="AH119" s="22">
        <f t="shared" si="197"/>
        <v>0.64144579840831795</v>
      </c>
      <c r="AI119" s="22">
        <f t="shared" si="198"/>
        <v>1.74717991188336</v>
      </c>
      <c r="AJ119" s="22">
        <f t="shared" si="199"/>
        <v>-2.6288582302280261</v>
      </c>
      <c r="AK119" s="22">
        <f t="shared" si="200"/>
        <v>1.3004365594014071</v>
      </c>
      <c r="AL119" s="22">
        <f t="shared" si="201"/>
        <v>-1.97098720329168</v>
      </c>
      <c r="AM119" s="22">
        <f t="shared" si="202"/>
        <v>1.6578710269363461</v>
      </c>
      <c r="AN119" s="46">
        <v>1</v>
      </c>
      <c r="AO119" s="46">
        <v>0</v>
      </c>
      <c r="AP119" s="51">
        <v>1</v>
      </c>
      <c r="AQ119" s="21">
        <v>1</v>
      </c>
      <c r="AR119" s="17">
        <f t="shared" si="203"/>
        <v>9.318596588549795</v>
      </c>
      <c r="AS119" s="17">
        <f t="shared" si="204"/>
        <v>0</v>
      </c>
      <c r="AT119" s="17">
        <f t="shared" si="205"/>
        <v>7.5544520230472356</v>
      </c>
      <c r="AU119" s="17">
        <f t="shared" si="206"/>
        <v>9.318596588549795</v>
      </c>
      <c r="AV119" s="17">
        <f t="shared" si="207"/>
        <v>0</v>
      </c>
      <c r="AW119" s="17">
        <f t="shared" si="208"/>
        <v>7.5544520230472356</v>
      </c>
      <c r="AX119" s="14">
        <f t="shared" si="209"/>
        <v>1.1898385231284845E-2</v>
      </c>
      <c r="AY119" s="14">
        <f t="shared" si="210"/>
        <v>0</v>
      </c>
      <c r="AZ119" s="67">
        <f t="shared" si="211"/>
        <v>6.3466388425961295E-4</v>
      </c>
      <c r="BA119" s="21">
        <f t="shared" si="212"/>
        <v>0</v>
      </c>
      <c r="BB119" s="66">
        <v>1245</v>
      </c>
      <c r="BC119" s="15">
        <f t="shared" si="213"/>
        <v>1418.8110485193299</v>
      </c>
      <c r="BD119" s="19">
        <f t="shared" si="214"/>
        <v>173.81104851932992</v>
      </c>
      <c r="BE119" s="53">
        <f t="shared" si="215"/>
        <v>173.81104851932992</v>
      </c>
      <c r="BF119" s="61">
        <f t="shared" si="216"/>
        <v>8.6332867284186002E-3</v>
      </c>
      <c r="BG119" s="62">
        <f t="shared" si="217"/>
        <v>11.698103517007121</v>
      </c>
      <c r="BH119" s="63">
        <f t="shared" si="218"/>
        <v>310.71294555571052</v>
      </c>
      <c r="BI119" s="46">
        <f t="shared" si="219"/>
        <v>3.7649231177301117E-2</v>
      </c>
      <c r="BJ119" s="64">
        <f t="shared" si="220"/>
        <v>0.87749528120695208</v>
      </c>
      <c r="BK119" s="66">
        <v>0</v>
      </c>
      <c r="BL119" s="66">
        <v>0</v>
      </c>
      <c r="BM119" s="66">
        <v>0</v>
      </c>
      <c r="BN119" s="10">
        <f t="shared" si="221"/>
        <v>0</v>
      </c>
      <c r="BO119" s="15">
        <f t="shared" si="222"/>
        <v>0</v>
      </c>
      <c r="BP119" s="9">
        <f t="shared" si="223"/>
        <v>0</v>
      </c>
      <c r="BQ119" s="53">
        <f t="shared" si="224"/>
        <v>0</v>
      </c>
      <c r="BR119" s="7">
        <f t="shared" si="225"/>
        <v>0</v>
      </c>
      <c r="BS119" s="62">
        <f t="shared" si="226"/>
        <v>0</v>
      </c>
      <c r="BT119" s="48">
        <f t="shared" si="227"/>
        <v>312.82058441859169</v>
      </c>
      <c r="BU119" s="46">
        <f t="shared" si="228"/>
        <v>0</v>
      </c>
      <c r="BV119" s="64" t="e">
        <f t="shared" si="229"/>
        <v>#DIV/0!</v>
      </c>
      <c r="BW119" s="16">
        <f t="shared" si="230"/>
        <v>1245</v>
      </c>
      <c r="BX119" s="69">
        <f t="shared" si="231"/>
        <v>1425.1856125728334</v>
      </c>
      <c r="BY119" s="66">
        <v>0</v>
      </c>
      <c r="BZ119" s="15">
        <f t="shared" si="232"/>
        <v>6.3745640535035522</v>
      </c>
      <c r="CA119" s="37">
        <f t="shared" si="233"/>
        <v>6.3745640535035522</v>
      </c>
      <c r="CB119" s="54">
        <f t="shared" si="234"/>
        <v>6.3745640535035522</v>
      </c>
      <c r="CC119" s="26">
        <f t="shared" si="235"/>
        <v>1.9858454995338192E-3</v>
      </c>
      <c r="CD119" s="47">
        <f t="shared" si="236"/>
        <v>6.3745640535035513</v>
      </c>
      <c r="CE119" s="48">
        <f t="shared" si="237"/>
        <v>310.71294555571052</v>
      </c>
      <c r="CF119" s="65">
        <f t="shared" si="238"/>
        <v>2.0515926821467433E-2</v>
      </c>
      <c r="CG119" t="s">
        <v>222</v>
      </c>
      <c r="CH119" s="66">
        <v>0</v>
      </c>
      <c r="CI119" s="15">
        <f t="shared" si="239"/>
        <v>5.9042781152671795</v>
      </c>
      <c r="CJ119" s="37">
        <f t="shared" si="240"/>
        <v>5.9042781152671795</v>
      </c>
      <c r="CK119" s="54">
        <f t="shared" si="241"/>
        <v>5.9042781152671795</v>
      </c>
      <c r="CL119" s="26">
        <f t="shared" si="242"/>
        <v>9.1866782562115756E-4</v>
      </c>
      <c r="CM119" s="47">
        <f t="shared" si="243"/>
        <v>5.9042781152671795</v>
      </c>
      <c r="CN119" s="48">
        <f t="shared" si="244"/>
        <v>310.71294555571052</v>
      </c>
      <c r="CO119" s="65">
        <f t="shared" si="245"/>
        <v>1.9002356354053323E-2</v>
      </c>
      <c r="CP119" s="70">
        <f t="shared" si="246"/>
        <v>0</v>
      </c>
      <c r="CQ119" s="1">
        <f t="shared" si="247"/>
        <v>1245</v>
      </c>
    </row>
    <row r="120" spans="1:95" x14ac:dyDescent="0.2">
      <c r="A120" s="31" t="s">
        <v>215</v>
      </c>
      <c r="B120">
        <v>1</v>
      </c>
      <c r="C120">
        <v>1</v>
      </c>
      <c r="D120">
        <v>0.40191769876148598</v>
      </c>
      <c r="E120">
        <v>0.59808230123851303</v>
      </c>
      <c r="F120">
        <v>0.26332537788385002</v>
      </c>
      <c r="G120">
        <v>0.26332537788385002</v>
      </c>
      <c r="H120">
        <v>3.7609694943585403E-2</v>
      </c>
      <c r="I120">
        <v>0.382365231926452</v>
      </c>
      <c r="J120">
        <v>0.119919305075484</v>
      </c>
      <c r="K120">
        <v>0.17770142465543301</v>
      </c>
      <c r="L120">
        <v>0.71937071913152895</v>
      </c>
      <c r="M120">
        <v>0.47807641536849699</v>
      </c>
      <c r="N120" s="21">
        <v>0</v>
      </c>
      <c r="O120">
        <v>1.0472589416481299</v>
      </c>
      <c r="P120">
        <v>0.98382091130517701</v>
      </c>
      <c r="Q120">
        <v>1.03436556634826</v>
      </c>
      <c r="R120">
        <v>0.99827586366361998</v>
      </c>
      <c r="S120">
        <v>0.93730002641677801</v>
      </c>
      <c r="T120" s="27">
        <f t="shared" si="186"/>
        <v>0.98382091130517701</v>
      </c>
      <c r="U120" s="27">
        <f t="shared" si="187"/>
        <v>1.03436556634826</v>
      </c>
      <c r="V120" s="39">
        <f t="shared" si="188"/>
        <v>0.922135366155721</v>
      </c>
      <c r="W120" s="38">
        <f t="shared" si="189"/>
        <v>0.96951087266282965</v>
      </c>
      <c r="X120" s="44">
        <f t="shared" si="190"/>
        <v>1.0439719240297276</v>
      </c>
      <c r="Y120" s="44">
        <f t="shared" si="191"/>
        <v>0.23516630159002008</v>
      </c>
      <c r="Z120" s="22">
        <f t="shared" si="192"/>
        <v>1</v>
      </c>
      <c r="AA120" s="22">
        <f t="shared" si="193"/>
        <v>1</v>
      </c>
      <c r="AB120" s="22">
        <f t="shared" si="194"/>
        <v>1</v>
      </c>
      <c r="AC120" s="22">
        <v>1</v>
      </c>
      <c r="AD120" s="22">
        <v>1</v>
      </c>
      <c r="AE120" s="22">
        <v>1</v>
      </c>
      <c r="AF120" s="22">
        <f t="shared" si="195"/>
        <v>-0.10573411347504191</v>
      </c>
      <c r="AG120" s="22">
        <f t="shared" si="196"/>
        <v>0.97680415159684475</v>
      </c>
      <c r="AH120" s="22">
        <f t="shared" si="197"/>
        <v>0.71937071913152895</v>
      </c>
      <c r="AI120" s="22">
        <f t="shared" si="198"/>
        <v>1.8251048326065709</v>
      </c>
      <c r="AJ120" s="22">
        <f t="shared" si="199"/>
        <v>-2.6288582302280261</v>
      </c>
      <c r="AK120" s="22">
        <f t="shared" si="200"/>
        <v>1.3004365594014071</v>
      </c>
      <c r="AL120" s="22">
        <f t="shared" si="201"/>
        <v>0.47807641536849699</v>
      </c>
      <c r="AM120" s="22">
        <f t="shared" si="202"/>
        <v>4.1069346455965228</v>
      </c>
      <c r="AN120" s="46">
        <v>0</v>
      </c>
      <c r="AO120" s="49">
        <v>0</v>
      </c>
      <c r="AP120" s="51">
        <v>0.5</v>
      </c>
      <c r="AQ120" s="50">
        <v>1</v>
      </c>
      <c r="AR120" s="17">
        <f t="shared" si="203"/>
        <v>0</v>
      </c>
      <c r="AS120" s="17">
        <f t="shared" si="204"/>
        <v>0</v>
      </c>
      <c r="AT120" s="17">
        <f t="shared" si="205"/>
        <v>142.24636329790781</v>
      </c>
      <c r="AU120" s="17">
        <f t="shared" si="206"/>
        <v>0</v>
      </c>
      <c r="AV120" s="17">
        <f t="shared" si="207"/>
        <v>0</v>
      </c>
      <c r="AW120" s="17">
        <f t="shared" si="208"/>
        <v>142.24636329790781</v>
      </c>
      <c r="AX120" s="14">
        <f t="shared" si="209"/>
        <v>0</v>
      </c>
      <c r="AY120" s="14">
        <f t="shared" si="210"/>
        <v>0</v>
      </c>
      <c r="AZ120" s="67">
        <f t="shared" si="211"/>
        <v>1.1950387556507184E-2</v>
      </c>
      <c r="BA120" s="21">
        <f t="shared" si="212"/>
        <v>0</v>
      </c>
      <c r="BB120" s="66">
        <v>0</v>
      </c>
      <c r="BC120" s="15">
        <f t="shared" si="213"/>
        <v>0</v>
      </c>
      <c r="BD120" s="19">
        <f t="shared" si="214"/>
        <v>0</v>
      </c>
      <c r="BE120" s="53">
        <f t="shared" si="215"/>
        <v>0</v>
      </c>
      <c r="BF120" s="61">
        <f t="shared" si="216"/>
        <v>0</v>
      </c>
      <c r="BG120" s="62">
        <f t="shared" si="217"/>
        <v>0</v>
      </c>
      <c r="BH120" s="63">
        <f t="shared" si="218"/>
        <v>0.96951087266282965</v>
      </c>
      <c r="BI120" s="46">
        <f t="shared" si="219"/>
        <v>0</v>
      </c>
      <c r="BJ120" s="64" t="e">
        <f t="shared" si="220"/>
        <v>#DIV/0!</v>
      </c>
      <c r="BK120" s="66">
        <v>0</v>
      </c>
      <c r="BL120" s="66">
        <v>0</v>
      </c>
      <c r="BM120" s="66">
        <v>0</v>
      </c>
      <c r="BN120" s="10">
        <f t="shared" si="221"/>
        <v>0</v>
      </c>
      <c r="BO120" s="15">
        <f t="shared" si="222"/>
        <v>0</v>
      </c>
      <c r="BP120" s="9">
        <f t="shared" si="223"/>
        <v>0</v>
      </c>
      <c r="BQ120" s="53">
        <f t="shared" si="224"/>
        <v>0</v>
      </c>
      <c r="BR120" s="7">
        <f t="shared" si="225"/>
        <v>0</v>
      </c>
      <c r="BS120" s="62">
        <f t="shared" si="226"/>
        <v>0</v>
      </c>
      <c r="BT120" s="48">
        <f t="shared" si="227"/>
        <v>0.96951087266282965</v>
      </c>
      <c r="BU120" s="46">
        <f t="shared" si="228"/>
        <v>0</v>
      </c>
      <c r="BV120" s="64" t="e">
        <f t="shared" si="229"/>
        <v>#DIV/0!</v>
      </c>
      <c r="BW120" s="16">
        <f t="shared" si="230"/>
        <v>135</v>
      </c>
      <c r="BX120" s="69">
        <f t="shared" si="231"/>
        <v>120.02969261755815</v>
      </c>
      <c r="BY120" s="66">
        <v>135</v>
      </c>
      <c r="BZ120" s="15">
        <f t="shared" si="232"/>
        <v>120.02969261755815</v>
      </c>
      <c r="CA120" s="37">
        <f t="shared" si="233"/>
        <v>-14.970307382441845</v>
      </c>
      <c r="CB120" s="54">
        <f t="shared" si="234"/>
        <v>-14.970307382441845</v>
      </c>
      <c r="CC120" s="26">
        <f t="shared" si="235"/>
        <v>-4.6636471596392098E-3</v>
      </c>
      <c r="CD120" s="47">
        <f t="shared" si="236"/>
        <v>-14.970307382441844</v>
      </c>
      <c r="CE120" s="48">
        <f t="shared" si="237"/>
        <v>0.96951087266282965</v>
      </c>
      <c r="CF120" s="65">
        <f t="shared" si="238"/>
        <v>-15.441092827896652</v>
      </c>
      <c r="CG120" t="s">
        <v>222</v>
      </c>
      <c r="CH120" s="66">
        <v>0</v>
      </c>
      <c r="CI120" s="15">
        <f t="shared" si="239"/>
        <v>111.17445543818633</v>
      </c>
      <c r="CJ120" s="37">
        <f t="shared" si="240"/>
        <v>111.17445543818633</v>
      </c>
      <c r="CK120" s="54">
        <f t="shared" si="241"/>
        <v>111.17445543818633</v>
      </c>
      <c r="CL120" s="26">
        <f t="shared" si="242"/>
        <v>1.72980325872392E-2</v>
      </c>
      <c r="CM120" s="47">
        <f t="shared" si="243"/>
        <v>111.17445543818634</v>
      </c>
      <c r="CN120" s="48">
        <f t="shared" si="244"/>
        <v>0.96951087266282965</v>
      </c>
      <c r="CO120" s="65">
        <f t="shared" si="245"/>
        <v>114.67066391203835</v>
      </c>
      <c r="CP120" s="70">
        <f t="shared" si="246"/>
        <v>0</v>
      </c>
      <c r="CQ120" s="1">
        <f t="shared" si="247"/>
        <v>270</v>
      </c>
    </row>
    <row r="121" spans="1:95" x14ac:dyDescent="0.2">
      <c r="A121" s="31" t="s">
        <v>216</v>
      </c>
      <c r="B121">
        <v>1</v>
      </c>
      <c r="C121">
        <v>1</v>
      </c>
      <c r="D121">
        <v>0.54015181781861699</v>
      </c>
      <c r="E121">
        <v>0.45984818218138201</v>
      </c>
      <c r="F121">
        <v>0.63965037743345199</v>
      </c>
      <c r="G121">
        <v>0.63965037743345199</v>
      </c>
      <c r="H121">
        <v>0.46092770580860798</v>
      </c>
      <c r="I121">
        <v>0.25031341412452901</v>
      </c>
      <c r="J121">
        <v>0.339670999211795</v>
      </c>
      <c r="K121">
        <v>0.46612303402537703</v>
      </c>
      <c r="L121">
        <v>0.61113799612627795</v>
      </c>
      <c r="M121">
        <v>3.2891843203757702E-2</v>
      </c>
      <c r="N121" s="21">
        <v>0</v>
      </c>
      <c r="O121">
        <v>1.0012060921066901</v>
      </c>
      <c r="P121">
        <v>0.98599478334611701</v>
      </c>
      <c r="Q121">
        <v>1.0088092386770999</v>
      </c>
      <c r="R121">
        <v>0.98404024510927202</v>
      </c>
      <c r="S121">
        <v>2.5999999046325599</v>
      </c>
      <c r="T121" s="27">
        <f t="shared" si="186"/>
        <v>0.98599478334611701</v>
      </c>
      <c r="U121" s="27">
        <f t="shared" si="187"/>
        <v>1.0088092386770999</v>
      </c>
      <c r="V121" s="39">
        <f t="shared" si="188"/>
        <v>2.5635863426681058</v>
      </c>
      <c r="W121" s="38">
        <f t="shared" si="189"/>
        <v>2.6229039243529053</v>
      </c>
      <c r="X121" s="44">
        <f t="shared" si="190"/>
        <v>0.97254335260115643</v>
      </c>
      <c r="Y121" s="44">
        <f t="shared" si="191"/>
        <v>0.47664110369368995</v>
      </c>
      <c r="Z121" s="22">
        <f t="shared" si="192"/>
        <v>1</v>
      </c>
      <c r="AA121" s="22">
        <f t="shared" si="193"/>
        <v>1</v>
      </c>
      <c r="AB121" s="22">
        <f t="shared" si="194"/>
        <v>1</v>
      </c>
      <c r="AC121" s="22">
        <v>1</v>
      </c>
      <c r="AD121" s="22">
        <v>1</v>
      </c>
      <c r="AE121" s="22">
        <v>1</v>
      </c>
      <c r="AF121" s="22">
        <f t="shared" si="195"/>
        <v>-0.10573411347504191</v>
      </c>
      <c r="AG121" s="22">
        <f t="shared" si="196"/>
        <v>0.97680415159684475</v>
      </c>
      <c r="AH121" s="22">
        <f t="shared" si="197"/>
        <v>0.61113799612627795</v>
      </c>
      <c r="AI121" s="22">
        <f t="shared" si="198"/>
        <v>1.71687210960132</v>
      </c>
      <c r="AJ121" s="22">
        <f t="shared" si="199"/>
        <v>-2.6288582302280261</v>
      </c>
      <c r="AK121" s="22">
        <f t="shared" si="200"/>
        <v>1.3004365594014071</v>
      </c>
      <c r="AL121" s="22">
        <f t="shared" si="201"/>
        <v>3.2891843203757702E-2</v>
      </c>
      <c r="AM121" s="22">
        <f t="shared" si="202"/>
        <v>3.6617500734317838</v>
      </c>
      <c r="AN121" s="46">
        <v>0</v>
      </c>
      <c r="AO121" s="49">
        <v>0</v>
      </c>
      <c r="AP121" s="51">
        <v>0.5</v>
      </c>
      <c r="AQ121" s="50">
        <v>1</v>
      </c>
      <c r="AR121" s="17">
        <f t="shared" si="203"/>
        <v>0</v>
      </c>
      <c r="AS121" s="17">
        <f t="shared" si="204"/>
        <v>0</v>
      </c>
      <c r="AT121" s="17">
        <f t="shared" si="205"/>
        <v>89.892777638055648</v>
      </c>
      <c r="AU121" s="17">
        <f t="shared" si="206"/>
        <v>0</v>
      </c>
      <c r="AV121" s="17">
        <f t="shared" si="207"/>
        <v>0</v>
      </c>
      <c r="AW121" s="17">
        <f t="shared" si="208"/>
        <v>89.892777638055648</v>
      </c>
      <c r="AX121" s="14">
        <f t="shared" si="209"/>
        <v>0</v>
      </c>
      <c r="AY121" s="14">
        <f t="shared" si="210"/>
        <v>0</v>
      </c>
      <c r="AZ121" s="67">
        <f t="shared" si="211"/>
        <v>7.5520632401397071E-3</v>
      </c>
      <c r="BA121" s="21">
        <f t="shared" si="212"/>
        <v>0</v>
      </c>
      <c r="BB121" s="66">
        <v>0</v>
      </c>
      <c r="BC121" s="15">
        <f t="shared" si="213"/>
        <v>0</v>
      </c>
      <c r="BD121" s="19">
        <f t="shared" si="214"/>
        <v>0</v>
      </c>
      <c r="BE121" s="53">
        <f t="shared" si="215"/>
        <v>0</v>
      </c>
      <c r="BF121" s="61">
        <f t="shared" si="216"/>
        <v>0</v>
      </c>
      <c r="BG121" s="62">
        <f t="shared" si="217"/>
        <v>0</v>
      </c>
      <c r="BH121" s="63">
        <f t="shared" si="218"/>
        <v>2.6229039243529053</v>
      </c>
      <c r="BI121" s="46">
        <f t="shared" si="219"/>
        <v>0</v>
      </c>
      <c r="BJ121" s="64" t="e">
        <f t="shared" si="220"/>
        <v>#DIV/0!</v>
      </c>
      <c r="BK121" s="66">
        <v>0</v>
      </c>
      <c r="BL121" s="66">
        <v>0</v>
      </c>
      <c r="BM121" s="66">
        <v>0</v>
      </c>
      <c r="BN121" s="10">
        <f t="shared" si="221"/>
        <v>0</v>
      </c>
      <c r="BO121" s="15">
        <f t="shared" si="222"/>
        <v>0</v>
      </c>
      <c r="BP121" s="9">
        <f t="shared" si="223"/>
        <v>0</v>
      </c>
      <c r="BQ121" s="53">
        <f t="shared" si="224"/>
        <v>0</v>
      </c>
      <c r="BR121" s="7">
        <f t="shared" si="225"/>
        <v>0</v>
      </c>
      <c r="BS121" s="62">
        <f t="shared" si="226"/>
        <v>0</v>
      </c>
      <c r="BT121" s="48">
        <f t="shared" si="227"/>
        <v>2.6229039243529053</v>
      </c>
      <c r="BU121" s="46">
        <f t="shared" si="228"/>
        <v>0</v>
      </c>
      <c r="BV121" s="64" t="e">
        <f t="shared" si="229"/>
        <v>#DIV/0!</v>
      </c>
      <c r="BW121" s="16">
        <f t="shared" si="230"/>
        <v>23</v>
      </c>
      <c r="BX121" s="69">
        <f t="shared" si="231"/>
        <v>75.852923183963213</v>
      </c>
      <c r="BY121" s="66">
        <v>23</v>
      </c>
      <c r="BZ121" s="15">
        <f t="shared" si="232"/>
        <v>75.852923183963213</v>
      </c>
      <c r="CA121" s="37">
        <f t="shared" si="233"/>
        <v>52.852923183963213</v>
      </c>
      <c r="CB121" s="54">
        <f t="shared" si="234"/>
        <v>52.852923183963213</v>
      </c>
      <c r="CC121" s="26">
        <f t="shared" si="235"/>
        <v>1.6465085104038404E-2</v>
      </c>
      <c r="CD121" s="47">
        <f t="shared" si="236"/>
        <v>52.852923183963206</v>
      </c>
      <c r="CE121" s="48">
        <f t="shared" si="237"/>
        <v>2.5635863426681058</v>
      </c>
      <c r="CF121" s="65">
        <f t="shared" si="238"/>
        <v>20.616790745169684</v>
      </c>
      <c r="CG121" t="s">
        <v>222</v>
      </c>
      <c r="CH121" s="66">
        <v>0</v>
      </c>
      <c r="CI121" s="15">
        <f t="shared" si="239"/>
        <v>70.256844323019692</v>
      </c>
      <c r="CJ121" s="37">
        <f t="shared" si="240"/>
        <v>70.256844323019692</v>
      </c>
      <c r="CK121" s="54">
        <f t="shared" si="241"/>
        <v>70.256844323019692</v>
      </c>
      <c r="CL121" s="26">
        <f t="shared" si="242"/>
        <v>1.0931514598260415E-2</v>
      </c>
      <c r="CM121" s="47">
        <f t="shared" si="243"/>
        <v>70.256844323019692</v>
      </c>
      <c r="CN121" s="48">
        <f t="shared" si="244"/>
        <v>2.5635863426681058</v>
      </c>
      <c r="CO121" s="65">
        <f t="shared" si="245"/>
        <v>27.40568677312363</v>
      </c>
      <c r="CP121" s="70">
        <f t="shared" si="246"/>
        <v>0</v>
      </c>
      <c r="CQ121" s="1">
        <f t="shared" si="247"/>
        <v>46</v>
      </c>
    </row>
    <row r="122" spans="1:95" x14ac:dyDescent="0.2">
      <c r="A122" s="31" t="s">
        <v>127</v>
      </c>
      <c r="B122">
        <v>1</v>
      </c>
      <c r="C122">
        <v>1</v>
      </c>
      <c r="D122">
        <v>0.11524163568773201</v>
      </c>
      <c r="E122">
        <v>0.88475836431226695</v>
      </c>
      <c r="F122">
        <v>0.143115942028985</v>
      </c>
      <c r="G122">
        <v>0.143115942028985</v>
      </c>
      <c r="H122">
        <v>9.3457943925233603E-3</v>
      </c>
      <c r="I122">
        <v>0.170560747663551</v>
      </c>
      <c r="J122">
        <v>3.9925251146343599E-2</v>
      </c>
      <c r="K122">
        <v>7.5590607409603397E-2</v>
      </c>
      <c r="L122">
        <v>-0.118416262634644</v>
      </c>
      <c r="M122">
        <v>-2.43102694981016</v>
      </c>
      <c r="N122" s="21">
        <v>1</v>
      </c>
      <c r="O122">
        <v>0.98209298701193803</v>
      </c>
      <c r="P122">
        <v>0.943760441698557</v>
      </c>
      <c r="Q122">
        <v>1.01216400793947</v>
      </c>
      <c r="R122">
        <v>0.95576650918670103</v>
      </c>
      <c r="S122">
        <v>6.8600001335143999</v>
      </c>
      <c r="T122" s="27">
        <f t="shared" si="186"/>
        <v>0.943760441698557</v>
      </c>
      <c r="U122" s="27">
        <f t="shared" si="187"/>
        <v>1.01216400793947</v>
      </c>
      <c r="V122" s="39">
        <f t="shared" si="188"/>
        <v>6.8600001335143999</v>
      </c>
      <c r="W122" s="38">
        <f t="shared" si="189"/>
        <v>7.027905352503403</v>
      </c>
      <c r="X122" s="44">
        <f t="shared" si="190"/>
        <v>1.1921036717327842</v>
      </c>
      <c r="Y122" s="44">
        <f t="shared" si="191"/>
        <v>9.9556560051103346E-2</v>
      </c>
      <c r="Z122" s="22">
        <f t="shared" si="192"/>
        <v>1</v>
      </c>
      <c r="AA122" s="22">
        <f t="shared" si="193"/>
        <v>1.0989156402089331</v>
      </c>
      <c r="AB122" s="22">
        <f t="shared" si="194"/>
        <v>1.1978312804178661</v>
      </c>
      <c r="AC122" s="22">
        <v>1</v>
      </c>
      <c r="AD122" s="22">
        <v>1</v>
      </c>
      <c r="AE122" s="22">
        <v>1</v>
      </c>
      <c r="AF122" s="22">
        <f t="shared" si="195"/>
        <v>-0.10573411347504191</v>
      </c>
      <c r="AG122" s="22">
        <f t="shared" si="196"/>
        <v>0.97680415159684475</v>
      </c>
      <c r="AH122" s="22">
        <f t="shared" si="197"/>
        <v>-0.10573411347504191</v>
      </c>
      <c r="AI122" s="22">
        <f t="shared" si="198"/>
        <v>1</v>
      </c>
      <c r="AJ122" s="22">
        <f t="shared" si="199"/>
        <v>-2.6288582302280261</v>
      </c>
      <c r="AK122" s="22">
        <f t="shared" si="200"/>
        <v>1.3004365594014071</v>
      </c>
      <c r="AL122" s="22">
        <f t="shared" si="201"/>
        <v>-2.43102694981016</v>
      </c>
      <c r="AM122" s="22">
        <f t="shared" si="202"/>
        <v>1.1978312804178661</v>
      </c>
      <c r="AN122" s="46">
        <v>1</v>
      </c>
      <c r="AO122" s="46">
        <v>1</v>
      </c>
      <c r="AP122" s="51">
        <v>1</v>
      </c>
      <c r="AQ122" s="21">
        <v>1</v>
      </c>
      <c r="AR122" s="17">
        <f t="shared" si="203"/>
        <v>1.1978312804178661</v>
      </c>
      <c r="AS122" s="17">
        <f t="shared" si="204"/>
        <v>1</v>
      </c>
      <c r="AT122" s="17">
        <f t="shared" si="205"/>
        <v>2.2622831203118547</v>
      </c>
      <c r="AU122" s="17">
        <f t="shared" si="206"/>
        <v>1.1978312804178661</v>
      </c>
      <c r="AV122" s="17">
        <f t="shared" si="207"/>
        <v>1</v>
      </c>
      <c r="AW122" s="17">
        <f t="shared" si="208"/>
        <v>2.2622831203118547</v>
      </c>
      <c r="AX122" s="14">
        <f t="shared" si="209"/>
        <v>1.5294425379469034E-3</v>
      </c>
      <c r="AY122" s="14">
        <f t="shared" si="210"/>
        <v>1.1750497629422138E-3</v>
      </c>
      <c r="AZ122" s="67">
        <f t="shared" si="211"/>
        <v>1.9005870816993093E-4</v>
      </c>
      <c r="BA122" s="21">
        <f t="shared" si="212"/>
        <v>1</v>
      </c>
      <c r="BB122" s="66">
        <v>1681</v>
      </c>
      <c r="BC122" s="15">
        <f t="shared" si="213"/>
        <v>182.37684599494054</v>
      </c>
      <c r="BD122" s="19">
        <f t="shared" si="214"/>
        <v>-1498.6231540050594</v>
      </c>
      <c r="BE122" s="53">
        <f t="shared" si="215"/>
        <v>0</v>
      </c>
      <c r="BF122" s="61">
        <f t="shared" si="216"/>
        <v>0</v>
      </c>
      <c r="BG122" s="62">
        <f t="shared" si="217"/>
        <v>0</v>
      </c>
      <c r="BH122" s="63">
        <f t="shared" si="218"/>
        <v>7.027905352503403</v>
      </c>
      <c r="BI122" s="46">
        <f t="shared" si="219"/>
        <v>0</v>
      </c>
      <c r="BJ122" s="64">
        <f t="shared" si="220"/>
        <v>9.2171788081401189</v>
      </c>
      <c r="BK122" s="66">
        <v>117</v>
      </c>
      <c r="BL122" s="66">
        <v>412</v>
      </c>
      <c r="BM122" s="66">
        <v>62</v>
      </c>
      <c r="BN122" s="10">
        <f t="shared" si="221"/>
        <v>591</v>
      </c>
      <c r="BO122" s="15">
        <f t="shared" si="222"/>
        <v>208.46792854310402</v>
      </c>
      <c r="BP122" s="9">
        <f t="shared" si="223"/>
        <v>-382.53207145689601</v>
      </c>
      <c r="BQ122" s="53">
        <f t="shared" si="224"/>
        <v>0</v>
      </c>
      <c r="BR122" s="7">
        <f t="shared" si="225"/>
        <v>0</v>
      </c>
      <c r="BS122" s="62">
        <f t="shared" si="226"/>
        <v>0</v>
      </c>
      <c r="BT122" s="48">
        <f t="shared" si="227"/>
        <v>7.027905352503403</v>
      </c>
      <c r="BU122" s="46">
        <f t="shared" si="228"/>
        <v>0</v>
      </c>
      <c r="BV122" s="64">
        <f t="shared" si="229"/>
        <v>2.8349684487693341</v>
      </c>
      <c r="BW122" s="16">
        <f t="shared" si="230"/>
        <v>2272</v>
      </c>
      <c r="BX122" s="69">
        <f t="shared" si="231"/>
        <v>392.75372420290336</v>
      </c>
      <c r="BY122" s="66">
        <v>0</v>
      </c>
      <c r="BZ122" s="15">
        <f t="shared" si="232"/>
        <v>1.9089496648587863</v>
      </c>
      <c r="CA122" s="37">
        <f t="shared" si="233"/>
        <v>1.9089496648587863</v>
      </c>
      <c r="CB122" s="54">
        <f t="shared" si="234"/>
        <v>1.9089496648587863</v>
      </c>
      <c r="CC122" s="26">
        <f t="shared" si="235"/>
        <v>5.9468836911488743E-4</v>
      </c>
      <c r="CD122" s="47">
        <f t="shared" si="236"/>
        <v>1.9089496648587863</v>
      </c>
      <c r="CE122" s="48">
        <f t="shared" si="237"/>
        <v>6.8600001335143999</v>
      </c>
      <c r="CF122" s="65">
        <f t="shared" si="238"/>
        <v>0.27827254048183603</v>
      </c>
      <c r="CG122" t="s">
        <v>222</v>
      </c>
      <c r="CH122" s="66">
        <v>19</v>
      </c>
      <c r="CI122" s="15">
        <f t="shared" si="239"/>
        <v>1.7681161621048673</v>
      </c>
      <c r="CJ122" s="37">
        <f t="shared" si="240"/>
        <v>-17.231883837895133</v>
      </c>
      <c r="CK122" s="54">
        <f t="shared" si="241"/>
        <v>-17.231883837895133</v>
      </c>
      <c r="CL122" s="26">
        <f t="shared" si="242"/>
        <v>-2.6811706609452517E-3</v>
      </c>
      <c r="CM122" s="47">
        <f t="shared" si="243"/>
        <v>-17.231883837895133</v>
      </c>
      <c r="CN122" s="48">
        <f t="shared" si="244"/>
        <v>6.8600001335143999</v>
      </c>
      <c r="CO122" s="65">
        <f t="shared" si="245"/>
        <v>-2.5119363706290754</v>
      </c>
      <c r="CP122" s="70">
        <f t="shared" si="246"/>
        <v>1</v>
      </c>
      <c r="CQ122" s="1">
        <f t="shared" si="247"/>
        <v>2272</v>
      </c>
    </row>
    <row r="123" spans="1:95" x14ac:dyDescent="0.2">
      <c r="A123" s="31" t="s">
        <v>179</v>
      </c>
      <c r="B123">
        <v>1</v>
      </c>
      <c r="C123">
        <v>1</v>
      </c>
      <c r="D123">
        <v>0.30315888731730301</v>
      </c>
      <c r="E123">
        <v>0.696841112682696</v>
      </c>
      <c r="F123">
        <v>0.35456674473067901</v>
      </c>
      <c r="G123">
        <v>0.35456674473067901</v>
      </c>
      <c r="H123">
        <v>0.16011934361014399</v>
      </c>
      <c r="I123">
        <v>0.60865241173545503</v>
      </c>
      <c r="J123">
        <v>0.31218107670679202</v>
      </c>
      <c r="K123">
        <v>0.332699606453698</v>
      </c>
      <c r="L123">
        <v>0.67976586275772999</v>
      </c>
      <c r="M123">
        <v>-2.0002653118523099</v>
      </c>
      <c r="N123" s="21">
        <v>0</v>
      </c>
      <c r="O123">
        <v>0.99973860731911401</v>
      </c>
      <c r="P123">
        <v>0.99967393406502802</v>
      </c>
      <c r="Q123">
        <v>1.0022196458889701</v>
      </c>
      <c r="R123">
        <v>1.0005750679382901</v>
      </c>
      <c r="S123">
        <v>76.309997558593693</v>
      </c>
      <c r="T123" s="27">
        <f t="shared" si="186"/>
        <v>0.99967393406502802</v>
      </c>
      <c r="U123" s="27">
        <f t="shared" si="187"/>
        <v>1.0022196458889701</v>
      </c>
      <c r="V123" s="39">
        <f t="shared" si="188"/>
        <v>76.285115467892041</v>
      </c>
      <c r="W123" s="38">
        <f t="shared" si="189"/>
        <v>76.47937873096194</v>
      </c>
      <c r="X123" s="44">
        <f t="shared" si="190"/>
        <v>1.0950027467061914</v>
      </c>
      <c r="Y123" s="44">
        <f t="shared" si="191"/>
        <v>0.3465635450406786</v>
      </c>
      <c r="Z123" s="22">
        <f t="shared" si="192"/>
        <v>1</v>
      </c>
      <c r="AA123" s="22">
        <f t="shared" si="193"/>
        <v>1</v>
      </c>
      <c r="AB123" s="22">
        <f t="shared" si="194"/>
        <v>1</v>
      </c>
      <c r="AC123" s="22">
        <v>1</v>
      </c>
      <c r="AD123" s="22">
        <v>1</v>
      </c>
      <c r="AE123" s="22">
        <v>1</v>
      </c>
      <c r="AF123" s="22">
        <f t="shared" si="195"/>
        <v>-0.10573411347504191</v>
      </c>
      <c r="AG123" s="22">
        <f t="shared" si="196"/>
        <v>0.97680415159684475</v>
      </c>
      <c r="AH123" s="22">
        <f t="shared" si="197"/>
        <v>0.67976586275772999</v>
      </c>
      <c r="AI123" s="22">
        <f t="shared" si="198"/>
        <v>1.7854999762327719</v>
      </c>
      <c r="AJ123" s="22">
        <f t="shared" si="199"/>
        <v>-2.6288582302280261</v>
      </c>
      <c r="AK123" s="22">
        <f t="shared" si="200"/>
        <v>1.3004365594014071</v>
      </c>
      <c r="AL123" s="22">
        <f t="shared" si="201"/>
        <v>-2.0002653118523099</v>
      </c>
      <c r="AM123" s="22">
        <f t="shared" si="202"/>
        <v>1.6285929183757162</v>
      </c>
      <c r="AN123" s="46">
        <v>1</v>
      </c>
      <c r="AO123" s="46">
        <v>1</v>
      </c>
      <c r="AP123" s="51">
        <v>1</v>
      </c>
      <c r="AQ123" s="21">
        <v>1</v>
      </c>
      <c r="AR123" s="17">
        <f t="shared" si="203"/>
        <v>10.163408812954541</v>
      </c>
      <c r="AS123" s="17">
        <f t="shared" si="204"/>
        <v>10.163408812954541</v>
      </c>
      <c r="AT123" s="17">
        <f t="shared" si="205"/>
        <v>7.0347742957859491</v>
      </c>
      <c r="AU123" s="17">
        <f t="shared" si="206"/>
        <v>10.163408812954541</v>
      </c>
      <c r="AV123" s="17">
        <f t="shared" si="207"/>
        <v>10.163408812954541</v>
      </c>
      <c r="AW123" s="17">
        <f t="shared" si="208"/>
        <v>7.0347742957859491</v>
      </c>
      <c r="AX123" s="14">
        <f t="shared" si="209"/>
        <v>1.2977077843262231E-2</v>
      </c>
      <c r="AY123" s="14">
        <f t="shared" si="210"/>
        <v>1.1942511116347041E-2</v>
      </c>
      <c r="AZ123" s="67">
        <f t="shared" si="211"/>
        <v>5.9100476988035229E-4</v>
      </c>
      <c r="BA123" s="21">
        <f t="shared" si="212"/>
        <v>0</v>
      </c>
      <c r="BB123" s="66">
        <v>2137</v>
      </c>
      <c r="BC123" s="15">
        <f t="shared" si="213"/>
        <v>1547.4386703419614</v>
      </c>
      <c r="BD123" s="19">
        <f t="shared" si="214"/>
        <v>-589.56132965803863</v>
      </c>
      <c r="BE123" s="53">
        <f t="shared" si="215"/>
        <v>0</v>
      </c>
      <c r="BF123" s="61">
        <f t="shared" si="216"/>
        <v>0</v>
      </c>
      <c r="BG123" s="62">
        <f t="shared" si="217"/>
        <v>0</v>
      </c>
      <c r="BH123" s="63">
        <f t="shared" si="218"/>
        <v>76.47937873096194</v>
      </c>
      <c r="BI123" s="46">
        <f t="shared" si="219"/>
        <v>0</v>
      </c>
      <c r="BJ123" s="64">
        <f t="shared" si="220"/>
        <v>1.3809917258483364</v>
      </c>
      <c r="BK123" s="66">
        <v>1908</v>
      </c>
      <c r="BL123" s="66">
        <v>2747</v>
      </c>
      <c r="BM123" s="66">
        <v>0</v>
      </c>
      <c r="BN123" s="10">
        <f t="shared" si="221"/>
        <v>4655</v>
      </c>
      <c r="BO123" s="15">
        <f t="shared" si="222"/>
        <v>2118.7447821733613</v>
      </c>
      <c r="BP123" s="9">
        <f t="shared" si="223"/>
        <v>-2536.2552178266387</v>
      </c>
      <c r="BQ123" s="53">
        <f t="shared" si="224"/>
        <v>0</v>
      </c>
      <c r="BR123" s="7">
        <f t="shared" si="225"/>
        <v>0</v>
      </c>
      <c r="BS123" s="62">
        <f t="shared" si="226"/>
        <v>0</v>
      </c>
      <c r="BT123" s="48">
        <f t="shared" si="227"/>
        <v>76.47937873096194</v>
      </c>
      <c r="BU123" s="46">
        <f t="shared" si="228"/>
        <v>0</v>
      </c>
      <c r="BV123" s="64">
        <f t="shared" si="229"/>
        <v>2.1970555581616606</v>
      </c>
      <c r="BW123" s="16">
        <f t="shared" si="230"/>
        <v>6792</v>
      </c>
      <c r="BX123" s="69">
        <f t="shared" si="231"/>
        <v>3672.1195044240008</v>
      </c>
      <c r="BY123" s="66">
        <v>0</v>
      </c>
      <c r="BZ123" s="15">
        <f t="shared" si="232"/>
        <v>5.9360519086782588</v>
      </c>
      <c r="CA123" s="37">
        <f t="shared" si="233"/>
        <v>5.9360519086782588</v>
      </c>
      <c r="CB123" s="54">
        <f t="shared" si="234"/>
        <v>5.9360519086782588</v>
      </c>
      <c r="CC123" s="26">
        <f t="shared" si="235"/>
        <v>1.8492373547284318E-3</v>
      </c>
      <c r="CD123" s="47">
        <f t="shared" si="236"/>
        <v>5.9360519086782588</v>
      </c>
      <c r="CE123" s="48">
        <f t="shared" si="237"/>
        <v>76.285115467892041</v>
      </c>
      <c r="CF123" s="65">
        <f t="shared" si="238"/>
        <v>7.7814025347798133E-2</v>
      </c>
      <c r="CG123" t="s">
        <v>222</v>
      </c>
      <c r="CH123" s="66">
        <v>0</v>
      </c>
      <c r="CI123" s="15">
        <f t="shared" si="239"/>
        <v>5.4981173741969176</v>
      </c>
      <c r="CJ123" s="37">
        <f t="shared" si="240"/>
        <v>5.4981173741969176</v>
      </c>
      <c r="CK123" s="54">
        <f t="shared" si="241"/>
        <v>5.4981173741969176</v>
      </c>
      <c r="CL123" s="26">
        <f t="shared" si="242"/>
        <v>8.5547181798613934E-4</v>
      </c>
      <c r="CM123" s="47">
        <f t="shared" si="243"/>
        <v>5.4981173741969176</v>
      </c>
      <c r="CN123" s="48">
        <f t="shared" si="244"/>
        <v>76.285115467892041</v>
      </c>
      <c r="CO123" s="65">
        <f t="shared" si="245"/>
        <v>7.2073265413238358E-2</v>
      </c>
      <c r="CP123" s="70">
        <f t="shared" si="246"/>
        <v>0</v>
      </c>
      <c r="CQ123" s="1">
        <f t="shared" si="247"/>
        <v>6792</v>
      </c>
    </row>
    <row r="124" spans="1:95" x14ac:dyDescent="0.2">
      <c r="A124" s="31" t="s">
        <v>180</v>
      </c>
      <c r="B124">
        <v>1</v>
      </c>
      <c r="C124">
        <v>1</v>
      </c>
      <c r="D124">
        <v>0.42792281498297302</v>
      </c>
      <c r="E124">
        <v>0.57207718501702598</v>
      </c>
      <c r="F124">
        <v>0.44692737430167501</v>
      </c>
      <c r="G124">
        <v>0.44692737430167501</v>
      </c>
      <c r="H124">
        <v>0.35149156939040199</v>
      </c>
      <c r="I124">
        <v>0.32684824902723703</v>
      </c>
      <c r="J124">
        <v>0.33894601930556501</v>
      </c>
      <c r="K124">
        <v>0.38920978204336198</v>
      </c>
      <c r="L124">
        <v>0.427259667664177</v>
      </c>
      <c r="M124">
        <v>0.77691088172830303</v>
      </c>
      <c r="N124" s="21">
        <v>0</v>
      </c>
      <c r="O124">
        <v>1.0208333179151901</v>
      </c>
      <c r="P124">
        <v>0.98607539344683703</v>
      </c>
      <c r="Q124">
        <v>0.997383380354538</v>
      </c>
      <c r="R124">
        <v>0.97397279452442898</v>
      </c>
      <c r="S124">
        <v>78.389999389648395</v>
      </c>
      <c r="T124" s="27">
        <f t="shared" si="186"/>
        <v>0.98607539344683703</v>
      </c>
      <c r="U124" s="27">
        <f t="shared" si="187"/>
        <v>0.997383380354538</v>
      </c>
      <c r="V124" s="39">
        <f t="shared" si="188"/>
        <v>77.298449490444852</v>
      </c>
      <c r="W124" s="38">
        <f t="shared" si="189"/>
        <v>78.184882577237687</v>
      </c>
      <c r="X124" s="44">
        <f t="shared" si="190"/>
        <v>1.0305345157096653</v>
      </c>
      <c r="Y124" s="44">
        <f t="shared" si="191"/>
        <v>0.38975331190755558</v>
      </c>
      <c r="Z124" s="22">
        <f t="shared" si="192"/>
        <v>1</v>
      </c>
      <c r="AA124" s="22">
        <f t="shared" si="193"/>
        <v>1</v>
      </c>
      <c r="AB124" s="22">
        <f t="shared" si="194"/>
        <v>1</v>
      </c>
      <c r="AC124" s="22">
        <v>1</v>
      </c>
      <c r="AD124" s="22">
        <v>1</v>
      </c>
      <c r="AE124" s="22">
        <v>1</v>
      </c>
      <c r="AF124" s="22">
        <f t="shared" si="195"/>
        <v>-0.10573411347504191</v>
      </c>
      <c r="AG124" s="22">
        <f t="shared" si="196"/>
        <v>0.97680415159684475</v>
      </c>
      <c r="AH124" s="22">
        <f t="shared" si="197"/>
        <v>0.427259667664177</v>
      </c>
      <c r="AI124" s="22">
        <f t="shared" si="198"/>
        <v>1.5329937811392189</v>
      </c>
      <c r="AJ124" s="22">
        <f t="shared" si="199"/>
        <v>-2.6288582302280261</v>
      </c>
      <c r="AK124" s="22">
        <f t="shared" si="200"/>
        <v>1.3004365594014071</v>
      </c>
      <c r="AL124" s="22">
        <f t="shared" si="201"/>
        <v>0.77691088172830303</v>
      </c>
      <c r="AM124" s="22">
        <f t="shared" si="202"/>
        <v>4.4057691119563289</v>
      </c>
      <c r="AN124" s="46">
        <v>1</v>
      </c>
      <c r="AO124" s="46">
        <v>0</v>
      </c>
      <c r="AP124" s="51">
        <v>1</v>
      </c>
      <c r="AQ124" s="21">
        <v>2</v>
      </c>
      <c r="AR124" s="17">
        <f t="shared" si="203"/>
        <v>5.5228286900447676</v>
      </c>
      <c r="AS124" s="17">
        <f t="shared" si="204"/>
        <v>0</v>
      </c>
      <c r="AT124" s="17">
        <f t="shared" si="205"/>
        <v>753.55842725000866</v>
      </c>
      <c r="AU124" s="17">
        <f t="shared" si="206"/>
        <v>5.5228286900447676</v>
      </c>
      <c r="AV124" s="17">
        <f t="shared" si="207"/>
        <v>0</v>
      </c>
      <c r="AW124" s="17">
        <f t="shared" si="208"/>
        <v>602.69684554391745</v>
      </c>
      <c r="AX124" s="14">
        <f t="shared" si="209"/>
        <v>7.0517853945184488E-3</v>
      </c>
      <c r="AY124" s="14">
        <f t="shared" si="210"/>
        <v>0</v>
      </c>
      <c r="AZ124" s="67">
        <f t="shared" si="211"/>
        <v>5.0633708422126666E-2</v>
      </c>
      <c r="BA124" s="21">
        <f t="shared" si="212"/>
        <v>0</v>
      </c>
      <c r="BB124" s="66">
        <v>784</v>
      </c>
      <c r="BC124" s="15">
        <f t="shared" si="213"/>
        <v>840.88309758395792</v>
      </c>
      <c r="BD124" s="19">
        <f t="shared" si="214"/>
        <v>56.88309758395792</v>
      </c>
      <c r="BE124" s="53">
        <f t="shared" si="215"/>
        <v>56.88309758395792</v>
      </c>
      <c r="BF124" s="61">
        <f t="shared" si="216"/>
        <v>2.8254135489454175E-3</v>
      </c>
      <c r="BG124" s="62">
        <f t="shared" si="217"/>
        <v>3.8284353588210136</v>
      </c>
      <c r="BH124" s="63">
        <f t="shared" si="218"/>
        <v>77.298449490444852</v>
      </c>
      <c r="BI124" s="46">
        <f t="shared" si="219"/>
        <v>4.9527970923844478E-2</v>
      </c>
      <c r="BJ124" s="64">
        <f t="shared" si="220"/>
        <v>0.93235314427487537</v>
      </c>
      <c r="BK124" s="66">
        <v>0</v>
      </c>
      <c r="BL124" s="66">
        <v>0</v>
      </c>
      <c r="BM124" s="66">
        <v>0</v>
      </c>
      <c r="BN124" s="10">
        <f t="shared" si="221"/>
        <v>0</v>
      </c>
      <c r="BO124" s="15">
        <f t="shared" si="222"/>
        <v>0</v>
      </c>
      <c r="BP124" s="9">
        <f t="shared" si="223"/>
        <v>0</v>
      </c>
      <c r="BQ124" s="53">
        <f t="shared" si="224"/>
        <v>0</v>
      </c>
      <c r="BR124" s="7">
        <f t="shared" si="225"/>
        <v>0</v>
      </c>
      <c r="BS124" s="62">
        <f t="shared" si="226"/>
        <v>0</v>
      </c>
      <c r="BT124" s="48">
        <f t="shared" si="227"/>
        <v>78.184882577237687</v>
      </c>
      <c r="BU124" s="46">
        <f t="shared" si="228"/>
        <v>0</v>
      </c>
      <c r="BV124" s="64" t="e">
        <f t="shared" si="229"/>
        <v>#DIV/0!</v>
      </c>
      <c r="BW124" s="16">
        <f t="shared" si="230"/>
        <v>1097</v>
      </c>
      <c r="BX124" s="69">
        <f t="shared" si="231"/>
        <v>1349.4480649757982</v>
      </c>
      <c r="BY124" s="66">
        <v>313</v>
      </c>
      <c r="BZ124" s="15">
        <f t="shared" si="232"/>
        <v>508.56496739184024</v>
      </c>
      <c r="CA124" s="37">
        <f t="shared" si="233"/>
        <v>195.56496739184024</v>
      </c>
      <c r="CB124" s="54">
        <f t="shared" si="234"/>
        <v>195.56496739184024</v>
      </c>
      <c r="CC124" s="26">
        <f t="shared" si="235"/>
        <v>6.0923665854155915E-2</v>
      </c>
      <c r="CD124" s="47">
        <f t="shared" si="236"/>
        <v>195.56496739184024</v>
      </c>
      <c r="CE124" s="48">
        <f t="shared" si="237"/>
        <v>77.298449490444852</v>
      </c>
      <c r="CF124" s="65">
        <f t="shared" si="238"/>
        <v>2.5299985792860533</v>
      </c>
      <c r="CG124" t="s">
        <v>222</v>
      </c>
      <c r="CH124" s="66">
        <v>0</v>
      </c>
      <c r="CI124" s="15">
        <f t="shared" si="239"/>
        <v>471.0453894510444</v>
      </c>
      <c r="CJ124" s="37">
        <f t="shared" si="240"/>
        <v>471.0453894510444</v>
      </c>
      <c r="CK124" s="54">
        <f t="shared" si="241"/>
        <v>471.0453894510444</v>
      </c>
      <c r="CL124" s="26">
        <f t="shared" si="242"/>
        <v>7.3291642982891619E-2</v>
      </c>
      <c r="CM124" s="47">
        <f t="shared" si="243"/>
        <v>471.04538945104446</v>
      </c>
      <c r="CN124" s="48">
        <f t="shared" si="244"/>
        <v>77.298449490444852</v>
      </c>
      <c r="CO124" s="65">
        <f t="shared" si="245"/>
        <v>6.0938530145972996</v>
      </c>
      <c r="CP124" s="70">
        <f t="shared" si="246"/>
        <v>0</v>
      </c>
      <c r="CQ124" s="1">
        <f t="shared" si="247"/>
        <v>1410</v>
      </c>
    </row>
    <row r="125" spans="1:95" x14ac:dyDescent="0.2">
      <c r="A125" s="31" t="s">
        <v>212</v>
      </c>
      <c r="B125">
        <v>1</v>
      </c>
      <c r="C125">
        <v>1</v>
      </c>
      <c r="D125">
        <v>0.94286855773072298</v>
      </c>
      <c r="E125">
        <v>5.7131442269276897E-2</v>
      </c>
      <c r="F125">
        <v>0.87802940007945895</v>
      </c>
      <c r="G125">
        <v>0.87802940007945895</v>
      </c>
      <c r="H125">
        <v>0.868783953196824</v>
      </c>
      <c r="I125">
        <v>0.77684914333472599</v>
      </c>
      <c r="J125">
        <v>0.821531539129149</v>
      </c>
      <c r="K125">
        <v>0.849310805564089</v>
      </c>
      <c r="L125">
        <v>0.84843258993134196</v>
      </c>
      <c r="M125">
        <v>1.4266521300775701</v>
      </c>
      <c r="N125" s="21">
        <v>0</v>
      </c>
      <c r="O125">
        <v>1.0172342948358699</v>
      </c>
      <c r="P125">
        <v>0.99313034783241405</v>
      </c>
      <c r="Q125">
        <v>1.0068893000188699</v>
      </c>
      <c r="R125">
        <v>0.99653891943595196</v>
      </c>
      <c r="S125">
        <v>12.079999923706</v>
      </c>
      <c r="T125" s="27">
        <f t="shared" si="186"/>
        <v>0.99313034783241405</v>
      </c>
      <c r="U125" s="27">
        <f t="shared" si="187"/>
        <v>1.0068893000188699</v>
      </c>
      <c r="V125" s="39">
        <f t="shared" si="188"/>
        <v>11.997014526045675</v>
      </c>
      <c r="W125" s="38">
        <f t="shared" si="189"/>
        <v>12.163222667408336</v>
      </c>
      <c r="X125" s="44">
        <f t="shared" si="190"/>
        <v>0.76445086705202314</v>
      </c>
      <c r="Y125" s="44">
        <f t="shared" si="191"/>
        <v>0.85934325701634695</v>
      </c>
      <c r="Z125" s="22">
        <f t="shared" si="192"/>
        <v>1</v>
      </c>
      <c r="AA125" s="22">
        <f t="shared" si="193"/>
        <v>1</v>
      </c>
      <c r="AB125" s="22">
        <f t="shared" si="194"/>
        <v>1</v>
      </c>
      <c r="AC125" s="22">
        <v>1</v>
      </c>
      <c r="AD125" s="22">
        <v>1</v>
      </c>
      <c r="AE125" s="22">
        <v>1</v>
      </c>
      <c r="AF125" s="22">
        <f t="shared" si="195"/>
        <v>-0.10573411347504191</v>
      </c>
      <c r="AG125" s="22">
        <f t="shared" si="196"/>
        <v>0.97680415159684475</v>
      </c>
      <c r="AH125" s="22">
        <f t="shared" si="197"/>
        <v>0.84843258993134196</v>
      </c>
      <c r="AI125" s="22">
        <f t="shared" si="198"/>
        <v>1.9541667034063839</v>
      </c>
      <c r="AJ125" s="22">
        <f t="shared" si="199"/>
        <v>-2.6288582302280261</v>
      </c>
      <c r="AK125" s="22">
        <f t="shared" si="200"/>
        <v>1.3004365594014071</v>
      </c>
      <c r="AL125" s="22">
        <f t="shared" si="201"/>
        <v>1.3004365594014071</v>
      </c>
      <c r="AM125" s="22">
        <f t="shared" si="202"/>
        <v>4.9292947896294335</v>
      </c>
      <c r="AN125" s="46">
        <v>0</v>
      </c>
      <c r="AO125" s="46">
        <v>0</v>
      </c>
      <c r="AP125" s="51">
        <v>0.5</v>
      </c>
      <c r="AQ125" s="21">
        <v>1</v>
      </c>
      <c r="AR125" s="17">
        <f t="shared" si="203"/>
        <v>0</v>
      </c>
      <c r="AS125" s="17">
        <f t="shared" si="204"/>
        <v>0</v>
      </c>
      <c r="AT125" s="17">
        <f t="shared" si="205"/>
        <v>295.19511719770139</v>
      </c>
      <c r="AU125" s="17">
        <f t="shared" si="206"/>
        <v>0</v>
      </c>
      <c r="AV125" s="17">
        <f t="shared" si="207"/>
        <v>0</v>
      </c>
      <c r="AW125" s="17">
        <f t="shared" si="208"/>
        <v>295.19511719770139</v>
      </c>
      <c r="AX125" s="14">
        <f t="shared" si="209"/>
        <v>0</v>
      </c>
      <c r="AY125" s="14">
        <f t="shared" si="210"/>
        <v>0</v>
      </c>
      <c r="AZ125" s="67">
        <f t="shared" si="211"/>
        <v>2.4799903305176289E-2</v>
      </c>
      <c r="BA125" s="21">
        <f t="shared" si="212"/>
        <v>0</v>
      </c>
      <c r="BB125" s="66">
        <v>0</v>
      </c>
      <c r="BC125" s="15">
        <f t="shared" si="213"/>
        <v>0</v>
      </c>
      <c r="BD125" s="19">
        <f t="shared" si="214"/>
        <v>0</v>
      </c>
      <c r="BE125" s="53">
        <f t="shared" si="215"/>
        <v>0</v>
      </c>
      <c r="BF125" s="61">
        <f t="shared" si="216"/>
        <v>0</v>
      </c>
      <c r="BG125" s="62">
        <f t="shared" si="217"/>
        <v>0</v>
      </c>
      <c r="BH125" s="63">
        <f t="shared" si="218"/>
        <v>12.163222667408336</v>
      </c>
      <c r="BI125" s="46">
        <f t="shared" si="219"/>
        <v>0</v>
      </c>
      <c r="BJ125" s="64" t="e">
        <f t="shared" si="220"/>
        <v>#DIV/0!</v>
      </c>
      <c r="BK125" s="66">
        <v>0</v>
      </c>
      <c r="BL125" s="66">
        <v>0</v>
      </c>
      <c r="BM125" s="66">
        <v>0</v>
      </c>
      <c r="BN125" s="10">
        <f t="shared" si="221"/>
        <v>0</v>
      </c>
      <c r="BO125" s="15">
        <f t="shared" si="222"/>
        <v>0</v>
      </c>
      <c r="BP125" s="9">
        <f t="shared" si="223"/>
        <v>0</v>
      </c>
      <c r="BQ125" s="53">
        <f t="shared" si="224"/>
        <v>0</v>
      </c>
      <c r="BR125" s="7">
        <f t="shared" si="225"/>
        <v>0</v>
      </c>
      <c r="BS125" s="62">
        <f t="shared" si="226"/>
        <v>0</v>
      </c>
      <c r="BT125" s="48">
        <f t="shared" si="227"/>
        <v>12.163222667408336</v>
      </c>
      <c r="BU125" s="46">
        <f t="shared" si="228"/>
        <v>0</v>
      </c>
      <c r="BV125" s="64" t="e">
        <f t="shared" si="229"/>
        <v>#DIV/0!</v>
      </c>
      <c r="BW125" s="16">
        <f t="shared" si="230"/>
        <v>266</v>
      </c>
      <c r="BX125" s="69">
        <f t="shared" si="231"/>
        <v>249.09022879719063</v>
      </c>
      <c r="BY125" s="66">
        <v>266</v>
      </c>
      <c r="BZ125" s="15">
        <f t="shared" si="232"/>
        <v>249.09022879719063</v>
      </c>
      <c r="CA125" s="37">
        <f t="shared" si="233"/>
        <v>-16.909771202809367</v>
      </c>
      <c r="CB125" s="54">
        <f t="shared" si="234"/>
        <v>-16.909771202809367</v>
      </c>
      <c r="CC125" s="26">
        <f t="shared" si="235"/>
        <v>-5.267841496202302E-3</v>
      </c>
      <c r="CD125" s="47">
        <f t="shared" si="236"/>
        <v>-16.909771202809367</v>
      </c>
      <c r="CE125" s="48">
        <f t="shared" si="237"/>
        <v>12.163222667408336</v>
      </c>
      <c r="CF125" s="65">
        <f t="shared" si="238"/>
        <v>-1.390237740867766</v>
      </c>
      <c r="CG125" t="s">
        <v>222</v>
      </c>
      <c r="CH125" s="66">
        <v>0</v>
      </c>
      <c r="CI125" s="15">
        <f t="shared" si="239"/>
        <v>230.71350044805502</v>
      </c>
      <c r="CJ125" s="37">
        <f t="shared" si="240"/>
        <v>230.71350044805502</v>
      </c>
      <c r="CK125" s="54">
        <f t="shared" si="241"/>
        <v>230.71350044805502</v>
      </c>
      <c r="CL125" s="26">
        <f t="shared" si="242"/>
        <v>3.5897541690999693E-2</v>
      </c>
      <c r="CM125" s="47">
        <f t="shared" si="243"/>
        <v>230.71350044805502</v>
      </c>
      <c r="CN125" s="48">
        <f t="shared" si="244"/>
        <v>12.163222667408336</v>
      </c>
      <c r="CO125" s="65">
        <f t="shared" si="245"/>
        <v>18.968122738249107</v>
      </c>
      <c r="CP125" s="70">
        <f t="shared" si="246"/>
        <v>0</v>
      </c>
      <c r="CQ125" s="1">
        <f t="shared" si="247"/>
        <v>532</v>
      </c>
    </row>
    <row r="126" spans="1:95" ht="17" thickBot="1" x14ac:dyDescent="0.25">
      <c r="A126" s="4" t="s">
        <v>11</v>
      </c>
      <c r="B126" s="13">
        <f>AVERAGE(B2:B125)</f>
        <v>0.50806451612903225</v>
      </c>
      <c r="C126" s="13">
        <f>AVERAGE(C2:C125)</f>
        <v>0.5161290322580645</v>
      </c>
      <c r="D126" s="6">
        <f>SUM(D2:D125)</f>
        <v>47.683136453511324</v>
      </c>
      <c r="E126" s="6">
        <f>SUM(E3:E125)</f>
        <v>75.463088077051879</v>
      </c>
      <c r="F126" s="4"/>
      <c r="G126" s="4"/>
      <c r="H126" s="4"/>
      <c r="I126" s="4"/>
      <c r="J126" s="4"/>
      <c r="K126" s="4"/>
      <c r="L126" s="4">
        <f>MIN(L2:L125)</f>
        <v>-0.73052638173943096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23">
        <f>SUM(X2:X125)</f>
        <v>130.56587726194493</v>
      </c>
      <c r="Y126" s="23"/>
      <c r="Z126" s="13"/>
      <c r="AA126" s="13"/>
      <c r="AB126" s="13"/>
      <c r="AC126" s="13"/>
      <c r="AD126" s="13"/>
      <c r="AE126" s="13"/>
      <c r="AF126" s="13"/>
      <c r="AG126" s="13"/>
      <c r="AH126" s="23">
        <f>MIN(AH2:AH125)</f>
        <v>-0.10573411347504191</v>
      </c>
      <c r="AI126" s="13"/>
      <c r="AJ126" s="13"/>
      <c r="AK126" s="13"/>
      <c r="AL126" s="23">
        <f>MIN(AL2:AL125)</f>
        <v>-2.6288582302280261</v>
      </c>
      <c r="AM126" s="13"/>
      <c r="AN126" s="13"/>
      <c r="AO126" s="13"/>
      <c r="AP126" s="13"/>
      <c r="AQ126" s="13"/>
      <c r="AR126" s="18">
        <f t="shared" ref="AR126:AZ126" si="248">SUM(AR2:AR125)</f>
        <v>828.13557014779212</v>
      </c>
      <c r="AS126" s="18">
        <f t="shared" si="248"/>
        <v>1876.0013814025212</v>
      </c>
      <c r="AT126" s="18">
        <f t="shared" si="248"/>
        <v>12053.936910878348</v>
      </c>
      <c r="AU126" s="18">
        <f t="shared" si="248"/>
        <v>783.18161728770383</v>
      </c>
      <c r="AV126" s="18">
        <f t="shared" si="248"/>
        <v>851.02778753479708</v>
      </c>
      <c r="AW126" s="18">
        <f t="shared" si="248"/>
        <v>11903.075329172258</v>
      </c>
      <c r="AX126" s="4">
        <f t="shared" si="248"/>
        <v>0.99999999999999967</v>
      </c>
      <c r="AY126" s="4">
        <f t="shared" si="248"/>
        <v>0.99999999999999989</v>
      </c>
      <c r="AZ126" s="4">
        <f t="shared" si="248"/>
        <v>0.99999999999999989</v>
      </c>
      <c r="BA126" s="7"/>
      <c r="BB126" s="9">
        <f>SUM(BB2:BB125)</f>
        <v>117889</v>
      </c>
      <c r="BC126" s="9">
        <f>SUM(BC2:BC125)</f>
        <v>119244.00000000001</v>
      </c>
      <c r="BD126" s="55">
        <f>SUM(BD2:BD125)</f>
        <v>1354.9999999999905</v>
      </c>
      <c r="BE126" s="9">
        <f>SUM(BE2:BE125)</f>
        <v>20132.662563747341</v>
      </c>
      <c r="BF126" s="9"/>
      <c r="BG126" s="9">
        <f>SUM(BG2:BG125)</f>
        <v>1354.9999999999907</v>
      </c>
      <c r="BH126" s="9"/>
      <c r="BI126" s="9"/>
      <c r="BJ126" s="9"/>
      <c r="BK126" s="9">
        <f t="shared" ref="BK126:BS126" si="249">SUM(BK2:BK125)</f>
        <v>32039</v>
      </c>
      <c r="BL126" s="9">
        <f t="shared" si="249"/>
        <v>138792</v>
      </c>
      <c r="BM126" s="9">
        <f t="shared" si="249"/>
        <v>1744</v>
      </c>
      <c r="BN126" s="9">
        <f t="shared" si="249"/>
        <v>172575</v>
      </c>
      <c r="BO126" s="9">
        <f t="shared" si="249"/>
        <v>177412.00000000006</v>
      </c>
      <c r="BP126" s="55">
        <f t="shared" si="249"/>
        <v>4836.9999999999955</v>
      </c>
      <c r="BQ126" s="9">
        <f t="shared" si="249"/>
        <v>63477.163064233886</v>
      </c>
      <c r="BR126" s="9">
        <f t="shared" si="249"/>
        <v>1</v>
      </c>
      <c r="BS126" s="9">
        <f t="shared" si="249"/>
        <v>4836.9999999999945</v>
      </c>
      <c r="BT126" s="9"/>
      <c r="BU126" s="9"/>
      <c r="BV126" s="9"/>
      <c r="BW126" s="6">
        <f t="shared" ref="BW126:CD126" si="250">SUM(BW2:BW125)</f>
        <v>297298</v>
      </c>
      <c r="BX126" s="6">
        <f t="shared" si="250"/>
        <v>306699.99999999994</v>
      </c>
      <c r="BY126" s="9">
        <f t="shared" si="250"/>
        <v>6834</v>
      </c>
      <c r="BZ126" s="9">
        <f t="shared" si="250"/>
        <v>10043.999999999995</v>
      </c>
      <c r="CA126" s="55">
        <f t="shared" si="250"/>
        <v>3209.9999999999959</v>
      </c>
      <c r="CB126" s="9">
        <f t="shared" si="250"/>
        <v>3209.9999999999959</v>
      </c>
      <c r="CC126" s="9">
        <f t="shared" si="250"/>
        <v>1.0000000000000007</v>
      </c>
      <c r="CD126" s="9">
        <f t="shared" si="250"/>
        <v>3209.9999999999959</v>
      </c>
      <c r="CE126" s="9"/>
      <c r="CF126" s="9"/>
      <c r="CH126" s="9">
        <f t="shared" ref="CH126:CM126" si="251">SUM(CH2:CH125)</f>
        <v>2876</v>
      </c>
      <c r="CI126" s="9">
        <f t="shared" si="251"/>
        <v>9302.9999999999927</v>
      </c>
      <c r="CJ126" s="55">
        <f t="shared" si="251"/>
        <v>6427</v>
      </c>
      <c r="CK126" s="9">
        <f t="shared" si="251"/>
        <v>6427</v>
      </c>
      <c r="CL126" s="9">
        <f t="shared" si="251"/>
        <v>0.99999999999999967</v>
      </c>
      <c r="CM126" s="9">
        <f t="shared" si="251"/>
        <v>6427</v>
      </c>
      <c r="CN126" s="9"/>
      <c r="CO126" s="9"/>
    </row>
    <row r="127" spans="1:95" x14ac:dyDescent="0.2">
      <c r="A127" s="11" t="s">
        <v>18</v>
      </c>
      <c r="B127" s="8"/>
      <c r="C127" s="8"/>
      <c r="D127" s="1"/>
      <c r="E127" s="1">
        <f>MEDIAN(E2:E125)</f>
        <v>0.662745098039215</v>
      </c>
      <c r="L127">
        <f>PERCENTILE(L2:L125, 0.99)</f>
        <v>1.1006659165447252</v>
      </c>
      <c r="AN127" s="3" t="s">
        <v>137</v>
      </c>
      <c r="AO127" s="3" t="s">
        <v>138</v>
      </c>
      <c r="AP127" s="3" t="s">
        <v>140</v>
      </c>
      <c r="BB127" s="2" t="s">
        <v>96</v>
      </c>
      <c r="BY127">
        <f>BY126/BZ126</f>
        <v>0.68040621266427759</v>
      </c>
      <c r="CD127" s="1"/>
      <c r="CG127" t="s">
        <v>264</v>
      </c>
      <c r="CH127" s="66">
        <v>6427</v>
      </c>
    </row>
    <row r="128" spans="1:95" x14ac:dyDescent="0.2">
      <c r="A128" s="12" t="s">
        <v>17</v>
      </c>
      <c r="B128" s="8"/>
      <c r="C128" s="8"/>
      <c r="D128" s="7"/>
      <c r="E128" s="7"/>
      <c r="F128" s="7"/>
      <c r="G128" s="7"/>
      <c r="H128" s="7"/>
      <c r="I128" s="34"/>
      <c r="J128" s="7"/>
      <c r="K128" s="7"/>
      <c r="N128" t="s">
        <v>73</v>
      </c>
      <c r="T128" s="7"/>
      <c r="U128" s="7"/>
      <c r="V128" s="7"/>
      <c r="Y128" s="7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 t="s">
        <v>139</v>
      </c>
      <c r="AP128" s="8" t="s">
        <v>141</v>
      </c>
      <c r="AQ128" s="8"/>
      <c r="AR128" s="8"/>
      <c r="AS128" s="17"/>
      <c r="AT128" s="17"/>
      <c r="AU128" s="17"/>
      <c r="AV128" s="17"/>
      <c r="AW128" s="17"/>
      <c r="AX128" s="17"/>
      <c r="AY128" s="7"/>
      <c r="AZ128" s="7"/>
      <c r="BA128" s="7"/>
      <c r="BB128" s="52" t="s">
        <v>97</v>
      </c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CF128" s="7"/>
      <c r="CG128" t="s">
        <v>241</v>
      </c>
      <c r="CH128" s="72">
        <f>CH126+CH127</f>
        <v>9303</v>
      </c>
      <c r="CO128" s="7"/>
    </row>
    <row r="129" spans="1:93" x14ac:dyDescent="0.2">
      <c r="A129" t="s">
        <v>23</v>
      </c>
      <c r="B129" s="3"/>
      <c r="C129" s="2" t="s">
        <v>24</v>
      </c>
      <c r="H129" s="7" t="s">
        <v>36</v>
      </c>
      <c r="I129">
        <v>0.99</v>
      </c>
      <c r="K129">
        <v>0.01</v>
      </c>
      <c r="N129" s="45">
        <v>1</v>
      </c>
      <c r="AP129" s="3" t="s">
        <v>142</v>
      </c>
      <c r="AZ129" s="7"/>
      <c r="BB129" s="2" t="s">
        <v>98</v>
      </c>
      <c r="BD129" s="7"/>
      <c r="BJ129" s="7"/>
      <c r="BN129" t="s">
        <v>50</v>
      </c>
      <c r="BV129" s="7"/>
      <c r="BX129" s="7"/>
      <c r="CF129" s="7"/>
      <c r="CG129" t="s">
        <v>242</v>
      </c>
      <c r="CH129">
        <f>CH128*$N$129</f>
        <v>9303</v>
      </c>
      <c r="CO129" s="7"/>
    </row>
    <row r="130" spans="1:93" x14ac:dyDescent="0.2">
      <c r="A130" s="5" t="s">
        <v>7</v>
      </c>
      <c r="B130" s="3"/>
      <c r="C130" t="s">
        <v>9</v>
      </c>
      <c r="D130" t="s">
        <v>12</v>
      </c>
      <c r="F130" t="s">
        <v>20</v>
      </c>
      <c r="H130" t="s">
        <v>38</v>
      </c>
      <c r="I130">
        <v>0.99</v>
      </c>
      <c r="J130" t="s">
        <v>39</v>
      </c>
      <c r="K130">
        <v>0.01</v>
      </c>
      <c r="BB130" s="2" t="s">
        <v>100</v>
      </c>
      <c r="BN130" t="s">
        <v>51</v>
      </c>
      <c r="CG130" t="s">
        <v>243</v>
      </c>
      <c r="CH130" t="s">
        <v>246</v>
      </c>
    </row>
    <row r="131" spans="1:93" x14ac:dyDescent="0.2">
      <c r="A131" s="5" t="s">
        <v>1</v>
      </c>
      <c r="B131" s="3"/>
      <c r="C131" s="3">
        <v>177412</v>
      </c>
      <c r="D131" s="1">
        <f>C131*$N$129</f>
        <v>177412</v>
      </c>
      <c r="F131">
        <f>D131/C131</f>
        <v>1</v>
      </c>
      <c r="H131" t="s">
        <v>40</v>
      </c>
      <c r="I131">
        <v>0.99</v>
      </c>
      <c r="J131" t="s">
        <v>41</v>
      </c>
      <c r="K131">
        <v>0.01</v>
      </c>
      <c r="BB131" s="2" t="s">
        <v>101</v>
      </c>
      <c r="BN131" t="s">
        <v>61</v>
      </c>
      <c r="BO131" t="s">
        <v>77</v>
      </c>
    </row>
    <row r="132" spans="1:93" x14ac:dyDescent="0.2">
      <c r="A132" s="5" t="s">
        <v>8</v>
      </c>
      <c r="B132" s="3"/>
      <c r="C132" s="3">
        <v>119244</v>
      </c>
      <c r="D132" s="1">
        <f>C132*$N$129</f>
        <v>119244</v>
      </c>
      <c r="F132">
        <f>D132/C132</f>
        <v>1</v>
      </c>
      <c r="H132" t="s">
        <v>42</v>
      </c>
      <c r="I132">
        <v>0.98</v>
      </c>
      <c r="J132" t="s">
        <v>37</v>
      </c>
      <c r="K132">
        <v>0.02</v>
      </c>
      <c r="BN132" s="35" t="s">
        <v>62</v>
      </c>
      <c r="BO132" t="s">
        <v>78</v>
      </c>
    </row>
    <row r="133" spans="1:93" x14ac:dyDescent="0.2">
      <c r="A133" s="5" t="s">
        <v>58</v>
      </c>
      <c r="B133" s="3"/>
      <c r="C133">
        <v>15994</v>
      </c>
      <c r="D133" s="1">
        <f>C133*$N$129</f>
        <v>15994</v>
      </c>
      <c r="F133">
        <f>D133/C133</f>
        <v>1</v>
      </c>
      <c r="H133" t="s">
        <v>43</v>
      </c>
      <c r="I133">
        <v>0.99</v>
      </c>
      <c r="J133" t="s">
        <v>37</v>
      </c>
      <c r="K133">
        <v>0.01</v>
      </c>
      <c r="BN133" t="s">
        <v>59</v>
      </c>
      <c r="BO133" t="s">
        <v>74</v>
      </c>
    </row>
    <row r="134" spans="1:93" x14ac:dyDescent="0.2">
      <c r="A134" s="5" t="s">
        <v>83</v>
      </c>
      <c r="B134" s="3"/>
      <c r="C134">
        <v>10044</v>
      </c>
      <c r="D134" s="1">
        <f>C134*$N$129</f>
        <v>10044</v>
      </c>
      <c r="F134">
        <f>D134/C134</f>
        <v>1</v>
      </c>
      <c r="H134" t="s">
        <v>44</v>
      </c>
      <c r="I134">
        <v>0.99</v>
      </c>
      <c r="J134" t="s">
        <v>37</v>
      </c>
      <c r="K134">
        <v>0.01</v>
      </c>
      <c r="BN134">
        <v>0</v>
      </c>
      <c r="BO134" s="36"/>
    </row>
    <row r="135" spans="1:93" x14ac:dyDescent="0.2">
      <c r="A135" s="5" t="s">
        <v>9</v>
      </c>
      <c r="B135" s="3"/>
      <c r="C135">
        <f>SUM(C131:C133)</f>
        <v>312650</v>
      </c>
      <c r="D135">
        <f>SUM(D131:D133)</f>
        <v>312650</v>
      </c>
      <c r="F135">
        <f>D135/C135</f>
        <v>1</v>
      </c>
      <c r="BN135" s="36" t="s">
        <v>60</v>
      </c>
      <c r="BO135" t="s">
        <v>75</v>
      </c>
    </row>
    <row r="136" spans="1:93" x14ac:dyDescent="0.2">
      <c r="A136" s="3"/>
      <c r="B136" s="3"/>
      <c r="BN136" s="36" t="s">
        <v>64</v>
      </c>
      <c r="BO136" t="s">
        <v>79</v>
      </c>
    </row>
    <row r="137" spans="1:93" x14ac:dyDescent="0.2">
      <c r="BN137" s="36" t="s">
        <v>63</v>
      </c>
      <c r="BO137" t="s">
        <v>76</v>
      </c>
    </row>
  </sheetData>
  <sortState xmlns:xlrd2="http://schemas.microsoft.com/office/spreadsheetml/2017/richdata2" ref="A2:CQ125">
    <sortCondition ref="A2:A125"/>
    <sortCondition ref="CD2:CD125"/>
    <sortCondition descending="1" ref="N2:N125"/>
    <sortCondition ref="BV2:BV125"/>
    <sortCondition ref="BJ2:BJ125"/>
    <sortCondition ref="CM2:CM125"/>
  </sortState>
  <conditionalFormatting sqref="G2:G125">
    <cfRule type="cellIs" dxfId="25" priority="304" operator="lessThanOrEqual">
      <formula>0.01</formula>
    </cfRule>
    <cfRule type="cellIs" dxfId="24" priority="305" operator="greaterThanOrEqual">
      <formula>0.99</formula>
    </cfRule>
  </conditionalFormatting>
  <conditionalFormatting sqref="B2:C125">
    <cfRule type="expression" dxfId="23" priority="222">
      <formula>$C2 &lt;&gt; $B2</formula>
    </cfRule>
  </conditionalFormatting>
  <conditionalFormatting sqref="P128:P129 Q129:R129 O2:P125">
    <cfRule type="cellIs" dxfId="22" priority="201" operator="greaterThan">
      <formula>0</formula>
    </cfRule>
  </conditionalFormatting>
  <conditionalFormatting sqref="Q2:R125">
    <cfRule type="cellIs" dxfId="21" priority="200" operator="greaterThan">
      <formula>0</formula>
    </cfRule>
  </conditionalFormatting>
  <conditionalFormatting sqref="AQ12:AQ13 AQ43 AQ26 AQ2:AQ4 AQ85:AQ86 AQ55:AQ56 AQ28:AQ30 AQ47 AQ32 AQ67 AQ49:AQ51 AQ89:AQ91 AQ122:AQ125 AQ19 AQ24 AQ69 AQ39 AQ93:AQ102 AQ6:AQ8 AQ105:AQ117 AQ58:AQ60 AQ15:AQ17 AQ34:AQ37 AQ74 AQ62 AQ77:AQ82">
    <cfRule type="cellIs" dxfId="20" priority="27" operator="greaterThan">
      <formula>1</formula>
    </cfRule>
  </conditionalFormatting>
  <conditionalFormatting sqref="BA2:BA125 CF2:CF125 CO2:CP125">
    <cfRule type="cellIs" dxfId="19" priority="186" operator="greaterThan">
      <formula>0</formula>
    </cfRule>
    <cfRule type="cellIs" dxfId="18" priority="187" operator="lessThan">
      <formula>0</formula>
    </cfRule>
  </conditionalFormatting>
  <conditionalFormatting sqref="AP2:AP125">
    <cfRule type="cellIs" dxfId="17" priority="26" operator="between">
      <formula>0.01</formula>
      <formula>0.99</formula>
    </cfRule>
  </conditionalFormatting>
  <conditionalFormatting sqref="BD2:BD125">
    <cfRule type="colorScale" priority="25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5 BI2:BI125 BU2:BU125">
    <cfRule type="cellIs" dxfId="16" priority="23" operator="lessThan">
      <formula>0</formula>
    </cfRule>
    <cfRule type="cellIs" dxfId="15" priority="24" operator="greaterThan">
      <formula>0</formula>
    </cfRule>
  </conditionalFormatting>
  <conditionalFormatting sqref="BJ2:BJ125">
    <cfRule type="cellIs" dxfId="14" priority="19" operator="lessThanOrEqual">
      <formula>0.3333</formula>
    </cfRule>
  </conditionalFormatting>
  <conditionalFormatting sqref="BJ2:BJ125 BV2:BV125">
    <cfRule type="cellIs" dxfId="13" priority="18" operator="greaterThanOrEqual">
      <formula>2</formula>
    </cfRule>
  </conditionalFormatting>
  <conditionalFormatting sqref="AQ119">
    <cfRule type="cellIs" dxfId="12" priority="11" operator="greaterThan">
      <formula>1</formula>
    </cfRule>
  </conditionalFormatting>
  <conditionalFormatting sqref="AQ10">
    <cfRule type="cellIs" dxfId="11" priority="10" operator="greaterThan">
      <formula>1</formula>
    </cfRule>
  </conditionalFormatting>
  <conditionalFormatting sqref="AQ5">
    <cfRule type="cellIs" dxfId="10" priority="1" operator="greaterThan">
      <formula>1</formula>
    </cfRule>
  </conditionalFormatting>
  <conditionalFormatting sqref="D2:D125">
    <cfRule type="cellIs" dxfId="9" priority="16668" operator="greaterThanOrEqual">
      <formula>$I$134</formula>
    </cfRule>
    <cfRule type="cellIs" dxfId="8" priority="16669" operator="lessThanOrEqual">
      <formula>$K$134</formula>
    </cfRule>
  </conditionalFormatting>
  <conditionalFormatting sqref="K2:K125">
    <cfRule type="cellIs" dxfId="7" priority="16737" operator="greaterThanOrEqual">
      <formula>$I$133</formula>
    </cfRule>
    <cfRule type="cellIs" dxfId="6" priority="16738" operator="lessThanOrEqual">
      <formula>$K$133</formula>
    </cfRule>
  </conditionalFormatting>
  <conditionalFormatting sqref="CA2:CA125">
    <cfRule type="colorScale" priority="1674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5">
    <cfRule type="cellIs" dxfId="5" priority="16743" operator="lessThanOrEqual">
      <formula>$K$131</formula>
    </cfRule>
  </conditionalFormatting>
  <conditionalFormatting sqref="I2:I125">
    <cfRule type="cellIs" dxfId="4" priority="16745" operator="greaterThanOrEqual">
      <formula>$I$131</formula>
    </cfRule>
  </conditionalFormatting>
  <conditionalFormatting sqref="F2:F125">
    <cfRule type="cellIs" dxfId="3" priority="16747" operator="greaterThanOrEqual">
      <formula>$I$129</formula>
    </cfRule>
    <cfRule type="cellIs" dxfId="2" priority="16748" operator="lessThanOrEqual">
      <formula>$K$129</formula>
    </cfRule>
  </conditionalFormatting>
  <conditionalFormatting sqref="J2:J125">
    <cfRule type="cellIs" dxfId="1" priority="16751" operator="lessThanOrEqual">
      <formula>$K$132</formula>
    </cfRule>
    <cfRule type="cellIs" dxfId="0" priority="16752" operator="greaterThanOrEqual">
      <formula>$I$132</formula>
    </cfRule>
  </conditionalFormatting>
  <conditionalFormatting sqref="BP2:BP125">
    <cfRule type="colorScale" priority="16755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5">
    <cfRule type="colorScale" priority="16757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2022-11-05T04:39:41Z</dcterms:modified>
</cp:coreProperties>
</file>