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Лабораторные работы\Физика\Лабораторная работа #1.07v\"/>
    </mc:Choice>
  </mc:AlternateContent>
  <xr:revisionPtr revIDLastSave="0" documentId="13_ncr:1_{1B64F686-4898-4F20-B4D3-5E4E5A4D08D0}" xr6:coauthVersionLast="45" xr6:coauthVersionMax="45" xr10:uidLastSave="{00000000-0000-0000-0000-000000000000}"/>
  <bookViews>
    <workbookView xWindow="-108" yWindow="-108" windowWidth="23256" windowHeight="12576" xr2:uid="{8A5B1423-970A-4C53-8EC2-D5C27BB146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/>
  <c r="H61" i="1"/>
  <c r="I61" i="1"/>
  <c r="J61" i="1"/>
  <c r="K61" i="1"/>
  <c r="L61" i="1"/>
  <c r="F61" i="1"/>
  <c r="G58" i="1"/>
  <c r="H58" i="1"/>
  <c r="I58" i="1"/>
  <c r="J58" i="1"/>
  <c r="K58" i="1"/>
  <c r="L58" i="1"/>
  <c r="F58" i="1"/>
  <c r="G55" i="1"/>
  <c r="H55" i="1"/>
  <c r="I55" i="1"/>
  <c r="J55" i="1"/>
  <c r="K55" i="1"/>
  <c r="L55" i="1"/>
  <c r="F55" i="1"/>
  <c r="G60" i="1"/>
  <c r="H60" i="1"/>
  <c r="I60" i="1"/>
  <c r="J60" i="1"/>
  <c r="K60" i="1"/>
  <c r="L60" i="1"/>
  <c r="F60" i="1"/>
  <c r="G57" i="1"/>
  <c r="H57" i="1"/>
  <c r="I57" i="1"/>
  <c r="J57" i="1"/>
  <c r="K57" i="1"/>
  <c r="L57" i="1"/>
  <c r="F57" i="1"/>
  <c r="L54" i="1"/>
  <c r="G54" i="1"/>
  <c r="H54" i="1"/>
  <c r="I54" i="1"/>
  <c r="J54" i="1"/>
  <c r="K54" i="1"/>
  <c r="F54" i="1"/>
  <c r="G59" i="1"/>
  <c r="H59" i="1"/>
  <c r="I59" i="1"/>
  <c r="J59" i="1"/>
  <c r="K59" i="1"/>
  <c r="L59" i="1"/>
  <c r="F59" i="1"/>
  <c r="G56" i="1"/>
  <c r="H56" i="1"/>
  <c r="I56" i="1"/>
  <c r="J56" i="1"/>
  <c r="K56" i="1"/>
  <c r="L56" i="1"/>
  <c r="F56" i="1"/>
  <c r="D41" i="1"/>
  <c r="D43" i="1"/>
  <c r="E43" i="1"/>
  <c r="F43" i="1"/>
  <c r="G43" i="1"/>
  <c r="H43" i="1"/>
  <c r="I43" i="1"/>
  <c r="D42" i="1"/>
  <c r="E42" i="1"/>
  <c r="F42" i="1"/>
  <c r="G42" i="1"/>
  <c r="H42" i="1"/>
  <c r="I42" i="1"/>
  <c r="C42" i="1"/>
  <c r="C43" i="1"/>
  <c r="E41" i="1"/>
  <c r="F41" i="1"/>
  <c r="G41" i="1"/>
  <c r="H41" i="1"/>
  <c r="I41" i="1"/>
  <c r="C41" i="1"/>
  <c r="P6" i="1" l="1"/>
  <c r="Q6" i="1"/>
  <c r="R6" i="1"/>
  <c r="S6" i="1"/>
  <c r="T6" i="1"/>
  <c r="U6" i="1"/>
  <c r="O6" i="1"/>
  <c r="P16" i="1" s="1"/>
  <c r="C9" i="1"/>
  <c r="C10" i="1" s="1"/>
  <c r="Q13" i="1" s="1"/>
  <c r="Q14" i="1" s="1"/>
  <c r="D9" i="1"/>
  <c r="D10" i="1" s="1"/>
  <c r="E9" i="1"/>
  <c r="E10" i="1" s="1"/>
  <c r="R3" i="1" s="1"/>
  <c r="F9" i="1"/>
  <c r="F10" i="1" s="1"/>
  <c r="T13" i="1" s="1"/>
  <c r="T14" i="1" s="1"/>
  <c r="G9" i="1"/>
  <c r="G10" i="1" s="1"/>
  <c r="T3" i="1" s="1"/>
  <c r="H9" i="1"/>
  <c r="H10" i="1" s="1"/>
  <c r="U3" i="1" s="1"/>
  <c r="B9" i="1"/>
  <c r="B10" i="1" s="1"/>
  <c r="O3" i="1" s="1"/>
  <c r="V13" i="1" l="1"/>
  <c r="V14" i="1" s="1"/>
  <c r="U13" i="1"/>
  <c r="U14" i="1" s="1"/>
  <c r="R13" i="1"/>
  <c r="R14" i="1" s="1"/>
  <c r="Q3" i="1"/>
  <c r="S3" i="1"/>
  <c r="P13" i="1"/>
  <c r="P14" i="1" s="1"/>
  <c r="P15" i="1" s="1"/>
  <c r="P17" i="1" s="1"/>
  <c r="P3" i="1"/>
  <c r="S13" i="1"/>
  <c r="S14" i="1" s="1"/>
</calcChain>
</file>

<file path=xl/sharedStrings.xml><?xml version="1.0" encoding="utf-8"?>
<sst xmlns="http://schemas.openxmlformats.org/spreadsheetml/2006/main" count="43" uniqueCount="30">
  <si>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= 0,1 м</t>
    </r>
  </si>
  <si>
    <r>
      <t>Высота, м (h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)</t>
    </r>
  </si>
  <si>
    <t>0,2 м</t>
  </si>
  <si>
    <t>0,3 м</t>
  </si>
  <si>
    <t>0,4 м</t>
  </si>
  <si>
    <t>0,5 м</t>
  </si>
  <si>
    <t>0,6 м</t>
  </si>
  <si>
    <t>0,7 м</t>
  </si>
  <si>
    <t>0,8 м</t>
  </si>
  <si>
    <r>
      <t>t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, </t>
    </r>
    <r>
      <rPr>
        <i/>
        <sz val="14"/>
        <color theme="1"/>
        <rFont val="Times New Roman"/>
        <family val="1"/>
        <charset val="204"/>
      </rPr>
      <t>мс</t>
    </r>
  </si>
  <si>
    <r>
      <t>t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, </t>
    </r>
    <r>
      <rPr>
        <i/>
        <sz val="14"/>
        <color theme="1"/>
        <rFont val="Times New Roman"/>
        <family val="1"/>
        <charset val="204"/>
      </rPr>
      <t>мс</t>
    </r>
  </si>
  <si>
    <r>
      <t>t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 xml:space="preserve">, </t>
    </r>
    <r>
      <rPr>
        <i/>
        <sz val="14"/>
        <color theme="1"/>
        <rFont val="Times New Roman"/>
        <family val="1"/>
        <charset val="204"/>
      </rPr>
      <t>мс</t>
    </r>
  </si>
  <si>
    <r>
      <t>t</t>
    </r>
    <r>
      <rPr>
        <vertAlign val="subscript"/>
        <sz val="14"/>
        <color theme="1"/>
        <rFont val="Times New Roman"/>
        <family val="1"/>
        <charset val="204"/>
      </rPr>
      <t>4</t>
    </r>
    <r>
      <rPr>
        <sz val="14"/>
        <color theme="1"/>
        <rFont val="Times New Roman"/>
        <family val="1"/>
        <charset val="204"/>
      </rPr>
      <t xml:space="preserve">, </t>
    </r>
    <r>
      <rPr>
        <i/>
        <sz val="14"/>
        <color theme="1"/>
        <rFont val="Times New Roman"/>
        <family val="1"/>
        <charset val="204"/>
      </rPr>
      <t>мс</t>
    </r>
  </si>
  <si>
    <r>
      <t>t</t>
    </r>
    <r>
      <rPr>
        <vertAlign val="subscript"/>
        <sz val="14"/>
        <color theme="1"/>
        <rFont val="Times New Roman"/>
        <family val="1"/>
        <charset val="204"/>
      </rPr>
      <t>5</t>
    </r>
    <r>
      <rPr>
        <sz val="14"/>
        <color theme="1"/>
        <rFont val="Times New Roman"/>
        <family val="1"/>
        <charset val="204"/>
      </rPr>
      <t xml:space="preserve">, </t>
    </r>
    <r>
      <rPr>
        <i/>
        <sz val="14"/>
        <color theme="1"/>
        <rFont val="Times New Roman"/>
        <family val="1"/>
        <charset val="204"/>
      </rPr>
      <t>мс</t>
    </r>
  </si>
  <si>
    <r>
      <t>Δ </t>
    </r>
    <r>
      <rPr>
        <sz val="11"/>
        <color theme="1"/>
        <rFont val="Cambria Math"/>
        <family val="1"/>
        <charset val="204"/>
      </rPr>
      <t>ℎ</t>
    </r>
    <r>
      <rPr>
        <vertAlign val="subscript"/>
        <sz val="11"/>
        <color theme="1"/>
        <rFont val="Cambria Math"/>
        <family val="1"/>
        <charset val="204"/>
      </rPr>
      <t>𝑖</t>
    </r>
    <r>
      <rPr>
        <vertAlign val="subscript"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, м</t>
    </r>
  </si>
  <si>
    <t>мс</t>
  </si>
  <si>
    <t>Xi * Yi</t>
  </si>
  <si>
    <t>Xi^2</t>
  </si>
  <si>
    <t>(Y_i- αX_i)</t>
  </si>
  <si>
    <t>Eдж</t>
  </si>
  <si>
    <t>E кин</t>
  </si>
  <si>
    <t>E пот</t>
  </si>
  <si>
    <t>E полн</t>
  </si>
  <si>
    <t>0.8</t>
  </si>
  <si>
    <t>0.7</t>
  </si>
  <si>
    <t>0.6</t>
  </si>
  <si>
    <t>0.5</t>
  </si>
  <si>
    <t>0.4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</si>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</sst>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vertAlign val="subscript"/>
      <sz val="11"/>
      <color theme="1"/>
      <name val="Arial"/>
      <family val="2"/>
      <charset val="204"/>
    </font>
    <font>
      <i/>
      <sz val="14"/>
      <color theme="1"/>
      <name val="Times New Roman"/>
      <family val="1"/>
      <charset val="204"/>
    </font>
    <font>
      <sz val="10.5"/>
      <color rgb="FF202122"/>
      <name val="Arial"/>
      <family val="2"/>
      <charset val="204"/>
    </font>
    <font>
      <sz val="11"/>
      <color theme="1"/>
      <name val="Cambria Math"/>
      <family val="1"/>
      <charset val="204"/>
    </font>
    <font>
      <vertAlign val="subscript"/>
      <sz val="11"/>
      <color theme="1"/>
      <name val="Cambria Math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9" xfId="0" applyBorder="1"/>
    <xf numFmtId="2" fontId="0" fillId="0" borderId="9" xfId="0" applyNumberFormat="1" applyBorder="1"/>
    <xf numFmtId="172" fontId="0" fillId="0" borderId="0" xfId="0" applyNumberForma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NumberFormat="1"/>
    <xf numFmtId="2" fontId="2" fillId="0" borderId="9" xfId="0" applyNumberFormat="1" applyFont="1" applyBorder="1" applyAlignment="1">
      <alignment vertical="center" wrapText="1"/>
    </xf>
    <xf numFmtId="2" fontId="2" fillId="0" borderId="9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 wrapText="1"/>
    </xf>
    <xf numFmtId="16" fontId="2" fillId="0" borderId="9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274320</xdr:colOff>
      <xdr:row>8</xdr:row>
      <xdr:rowOff>205740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3F96905-B9AF-40F7-80E0-460C8E30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"/>
          <a:ext cx="2743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8965</xdr:colOff>
      <xdr:row>12</xdr:row>
      <xdr:rowOff>140297</xdr:rowOff>
    </xdr:from>
    <xdr:to>
      <xdr:col>1</xdr:col>
      <xdr:colOff>108025</xdr:colOff>
      <xdr:row>14</xdr:row>
      <xdr:rowOff>170778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9C87D2-723D-48C2-8663-6501E31B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5" y="4111662"/>
          <a:ext cx="708660" cy="389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367553</xdr:colOff>
      <xdr:row>7</xdr:row>
      <xdr:rowOff>376518</xdr:rowOff>
    </xdr:from>
    <xdr:to>
      <xdr:col>15</xdr:col>
      <xdr:colOff>558053</xdr:colOff>
      <xdr:row>7</xdr:row>
      <xdr:rowOff>601532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0067897-56C0-4369-BAC6-2D1E6FE2F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177" y="2447365"/>
          <a:ext cx="190500" cy="22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242047</xdr:colOff>
      <xdr:row>12</xdr:row>
      <xdr:rowOff>161364</xdr:rowOff>
    </xdr:from>
    <xdr:to>
      <xdr:col>14</xdr:col>
      <xdr:colOff>523987</xdr:colOff>
      <xdr:row>14</xdr:row>
      <xdr:rowOff>27790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34602BF-44C9-4725-938B-7624C111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6471" y="4132729"/>
          <a:ext cx="891540" cy="22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519954</xdr:colOff>
      <xdr:row>13</xdr:row>
      <xdr:rowOff>116542</xdr:rowOff>
    </xdr:from>
    <xdr:to>
      <xdr:col>15</xdr:col>
      <xdr:colOff>32274</xdr:colOff>
      <xdr:row>16</xdr:row>
      <xdr:rowOff>21068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E0B3F72-CDB3-4513-9E2B-7E1E03886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4778" y="4267201"/>
          <a:ext cx="134112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412376</xdr:colOff>
      <xdr:row>15</xdr:row>
      <xdr:rowOff>35859</xdr:rowOff>
    </xdr:from>
    <xdr:to>
      <xdr:col>14</xdr:col>
      <xdr:colOff>458096</xdr:colOff>
      <xdr:row>17</xdr:row>
      <xdr:rowOff>119679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C11CCD6-DA8F-4C69-867F-B660220A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4545106"/>
          <a:ext cx="65532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475130</xdr:colOff>
      <xdr:row>16</xdr:row>
      <xdr:rowOff>62753</xdr:rowOff>
    </xdr:from>
    <xdr:to>
      <xdr:col>14</xdr:col>
      <xdr:colOff>56030</xdr:colOff>
      <xdr:row>17</xdr:row>
      <xdr:rowOff>108473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256571B-1D13-4E9A-B49E-81FC773E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9554" y="4751294"/>
          <a:ext cx="190500" cy="22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313764</xdr:colOff>
      <xdr:row>40</xdr:row>
      <xdr:rowOff>35859</xdr:rowOff>
    </xdr:from>
    <xdr:to>
      <xdr:col>1</xdr:col>
      <xdr:colOff>748104</xdr:colOff>
      <xdr:row>40</xdr:row>
      <xdr:rowOff>241599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CE45174-B5A9-4589-9F9B-932DA98C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364" y="9448800"/>
          <a:ext cx="4343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441960</xdr:colOff>
      <xdr:row>41</xdr:row>
      <xdr:rowOff>205740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AAABA5A1-FDB2-4852-AA2C-26534AB0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8360"/>
          <a:ext cx="4419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441960</xdr:colOff>
      <xdr:row>42</xdr:row>
      <xdr:rowOff>205740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5A3239-6CCE-4E20-A595-C68CC3E4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4580"/>
          <a:ext cx="4419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DB26-AFDA-4A79-9EC1-F1BC086C1CB4}">
  <dimension ref="A1:X96"/>
  <sheetViews>
    <sheetView tabSelected="1" topLeftCell="A46" zoomScale="85" zoomScaleNormal="85" workbookViewId="0">
      <selection activeCell="F59" sqref="F59:L59"/>
    </sheetView>
  </sheetViews>
  <sheetFormatPr defaultRowHeight="14.4" x14ac:dyDescent="0.3"/>
  <cols>
    <col min="1" max="1" width="8.88671875" customWidth="1"/>
    <col min="2" max="2" width="14" bestFit="1" customWidth="1"/>
    <col min="3" max="3" width="15" bestFit="1" customWidth="1"/>
    <col min="6" max="11" width="16.5546875" bestFit="1" customWidth="1"/>
    <col min="12" max="12" width="15.21875" bestFit="1" customWidth="1"/>
    <col min="13" max="13" width="12.88671875" bestFit="1" customWidth="1"/>
  </cols>
  <sheetData>
    <row r="1" spans="1:24" ht="39" thickBot="1" x14ac:dyDescent="0.35">
      <c r="A1" s="1" t="s">
        <v>0</v>
      </c>
      <c r="B1" s="9" t="s">
        <v>1</v>
      </c>
      <c r="C1" s="8"/>
      <c r="D1" s="8"/>
      <c r="E1" s="8"/>
      <c r="F1" s="8"/>
      <c r="G1" s="8"/>
      <c r="H1" s="10"/>
    </row>
    <row r="2" spans="1:24" ht="18.600000000000001" thickBot="1" x14ac:dyDescent="0.3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O2" s="13"/>
      <c r="P2" s="13"/>
      <c r="Q2" s="13"/>
      <c r="R2" s="13" t="s">
        <v>16</v>
      </c>
      <c r="S2" s="13"/>
      <c r="T2" s="13"/>
      <c r="U2" s="13"/>
    </row>
    <row r="3" spans="1:24" ht="21" thickBot="1" x14ac:dyDescent="0.35">
      <c r="A3" s="2" t="s">
        <v>9</v>
      </c>
      <c r="B3" s="3">
        <v>2615.3000000000002</v>
      </c>
      <c r="C3" s="3">
        <v>3713.5</v>
      </c>
      <c r="D3" s="3">
        <v>4558.6000000000004</v>
      </c>
      <c r="E3" s="3">
        <v>5269.8</v>
      </c>
      <c r="F3" s="3">
        <v>5899.2</v>
      </c>
      <c r="G3" s="3">
        <v>6461.4</v>
      </c>
      <c r="H3" s="3">
        <v>6984.3</v>
      </c>
      <c r="O3" s="14">
        <f>B8*B10</f>
        <v>3.3563873310956001</v>
      </c>
      <c r="P3" s="14">
        <f t="shared" ref="P3:U3" si="0">C8*C10</f>
        <v>13.567691407091202</v>
      </c>
      <c r="Q3" s="14">
        <f t="shared" si="0"/>
        <v>30.613123014205197</v>
      </c>
      <c r="R3" s="14">
        <f t="shared" si="0"/>
        <v>54.516170866150404</v>
      </c>
      <c r="S3" s="14">
        <f t="shared" si="0"/>
        <v>85.275563978592018</v>
      </c>
      <c r="T3" s="14">
        <f t="shared" si="0"/>
        <v>122.75257696911356</v>
      </c>
      <c r="U3" s="14">
        <f t="shared" si="0"/>
        <v>167.32920719352319</v>
      </c>
    </row>
    <row r="4" spans="1:24" ht="21" thickBot="1" x14ac:dyDescent="0.35">
      <c r="A4" s="2" t="s">
        <v>10</v>
      </c>
      <c r="B4" s="3">
        <v>2615.1</v>
      </c>
      <c r="C4" s="3">
        <v>3717.9</v>
      </c>
      <c r="D4" s="3">
        <v>4560.5</v>
      </c>
      <c r="E4" s="3">
        <v>5267.2</v>
      </c>
      <c r="F4" s="3">
        <v>5892.9</v>
      </c>
      <c r="G4" s="3">
        <v>6453.2</v>
      </c>
      <c r="H4" s="3">
        <v>6970.9</v>
      </c>
      <c r="O4" s="13"/>
      <c r="P4" s="13"/>
      <c r="Q4" s="13"/>
      <c r="R4" s="13"/>
      <c r="S4" s="13"/>
      <c r="T4" s="13"/>
      <c r="U4" s="13"/>
    </row>
    <row r="5" spans="1:24" ht="21" thickBot="1" x14ac:dyDescent="0.35">
      <c r="A5" s="2" t="s">
        <v>11</v>
      </c>
      <c r="B5" s="3">
        <v>2616.1999999999998</v>
      </c>
      <c r="C5" s="3">
        <v>3718.1</v>
      </c>
      <c r="D5" s="3">
        <v>4555.3999999999996</v>
      </c>
      <c r="E5" s="3">
        <v>5271</v>
      </c>
      <c r="F5" s="3">
        <v>5896.4</v>
      </c>
      <c r="G5" s="3">
        <v>6454.9</v>
      </c>
      <c r="H5" s="3">
        <v>6976.9</v>
      </c>
      <c r="O5" s="13"/>
      <c r="P5" s="13"/>
      <c r="Q5" s="13"/>
      <c r="R5" s="13" t="s">
        <v>17</v>
      </c>
      <c r="S5" s="13"/>
      <c r="T5" s="13"/>
      <c r="U5" s="13"/>
    </row>
    <row r="6" spans="1:24" ht="21" thickBot="1" x14ac:dyDescent="0.35">
      <c r="A6" s="2" t="s">
        <v>12</v>
      </c>
      <c r="B6" s="3">
        <v>2613.1999999999998</v>
      </c>
      <c r="C6" s="3">
        <v>3717.5</v>
      </c>
      <c r="D6" s="3">
        <v>4556.2</v>
      </c>
      <c r="E6" s="3">
        <v>5271.1</v>
      </c>
      <c r="F6" s="3">
        <v>5890.4</v>
      </c>
      <c r="G6" s="3">
        <v>6453.3</v>
      </c>
      <c r="H6" s="3">
        <v>6973.2</v>
      </c>
      <c r="O6" s="13">
        <f>B8*B8</f>
        <v>1.0000000000000002E-2</v>
      </c>
      <c r="P6" s="13">
        <f t="shared" ref="P6:U6" si="1">C8*C8</f>
        <v>4.0000000000000008E-2</v>
      </c>
      <c r="Q6" s="13">
        <f t="shared" si="1"/>
        <v>0.09</v>
      </c>
      <c r="R6" s="13">
        <f t="shared" si="1"/>
        <v>0.16000000000000003</v>
      </c>
      <c r="S6" s="13">
        <f t="shared" si="1"/>
        <v>0.25</v>
      </c>
      <c r="T6" s="13">
        <f t="shared" si="1"/>
        <v>0.36</v>
      </c>
      <c r="U6" s="13">
        <f t="shared" si="1"/>
        <v>0.48999999999999994</v>
      </c>
    </row>
    <row r="7" spans="1:24" ht="21" thickBot="1" x14ac:dyDescent="0.35">
      <c r="A7" s="4" t="s">
        <v>13</v>
      </c>
      <c r="B7" s="5">
        <v>2612.9</v>
      </c>
      <c r="C7" s="5">
        <v>3718.2</v>
      </c>
      <c r="D7" s="5">
        <v>4563.3999999999996</v>
      </c>
      <c r="E7" s="5">
        <v>5263.7</v>
      </c>
      <c r="F7" s="5">
        <v>5889.5</v>
      </c>
      <c r="G7" s="5">
        <v>6452.4</v>
      </c>
      <c r="H7" s="5">
        <v>6981.9</v>
      </c>
    </row>
    <row r="8" spans="1:24" ht="84.6" thickTop="1" thickBot="1" x14ac:dyDescent="0.35">
      <c r="A8" s="6" t="s">
        <v>14</v>
      </c>
      <c r="B8" s="3">
        <v>0.1</v>
      </c>
      <c r="C8" s="3">
        <v>0.2</v>
      </c>
      <c r="D8" s="3">
        <v>0.3</v>
      </c>
      <c r="E8" s="3">
        <v>0.4</v>
      </c>
      <c r="F8" s="3">
        <v>0.5</v>
      </c>
      <c r="G8" s="3">
        <v>0.6</v>
      </c>
      <c r="H8" s="3">
        <v>0.7</v>
      </c>
    </row>
    <row r="9" spans="1:24" ht="18.600000000000001" thickBot="1" x14ac:dyDescent="0.35">
      <c r="A9" s="2" t="s">
        <v>15</v>
      </c>
      <c r="B9" s="11">
        <f>AVERAGE(B3:B7)*0.001</f>
        <v>2.6145399999999999</v>
      </c>
      <c r="C9" s="11">
        <f t="shared" ref="C9:H9" si="2">AVERAGE(C3:C7)*0.001</f>
        <v>3.7170399999999999</v>
      </c>
      <c r="D9" s="11">
        <f t="shared" si="2"/>
        <v>4.5588199999999999</v>
      </c>
      <c r="E9" s="11">
        <f t="shared" si="2"/>
        <v>5.2685599999999999</v>
      </c>
      <c r="F9" s="11">
        <f t="shared" si="2"/>
        <v>5.8936800000000007</v>
      </c>
      <c r="G9" s="11">
        <f t="shared" si="2"/>
        <v>6.4550399999999994</v>
      </c>
      <c r="H9" s="11">
        <f t="shared" si="2"/>
        <v>6.9774399999999996</v>
      </c>
    </row>
    <row r="10" spans="1:24" ht="18.600000000000001" thickBot="1" x14ac:dyDescent="0.35">
      <c r="A10" s="7"/>
      <c r="B10" s="11">
        <f>0.5*9.82*B9*B9</f>
        <v>33.563873310955998</v>
      </c>
      <c r="C10" s="11">
        <f t="shared" ref="C10:G10" si="3">0.5*9.82*C9*C9</f>
        <v>67.838457035456003</v>
      </c>
      <c r="D10" s="11">
        <f t="shared" si="3"/>
        <v>102.04374338068399</v>
      </c>
      <c r="E10" s="11">
        <f t="shared" si="3"/>
        <v>136.290427165376</v>
      </c>
      <c r="F10" s="11">
        <f t="shared" si="3"/>
        <v>170.55112795718404</v>
      </c>
      <c r="G10" s="11">
        <f t="shared" si="3"/>
        <v>204.58762828185596</v>
      </c>
      <c r="H10" s="11">
        <f>0.5*9.82*H9*H9</f>
        <v>239.041724562176</v>
      </c>
    </row>
    <row r="13" spans="1:24" x14ac:dyDescent="0.3">
      <c r="O13" t="s">
        <v>18</v>
      </c>
      <c r="P13" s="12">
        <f>(B10-341.01*B8)</f>
        <v>-0.53712668904400118</v>
      </c>
      <c r="Q13" s="12">
        <f>(C10-341.01*C8)</f>
        <v>-0.36354296454399559</v>
      </c>
      <c r="R13" s="12">
        <f>(D10-341.01*D8)</f>
        <v>-0.2592566193160053</v>
      </c>
      <c r="S13" s="12">
        <f>(E10-341.01*E8)</f>
        <v>-0.11357283462399437</v>
      </c>
      <c r="T13" s="12">
        <f>(F10-341.01*F8)</f>
        <v>4.6127957184040724E-2</v>
      </c>
      <c r="U13" s="12">
        <f>(G10-341.01*G8)</f>
        <v>-1.8371718144038596E-2</v>
      </c>
      <c r="V13" s="12">
        <f>(H10-341.01*H8)</f>
        <v>0.33472456217603508</v>
      </c>
      <c r="W13" s="12"/>
      <c r="X13" s="12"/>
    </row>
    <row r="14" spans="1:24" x14ac:dyDescent="0.3">
      <c r="P14">
        <f>P13*P13</f>
        <v>0.28850508008337111</v>
      </c>
      <c r="Q14">
        <f t="shared" ref="Q14:V14" si="4">Q13*Q13</f>
        <v>0.13216348706943684</v>
      </c>
      <c r="R14">
        <f t="shared" si="4"/>
        <v>6.7213994659164097E-2</v>
      </c>
      <c r="S14">
        <f t="shared" si="4"/>
        <v>1.2898788764529174E-2</v>
      </c>
      <c r="T14">
        <f t="shared" si="4"/>
        <v>2.1277884339726944E-3</v>
      </c>
      <c r="U14">
        <f t="shared" si="4"/>
        <v>3.3752002756399694E-4</v>
      </c>
      <c r="V14">
        <f t="shared" si="4"/>
        <v>0.11204053252393838</v>
      </c>
    </row>
    <row r="15" spans="1:24" x14ac:dyDescent="0.3">
      <c r="P15">
        <f>SUM(P14:V14)</f>
        <v>0.61528719156197642</v>
      </c>
    </row>
    <row r="16" spans="1:24" x14ac:dyDescent="0.3">
      <c r="P16">
        <f>SUM(O6:U6)</f>
        <v>1.4</v>
      </c>
    </row>
    <row r="17" spans="11:16" x14ac:dyDescent="0.3">
      <c r="P17">
        <f>SQRT(P15/6*P16)</f>
        <v>0.37890237709001134</v>
      </c>
    </row>
    <row r="28" spans="11:16" x14ac:dyDescent="0.3">
      <c r="O28" s="15">
        <v>1.9857500000000001E-3</v>
      </c>
    </row>
    <row r="29" spans="11:16" x14ac:dyDescent="0.3">
      <c r="K29">
        <v>9.9948437499999994E-4</v>
      </c>
    </row>
    <row r="35" spans="2:13" ht="15" thickBot="1" x14ac:dyDescent="0.35"/>
    <row r="36" spans="2:13" ht="21" thickBot="1" x14ac:dyDescent="0.35">
      <c r="B36" s="1" t="s">
        <v>0</v>
      </c>
      <c r="C36" s="9" t="s">
        <v>1</v>
      </c>
      <c r="D36" s="8"/>
      <c r="E36" s="8"/>
      <c r="F36" s="8"/>
      <c r="G36" s="8"/>
      <c r="H36" s="8"/>
      <c r="I36" s="10"/>
    </row>
    <row r="37" spans="2:13" ht="18.600000000000001" thickBot="1" x14ac:dyDescent="0.35">
      <c r="B37" s="2"/>
      <c r="C37" s="3">
        <v>0.2</v>
      </c>
      <c r="D37" s="3">
        <v>0.3</v>
      </c>
      <c r="E37" s="3">
        <v>0.4</v>
      </c>
      <c r="F37" s="3">
        <v>0.5</v>
      </c>
      <c r="G37" s="3">
        <v>0.6</v>
      </c>
      <c r="H37" s="3">
        <v>0.7</v>
      </c>
      <c r="I37" s="3">
        <v>0.8</v>
      </c>
    </row>
    <row r="38" spans="2:13" ht="21" thickBot="1" x14ac:dyDescent="0.35">
      <c r="B38" s="2" t="s">
        <v>9</v>
      </c>
      <c r="C38" s="3">
        <v>52.9</v>
      </c>
      <c r="D38" s="3">
        <v>37.1</v>
      </c>
      <c r="E38" s="3">
        <v>30.6</v>
      </c>
      <c r="F38" s="3">
        <v>26.3</v>
      </c>
      <c r="G38" s="3">
        <v>23.6</v>
      </c>
      <c r="H38" s="3">
        <v>21.6</v>
      </c>
      <c r="I38" s="3">
        <v>20</v>
      </c>
      <c r="M38" s="15">
        <v>9.9877937500000001E-4</v>
      </c>
    </row>
    <row r="39" spans="2:13" ht="21" thickBot="1" x14ac:dyDescent="0.35">
      <c r="B39" s="2" t="s">
        <v>10</v>
      </c>
      <c r="C39" s="3">
        <v>81.099999999999994</v>
      </c>
      <c r="D39" s="3">
        <v>44.2</v>
      </c>
      <c r="E39" s="3">
        <v>33.6</v>
      </c>
      <c r="F39" s="3">
        <v>28.5</v>
      </c>
      <c r="G39" s="3">
        <v>24.9</v>
      </c>
      <c r="H39" s="3">
        <v>22.6</v>
      </c>
      <c r="I39" s="3">
        <v>20.7</v>
      </c>
    </row>
    <row r="40" spans="2:13" ht="21" thickBot="1" x14ac:dyDescent="0.35">
      <c r="B40" s="4" t="s">
        <v>11</v>
      </c>
      <c r="C40" s="5">
        <v>81.599999999999994</v>
      </c>
      <c r="D40" s="5">
        <v>44.4</v>
      </c>
      <c r="E40" s="5">
        <v>33.799999999999997</v>
      </c>
      <c r="F40" s="5">
        <v>28.7</v>
      </c>
      <c r="G40" s="5">
        <v>25.1</v>
      </c>
      <c r="H40" s="5">
        <v>22.6</v>
      </c>
      <c r="I40" s="5">
        <v>20.9</v>
      </c>
    </row>
    <row r="41" spans="2:13" ht="19.2" thickTop="1" thickBot="1" x14ac:dyDescent="0.35">
      <c r="B41" s="7"/>
      <c r="C41" s="11">
        <f>(2*0.0025)/(C38*0.001)</f>
        <v>9.4517958412098299E-2</v>
      </c>
      <c r="D41" s="11">
        <f>(2*0.0025)/(D38*0.001)</f>
        <v>0.13477088948787061</v>
      </c>
      <c r="E41" s="11">
        <f t="shared" ref="D41:I41" si="5">(2*0.0025)/(E38*0.001)</f>
        <v>0.16339869281045752</v>
      </c>
      <c r="F41" s="11">
        <f t="shared" si="5"/>
        <v>0.19011406844106463</v>
      </c>
      <c r="G41" s="11">
        <f t="shared" si="5"/>
        <v>0.21186440677966101</v>
      </c>
      <c r="H41" s="11">
        <f t="shared" si="5"/>
        <v>0.23148148148148148</v>
      </c>
      <c r="I41" s="11">
        <f t="shared" si="5"/>
        <v>0.25</v>
      </c>
    </row>
    <row r="42" spans="2:13" ht="18.600000000000001" thickBot="1" x14ac:dyDescent="0.35">
      <c r="B42" s="7"/>
      <c r="C42" s="11">
        <f t="shared" ref="C42:I43" si="6">(2*0.0025)/(C39*0.001)</f>
        <v>6.1652281134401979E-2</v>
      </c>
      <c r="D42" s="11">
        <f t="shared" si="6"/>
        <v>0.11312217194570136</v>
      </c>
      <c r="E42" s="11">
        <f t="shared" si="6"/>
        <v>0.14880952380952378</v>
      </c>
      <c r="F42" s="11">
        <f t="shared" si="6"/>
        <v>0.17543859649122806</v>
      </c>
      <c r="G42" s="11">
        <f t="shared" si="6"/>
        <v>0.20080321285140565</v>
      </c>
      <c r="H42" s="11">
        <f t="shared" si="6"/>
        <v>0.22123893805309733</v>
      </c>
      <c r="I42" s="11">
        <f t="shared" si="6"/>
        <v>0.24154589371980678</v>
      </c>
    </row>
    <row r="43" spans="2:13" ht="18.600000000000001" thickBot="1" x14ac:dyDescent="0.35">
      <c r="B43" s="7"/>
      <c r="C43" s="11">
        <f t="shared" si="6"/>
        <v>6.1274509803921573E-2</v>
      </c>
      <c r="D43" s="11">
        <f t="shared" si="6"/>
        <v>0.11261261261261261</v>
      </c>
      <c r="E43" s="11">
        <f t="shared" si="6"/>
        <v>0.14792899408284024</v>
      </c>
      <c r="F43" s="11">
        <f t="shared" si="6"/>
        <v>0.17421602787456447</v>
      </c>
      <c r="G43" s="11">
        <f t="shared" si="6"/>
        <v>0.19920318725099601</v>
      </c>
      <c r="H43" s="11">
        <f t="shared" si="6"/>
        <v>0.22123893805309733</v>
      </c>
      <c r="I43" s="11">
        <f t="shared" si="6"/>
        <v>0.23923444976076558</v>
      </c>
    </row>
    <row r="51" spans="4:12" ht="18" x14ac:dyDescent="0.3">
      <c r="E51" s="16" t="s">
        <v>19</v>
      </c>
      <c r="F51" s="16" t="s">
        <v>1</v>
      </c>
      <c r="G51" s="16"/>
      <c r="H51" s="16"/>
      <c r="I51" s="16"/>
      <c r="J51" s="16"/>
      <c r="K51" s="16"/>
      <c r="L51" s="16"/>
    </row>
    <row r="52" spans="4:12" ht="18" x14ac:dyDescent="0.3">
      <c r="E52" s="18"/>
      <c r="F52" s="17">
        <v>0.8</v>
      </c>
      <c r="G52" s="17">
        <v>0.7</v>
      </c>
      <c r="H52" s="17">
        <v>0.6</v>
      </c>
      <c r="I52" s="17">
        <v>0.5</v>
      </c>
      <c r="J52" s="17">
        <v>0.4</v>
      </c>
      <c r="K52" s="17">
        <v>0.3</v>
      </c>
      <c r="L52" s="17">
        <v>0.2</v>
      </c>
    </row>
    <row r="53" spans="4:12" ht="18" x14ac:dyDescent="0.3">
      <c r="D53" s="19">
        <v>1</v>
      </c>
      <c r="E53" s="17" t="s">
        <v>20</v>
      </c>
      <c r="F53" s="21">
        <v>0.7167909634399533</v>
      </c>
      <c r="G53" s="21">
        <v>1.4573237625416844</v>
      </c>
      <c r="H53" s="21">
        <v>2.1422049211841601</v>
      </c>
      <c r="I53" s="21">
        <v>2.8999624109066198</v>
      </c>
      <c r="J53" s="21">
        <v>3.6014704826199364</v>
      </c>
      <c r="K53" s="21">
        <v>4.2992862654320989</v>
      </c>
      <c r="L53" s="21">
        <v>5.0146875</v>
      </c>
    </row>
    <row r="54" spans="4:12" ht="18" x14ac:dyDescent="0.3">
      <c r="D54" s="19"/>
      <c r="E54" s="17" t="s">
        <v>21</v>
      </c>
      <c r="F54" s="21">
        <f>0.47*9.82*(1-C37)</f>
        <v>3.6923200000000005</v>
      </c>
      <c r="G54" s="21">
        <f t="shared" ref="G54:K54" si="7">0.47*9.82*(1-D37)</f>
        <v>3.2307799999999998</v>
      </c>
      <c r="H54" s="21">
        <f t="shared" si="7"/>
        <v>2.7692399999999999</v>
      </c>
      <c r="I54" s="21">
        <f t="shared" si="7"/>
        <v>2.3077000000000001</v>
      </c>
      <c r="J54" s="21">
        <f t="shared" si="7"/>
        <v>1.8461600000000002</v>
      </c>
      <c r="K54" s="21">
        <f t="shared" si="7"/>
        <v>1.3846200000000002</v>
      </c>
      <c r="L54" s="21">
        <f>0.47*9.82*(1-I37)</f>
        <v>0.92307999999999979</v>
      </c>
    </row>
    <row r="55" spans="4:12" ht="18" x14ac:dyDescent="0.3">
      <c r="D55" s="19"/>
      <c r="E55" s="17" t="s">
        <v>22</v>
      </c>
      <c r="F55" s="21">
        <f>F53+F54</f>
        <v>4.4091109634399537</v>
      </c>
      <c r="G55" s="21">
        <f t="shared" ref="G55:L55" si="8">G53+G54</f>
        <v>4.6881037625416839</v>
      </c>
      <c r="H55" s="21">
        <f t="shared" si="8"/>
        <v>4.9114449211841595</v>
      </c>
      <c r="I55" s="21">
        <f t="shared" si="8"/>
        <v>5.2076624109066199</v>
      </c>
      <c r="J55" s="21">
        <f t="shared" si="8"/>
        <v>5.4476304826199371</v>
      </c>
      <c r="K55" s="21">
        <f t="shared" si="8"/>
        <v>5.6839062654320989</v>
      </c>
      <c r="L55" s="21">
        <f t="shared" si="8"/>
        <v>5.9377674999999996</v>
      </c>
    </row>
    <row r="56" spans="4:12" ht="18" x14ac:dyDescent="0.3">
      <c r="D56" s="19">
        <v>2</v>
      </c>
      <c r="E56" s="17" t="s">
        <v>20</v>
      </c>
      <c r="F56" s="22">
        <f>(0.5*0.47)*((0.001/(0.47*0.0025*0.0025)+1)*C42*C42)</f>
        <v>0.30497353741175975</v>
      </c>
      <c r="G56" s="22">
        <f t="shared" ref="G56:L56" si="9">(0.5*0.47)*((0.001/(0.47*0.0025*0.0025)+1)*D42*D42)</f>
        <v>1.0267372699166681</v>
      </c>
      <c r="H56" s="22">
        <f t="shared" si="9"/>
        <v>1.7767458545918358</v>
      </c>
      <c r="I56" s="22">
        <f t="shared" si="9"/>
        <v>2.4695290858725758</v>
      </c>
      <c r="J56" s="22">
        <f t="shared" si="9"/>
        <v>3.2352300769342435</v>
      </c>
      <c r="K56" s="22">
        <f t="shared" si="9"/>
        <v>3.9272358837810315</v>
      </c>
      <c r="L56" s="22">
        <f t="shared" si="9"/>
        <v>4.6812644402436465</v>
      </c>
    </row>
    <row r="57" spans="4:12" ht="18" x14ac:dyDescent="0.3">
      <c r="D57" s="19"/>
      <c r="E57" s="17" t="s">
        <v>21</v>
      </c>
      <c r="F57" s="22">
        <f>0.47*9.82*(1-C37)</f>
        <v>3.6923200000000005</v>
      </c>
      <c r="G57" s="22">
        <f t="shared" ref="G57:L57" si="10">0.47*9.82*(1-D37)</f>
        <v>3.2307799999999998</v>
      </c>
      <c r="H57" s="22">
        <f t="shared" si="10"/>
        <v>2.7692399999999999</v>
      </c>
      <c r="I57" s="22">
        <f t="shared" si="10"/>
        <v>2.3077000000000001</v>
      </c>
      <c r="J57" s="22">
        <f t="shared" si="10"/>
        <v>1.8461600000000002</v>
      </c>
      <c r="K57" s="22">
        <f t="shared" si="10"/>
        <v>1.3846200000000002</v>
      </c>
      <c r="L57" s="22">
        <f t="shared" si="10"/>
        <v>0.92307999999999979</v>
      </c>
    </row>
    <row r="58" spans="4:12" ht="18" x14ac:dyDescent="0.3">
      <c r="D58" s="19"/>
      <c r="E58" s="17" t="s">
        <v>22</v>
      </c>
      <c r="F58" s="22">
        <f>F56+F57</f>
        <v>3.9972935374117604</v>
      </c>
      <c r="G58" s="22">
        <f t="shared" ref="G58:L58" si="11">G56+G57</f>
        <v>4.2575172699166677</v>
      </c>
      <c r="H58" s="22">
        <f t="shared" si="11"/>
        <v>4.5459858545918355</v>
      </c>
      <c r="I58" s="22">
        <f t="shared" si="11"/>
        <v>4.7772290858725759</v>
      </c>
      <c r="J58" s="22">
        <f t="shared" si="11"/>
        <v>5.0813900769342437</v>
      </c>
      <c r="K58" s="22">
        <f t="shared" si="11"/>
        <v>5.3118558837810319</v>
      </c>
      <c r="L58" s="22">
        <f t="shared" si="11"/>
        <v>5.6043444402436462</v>
      </c>
    </row>
    <row r="59" spans="4:12" ht="18" x14ac:dyDescent="0.3">
      <c r="D59" s="19">
        <v>3</v>
      </c>
      <c r="E59" s="17" t="s">
        <v>20</v>
      </c>
      <c r="F59" s="22">
        <f>(0.5*0.47)*((0.001/(0.47*0.0025*0.0025)+1)*C43*C43)</f>
        <v>0.3012475670415225</v>
      </c>
      <c r="G59" s="22">
        <f t="shared" ref="G59:L59" si="12">(0.5*0.47)*((0.001/(0.47*0.0025*0.0025)+1)*D43*D43)</f>
        <v>1.0175082176771366</v>
      </c>
      <c r="H59" s="22">
        <f t="shared" si="12"/>
        <v>1.7557814852421134</v>
      </c>
      <c r="I59" s="22">
        <f t="shared" si="12"/>
        <v>2.4352304871978538</v>
      </c>
      <c r="J59" s="22">
        <f t="shared" si="12"/>
        <v>3.1838780336820047</v>
      </c>
      <c r="K59" s="22">
        <f t="shared" si="12"/>
        <v>3.9272358837810315</v>
      </c>
      <c r="L59" s="22">
        <f t="shared" si="12"/>
        <v>4.5920995398457007</v>
      </c>
    </row>
    <row r="60" spans="4:12" ht="18" x14ac:dyDescent="0.3">
      <c r="D60" s="19"/>
      <c r="E60" s="17" t="s">
        <v>21</v>
      </c>
      <c r="F60" s="22">
        <f>0.47*9.82*(1-C37)</f>
        <v>3.6923200000000005</v>
      </c>
      <c r="G60" s="22">
        <f t="shared" ref="G60:L60" si="13">0.47*9.82*(1-D37)</f>
        <v>3.2307799999999998</v>
      </c>
      <c r="H60" s="22">
        <f t="shared" si="13"/>
        <v>2.7692399999999999</v>
      </c>
      <c r="I60" s="22">
        <f t="shared" si="13"/>
        <v>2.3077000000000001</v>
      </c>
      <c r="J60" s="22">
        <f t="shared" si="13"/>
        <v>1.8461600000000002</v>
      </c>
      <c r="K60" s="22">
        <f t="shared" si="13"/>
        <v>1.3846200000000002</v>
      </c>
      <c r="L60" s="22">
        <f t="shared" si="13"/>
        <v>0.92307999999999979</v>
      </c>
    </row>
    <row r="61" spans="4:12" ht="18" x14ac:dyDescent="0.3">
      <c r="D61" s="19"/>
      <c r="E61" s="17" t="s">
        <v>22</v>
      </c>
      <c r="F61" s="22">
        <f>F59+F60</f>
        <v>3.9935675670415232</v>
      </c>
      <c r="G61" s="22">
        <f t="shared" ref="G61:L61" si="14">G59+G60</f>
        <v>4.2482882176771364</v>
      </c>
      <c r="H61" s="22">
        <f t="shared" si="14"/>
        <v>4.5250214852421138</v>
      </c>
      <c r="I61" s="22">
        <f t="shared" si="14"/>
        <v>4.7429304871978539</v>
      </c>
      <c r="J61" s="22">
        <f t="shared" si="14"/>
        <v>5.030038033682005</v>
      </c>
      <c r="K61" s="22">
        <f t="shared" si="14"/>
        <v>5.3118558837810319</v>
      </c>
      <c r="L61" s="22">
        <f t="shared" si="14"/>
        <v>5.5151795398457004</v>
      </c>
    </row>
    <row r="63" spans="4:12" ht="18" x14ac:dyDescent="0.3">
      <c r="G63" t="s">
        <v>23</v>
      </c>
      <c r="H63" s="23" t="s">
        <v>28</v>
      </c>
    </row>
    <row r="64" spans="4:12" ht="18" x14ac:dyDescent="0.3">
      <c r="G64" t="s">
        <v>24</v>
      </c>
      <c r="H64" s="24">
        <v>43891</v>
      </c>
    </row>
    <row r="65" spans="7:8" ht="18" x14ac:dyDescent="0.3">
      <c r="G65" t="s">
        <v>25</v>
      </c>
      <c r="H65" s="23"/>
    </row>
    <row r="66" spans="7:8" ht="18" x14ac:dyDescent="0.3">
      <c r="G66" t="s">
        <v>26</v>
      </c>
      <c r="H66" s="23"/>
    </row>
    <row r="67" spans="7:8" ht="18" x14ac:dyDescent="0.3">
      <c r="G67" t="s">
        <v>27</v>
      </c>
      <c r="H67" s="23"/>
    </row>
    <row r="68" spans="7:8" ht="18" x14ac:dyDescent="0.3">
      <c r="G68" t="s">
        <v>28</v>
      </c>
      <c r="H68" s="23"/>
    </row>
    <row r="69" spans="7:8" ht="18" x14ac:dyDescent="0.3">
      <c r="G69" t="s">
        <v>29</v>
      </c>
      <c r="H69" s="23"/>
    </row>
    <row r="70" spans="7:8" x14ac:dyDescent="0.3">
      <c r="H70" s="20"/>
    </row>
    <row r="81" spans="10:16" ht="18" x14ac:dyDescent="0.3">
      <c r="J81" s="21">
        <v>0.7167909634399533</v>
      </c>
      <c r="K81" s="21">
        <v>0.7167909634399533</v>
      </c>
      <c r="L81" s="21">
        <v>0.7167909634399533</v>
      </c>
      <c r="M81" s="21">
        <v>0.7167909634399533</v>
      </c>
      <c r="N81" s="21">
        <v>0.7167909634399533</v>
      </c>
      <c r="O81" s="21">
        <v>0.7167909634399533</v>
      </c>
      <c r="P81" s="21">
        <v>0.7167909634399533</v>
      </c>
    </row>
    <row r="82" spans="10:16" ht="18" x14ac:dyDescent="0.3">
      <c r="J82" s="21">
        <v>1.4573237625416844</v>
      </c>
      <c r="K82" s="21">
        <v>1.4573237625416844</v>
      </c>
      <c r="L82" s="21">
        <v>1.4573237625416844</v>
      </c>
      <c r="M82" s="21">
        <v>1.4573237625416844</v>
      </c>
      <c r="N82" s="21">
        <v>1.4573237625416844</v>
      </c>
      <c r="O82" s="21">
        <v>1.4573237625416844</v>
      </c>
      <c r="P82" s="21">
        <v>1.4573237625416844</v>
      </c>
    </row>
    <row r="83" spans="10:16" ht="18" x14ac:dyDescent="0.3">
      <c r="J83" s="21">
        <v>2.1422049211841601</v>
      </c>
      <c r="K83" s="21">
        <v>2.1422049211841601</v>
      </c>
      <c r="L83" s="21">
        <v>2.1422049211841601</v>
      </c>
      <c r="M83" s="21">
        <v>2.1422049211841601</v>
      </c>
      <c r="N83" s="21">
        <v>2.1422049211841601</v>
      </c>
      <c r="O83" s="21">
        <v>2.1422049211841601</v>
      </c>
      <c r="P83" s="21">
        <v>2.1422049211841601</v>
      </c>
    </row>
    <row r="84" spans="10:16" ht="18" x14ac:dyDescent="0.3">
      <c r="J84" s="21">
        <v>2.8999624109066198</v>
      </c>
      <c r="K84" s="21">
        <v>2.8999624109066198</v>
      </c>
      <c r="L84" s="21">
        <v>2.8999624109066198</v>
      </c>
      <c r="M84" s="21">
        <v>2.8999624109066198</v>
      </c>
      <c r="N84" s="21">
        <v>2.8999624109066198</v>
      </c>
      <c r="O84" s="21">
        <v>2.8999624109066198</v>
      </c>
      <c r="P84" s="21">
        <v>2.8999624109066198</v>
      </c>
    </row>
    <row r="85" spans="10:16" ht="18" x14ac:dyDescent="0.3">
      <c r="J85" s="21">
        <v>3.6014704826199364</v>
      </c>
      <c r="K85" s="21">
        <v>3.6014704826199364</v>
      </c>
      <c r="L85" s="21">
        <v>3.6014704826199364</v>
      </c>
      <c r="M85" s="21">
        <v>3.6014704826199364</v>
      </c>
      <c r="N85" s="21">
        <v>3.6014704826199364</v>
      </c>
      <c r="O85" s="21">
        <v>3.6014704826199364</v>
      </c>
      <c r="P85" s="21">
        <v>3.6014704826199364</v>
      </c>
    </row>
    <row r="86" spans="10:16" ht="18" x14ac:dyDescent="0.3">
      <c r="J86" s="21">
        <v>4.2992862654320989</v>
      </c>
      <c r="K86" s="21">
        <v>4.2992862654320989</v>
      </c>
      <c r="L86" s="21">
        <v>4.2992862654320989</v>
      </c>
      <c r="M86" s="21">
        <v>4.2992862654320989</v>
      </c>
      <c r="N86" s="21">
        <v>4.2992862654320989</v>
      </c>
      <c r="O86" s="21">
        <v>4.2992862654320989</v>
      </c>
      <c r="P86" s="21">
        <v>4.2992862654320989</v>
      </c>
    </row>
    <row r="87" spans="10:16" ht="18" x14ac:dyDescent="0.3">
      <c r="J87" s="21">
        <v>5.0146875</v>
      </c>
      <c r="K87" s="21">
        <v>5.0146875</v>
      </c>
      <c r="L87" s="21">
        <v>5.0146875</v>
      </c>
      <c r="M87" s="21">
        <v>5.0146875</v>
      </c>
      <c r="N87" s="21">
        <v>5.0146875</v>
      </c>
      <c r="O87" s="21">
        <v>5.0146875</v>
      </c>
      <c r="P87" s="21">
        <v>5.0146875</v>
      </c>
    </row>
    <row r="90" spans="10:16" ht="18" x14ac:dyDescent="0.3">
      <c r="J90" s="22"/>
      <c r="K90" s="22"/>
      <c r="L90" s="22"/>
      <c r="M90" s="22"/>
      <c r="N90" s="22"/>
      <c r="O90" s="22"/>
      <c r="P90" s="22"/>
    </row>
    <row r="91" spans="10:16" ht="18" x14ac:dyDescent="0.3">
      <c r="J91" s="22"/>
      <c r="K91" s="22"/>
      <c r="L91" s="22"/>
      <c r="M91" s="22"/>
      <c r="N91" s="22"/>
      <c r="O91" s="22"/>
      <c r="P91" s="22"/>
    </row>
    <row r="92" spans="10:16" ht="18" x14ac:dyDescent="0.3">
      <c r="J92" s="22"/>
      <c r="K92" s="22"/>
      <c r="L92" s="22"/>
      <c r="M92" s="22"/>
      <c r="N92" s="22"/>
      <c r="O92" s="22"/>
      <c r="P92" s="22"/>
    </row>
    <row r="93" spans="10:16" ht="18" x14ac:dyDescent="0.3">
      <c r="J93" s="22"/>
      <c r="K93" s="22"/>
      <c r="L93" s="22"/>
      <c r="M93" s="22"/>
      <c r="N93" s="22"/>
      <c r="O93" s="22"/>
      <c r="P93" s="22"/>
    </row>
    <row r="94" spans="10:16" ht="18" x14ac:dyDescent="0.3">
      <c r="J94" s="22"/>
      <c r="K94" s="22"/>
      <c r="L94" s="22"/>
      <c r="M94" s="22"/>
      <c r="N94" s="22"/>
      <c r="O94" s="22"/>
      <c r="P94" s="22"/>
    </row>
    <row r="95" spans="10:16" ht="18" x14ac:dyDescent="0.3">
      <c r="J95" s="22"/>
      <c r="K95" s="22"/>
      <c r="L95" s="22"/>
      <c r="M95" s="22"/>
      <c r="N95" s="22"/>
      <c r="O95" s="22"/>
      <c r="P95" s="22"/>
    </row>
    <row r="96" spans="10:16" ht="18" x14ac:dyDescent="0.3">
      <c r="J96" s="22"/>
      <c r="K96" s="22"/>
      <c r="L96" s="22"/>
      <c r="M96" s="22"/>
      <c r="N96" s="22"/>
      <c r="O96" s="22"/>
      <c r="P96" s="22"/>
    </row>
  </sheetData>
  <mergeCells count="7">
    <mergeCell ref="D59:D61"/>
    <mergeCell ref="B1:H1"/>
    <mergeCell ref="C36:I36"/>
    <mergeCell ref="F51:L51"/>
    <mergeCell ref="E51:E52"/>
    <mergeCell ref="D53:D55"/>
    <mergeCell ref="D56:D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2020-12-08T11:18:47Z</dcterms:created>
  <dcterms:modified xsi:type="dcterms:W3CDTF">2020-12-08T17:05:15Z</dcterms:modified>
</cp:coreProperties>
</file>