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Лабораторные работы\Физика\Лабораторная работа #3.12v\"/>
    </mc:Choice>
  </mc:AlternateContent>
  <xr:revisionPtr revIDLastSave="0" documentId="13_ncr:1_{510CC7FD-C1D2-4AED-88A0-CD562CCC06FB}" xr6:coauthVersionLast="46" xr6:coauthVersionMax="46" xr10:uidLastSave="{00000000-0000-0000-0000-000000000000}"/>
  <bookViews>
    <workbookView xWindow="-108" yWindow="-108" windowWidth="23256" windowHeight="12576" activeTab="1" xr2:uid="{50CB7AC6-2EF6-425E-8F6C-A322EC0382A9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8" i="2" l="1"/>
  <c r="S12" i="2"/>
  <c r="U5" i="2"/>
  <c r="V5" i="2" s="1"/>
  <c r="S5" i="2"/>
  <c r="S23" i="2"/>
  <c r="S22" i="2"/>
  <c r="S21" i="2"/>
  <c r="S20" i="2"/>
  <c r="S19" i="2"/>
  <c r="S18" i="2"/>
  <c r="S16" i="2"/>
  <c r="S15" i="2"/>
  <c r="S14" i="2"/>
  <c r="S13" i="2"/>
  <c r="S11" i="2"/>
  <c r="S9" i="2"/>
  <c r="S8" i="2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3" i="1"/>
  <c r="F21" i="2"/>
  <c r="E21" i="2"/>
  <c r="H21" i="2" s="1"/>
  <c r="F20" i="2"/>
  <c r="E20" i="2"/>
  <c r="H20" i="2" s="1"/>
  <c r="F19" i="2"/>
  <c r="E19" i="2"/>
  <c r="H19" i="2" s="1"/>
  <c r="F18" i="2"/>
  <c r="E18" i="2"/>
  <c r="F17" i="2"/>
  <c r="E17" i="2"/>
  <c r="G16" i="2"/>
  <c r="F16" i="2"/>
  <c r="E16" i="2"/>
  <c r="H16" i="2" s="1"/>
  <c r="F15" i="2"/>
  <c r="E15" i="2"/>
  <c r="H15" i="2" s="1"/>
  <c r="L14" i="2"/>
  <c r="F14" i="2"/>
  <c r="E14" i="2"/>
  <c r="H14" i="2" s="1"/>
  <c r="F13" i="2"/>
  <c r="H13" i="2" s="1"/>
  <c r="E13" i="2"/>
  <c r="F12" i="2"/>
  <c r="E12" i="2"/>
  <c r="F11" i="2"/>
  <c r="E11" i="2"/>
  <c r="F10" i="2"/>
  <c r="E10" i="2"/>
  <c r="H10" i="2" s="1"/>
  <c r="F9" i="2"/>
  <c r="E9" i="2"/>
  <c r="F8" i="2"/>
  <c r="E8" i="2"/>
  <c r="F7" i="2"/>
  <c r="E7" i="2"/>
  <c r="H7" i="2" s="1"/>
  <c r="L6" i="2"/>
  <c r="F6" i="2"/>
  <c r="E6" i="2"/>
  <c r="F5" i="2"/>
  <c r="E5" i="2"/>
  <c r="F4" i="2"/>
  <c r="E4" i="2"/>
  <c r="H4" i="2" s="1"/>
  <c r="F3" i="2"/>
  <c r="E3" i="2"/>
  <c r="K2" i="2"/>
  <c r="L21" i="2" s="1"/>
  <c r="F2" i="2"/>
  <c r="E2" i="2"/>
  <c r="K2" i="1"/>
  <c r="L4" i="1" s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F3" i="1"/>
  <c r="G3" i="1" s="1"/>
  <c r="F4" i="1"/>
  <c r="G4" i="1" s="1"/>
  <c r="F5" i="1"/>
  <c r="F6" i="1"/>
  <c r="F7" i="1"/>
  <c r="F8" i="1"/>
  <c r="F9" i="1"/>
  <c r="F10" i="1"/>
  <c r="F11" i="1"/>
  <c r="G11" i="1" s="1"/>
  <c r="F12" i="1"/>
  <c r="G12" i="1" s="1"/>
  <c r="F13" i="1"/>
  <c r="F14" i="1"/>
  <c r="F15" i="1"/>
  <c r="G15" i="1" s="1"/>
  <c r="F16" i="1"/>
  <c r="F17" i="1"/>
  <c r="F18" i="1"/>
  <c r="F19" i="1"/>
  <c r="G19" i="1" s="1"/>
  <c r="F20" i="1"/>
  <c r="F21" i="1"/>
  <c r="G6" i="1"/>
  <c r="G7" i="1"/>
  <c r="G8" i="1"/>
  <c r="G9" i="1"/>
  <c r="G10" i="1"/>
  <c r="G17" i="1"/>
  <c r="G18" i="1"/>
  <c r="G16" i="1"/>
  <c r="G5" i="1"/>
  <c r="G13" i="1"/>
  <c r="G14" i="1"/>
  <c r="G20" i="1"/>
  <c r="G21" i="1"/>
  <c r="G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J28" i="2" l="1"/>
  <c r="K31" i="2" s="1"/>
  <c r="H18" i="2"/>
  <c r="H11" i="2"/>
  <c r="H9" i="2"/>
  <c r="G8" i="2"/>
  <c r="G3" i="2"/>
  <c r="H3" i="2"/>
  <c r="H2" i="2"/>
  <c r="H5" i="2"/>
  <c r="H6" i="2"/>
  <c r="H8" i="2"/>
  <c r="H12" i="2"/>
  <c r="G2" i="2"/>
  <c r="G11" i="2"/>
  <c r="H17" i="2"/>
  <c r="G20" i="2"/>
  <c r="L20" i="2"/>
  <c r="L3" i="2"/>
  <c r="G5" i="2"/>
  <c r="L11" i="2"/>
  <c r="G13" i="2"/>
  <c r="L19" i="2"/>
  <c r="L2" i="2"/>
  <c r="L8" i="2"/>
  <c r="G10" i="2"/>
  <c r="L16" i="2"/>
  <c r="G18" i="2"/>
  <c r="L5" i="2"/>
  <c r="G7" i="2"/>
  <c r="L13" i="2"/>
  <c r="G15" i="2"/>
  <c r="G4" i="2"/>
  <c r="L10" i="2"/>
  <c r="G12" i="2"/>
  <c r="L18" i="2"/>
  <c r="L7" i="2"/>
  <c r="G9" i="2"/>
  <c r="L15" i="2"/>
  <c r="G17" i="2"/>
  <c r="L4" i="2"/>
  <c r="G6" i="2"/>
  <c r="L12" i="2"/>
  <c r="G14" i="2"/>
  <c r="L9" i="2"/>
  <c r="L17" i="2"/>
  <c r="G19" i="2"/>
  <c r="G21" i="2"/>
  <c r="L17" i="1"/>
  <c r="L9" i="1"/>
  <c r="L16" i="1"/>
  <c r="L8" i="1"/>
  <c r="L11" i="1"/>
  <c r="L18" i="1"/>
  <c r="L15" i="1"/>
  <c r="L7" i="1"/>
  <c r="L14" i="1"/>
  <c r="L6" i="1"/>
  <c r="L19" i="1"/>
  <c r="L3" i="1"/>
  <c r="L10" i="1"/>
  <c r="L21" i="1"/>
  <c r="L13" i="1"/>
  <c r="L5" i="1"/>
  <c r="L20" i="1"/>
  <c r="L12" i="1"/>
  <c r="L2" i="1"/>
  <c r="K45" i="2" l="1"/>
  <c r="K40" i="2"/>
  <c r="K30" i="2"/>
  <c r="K36" i="2"/>
  <c r="K39" i="2"/>
  <c r="K37" i="2"/>
  <c r="K32" i="2"/>
  <c r="K42" i="2"/>
  <c r="K33" i="2"/>
  <c r="K28" i="2"/>
  <c r="K46" i="2"/>
  <c r="K43" i="2"/>
  <c r="K38" i="2"/>
  <c r="K47" i="2"/>
  <c r="K34" i="2"/>
  <c r="K35" i="2"/>
  <c r="K29" i="2"/>
  <c r="K44" i="2"/>
  <c r="K41" i="2"/>
  <c r="N2" i="2"/>
  <c r="M2" i="2"/>
  <c r="M2" i="1"/>
  <c r="N2" i="1"/>
  <c r="L28" i="2" l="1"/>
</calcChain>
</file>

<file path=xl/sharedStrings.xml><?xml version="1.0" encoding="utf-8"?>
<sst xmlns="http://schemas.openxmlformats.org/spreadsheetml/2006/main" count="26" uniqueCount="15">
  <si>
    <t>t1</t>
  </si>
  <si>
    <t>t2</t>
  </si>
  <si>
    <t>U</t>
  </si>
  <si>
    <t>u1</t>
  </si>
  <si>
    <t>u2</t>
  </si>
  <si>
    <t>r</t>
  </si>
  <si>
    <t>q</t>
  </si>
  <si>
    <t>n</t>
  </si>
  <si>
    <t>e</t>
  </si>
  <si>
    <t>sum</t>
  </si>
  <si>
    <t>delit na 20</t>
  </si>
  <si>
    <t xml:space="preserve">be </t>
  </si>
  <si>
    <t>sr e</t>
  </si>
  <si>
    <t>sr huina</t>
  </si>
  <si>
    <t>summa sr huiney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</si>
</sst>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2"/>
      <color rgb="FF000000"/>
      <name val="Calibri Light"/>
      <family val="2"/>
      <charset val="204"/>
      <scheme val="major"/>
    </font>
    <font>
      <sz val="11"/>
      <color rgb="FF000000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2" fontId="0" fillId="0" borderId="0" xfId="0" applyNumberFormat="1"/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7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9C3A3-A46A-40EC-8C74-B1BCD8E59ADC}">
  <dimension ref="A1:R24"/>
  <sheetViews>
    <sheetView workbookViewId="0">
      <selection activeCell="O2" sqref="O2:R22"/>
    </sheetView>
  </sheetViews>
  <sheetFormatPr defaultRowHeight="14.4" x14ac:dyDescent="0.3"/>
  <cols>
    <col min="4" max="4" width="8.88671875" customWidth="1"/>
    <col min="6" max="6" width="8.88671875" customWidth="1"/>
    <col min="7" max="8" width="12" customWidth="1"/>
    <col min="10" max="10" width="12" bestFit="1" customWidth="1"/>
    <col min="11" max="11" width="11" bestFit="1" customWidth="1"/>
  </cols>
  <sheetData>
    <row r="1" spans="1:18" ht="15" thickBot="1" x14ac:dyDescent="0.35">
      <c r="B1" t="s">
        <v>2</v>
      </c>
      <c r="C1" t="s">
        <v>0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8" ht="16.2" thickBot="1" x14ac:dyDescent="0.35">
      <c r="A2">
        <v>1</v>
      </c>
      <c r="B2">
        <v>106</v>
      </c>
      <c r="C2" s="3">
        <v>6.71</v>
      </c>
      <c r="D2" s="3">
        <v>9.1</v>
      </c>
      <c r="E2" s="3">
        <f>(106.6)/C2</f>
        <v>15.886736214605067</v>
      </c>
      <c r="F2" s="3">
        <f>(106.6)/D2</f>
        <v>11.714285714285714</v>
      </c>
      <c r="G2">
        <f>(6.89*10^-5)*SQRT((E2-F2)*10^-5)</f>
        <v>4.4505616206969931E-7</v>
      </c>
      <c r="H2">
        <f>(7.05*10^-11)*(((E2+F2)*10^-5*SQRT((E2-F2)*10^-5))/B2)</f>
        <v>1.1857796980387197E-18</v>
      </c>
      <c r="I2" s="4">
        <v>1</v>
      </c>
      <c r="J2" s="6">
        <v>1.19</v>
      </c>
      <c r="K2">
        <f>1.58</f>
        <v>1.58</v>
      </c>
      <c r="L2">
        <f>(J2-$K$2)^2</f>
        <v>0.1521000000000001</v>
      </c>
      <c r="M2">
        <f>SQRT((1/(20*19))*SUM(L2:L21))</f>
        <v>7.8953683957914939E-2</v>
      </c>
      <c r="N2">
        <f>SUM(L2:L21)</f>
        <v>2.3687999999999998</v>
      </c>
      <c r="R2" t="s">
        <v>8</v>
      </c>
    </row>
    <row r="3" spans="1:18" ht="16.2" thickBot="1" x14ac:dyDescent="0.35">
      <c r="A3">
        <v>2</v>
      </c>
      <c r="B3">
        <v>113</v>
      </c>
      <c r="C3" s="3">
        <v>8.26</v>
      </c>
      <c r="D3" s="3">
        <v>15.89</v>
      </c>
      <c r="E3" s="3">
        <f t="shared" ref="E3:E21" si="0">(106.6)/C3</f>
        <v>12.905569007263923</v>
      </c>
      <c r="F3" s="3">
        <f t="shared" ref="F3:F21" si="1">(106.6)/D3</f>
        <v>6.7086217747010695</v>
      </c>
      <c r="G3">
        <f t="shared" ref="G3:G21" si="2">(6.89*10^-5)*SQRT((E3-F3)*10^-5)</f>
        <v>5.4238556278624078E-7</v>
      </c>
      <c r="H3">
        <f t="shared" ref="H3:H21" si="3">(7.05*10^-11)*(((E3+F3)*10^-5*SQRT((E3-F3)*10^-5))/B3)</f>
        <v>9.6331864875866109E-19</v>
      </c>
      <c r="I3" s="5">
        <v>7</v>
      </c>
      <c r="J3" s="5">
        <v>1.38</v>
      </c>
      <c r="L3">
        <f>(J3-$K$2)^2</f>
        <v>4.000000000000007E-2</v>
      </c>
      <c r="P3" s="6">
        <v>4.3</v>
      </c>
      <c r="Q3" s="7">
        <v>2</v>
      </c>
      <c r="R3">
        <f>P3/Q3</f>
        <v>2.15</v>
      </c>
    </row>
    <row r="4" spans="1:18" ht="16.2" thickBot="1" x14ac:dyDescent="0.35">
      <c r="A4">
        <v>3</v>
      </c>
      <c r="B4">
        <v>120</v>
      </c>
      <c r="C4" s="3">
        <v>6.45</v>
      </c>
      <c r="D4" s="3">
        <v>9.06</v>
      </c>
      <c r="E4" s="3">
        <f t="shared" si="0"/>
        <v>16.527131782945734</v>
      </c>
      <c r="F4" s="3">
        <f t="shared" si="1"/>
        <v>11.766004415011036</v>
      </c>
      <c r="G4">
        <f t="shared" si="2"/>
        <v>4.7541635912464442E-7</v>
      </c>
      <c r="H4">
        <f t="shared" si="3"/>
        <v>1.146948350098265E-18</v>
      </c>
      <c r="I4" s="5">
        <v>1</v>
      </c>
      <c r="J4" s="5">
        <v>1.1499999999999999</v>
      </c>
      <c r="L4">
        <f t="shared" ref="L4:L21" si="4">(J4-$K$2)^2</f>
        <v>0.18490000000000015</v>
      </c>
      <c r="P4" s="5">
        <v>2.25</v>
      </c>
      <c r="Q4" s="8">
        <v>1</v>
      </c>
      <c r="R4">
        <f t="shared" ref="R4:R22" si="5">P4/Q4</f>
        <v>2.25</v>
      </c>
    </row>
    <row r="5" spans="1:18" ht="16.2" thickBot="1" x14ac:dyDescent="0.35">
      <c r="A5">
        <v>4</v>
      </c>
      <c r="B5" s="2">
        <v>125</v>
      </c>
      <c r="C5" s="3">
        <v>8.1300000000000008</v>
      </c>
      <c r="D5" s="3">
        <v>9.83</v>
      </c>
      <c r="E5" s="3">
        <f t="shared" si="0"/>
        <v>13.11193111931119</v>
      </c>
      <c r="F5" s="3">
        <f t="shared" si="1"/>
        <v>10.844354018311291</v>
      </c>
      <c r="G5">
        <f t="shared" si="2"/>
        <v>3.2809548441936438E-7</v>
      </c>
      <c r="H5">
        <f t="shared" si="3"/>
        <v>6.433978553111464E-19</v>
      </c>
      <c r="I5" s="5">
        <v>4</v>
      </c>
      <c r="J5" s="5">
        <v>1.61</v>
      </c>
      <c r="L5">
        <f t="shared" si="4"/>
        <v>9.000000000000016E-4</v>
      </c>
      <c r="P5" s="5">
        <v>4.09</v>
      </c>
      <c r="Q5" s="8">
        <v>2</v>
      </c>
      <c r="R5">
        <f t="shared" si="5"/>
        <v>2.0449999999999999</v>
      </c>
    </row>
    <row r="6" spans="1:18" ht="16.2" thickBot="1" x14ac:dyDescent="0.35">
      <c r="A6">
        <v>5</v>
      </c>
      <c r="B6" s="2">
        <v>130</v>
      </c>
      <c r="C6" s="3">
        <v>5.83</v>
      </c>
      <c r="D6" s="3">
        <v>6.68</v>
      </c>
      <c r="E6" s="3">
        <f t="shared" si="0"/>
        <v>18.284734133790735</v>
      </c>
      <c r="F6" s="3">
        <f t="shared" si="1"/>
        <v>15.95808383233533</v>
      </c>
      <c r="G6">
        <f t="shared" si="2"/>
        <v>3.3234165519194427E-7</v>
      </c>
      <c r="H6">
        <f t="shared" si="3"/>
        <v>8.9573762810267305E-19</v>
      </c>
      <c r="I6" s="5">
        <v>6</v>
      </c>
      <c r="J6" s="5">
        <v>1.49</v>
      </c>
      <c r="L6">
        <f t="shared" si="4"/>
        <v>8.1000000000000152E-3</v>
      </c>
      <c r="P6" s="5">
        <v>5.64</v>
      </c>
      <c r="Q6" s="8">
        <v>3</v>
      </c>
      <c r="R6">
        <f t="shared" si="5"/>
        <v>1.88</v>
      </c>
    </row>
    <row r="7" spans="1:18" ht="16.2" thickBot="1" x14ac:dyDescent="0.35">
      <c r="A7">
        <v>6</v>
      </c>
      <c r="B7" s="2">
        <v>139</v>
      </c>
      <c r="C7" s="3">
        <v>8.76</v>
      </c>
      <c r="D7" s="3">
        <v>24.54</v>
      </c>
      <c r="E7" s="3">
        <f t="shared" si="0"/>
        <v>12.168949771689498</v>
      </c>
      <c r="F7" s="3">
        <f t="shared" si="1"/>
        <v>4.3439282803585986</v>
      </c>
      <c r="G7">
        <f t="shared" si="2"/>
        <v>6.0948355411660595E-7</v>
      </c>
      <c r="H7">
        <f t="shared" si="3"/>
        <v>7.4086633330744583E-19</v>
      </c>
      <c r="I7" s="5">
        <v>5</v>
      </c>
      <c r="J7" s="5">
        <v>1.48</v>
      </c>
      <c r="L7">
        <f t="shared" si="4"/>
        <v>1.0000000000000018E-2</v>
      </c>
      <c r="P7" s="5">
        <v>3.94</v>
      </c>
      <c r="Q7" s="8">
        <v>2</v>
      </c>
      <c r="R7">
        <f t="shared" si="5"/>
        <v>1.97</v>
      </c>
    </row>
    <row r="8" spans="1:18" ht="16.2" thickBot="1" x14ac:dyDescent="0.35">
      <c r="A8">
        <v>7</v>
      </c>
      <c r="B8" s="2">
        <v>148</v>
      </c>
      <c r="C8" s="3">
        <v>6.43</v>
      </c>
      <c r="D8" s="3">
        <v>16.39</v>
      </c>
      <c r="E8" s="3">
        <f t="shared" si="0"/>
        <v>16.578538102643858</v>
      </c>
      <c r="F8" s="3">
        <f t="shared" si="1"/>
        <v>6.5039658328248926</v>
      </c>
      <c r="G8">
        <f t="shared" si="2"/>
        <v>6.9156424303897682E-7</v>
      </c>
      <c r="H8">
        <f t="shared" si="3"/>
        <v>1.1036303323374588E-18</v>
      </c>
      <c r="I8" s="5">
        <v>1</v>
      </c>
      <c r="J8" s="5">
        <v>1.1000000000000001</v>
      </c>
      <c r="L8">
        <f t="shared" si="4"/>
        <v>0.23039999999999999</v>
      </c>
      <c r="P8" s="5">
        <v>5.94</v>
      </c>
      <c r="Q8" s="8">
        <v>3</v>
      </c>
      <c r="R8">
        <f t="shared" si="5"/>
        <v>1.9800000000000002</v>
      </c>
    </row>
    <row r="9" spans="1:18" ht="16.2" thickBot="1" x14ac:dyDescent="0.35">
      <c r="A9">
        <v>8</v>
      </c>
      <c r="B9" s="2">
        <v>152</v>
      </c>
      <c r="C9" s="3">
        <v>8.18</v>
      </c>
      <c r="D9" s="3">
        <v>42.46</v>
      </c>
      <c r="E9" s="3">
        <f t="shared" si="0"/>
        <v>13.031784841075794</v>
      </c>
      <c r="F9" s="3">
        <f t="shared" si="1"/>
        <v>2.510598210080075</v>
      </c>
      <c r="G9">
        <f t="shared" si="2"/>
        <v>7.0672683822343405E-7</v>
      </c>
      <c r="H9">
        <f t="shared" si="3"/>
        <v>7.3942733163066393E-19</v>
      </c>
      <c r="I9" s="5">
        <v>5</v>
      </c>
      <c r="J9" s="5">
        <v>1.48</v>
      </c>
      <c r="L9">
        <f t="shared" si="4"/>
        <v>1.0000000000000018E-2</v>
      </c>
      <c r="P9" s="5">
        <v>8.7200000000000006</v>
      </c>
      <c r="Q9" s="8">
        <v>5</v>
      </c>
      <c r="R9">
        <f t="shared" si="5"/>
        <v>1.7440000000000002</v>
      </c>
    </row>
    <row r="10" spans="1:18" ht="16.2" thickBot="1" x14ac:dyDescent="0.35">
      <c r="A10">
        <v>9</v>
      </c>
      <c r="B10" s="2">
        <v>160</v>
      </c>
      <c r="C10" s="3">
        <v>6.06</v>
      </c>
      <c r="D10" s="3">
        <v>13.01</v>
      </c>
      <c r="E10" s="3">
        <f t="shared" si="0"/>
        <v>17.590759075907592</v>
      </c>
      <c r="F10" s="3">
        <f t="shared" si="1"/>
        <v>8.193697156033819</v>
      </c>
      <c r="G10">
        <f t="shared" si="2"/>
        <v>6.6790587897280848E-7</v>
      </c>
      <c r="H10">
        <f t="shared" si="3"/>
        <v>1.1013444196225207E-18</v>
      </c>
      <c r="I10" s="5">
        <v>1</v>
      </c>
      <c r="J10" s="5">
        <v>1.1000000000000001</v>
      </c>
      <c r="L10">
        <f t="shared" si="4"/>
        <v>0.23039999999999999</v>
      </c>
      <c r="P10" s="5">
        <v>3.77</v>
      </c>
      <c r="Q10" s="8">
        <v>2</v>
      </c>
      <c r="R10">
        <f t="shared" si="5"/>
        <v>1.885</v>
      </c>
    </row>
    <row r="11" spans="1:18" ht="16.2" thickBot="1" x14ac:dyDescent="0.35">
      <c r="A11">
        <v>10</v>
      </c>
      <c r="B11" s="2">
        <v>169</v>
      </c>
      <c r="C11" s="3">
        <v>8.0500000000000007</v>
      </c>
      <c r="D11" s="3">
        <v>11.71</v>
      </c>
      <c r="E11" s="3">
        <f t="shared" si="0"/>
        <v>13.242236024844718</v>
      </c>
      <c r="F11" s="3">
        <f t="shared" si="1"/>
        <v>9.1033304867634488</v>
      </c>
      <c r="G11">
        <f t="shared" si="2"/>
        <v>4.4326350807882651E-7</v>
      </c>
      <c r="H11">
        <f t="shared" si="3"/>
        <v>5.9970343885492641E-19</v>
      </c>
      <c r="I11" s="5">
        <v>3</v>
      </c>
      <c r="J11" s="5">
        <v>2</v>
      </c>
      <c r="L11">
        <f t="shared" si="4"/>
        <v>0.17639999999999995</v>
      </c>
      <c r="P11" s="5">
        <v>5.35</v>
      </c>
      <c r="Q11" s="8">
        <v>3</v>
      </c>
      <c r="R11">
        <f t="shared" si="5"/>
        <v>1.7833333333333332</v>
      </c>
    </row>
    <row r="12" spans="1:18" ht="16.2" thickBot="1" x14ac:dyDescent="0.35">
      <c r="A12">
        <v>11</v>
      </c>
      <c r="B12" s="2">
        <v>176</v>
      </c>
      <c r="C12" s="3">
        <v>6.55</v>
      </c>
      <c r="D12" s="3">
        <v>17.79</v>
      </c>
      <c r="E12" s="3">
        <f t="shared" si="0"/>
        <v>16.274809160305342</v>
      </c>
      <c r="F12" s="3">
        <f t="shared" si="1"/>
        <v>5.992130410342889</v>
      </c>
      <c r="G12">
        <f t="shared" si="2"/>
        <v>6.986704186425047E-7</v>
      </c>
      <c r="H12">
        <f t="shared" si="3"/>
        <v>9.0446155942052591E-19</v>
      </c>
      <c r="I12" s="5">
        <v>6</v>
      </c>
      <c r="J12" s="5">
        <v>1.51</v>
      </c>
      <c r="L12">
        <f t="shared" si="4"/>
        <v>4.9000000000000085E-3</v>
      </c>
      <c r="P12" s="5">
        <v>7.26</v>
      </c>
      <c r="Q12" s="8">
        <v>4</v>
      </c>
      <c r="R12">
        <f t="shared" si="5"/>
        <v>1.8149999999999999</v>
      </c>
    </row>
    <row r="13" spans="1:18" ht="16.2" thickBot="1" x14ac:dyDescent="0.35">
      <c r="A13">
        <v>12</v>
      </c>
      <c r="B13" s="2">
        <v>184</v>
      </c>
      <c r="C13" s="3">
        <v>5.71</v>
      </c>
      <c r="D13" s="3">
        <v>15.84</v>
      </c>
      <c r="E13" s="3">
        <f t="shared" si="0"/>
        <v>18.669001751313484</v>
      </c>
      <c r="F13" s="3">
        <f t="shared" si="1"/>
        <v>6.7297979797979792</v>
      </c>
      <c r="G13">
        <f t="shared" si="2"/>
        <v>7.5284731211697981E-7</v>
      </c>
      <c r="H13">
        <f t="shared" si="3"/>
        <v>1.0633400459501906E-18</v>
      </c>
      <c r="I13" s="5">
        <v>1</v>
      </c>
      <c r="J13" s="5">
        <v>1.06</v>
      </c>
      <c r="L13">
        <f t="shared" si="4"/>
        <v>0.27040000000000003</v>
      </c>
      <c r="P13" s="5">
        <v>7.28</v>
      </c>
      <c r="Q13" s="8">
        <v>4</v>
      </c>
      <c r="R13">
        <f t="shared" si="5"/>
        <v>1.82</v>
      </c>
    </row>
    <row r="14" spans="1:18" ht="16.2" thickBot="1" x14ac:dyDescent="0.35">
      <c r="A14">
        <v>13</v>
      </c>
      <c r="B14" s="2">
        <v>191</v>
      </c>
      <c r="C14" s="3">
        <v>7.68</v>
      </c>
      <c r="D14" s="3">
        <v>11.49</v>
      </c>
      <c r="E14" s="3">
        <f t="shared" si="0"/>
        <v>13.880208333333334</v>
      </c>
      <c r="F14" s="3">
        <f t="shared" si="1"/>
        <v>9.2776327241079191</v>
      </c>
      <c r="G14">
        <f t="shared" si="2"/>
        <v>4.6743334239088029E-7</v>
      </c>
      <c r="H14">
        <f t="shared" si="3"/>
        <v>5.7990156983455387E-19</v>
      </c>
      <c r="I14" s="5">
        <v>3</v>
      </c>
      <c r="J14" s="5">
        <v>1.93</v>
      </c>
      <c r="L14">
        <f t="shared" si="4"/>
        <v>0.1224999999999999</v>
      </c>
      <c r="P14" s="5">
        <v>3.83</v>
      </c>
      <c r="Q14" s="8">
        <v>2</v>
      </c>
      <c r="R14">
        <f t="shared" si="5"/>
        <v>1.915</v>
      </c>
    </row>
    <row r="15" spans="1:18" ht="16.2" thickBot="1" x14ac:dyDescent="0.35">
      <c r="A15">
        <v>14</v>
      </c>
      <c r="B15" s="2">
        <v>209</v>
      </c>
      <c r="C15" s="3">
        <v>5.3</v>
      </c>
      <c r="D15" s="3">
        <v>20.39</v>
      </c>
      <c r="E15" s="3">
        <f t="shared" si="0"/>
        <v>20.113207547169811</v>
      </c>
      <c r="F15" s="3">
        <f t="shared" si="1"/>
        <v>5.228052967140755</v>
      </c>
      <c r="G15">
        <f t="shared" si="2"/>
        <v>8.4061260205792628E-7</v>
      </c>
      <c r="H15">
        <f t="shared" si="3"/>
        <v>1.0429121306765563E-18</v>
      </c>
      <c r="I15" s="5">
        <v>1</v>
      </c>
      <c r="J15" s="5">
        <v>1.04</v>
      </c>
      <c r="L15">
        <f t="shared" si="4"/>
        <v>0.29160000000000003</v>
      </c>
      <c r="P15" s="5">
        <v>3.85</v>
      </c>
      <c r="Q15" s="8">
        <v>2</v>
      </c>
      <c r="R15">
        <f t="shared" si="5"/>
        <v>1.925</v>
      </c>
    </row>
    <row r="16" spans="1:18" ht="16.2" thickBot="1" x14ac:dyDescent="0.35">
      <c r="A16">
        <v>15</v>
      </c>
      <c r="B16" s="2">
        <v>218</v>
      </c>
      <c r="C16" s="3">
        <v>8.8000000000000007</v>
      </c>
      <c r="D16" s="3">
        <v>12.38</v>
      </c>
      <c r="E16" s="3">
        <f t="shared" si="0"/>
        <v>12.113636363636362</v>
      </c>
      <c r="F16" s="3">
        <f t="shared" si="1"/>
        <v>8.6106623586429709</v>
      </c>
      <c r="G16">
        <f t="shared" si="2"/>
        <v>4.0779103994870558E-7</v>
      </c>
      <c r="H16">
        <f t="shared" si="3"/>
        <v>3.9667143222839724E-19</v>
      </c>
      <c r="I16" s="5">
        <v>2</v>
      </c>
      <c r="J16" s="5">
        <v>1.98</v>
      </c>
      <c r="L16">
        <f t="shared" si="4"/>
        <v>0.15999999999999992</v>
      </c>
      <c r="P16" s="5">
        <v>3.72</v>
      </c>
      <c r="Q16" s="8">
        <v>2</v>
      </c>
      <c r="R16">
        <f t="shared" si="5"/>
        <v>1.86</v>
      </c>
    </row>
    <row r="17" spans="1:18" ht="16.2" thickBot="1" x14ac:dyDescent="0.35">
      <c r="A17">
        <v>16</v>
      </c>
      <c r="B17" s="2">
        <v>230</v>
      </c>
      <c r="C17" s="3">
        <v>9.99</v>
      </c>
      <c r="D17" s="3">
        <v>45.6</v>
      </c>
      <c r="E17" s="3">
        <f t="shared" si="0"/>
        <v>10.67067067067067</v>
      </c>
      <c r="F17" s="3">
        <f t="shared" si="1"/>
        <v>2.3377192982456139</v>
      </c>
      <c r="G17">
        <f t="shared" si="2"/>
        <v>6.2895365556366692E-7</v>
      </c>
      <c r="H17">
        <f t="shared" si="3"/>
        <v>3.6398564200688334E-19</v>
      </c>
      <c r="I17" s="5">
        <v>2</v>
      </c>
      <c r="J17" s="5">
        <v>1.82</v>
      </c>
      <c r="L17">
        <f t="shared" si="4"/>
        <v>5.7599999999999998E-2</v>
      </c>
      <c r="P17" s="5">
        <v>1.99</v>
      </c>
      <c r="Q17" s="8">
        <v>1</v>
      </c>
      <c r="R17">
        <f t="shared" si="5"/>
        <v>1.99</v>
      </c>
    </row>
    <row r="18" spans="1:18" ht="16.2" thickBot="1" x14ac:dyDescent="0.35">
      <c r="A18">
        <v>17</v>
      </c>
      <c r="B18" s="2">
        <v>239</v>
      </c>
      <c r="C18" s="3">
        <v>4.91</v>
      </c>
      <c r="D18" s="3">
        <v>19.420000000000002</v>
      </c>
      <c r="E18" s="3">
        <f t="shared" si="0"/>
        <v>21.71079429735234</v>
      </c>
      <c r="F18" s="3">
        <f t="shared" si="1"/>
        <v>5.4891864057672493</v>
      </c>
      <c r="G18">
        <f t="shared" si="2"/>
        <v>8.7753848462054175E-7</v>
      </c>
      <c r="H18">
        <f t="shared" si="3"/>
        <v>1.0218961470317235E-18</v>
      </c>
      <c r="I18" s="5">
        <v>1</v>
      </c>
      <c r="J18" s="5">
        <v>1.02</v>
      </c>
      <c r="L18">
        <f t="shared" si="4"/>
        <v>0.31360000000000005</v>
      </c>
      <c r="P18" s="5">
        <v>3.88</v>
      </c>
      <c r="Q18" s="8">
        <v>2</v>
      </c>
      <c r="R18">
        <f t="shared" si="5"/>
        <v>1.94</v>
      </c>
    </row>
    <row r="19" spans="1:18" ht="16.2" thickBot="1" x14ac:dyDescent="0.35">
      <c r="A19">
        <v>18</v>
      </c>
      <c r="B19" s="2">
        <v>248</v>
      </c>
      <c r="C19" s="3">
        <v>5.31</v>
      </c>
      <c r="D19" s="3">
        <v>25.47</v>
      </c>
      <c r="E19" s="3">
        <f t="shared" si="0"/>
        <v>20.07532956685499</v>
      </c>
      <c r="F19" s="3">
        <f t="shared" si="1"/>
        <v>4.1853160581075777</v>
      </c>
      <c r="G19">
        <f t="shared" si="2"/>
        <v>8.6852306261181586E-7</v>
      </c>
      <c r="H19">
        <f t="shared" si="3"/>
        <v>8.6936454296715498E-19</v>
      </c>
      <c r="I19" s="5">
        <v>6</v>
      </c>
      <c r="J19" s="5">
        <v>1.45</v>
      </c>
      <c r="L19">
        <f t="shared" si="4"/>
        <v>1.690000000000003E-2</v>
      </c>
      <c r="P19" s="5">
        <v>5.38</v>
      </c>
      <c r="Q19" s="8">
        <v>3</v>
      </c>
      <c r="R19">
        <f t="shared" si="5"/>
        <v>1.7933333333333332</v>
      </c>
    </row>
    <row r="20" spans="1:18" ht="16.2" thickBot="1" x14ac:dyDescent="0.35">
      <c r="A20">
        <v>19</v>
      </c>
      <c r="B20" s="2">
        <v>260</v>
      </c>
      <c r="C20" s="3">
        <v>6.4</v>
      </c>
      <c r="D20" s="3">
        <v>9.3000000000000007</v>
      </c>
      <c r="E20" s="3">
        <f t="shared" si="0"/>
        <v>16.656249999999996</v>
      </c>
      <c r="F20" s="3">
        <f t="shared" si="1"/>
        <v>11.462365591397848</v>
      </c>
      <c r="G20">
        <f t="shared" si="2"/>
        <v>4.9655271626847645E-7</v>
      </c>
      <c r="H20">
        <f t="shared" si="3"/>
        <v>5.494850027621134E-19</v>
      </c>
      <c r="I20" s="5">
        <v>3</v>
      </c>
      <c r="J20" s="5">
        <v>1.83</v>
      </c>
      <c r="L20">
        <f t="shared" si="4"/>
        <v>6.25E-2</v>
      </c>
      <c r="P20" s="5">
        <v>1.97</v>
      </c>
      <c r="Q20" s="8">
        <v>1</v>
      </c>
      <c r="R20">
        <f t="shared" si="5"/>
        <v>1.97</v>
      </c>
    </row>
    <row r="21" spans="1:18" ht="16.2" thickBot="1" x14ac:dyDescent="0.35">
      <c r="A21">
        <v>20</v>
      </c>
      <c r="B21" s="2">
        <v>276</v>
      </c>
      <c r="C21" s="3">
        <v>4.9000000000000004</v>
      </c>
      <c r="D21" s="3">
        <v>9</v>
      </c>
      <c r="E21" s="3">
        <f t="shared" si="0"/>
        <v>21.755102040816325</v>
      </c>
      <c r="F21" s="3">
        <f t="shared" si="1"/>
        <v>11.844444444444443</v>
      </c>
      <c r="G21">
        <f t="shared" si="2"/>
        <v>6.8591524875944086E-7</v>
      </c>
      <c r="H21">
        <f t="shared" si="3"/>
        <v>8.5440678079855457E-19</v>
      </c>
      <c r="I21" s="5">
        <v>6</v>
      </c>
      <c r="J21" s="5">
        <v>1.42</v>
      </c>
      <c r="L21">
        <f t="shared" si="4"/>
        <v>2.5600000000000046E-2</v>
      </c>
      <c r="P21" s="5">
        <v>1.93</v>
      </c>
      <c r="Q21" s="8">
        <v>1</v>
      </c>
      <c r="R21">
        <f t="shared" si="5"/>
        <v>1.93</v>
      </c>
    </row>
    <row r="22" spans="1:18" ht="16.2" thickBot="1" x14ac:dyDescent="0.35">
      <c r="B22" s="1"/>
      <c r="P22" s="5">
        <v>3.54</v>
      </c>
      <c r="Q22" s="8">
        <v>2</v>
      </c>
      <c r="R22">
        <f t="shared" si="5"/>
        <v>1.77</v>
      </c>
    </row>
    <row r="23" spans="1:18" ht="15.6" x14ac:dyDescent="0.3">
      <c r="B23" s="1"/>
    </row>
    <row r="24" spans="1:18" ht="15.6" x14ac:dyDescent="0.3">
      <c r="B24" s="1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99257-CD45-4606-8D78-C7F2CF1ADE48}">
  <dimension ref="A1:V47"/>
  <sheetViews>
    <sheetView tabSelected="1" topLeftCell="B16" workbookViewId="0">
      <selection activeCell="M29" sqref="M29"/>
    </sheetView>
  </sheetViews>
  <sheetFormatPr defaultRowHeight="14.4" x14ac:dyDescent="0.3"/>
  <cols>
    <col min="7" max="7" width="9.44140625" customWidth="1"/>
    <col min="8" max="8" width="9" customWidth="1"/>
    <col min="12" max="12" width="16.88671875" customWidth="1"/>
    <col min="19" max="19" width="18.109375" customWidth="1"/>
  </cols>
  <sheetData>
    <row r="1" spans="1:22" ht="15" thickBot="1" x14ac:dyDescent="0.35">
      <c r="B1" t="s">
        <v>2</v>
      </c>
      <c r="C1" t="s">
        <v>0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22" ht="16.2" thickBot="1" x14ac:dyDescent="0.35">
      <c r="A2">
        <v>1</v>
      </c>
      <c r="B2">
        <v>106</v>
      </c>
      <c r="C2" s="3">
        <v>13.93</v>
      </c>
      <c r="D2" s="3">
        <v>21.02</v>
      </c>
      <c r="E2" s="3">
        <f>(106.6)/C2</f>
        <v>7.6525484565685566</v>
      </c>
      <c r="F2" s="3">
        <f>(106.6)/D2</f>
        <v>5.0713606089438628</v>
      </c>
      <c r="G2">
        <f>(6.89*10^-5)*SQRT((E2-F2)*10^-5)</f>
        <v>3.5004915029353273E-7</v>
      </c>
      <c r="H2">
        <f>(7.05*10^-11)*(((E2+F2)*10^-5*SQRT((E2-F2)*10^-5))/B2)</f>
        <v>4.2994570440347436E-19</v>
      </c>
      <c r="I2" s="4">
        <v>1</v>
      </c>
      <c r="J2" s="6">
        <v>1.19</v>
      </c>
      <c r="K2">
        <f>1.58</f>
        <v>1.58</v>
      </c>
      <c r="L2">
        <f>(J2-$K$2)^2</f>
        <v>0.1521000000000001</v>
      </c>
      <c r="M2">
        <f>SQRT((1/(20*19))*SUM(L2:L21))</f>
        <v>7.8953683957914939E-2</v>
      </c>
      <c r="N2">
        <f>SUM(L2:L21)</f>
        <v>2.3687999999999998</v>
      </c>
    </row>
    <row r="3" spans="1:22" ht="16.2" thickBot="1" x14ac:dyDescent="0.35">
      <c r="A3">
        <v>2</v>
      </c>
      <c r="B3">
        <v>113</v>
      </c>
      <c r="C3" s="3">
        <v>21.17</v>
      </c>
      <c r="D3" s="3">
        <v>34.92</v>
      </c>
      <c r="E3" s="3">
        <f t="shared" ref="E3:F21" si="0">(106.6)/C3</f>
        <v>5.0354274917335848</v>
      </c>
      <c r="F3" s="3">
        <f t="shared" si="0"/>
        <v>3.0526918671248566</v>
      </c>
      <c r="G3">
        <f t="shared" ref="G3:G21" si="1">(6.89*10^-5)*SQRT((E3-F3)*10^-5)</f>
        <v>3.0679736609851792E-7</v>
      </c>
      <c r="H3">
        <f t="shared" ref="H3:H21" si="2">(7.05*10^-11)*(((E3+F3)*10^-5*SQRT((E3-F3)*10^-5))/B3)</f>
        <v>2.2469356252767037E-19</v>
      </c>
      <c r="I3" s="5">
        <v>7</v>
      </c>
      <c r="J3" s="5">
        <v>1.38</v>
      </c>
      <c r="L3">
        <f>(J3-$K$2)^2</f>
        <v>4.000000000000007E-2</v>
      </c>
    </row>
    <row r="4" spans="1:22" ht="16.2" thickBot="1" x14ac:dyDescent="0.35">
      <c r="A4">
        <v>3</v>
      </c>
      <c r="B4">
        <v>120</v>
      </c>
      <c r="C4" s="3">
        <v>13.48</v>
      </c>
      <c r="D4" s="3">
        <v>21.31</v>
      </c>
      <c r="E4" s="3">
        <f t="shared" si="0"/>
        <v>7.9080118694362014</v>
      </c>
      <c r="F4" s="3">
        <f t="shared" si="0"/>
        <v>5.0023463162834352</v>
      </c>
      <c r="G4">
        <f t="shared" si="1"/>
        <v>3.7140011538208153E-7</v>
      </c>
      <c r="H4">
        <f t="shared" si="2"/>
        <v>4.0885468147788979E-19</v>
      </c>
      <c r="I4" s="5">
        <v>1</v>
      </c>
      <c r="J4" s="5">
        <v>1.1499999999999999</v>
      </c>
      <c r="L4">
        <f t="shared" ref="L4:L21" si="3">(J4-$K$2)^2</f>
        <v>0.18490000000000015</v>
      </c>
      <c r="S4" t="s">
        <v>8</v>
      </c>
      <c r="U4" t="s">
        <v>9</v>
      </c>
      <c r="V4" s="9" t="s">
        <v>10</v>
      </c>
    </row>
    <row r="5" spans="1:22" ht="16.2" thickBot="1" x14ac:dyDescent="0.35">
      <c r="A5">
        <v>4</v>
      </c>
      <c r="B5" s="2">
        <v>125</v>
      </c>
      <c r="C5" s="3">
        <v>11.28</v>
      </c>
      <c r="D5" s="3">
        <v>36.450000000000003</v>
      </c>
      <c r="E5" s="3">
        <f t="shared" si="0"/>
        <v>9.4503546099290787</v>
      </c>
      <c r="F5" s="3">
        <f t="shared" si="0"/>
        <v>2.9245541838134428</v>
      </c>
      <c r="G5">
        <f t="shared" si="1"/>
        <v>5.5659091836698537E-7</v>
      </c>
      <c r="H5">
        <f t="shared" si="2"/>
        <v>5.6381679006129068E-19</v>
      </c>
      <c r="I5" s="5">
        <v>4</v>
      </c>
      <c r="J5" s="5">
        <v>1.61</v>
      </c>
      <c r="L5">
        <f t="shared" si="3"/>
        <v>9.000000000000016E-4</v>
      </c>
      <c r="Q5" s="6">
        <v>4.3</v>
      </c>
      <c r="R5" s="7">
        <v>2</v>
      </c>
      <c r="S5">
        <f>Q5/R5</f>
        <v>2.15</v>
      </c>
      <c r="U5">
        <f>SUM(S5:S24)</f>
        <v>33.95066666666667</v>
      </c>
      <c r="V5">
        <f>U5/20</f>
        <v>1.6975333333333336</v>
      </c>
    </row>
    <row r="6" spans="1:22" ht="16.2" thickBot="1" x14ac:dyDescent="0.35">
      <c r="A6">
        <v>5</v>
      </c>
      <c r="B6" s="2">
        <v>130</v>
      </c>
      <c r="C6" s="3">
        <v>13.86</v>
      </c>
      <c r="D6" s="3">
        <v>31.64</v>
      </c>
      <c r="E6" s="3">
        <f t="shared" si="0"/>
        <v>7.6911976911976909</v>
      </c>
      <c r="F6" s="3">
        <f t="shared" si="0"/>
        <v>3.3691529709228822</v>
      </c>
      <c r="G6">
        <f t="shared" si="1"/>
        <v>4.5296416984719424E-7</v>
      </c>
      <c r="H6">
        <f t="shared" si="2"/>
        <v>3.9432951902420993E-19</v>
      </c>
      <c r="I6" s="5">
        <v>6</v>
      </c>
      <c r="J6" s="5">
        <v>1.49</v>
      </c>
      <c r="L6">
        <f t="shared" si="3"/>
        <v>8.1000000000000152E-3</v>
      </c>
      <c r="Q6" s="5">
        <v>2.25</v>
      </c>
      <c r="R6" s="8">
        <v>1</v>
      </c>
      <c r="S6">
        <v>1.25</v>
      </c>
    </row>
    <row r="7" spans="1:22" ht="16.2" thickBot="1" x14ac:dyDescent="0.35">
      <c r="A7">
        <v>6</v>
      </c>
      <c r="B7" s="2">
        <v>139</v>
      </c>
      <c r="C7" s="3">
        <v>9.56</v>
      </c>
      <c r="D7" s="3">
        <v>15.29</v>
      </c>
      <c r="E7" s="3">
        <f t="shared" si="0"/>
        <v>11.15062761506276</v>
      </c>
      <c r="F7" s="3">
        <f t="shared" si="0"/>
        <v>6.9718770438194895</v>
      </c>
      <c r="G7">
        <f t="shared" si="1"/>
        <v>4.4539203517027301E-7</v>
      </c>
      <c r="H7">
        <f t="shared" si="2"/>
        <v>5.941768968522448E-19</v>
      </c>
      <c r="I7" s="5">
        <v>5</v>
      </c>
      <c r="J7" s="5">
        <v>1.48</v>
      </c>
      <c r="L7">
        <f t="shared" si="3"/>
        <v>1.0000000000000018E-2</v>
      </c>
      <c r="Q7" s="5">
        <v>4.09</v>
      </c>
      <c r="R7" s="8">
        <v>2</v>
      </c>
      <c r="S7">
        <v>1.01</v>
      </c>
    </row>
    <row r="8" spans="1:22" ht="16.2" thickBot="1" x14ac:dyDescent="0.35">
      <c r="A8">
        <v>7</v>
      </c>
      <c r="B8" s="2">
        <v>148</v>
      </c>
      <c r="C8" s="3">
        <v>7.51</v>
      </c>
      <c r="D8" s="3">
        <v>29.64</v>
      </c>
      <c r="E8" s="3">
        <f t="shared" si="0"/>
        <v>14.194407456724367</v>
      </c>
      <c r="F8" s="3">
        <f t="shared" si="0"/>
        <v>3.5964912280701751</v>
      </c>
      <c r="G8">
        <f t="shared" si="1"/>
        <v>7.09299188635018E-7</v>
      </c>
      <c r="H8">
        <f t="shared" si="2"/>
        <v>8.7243991993487076E-19</v>
      </c>
      <c r="I8" s="5">
        <v>1</v>
      </c>
      <c r="J8" s="5">
        <v>1.1000000000000001</v>
      </c>
      <c r="L8">
        <f t="shared" si="3"/>
        <v>0.23039999999999999</v>
      </c>
      <c r="Q8" s="5">
        <v>5.64</v>
      </c>
      <c r="R8" s="8">
        <v>3</v>
      </c>
      <c r="S8">
        <f t="shared" ref="S6:S24" si="4">Q8/R8</f>
        <v>1.88</v>
      </c>
    </row>
    <row r="9" spans="1:22" ht="16.2" thickBot="1" x14ac:dyDescent="0.35">
      <c r="A9">
        <v>8</v>
      </c>
      <c r="B9" s="2">
        <v>152</v>
      </c>
      <c r="C9" s="3">
        <v>12.86</v>
      </c>
      <c r="D9" s="3">
        <v>58.17</v>
      </c>
      <c r="E9" s="3">
        <f t="shared" si="0"/>
        <v>8.2892690513219289</v>
      </c>
      <c r="F9" s="3">
        <f t="shared" si="0"/>
        <v>1.8325597386969226</v>
      </c>
      <c r="G9">
        <f t="shared" si="1"/>
        <v>5.536366589739751E-7</v>
      </c>
      <c r="H9">
        <f t="shared" si="2"/>
        <v>3.7723339595704139E-19</v>
      </c>
      <c r="I9" s="5">
        <v>5</v>
      </c>
      <c r="J9" s="5">
        <v>1.48</v>
      </c>
      <c r="L9">
        <f t="shared" si="3"/>
        <v>1.0000000000000018E-2</v>
      </c>
      <c r="Q9" s="5">
        <v>3.94</v>
      </c>
      <c r="R9" s="8">
        <v>2</v>
      </c>
      <c r="S9">
        <f t="shared" si="4"/>
        <v>1.97</v>
      </c>
    </row>
    <row r="10" spans="1:22" ht="16.2" thickBot="1" x14ac:dyDescent="0.35">
      <c r="A10">
        <v>9</v>
      </c>
      <c r="B10" s="2">
        <v>160</v>
      </c>
      <c r="C10" s="3">
        <v>9.8800000000000008</v>
      </c>
      <c r="D10" s="3">
        <v>38.729999999999997</v>
      </c>
      <c r="E10" s="3">
        <f t="shared" si="0"/>
        <v>10.789473684210526</v>
      </c>
      <c r="F10" s="3">
        <f t="shared" si="0"/>
        <v>2.7523883294603668</v>
      </c>
      <c r="G10">
        <f t="shared" si="1"/>
        <v>6.1768707260977641E-7</v>
      </c>
      <c r="H10">
        <f t="shared" si="2"/>
        <v>5.3492982029766715E-19</v>
      </c>
      <c r="I10" s="5">
        <v>1</v>
      </c>
      <c r="J10" s="5">
        <v>1.1000000000000001</v>
      </c>
      <c r="L10">
        <f t="shared" si="3"/>
        <v>0.23039999999999999</v>
      </c>
      <c r="Q10" s="5">
        <v>5.94</v>
      </c>
      <c r="R10" s="8">
        <v>3</v>
      </c>
      <c r="S10">
        <v>1.01</v>
      </c>
    </row>
    <row r="11" spans="1:22" ht="16.2" thickBot="1" x14ac:dyDescent="0.35">
      <c r="A11">
        <v>10</v>
      </c>
      <c r="B11" s="2">
        <v>169</v>
      </c>
      <c r="C11" s="3">
        <v>7.78</v>
      </c>
      <c r="D11" s="3">
        <v>28.39</v>
      </c>
      <c r="E11" s="3">
        <f t="shared" si="0"/>
        <v>13.701799485861182</v>
      </c>
      <c r="F11" s="3">
        <f t="shared" si="0"/>
        <v>3.754843254667136</v>
      </c>
      <c r="G11">
        <f t="shared" si="1"/>
        <v>6.8717021246767305E-7</v>
      </c>
      <c r="H11">
        <f t="shared" si="2"/>
        <v>7.2628694834222298E-19</v>
      </c>
      <c r="I11" s="5">
        <v>3</v>
      </c>
      <c r="J11" s="5">
        <v>2</v>
      </c>
      <c r="L11">
        <f t="shared" si="3"/>
        <v>0.17639999999999995</v>
      </c>
      <c r="Q11" s="5">
        <v>8.7200000000000006</v>
      </c>
      <c r="R11" s="8">
        <v>5</v>
      </c>
      <c r="S11">
        <f t="shared" si="4"/>
        <v>1.7440000000000002</v>
      </c>
    </row>
    <row r="12" spans="1:22" ht="16.2" thickBot="1" x14ac:dyDescent="0.35">
      <c r="A12">
        <v>11</v>
      </c>
      <c r="B12" s="2">
        <v>176</v>
      </c>
      <c r="C12" s="3">
        <v>7.56</v>
      </c>
      <c r="D12" s="3">
        <v>19.43</v>
      </c>
      <c r="E12" s="3">
        <f t="shared" si="0"/>
        <v>14.100529100529101</v>
      </c>
      <c r="F12" s="3">
        <f t="shared" si="0"/>
        <v>5.4863612969634588</v>
      </c>
      <c r="G12">
        <f t="shared" si="1"/>
        <v>6.3947840885181477E-7</v>
      </c>
      <c r="H12">
        <f t="shared" si="2"/>
        <v>7.2819653166225071E-19</v>
      </c>
      <c r="I12" s="5">
        <v>6</v>
      </c>
      <c r="J12" s="5">
        <v>1.51</v>
      </c>
      <c r="L12">
        <f t="shared" si="3"/>
        <v>4.9000000000000085E-3</v>
      </c>
      <c r="Q12" s="5">
        <v>3.77</v>
      </c>
      <c r="R12" s="8">
        <v>2</v>
      </c>
      <c r="S12">
        <f>1.14</f>
        <v>1.1399999999999999</v>
      </c>
    </row>
    <row r="13" spans="1:22" ht="16.2" thickBot="1" x14ac:dyDescent="0.35">
      <c r="A13">
        <v>12</v>
      </c>
      <c r="B13" s="2">
        <v>184</v>
      </c>
      <c r="C13" s="3">
        <v>11.28</v>
      </c>
      <c r="D13" s="3">
        <v>38.6</v>
      </c>
      <c r="E13" s="3">
        <f t="shared" si="0"/>
        <v>9.4503546099290787</v>
      </c>
      <c r="F13" s="3">
        <f t="shared" si="0"/>
        <v>2.7616580310880825</v>
      </c>
      <c r="G13">
        <f t="shared" si="1"/>
        <v>5.6349487385458776E-7</v>
      </c>
      <c r="H13">
        <f t="shared" si="2"/>
        <v>3.8267429154380318E-19</v>
      </c>
      <c r="I13" s="5">
        <v>1</v>
      </c>
      <c r="J13" s="5">
        <v>1.06</v>
      </c>
      <c r="L13">
        <f t="shared" si="3"/>
        <v>0.27040000000000003</v>
      </c>
      <c r="Q13" s="5">
        <v>5.35</v>
      </c>
      <c r="R13" s="8">
        <v>3</v>
      </c>
      <c r="S13">
        <f t="shared" si="4"/>
        <v>1.7833333333333332</v>
      </c>
    </row>
    <row r="14" spans="1:22" ht="16.2" thickBot="1" x14ac:dyDescent="0.35">
      <c r="A14">
        <v>13</v>
      </c>
      <c r="B14" s="2">
        <v>191</v>
      </c>
      <c r="C14" s="3">
        <v>10.83</v>
      </c>
      <c r="D14" s="3">
        <v>22.87</v>
      </c>
      <c r="E14" s="3">
        <f t="shared" si="0"/>
        <v>9.8430286241920584</v>
      </c>
      <c r="F14" s="3">
        <f t="shared" si="0"/>
        <v>4.6611281154350674</v>
      </c>
      <c r="G14">
        <f t="shared" si="1"/>
        <v>4.9597953500297042E-7</v>
      </c>
      <c r="H14">
        <f t="shared" si="2"/>
        <v>3.8538319176498112E-19</v>
      </c>
      <c r="I14" s="5">
        <v>3</v>
      </c>
      <c r="J14" s="5">
        <v>1.93</v>
      </c>
      <c r="L14">
        <f t="shared" si="3"/>
        <v>0.1224999999999999</v>
      </c>
      <c r="Q14" s="5">
        <v>7.26</v>
      </c>
      <c r="R14" s="8">
        <v>4</v>
      </c>
      <c r="S14">
        <f t="shared" si="4"/>
        <v>1.8149999999999999</v>
      </c>
    </row>
    <row r="15" spans="1:22" ht="16.2" thickBot="1" x14ac:dyDescent="0.35">
      <c r="A15">
        <v>14</v>
      </c>
      <c r="B15" s="2">
        <v>209</v>
      </c>
      <c r="C15" s="3">
        <v>10.53</v>
      </c>
      <c r="D15" s="3">
        <v>41.91</v>
      </c>
      <c r="E15" s="3">
        <f t="shared" si="0"/>
        <v>10.123456790123457</v>
      </c>
      <c r="F15" s="3">
        <f t="shared" si="0"/>
        <v>2.5435456931519926</v>
      </c>
      <c r="G15">
        <f t="shared" si="1"/>
        <v>5.9986189876215604E-7</v>
      </c>
      <c r="H15">
        <f t="shared" si="2"/>
        <v>3.7200497035965046E-19</v>
      </c>
      <c r="I15" s="5">
        <v>1</v>
      </c>
      <c r="J15" s="5">
        <v>1.04</v>
      </c>
      <c r="L15">
        <f t="shared" si="3"/>
        <v>0.29160000000000003</v>
      </c>
      <c r="Q15" s="5">
        <v>7.28</v>
      </c>
      <c r="R15" s="8">
        <v>4</v>
      </c>
      <c r="S15">
        <f t="shared" si="4"/>
        <v>1.82</v>
      </c>
    </row>
    <row r="16" spans="1:22" ht="16.2" thickBot="1" x14ac:dyDescent="0.35">
      <c r="A16">
        <v>15</v>
      </c>
      <c r="B16" s="2">
        <v>218</v>
      </c>
      <c r="C16" s="3">
        <v>15.53</v>
      </c>
      <c r="D16" s="3">
        <v>38.130000000000003</v>
      </c>
      <c r="E16" s="3">
        <f t="shared" si="0"/>
        <v>6.8641339343206695</v>
      </c>
      <c r="F16" s="3">
        <f t="shared" si="0"/>
        <v>2.7956989247311825</v>
      </c>
      <c r="G16">
        <f t="shared" si="1"/>
        <v>4.3947372346789196E-7</v>
      </c>
      <c r="H16">
        <f t="shared" si="2"/>
        <v>1.9925807338282651E-19</v>
      </c>
      <c r="I16" s="5">
        <v>2</v>
      </c>
      <c r="J16" s="5">
        <v>1.98</v>
      </c>
      <c r="L16">
        <f t="shared" si="3"/>
        <v>0.15999999999999992</v>
      </c>
      <c r="Q16" s="5">
        <v>3.83</v>
      </c>
      <c r="R16" s="8">
        <v>2</v>
      </c>
      <c r="S16">
        <f t="shared" si="4"/>
        <v>1.915</v>
      </c>
    </row>
    <row r="17" spans="1:19" ht="16.2" thickBot="1" x14ac:dyDescent="0.35">
      <c r="A17">
        <v>16</v>
      </c>
      <c r="B17" s="2">
        <v>230</v>
      </c>
      <c r="C17" s="3">
        <v>9.41</v>
      </c>
      <c r="D17" s="3">
        <v>17.91</v>
      </c>
      <c r="E17" s="3">
        <f t="shared" si="0"/>
        <v>11.32837407013815</v>
      </c>
      <c r="F17" s="3">
        <f t="shared" si="0"/>
        <v>5.9519821328866556</v>
      </c>
      <c r="G17">
        <f t="shared" si="1"/>
        <v>5.0520155946354396E-7</v>
      </c>
      <c r="H17">
        <f t="shared" si="2"/>
        <v>3.8838230237942992E-19</v>
      </c>
      <c r="I17" s="5">
        <v>2</v>
      </c>
      <c r="J17" s="5">
        <v>1.82</v>
      </c>
      <c r="L17">
        <f t="shared" si="3"/>
        <v>5.7599999999999998E-2</v>
      </c>
      <c r="Q17" s="5">
        <v>3.85</v>
      </c>
      <c r="R17" s="8">
        <v>2</v>
      </c>
      <c r="S17">
        <v>1.21</v>
      </c>
    </row>
    <row r="18" spans="1:19" ht="16.2" thickBot="1" x14ac:dyDescent="0.35">
      <c r="A18">
        <v>17</v>
      </c>
      <c r="B18" s="2">
        <v>239</v>
      </c>
      <c r="C18" s="3">
        <v>7.53</v>
      </c>
      <c r="D18" s="3">
        <v>18.47</v>
      </c>
      <c r="E18" s="3">
        <f t="shared" si="0"/>
        <v>14.156706507304115</v>
      </c>
      <c r="F18" s="3">
        <f t="shared" si="0"/>
        <v>5.7715213860314023</v>
      </c>
      <c r="G18">
        <f t="shared" si="1"/>
        <v>6.309218228874085E-7</v>
      </c>
      <c r="H18">
        <f t="shared" si="2"/>
        <v>5.3828989183961671E-19</v>
      </c>
      <c r="I18" s="5">
        <v>1</v>
      </c>
      <c r="J18" s="5">
        <v>1.02</v>
      </c>
      <c r="L18">
        <f t="shared" si="3"/>
        <v>0.31360000000000005</v>
      </c>
      <c r="Q18" s="5">
        <v>3.72</v>
      </c>
      <c r="R18" s="8">
        <v>2</v>
      </c>
      <c r="S18">
        <f t="shared" si="4"/>
        <v>1.86</v>
      </c>
    </row>
    <row r="19" spans="1:19" ht="16.2" thickBot="1" x14ac:dyDescent="0.35">
      <c r="A19">
        <v>18</v>
      </c>
      <c r="B19" s="2">
        <v>248</v>
      </c>
      <c r="C19" s="3">
        <v>14.39</v>
      </c>
      <c r="D19" s="3">
        <v>37.479999999999997</v>
      </c>
      <c r="E19" s="3">
        <f t="shared" si="0"/>
        <v>7.4079221681723411</v>
      </c>
      <c r="F19" s="3">
        <f t="shared" si="0"/>
        <v>2.8441835645677696</v>
      </c>
      <c r="G19">
        <f t="shared" si="1"/>
        <v>4.6545703922507893E-7</v>
      </c>
      <c r="H19">
        <f t="shared" si="2"/>
        <v>1.9688421274576798E-19</v>
      </c>
      <c r="I19" s="5">
        <v>6</v>
      </c>
      <c r="J19" s="5">
        <v>1.45</v>
      </c>
      <c r="L19">
        <f t="shared" si="3"/>
        <v>1.690000000000003E-2</v>
      </c>
      <c r="Q19" s="5">
        <v>1.99</v>
      </c>
      <c r="R19" s="8">
        <v>1</v>
      </c>
      <c r="S19">
        <f t="shared" si="4"/>
        <v>1.99</v>
      </c>
    </row>
    <row r="20" spans="1:19" ht="16.2" thickBot="1" x14ac:dyDescent="0.35">
      <c r="A20">
        <v>19</v>
      </c>
      <c r="B20" s="2">
        <v>260</v>
      </c>
      <c r="C20" s="3">
        <v>14.14</v>
      </c>
      <c r="D20" s="3">
        <v>48.44</v>
      </c>
      <c r="E20" s="3">
        <f t="shared" si="0"/>
        <v>7.5388967468175379</v>
      </c>
      <c r="F20" s="3">
        <f t="shared" si="0"/>
        <v>2.2006606110652354</v>
      </c>
      <c r="G20">
        <f t="shared" si="1"/>
        <v>5.0340568099699365E-7</v>
      </c>
      <c r="H20">
        <f t="shared" si="2"/>
        <v>1.9295404128445635E-19</v>
      </c>
      <c r="I20" s="5">
        <v>3</v>
      </c>
      <c r="J20" s="5">
        <v>1.83</v>
      </c>
      <c r="L20">
        <f t="shared" si="3"/>
        <v>6.25E-2</v>
      </c>
      <c r="Q20" s="5">
        <v>3.88</v>
      </c>
      <c r="R20" s="8">
        <v>2</v>
      </c>
      <c r="S20">
        <f t="shared" si="4"/>
        <v>1.94</v>
      </c>
    </row>
    <row r="21" spans="1:19" ht="16.2" thickBot="1" x14ac:dyDescent="0.35">
      <c r="A21">
        <v>20</v>
      </c>
      <c r="B21" s="2">
        <v>276</v>
      </c>
      <c r="C21" s="3">
        <v>8.93</v>
      </c>
      <c r="D21" s="3">
        <v>55.46</v>
      </c>
      <c r="E21" s="3">
        <f t="shared" si="0"/>
        <v>11.937290033594625</v>
      </c>
      <c r="F21" s="3">
        <f t="shared" si="0"/>
        <v>1.9221060223584565</v>
      </c>
      <c r="G21">
        <f t="shared" si="1"/>
        <v>6.8952289077289136E-7</v>
      </c>
      <c r="H21">
        <f t="shared" si="2"/>
        <v>3.5428584995958004E-19</v>
      </c>
      <c r="I21" s="5">
        <v>6</v>
      </c>
      <c r="J21" s="5">
        <v>1.42</v>
      </c>
      <c r="L21">
        <f t="shared" si="3"/>
        <v>2.5600000000000046E-2</v>
      </c>
      <c r="Q21" s="5">
        <v>5.38</v>
      </c>
      <c r="R21" s="8">
        <v>3</v>
      </c>
      <c r="S21">
        <f t="shared" si="4"/>
        <v>1.7933333333333332</v>
      </c>
    </row>
    <row r="22" spans="1:19" ht="16.2" thickBot="1" x14ac:dyDescent="0.35">
      <c r="Q22" s="5">
        <v>1.97</v>
      </c>
      <c r="R22" s="8">
        <v>1</v>
      </c>
      <c r="S22">
        <f t="shared" si="4"/>
        <v>1.97</v>
      </c>
    </row>
    <row r="23" spans="1:19" ht="16.2" thickBot="1" x14ac:dyDescent="0.35">
      <c r="Q23" s="5">
        <v>1.93</v>
      </c>
      <c r="R23" s="8">
        <v>1</v>
      </c>
      <c r="S23">
        <f t="shared" si="4"/>
        <v>1.93</v>
      </c>
    </row>
    <row r="24" spans="1:19" ht="16.2" thickBot="1" x14ac:dyDescent="0.35">
      <c r="Q24" s="5">
        <v>3.54</v>
      </c>
      <c r="R24" s="8">
        <v>2</v>
      </c>
      <c r="S24">
        <v>1.77</v>
      </c>
    </row>
    <row r="27" spans="1:19" x14ac:dyDescent="0.3">
      <c r="J27" t="s">
        <v>12</v>
      </c>
      <c r="K27" t="s">
        <v>13</v>
      </c>
      <c r="L27" t="s">
        <v>14</v>
      </c>
      <c r="M27" t="s">
        <v>11</v>
      </c>
    </row>
    <row r="28" spans="1:19" x14ac:dyDescent="0.3">
      <c r="J28">
        <f>AVERAGE(S5:S24)</f>
        <v>1.6975333333333336</v>
      </c>
      <c r="K28">
        <f>(S5-$J$28)^2</f>
        <v>0.20472608444444415</v>
      </c>
      <c r="L28">
        <f>SUM(K28:K47)</f>
        <v>2.4055198666666664</v>
      </c>
      <c r="M28">
        <f>SQRT((1/(20*19))*2.41)</f>
        <v>7.9637335861754532E-2</v>
      </c>
    </row>
    <row r="29" spans="1:19" x14ac:dyDescent="0.3">
      <c r="K29">
        <f t="shared" ref="K29:K47" si="5">(S6-$J$28)^2</f>
        <v>0.20028608444444465</v>
      </c>
    </row>
    <row r="30" spans="1:19" x14ac:dyDescent="0.3">
      <c r="K30">
        <f t="shared" si="5"/>
        <v>0.47270208444444473</v>
      </c>
    </row>
    <row r="31" spans="1:19" x14ac:dyDescent="0.3">
      <c r="K31">
        <f t="shared" si="5"/>
        <v>3.3294084444444323E-2</v>
      </c>
    </row>
    <row r="32" spans="1:19" x14ac:dyDescent="0.3">
      <c r="K32">
        <f t="shared" si="5"/>
        <v>7.4238084444444311E-2</v>
      </c>
    </row>
    <row r="33" spans="11:11" x14ac:dyDescent="0.3">
      <c r="K33">
        <f t="shared" si="5"/>
        <v>0.47270208444444473</v>
      </c>
    </row>
    <row r="34" spans="11:11" x14ac:dyDescent="0.3">
      <c r="K34">
        <f t="shared" si="5"/>
        <v>2.1591511111111101E-3</v>
      </c>
    </row>
    <row r="35" spans="11:11" x14ac:dyDescent="0.3">
      <c r="K35">
        <f>(S12-$J$28)^2</f>
        <v>0.31084341777777813</v>
      </c>
    </row>
    <row r="36" spans="11:11" x14ac:dyDescent="0.3">
      <c r="K36">
        <f t="shared" si="5"/>
        <v>7.361639999999941E-3</v>
      </c>
    </row>
    <row r="37" spans="11:11" x14ac:dyDescent="0.3">
      <c r="K37">
        <f t="shared" si="5"/>
        <v>1.3798417777777712E-2</v>
      </c>
    </row>
    <row r="38" spans="11:11" x14ac:dyDescent="0.3">
      <c r="K38">
        <f t="shared" si="5"/>
        <v>1.4998084444444403E-2</v>
      </c>
    </row>
    <row r="39" spans="11:11" x14ac:dyDescent="0.3">
      <c r="K39">
        <f t="shared" si="5"/>
        <v>4.729175111111103E-2</v>
      </c>
    </row>
    <row r="40" spans="11:11" x14ac:dyDescent="0.3">
      <c r="K40">
        <f t="shared" si="5"/>
        <v>0.23768875111111137</v>
      </c>
    </row>
    <row r="41" spans="11:11" x14ac:dyDescent="0.3">
      <c r="K41">
        <f t="shared" si="5"/>
        <v>2.6395417777777735E-2</v>
      </c>
    </row>
    <row r="42" spans="11:11" x14ac:dyDescent="0.3">
      <c r="K42">
        <f t="shared" si="5"/>
        <v>8.5536751111110976E-2</v>
      </c>
    </row>
    <row r="43" spans="11:11" x14ac:dyDescent="0.3">
      <c r="K43">
        <f t="shared" si="5"/>
        <v>5.8790084444444307E-2</v>
      </c>
    </row>
    <row r="44" spans="11:11" x14ac:dyDescent="0.3">
      <c r="K44">
        <f t="shared" si="5"/>
        <v>9.1776399999999349E-3</v>
      </c>
    </row>
    <row r="45" spans="11:11" x14ac:dyDescent="0.3">
      <c r="K45">
        <f t="shared" si="5"/>
        <v>7.4238084444444311E-2</v>
      </c>
    </row>
    <row r="46" spans="11:11" x14ac:dyDescent="0.3">
      <c r="K46">
        <f t="shared" si="5"/>
        <v>5.404075111111098E-2</v>
      </c>
    </row>
    <row r="47" spans="11:11" x14ac:dyDescent="0.3">
      <c r="K47">
        <f t="shared" si="5"/>
        <v>5.2514177777777471E-3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2021-03-04T13:27:51Z</dcterms:created>
  <dcterms:modified xsi:type="dcterms:W3CDTF">2021-05-15T17:45:15Z</dcterms:modified>
</cp:coreProperties>
</file>