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User\Desktop\Лабораторные работы\Физика\ЛАСТ ЛАБА ПО ФИЗИКЕ В МОЕЙ ЖИЗНИ (БЛЕСРНГ)\"/>
    </mc:Choice>
  </mc:AlternateContent>
  <xr:revisionPtr revIDLastSave="0" documentId="13_ncr:1_{F8F6E619-B83D-434A-9BE0-9BAEF47BAB7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J12" i="1" s="1"/>
  <c r="I11" i="1"/>
  <c r="J11" i="1" s="1"/>
  <c r="I10" i="1"/>
  <c r="I9" i="1"/>
  <c r="I8" i="1"/>
  <c r="J8" i="1" s="1"/>
  <c r="I7" i="1"/>
  <c r="J7" i="1" s="1"/>
  <c r="I6" i="1"/>
  <c r="I5" i="1"/>
  <c r="I4" i="1"/>
  <c r="J4" i="1" s="1"/>
  <c r="E36" i="1"/>
  <c r="F37" i="1" s="1"/>
  <c r="F39" i="1"/>
  <c r="G36" i="1"/>
  <c r="E21" i="1"/>
  <c r="F29" i="1"/>
  <c r="F28" i="1"/>
  <c r="F27" i="1"/>
  <c r="F26" i="1"/>
  <c r="F25" i="1"/>
  <c r="F24" i="1"/>
  <c r="F23" i="1"/>
  <c r="F22" i="1"/>
  <c r="G21" i="1"/>
  <c r="F21" i="1"/>
  <c r="A15" i="1"/>
  <c r="J5" i="1"/>
  <c r="J6" i="1"/>
  <c r="J9" i="1"/>
  <c r="J10" i="1"/>
  <c r="C15" i="1" l="1"/>
  <c r="F44" i="1"/>
  <c r="F41" i="1"/>
  <c r="F43" i="1"/>
  <c r="F42" i="1"/>
  <c r="F40" i="1"/>
  <c r="B15" i="1"/>
  <c r="F38" i="1"/>
  <c r="F36" i="1"/>
  <c r="H36" i="1"/>
  <c r="I36" i="1" s="1"/>
  <c r="H21" i="1"/>
  <c r="I21" i="1" s="1"/>
</calcChain>
</file>

<file path=xl/sharedStrings.xml><?xml version="1.0" encoding="utf-8"?>
<sst xmlns="http://schemas.openxmlformats.org/spreadsheetml/2006/main" count="25" uniqueCount="19">
  <si>
    <r>
      <t>Ток через соленоид (I</t>
    </r>
    <r>
      <rPr>
        <sz val="8"/>
        <color rgb="FF000000"/>
        <rFont val="Calibri"/>
        <family val="2"/>
        <scheme val="minor"/>
      </rPr>
      <t>s</t>
    </r>
    <r>
      <rPr>
        <sz val="11"/>
        <color rgb="FF000000"/>
        <rFont val="Calibri"/>
        <family val="2"/>
        <scheme val="minor"/>
      </rPr>
      <t>), А</t>
    </r>
  </si>
  <si>
    <t>Толщина (t), м</t>
  </si>
  <si>
    <r>
      <t>Ток Холла (I</t>
    </r>
    <r>
      <rPr>
        <sz val="8"/>
        <color rgb="FF000000"/>
        <rFont val="Calibri"/>
        <family val="2"/>
        <scheme val="minor"/>
      </rPr>
      <t>H</t>
    </r>
    <r>
      <rPr>
        <sz val="11"/>
        <color rgb="FF000000"/>
        <rFont val="Calibri"/>
        <family val="2"/>
        <scheme val="minor"/>
      </rPr>
      <t>), мА</t>
    </r>
  </si>
  <si>
    <r>
      <t>Напряжение Холла (V</t>
    </r>
    <r>
      <rPr>
        <sz val="8"/>
        <color rgb="FF000000"/>
        <rFont val="Calibri"/>
        <family val="2"/>
        <scheme val="minor"/>
      </rPr>
      <t>H</t>
    </r>
    <r>
      <rPr>
        <sz val="11"/>
        <color rgb="FF000000"/>
        <rFont val="Calibri"/>
        <family val="2"/>
        <scheme val="minor"/>
      </rPr>
      <t>), мВ</t>
    </r>
  </si>
  <si>
    <t>Магнитное поле (B), Т</t>
  </si>
  <si>
    <r>
      <t>Коэффициент Холла (R</t>
    </r>
    <r>
      <rPr>
        <sz val="8"/>
        <color rgb="FF000000"/>
        <rFont val="Calibri"/>
        <family val="2"/>
        <scheme val="minor"/>
      </rPr>
      <t>H</t>
    </r>
    <r>
      <rPr>
        <sz val="11"/>
        <color rgb="FF000000"/>
        <rFont val="Calibri"/>
        <family val="2"/>
        <scheme val="minor"/>
      </rPr>
      <t>)</t>
    </r>
  </si>
  <si>
    <t>вел измерения для германия в отчете</t>
  </si>
  <si>
    <t>Концентрация носителей (n)</t>
  </si>
  <si>
    <t>e</t>
  </si>
  <si>
    <r>
      <t>&lt;R</t>
    </r>
    <r>
      <rPr>
        <sz val="8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&gt;</t>
    </r>
  </si>
  <si>
    <t>&lt;n&gt;</t>
  </si>
  <si>
    <t>Погрешность Коэффициента Холла</t>
  </si>
  <si>
    <t>x</t>
  </si>
  <si>
    <t>&lt;x&gt;</t>
  </si>
  <si>
    <t>(x-&lt;x&gt;)^2</t>
  </si>
  <si>
    <t>n(n-1)</t>
  </si>
  <si>
    <r>
      <t>S</t>
    </r>
    <r>
      <rPr>
        <sz val="8"/>
        <color theme="1"/>
        <rFont val="Calibri"/>
        <family val="2"/>
        <scheme val="minor"/>
      </rPr>
      <t>x</t>
    </r>
  </si>
  <si>
    <t>Δx</t>
  </si>
  <si>
    <t>Погрешность Концентрации носителей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</si>
</sst>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4"/>
  <sheetViews>
    <sheetView tabSelected="1" topLeftCell="A7" workbookViewId="0">
      <selection activeCell="E14" sqref="E14"/>
    </sheetView>
  </sheetViews>
  <sheetFormatPr defaultRowHeight="14.4" x14ac:dyDescent="0.3"/>
  <cols>
    <col min="1" max="1" width="11.109375" customWidth="1"/>
    <col min="2" max="2" width="13.77734375" customWidth="1"/>
    <col min="3" max="3" width="15.44140625" customWidth="1"/>
    <col min="4" max="4" width="15.109375" customWidth="1"/>
    <col min="5" max="5" width="10.77734375" customWidth="1"/>
    <col min="6" max="6" width="11.88671875" customWidth="1"/>
    <col min="7" max="7" width="16.33203125" customWidth="1"/>
    <col min="8" max="8" width="15.88671875" customWidth="1"/>
    <col min="9" max="9" width="19.33203125" customWidth="1"/>
    <col min="10" max="10" width="20.5546875" customWidth="1"/>
  </cols>
  <sheetData>
    <row r="2" spans="1:10" x14ac:dyDescent="0.3">
      <c r="G2" t="s">
        <v>6</v>
      </c>
    </row>
    <row r="3" spans="1:10" ht="28.8" x14ac:dyDescent="0.3">
      <c r="C3" s="7"/>
      <c r="D3" s="1" t="s">
        <v>0</v>
      </c>
      <c r="E3" s="1" t="s">
        <v>1</v>
      </c>
      <c r="F3" s="1" t="s">
        <v>2</v>
      </c>
      <c r="G3" s="1" t="s">
        <v>4</v>
      </c>
      <c r="H3" s="1" t="s">
        <v>3</v>
      </c>
      <c r="I3" s="1" t="s">
        <v>5</v>
      </c>
      <c r="J3" s="2" t="s">
        <v>7</v>
      </c>
    </row>
    <row r="4" spans="1:10" x14ac:dyDescent="0.3">
      <c r="D4" s="4">
        <v>1</v>
      </c>
      <c r="E4" s="21">
        <v>2.9999999999999997E-4</v>
      </c>
      <c r="F4" s="21">
        <v>2</v>
      </c>
      <c r="G4">
        <v>0.1482</v>
      </c>
      <c r="H4">
        <v>19.170000000000002</v>
      </c>
      <c r="I4">
        <f>(H4*$E$4)/($F$4*G4)</f>
        <v>1.9402834008097166E-2</v>
      </c>
      <c r="J4">
        <f>1/(I4*$A$15)</f>
        <v>3.2171574785560825E+20</v>
      </c>
    </row>
    <row r="5" spans="1:10" x14ac:dyDescent="0.3">
      <c r="D5" s="5">
        <v>1.5</v>
      </c>
      <c r="E5" s="22"/>
      <c r="F5" s="22"/>
      <c r="G5">
        <v>0.2223</v>
      </c>
      <c r="H5">
        <v>28.756</v>
      </c>
      <c r="I5">
        <f t="shared" ref="I5:I12" si="0">(H5*$E$4)/($F$4*G5)</f>
        <v>1.9403508771929822E-2</v>
      </c>
      <c r="J5">
        <f t="shared" ref="J5:J12" si="1">1/(I5*$A$15)</f>
        <v>3.2170456007748E+20</v>
      </c>
    </row>
    <row r="6" spans="1:10" x14ac:dyDescent="0.3">
      <c r="D6" s="5">
        <v>2</v>
      </c>
      <c r="E6" s="22"/>
      <c r="F6" s="22"/>
      <c r="G6">
        <v>0.2964</v>
      </c>
      <c r="H6">
        <v>38.341000000000001</v>
      </c>
      <c r="I6">
        <f t="shared" si="0"/>
        <v>1.9403340080971661E-2</v>
      </c>
      <c r="J6">
        <f t="shared" si="1"/>
        <v>3.2170735694906281E+20</v>
      </c>
    </row>
    <row r="7" spans="1:10" x14ac:dyDescent="0.3">
      <c r="D7" s="5">
        <v>2.5</v>
      </c>
      <c r="E7" s="22"/>
      <c r="F7" s="22"/>
      <c r="G7">
        <v>0.37059999999999998</v>
      </c>
      <c r="H7">
        <v>47.926000000000002</v>
      </c>
      <c r="I7">
        <f t="shared" si="0"/>
        <v>1.9398003237992446E-2</v>
      </c>
      <c r="J7">
        <f t="shared" si="1"/>
        <v>3.2179586614396459E+20</v>
      </c>
    </row>
    <row r="8" spans="1:10" x14ac:dyDescent="0.3">
      <c r="D8" s="5">
        <v>3</v>
      </c>
      <c r="E8" s="22"/>
      <c r="F8" s="22"/>
      <c r="G8">
        <v>0.44469999999999998</v>
      </c>
      <c r="H8">
        <v>57.511000000000003</v>
      </c>
      <c r="I8">
        <f t="shared" si="0"/>
        <v>1.9398808185293458E-2</v>
      </c>
      <c r="J8">
        <f t="shared" si="1"/>
        <v>3.217825133280877E+20</v>
      </c>
    </row>
    <row r="9" spans="1:10" x14ac:dyDescent="0.3">
      <c r="D9" s="5">
        <v>3.5</v>
      </c>
      <c r="E9" s="22"/>
      <c r="F9" s="22"/>
      <c r="G9">
        <v>0.51880000000000004</v>
      </c>
      <c r="H9">
        <v>67.096999999999994</v>
      </c>
      <c r="I9">
        <f t="shared" si="0"/>
        <v>1.9399672320740167E-2</v>
      </c>
      <c r="J9">
        <f t="shared" si="1"/>
        <v>3.2176817990681638E+20</v>
      </c>
    </row>
    <row r="10" spans="1:10" x14ac:dyDescent="0.3">
      <c r="D10" s="5">
        <v>4</v>
      </c>
      <c r="E10" s="22"/>
      <c r="F10" s="22"/>
      <c r="G10">
        <v>0.59289999999999998</v>
      </c>
      <c r="H10">
        <v>76.682000000000002</v>
      </c>
      <c r="I10">
        <f t="shared" si="0"/>
        <v>1.940006746500253E-2</v>
      </c>
      <c r="J10">
        <f t="shared" si="1"/>
        <v>3.2176162607135523E+20</v>
      </c>
    </row>
    <row r="11" spans="1:10" x14ac:dyDescent="0.3">
      <c r="D11" s="5">
        <v>4.5</v>
      </c>
      <c r="E11" s="22"/>
      <c r="F11" s="22"/>
      <c r="G11">
        <v>0.66700000000000004</v>
      </c>
      <c r="H11">
        <v>86.266999999999996</v>
      </c>
      <c r="I11">
        <f t="shared" si="0"/>
        <v>1.9400374812593699E-2</v>
      </c>
      <c r="J11">
        <f t="shared" si="1"/>
        <v>3.2175652861000935E+20</v>
      </c>
    </row>
    <row r="12" spans="1:10" x14ac:dyDescent="0.3">
      <c r="D12" s="6">
        <v>5</v>
      </c>
      <c r="E12" s="23"/>
      <c r="F12" s="23"/>
      <c r="G12">
        <v>0.74109999999999998</v>
      </c>
      <c r="H12">
        <v>95.852000000000004</v>
      </c>
      <c r="I12">
        <f t="shared" si="0"/>
        <v>1.9400620698961004E-2</v>
      </c>
      <c r="J12">
        <f t="shared" si="1"/>
        <v>3.2175245061966024E+20</v>
      </c>
    </row>
    <row r="14" spans="1:10" x14ac:dyDescent="0.3">
      <c r="A14" s="8" t="s">
        <v>8</v>
      </c>
      <c r="B14" s="9" t="s">
        <v>9</v>
      </c>
      <c r="C14" s="9" t="s">
        <v>10</v>
      </c>
    </row>
    <row r="15" spans="1:10" x14ac:dyDescent="0.3">
      <c r="A15" s="8">
        <f>1.602*POWER(10,-19)</f>
        <v>1.602E-19</v>
      </c>
      <c r="B15" s="9">
        <f>AVERAGE(I4:I12)</f>
        <v>1.940080328684244E-2</v>
      </c>
      <c r="C15" s="9">
        <f>AVERAGE(J4:J12)</f>
        <v>3.2174942550689376E+20</v>
      </c>
    </row>
    <row r="18" spans="4:9" x14ac:dyDescent="0.3">
      <c r="D18" s="10" t="s">
        <v>11</v>
      </c>
      <c r="E18" s="10"/>
      <c r="F18" s="10"/>
      <c r="G18" s="10"/>
      <c r="H18" s="10"/>
      <c r="I18" s="10"/>
    </row>
    <row r="19" spans="4:9" x14ac:dyDescent="0.3">
      <c r="D19" s="10"/>
      <c r="E19" s="10"/>
      <c r="F19" s="10"/>
      <c r="G19" s="10"/>
      <c r="H19" s="10"/>
      <c r="I19" s="10"/>
    </row>
    <row r="20" spans="4:9" x14ac:dyDescent="0.3">
      <c r="D20" s="9" t="s">
        <v>12</v>
      </c>
      <c r="E20" s="9" t="s">
        <v>13</v>
      </c>
      <c r="F20" s="9" t="s">
        <v>14</v>
      </c>
      <c r="G20" s="9" t="s">
        <v>15</v>
      </c>
      <c r="H20" s="9" t="s">
        <v>16</v>
      </c>
      <c r="I20" s="11" t="s">
        <v>17</v>
      </c>
    </row>
    <row r="21" spans="4:9" x14ac:dyDescent="0.3">
      <c r="D21" s="9">
        <v>1.9402834008097166E-2</v>
      </c>
      <c r="E21" s="9">
        <f>AVERAGE(D21:D29)</f>
        <v>1.940080328684244E-2</v>
      </c>
      <c r="F21" s="9">
        <f>POWER((D21-$C$32),2)</f>
        <v>3.7646996754577195E-4</v>
      </c>
      <c r="G21" s="9">
        <f>9*8</f>
        <v>72</v>
      </c>
      <c r="H21" s="9">
        <f>SQRT((SUM(F21:F29))/G21)</f>
        <v>6.8592198144275538E-3</v>
      </c>
      <c r="I21" s="9">
        <f>2.306*H21</f>
        <v>1.5817360892069938E-2</v>
      </c>
    </row>
    <row r="22" spans="4:9" x14ac:dyDescent="0.3">
      <c r="D22" s="9">
        <v>1.9403508771929822E-2</v>
      </c>
      <c r="E22" s="12"/>
      <c r="F22" s="9">
        <f t="shared" ref="F22:F29" si="2">POWER((D22-$C$32),2)</f>
        <v>3.7649615266235756E-4</v>
      </c>
      <c r="G22" s="12"/>
      <c r="H22" s="12"/>
      <c r="I22" s="12"/>
    </row>
    <row r="23" spans="4:9" x14ac:dyDescent="0.3">
      <c r="D23" s="9">
        <v>1.9403340080971661E-2</v>
      </c>
      <c r="E23" s="13"/>
      <c r="F23" s="9">
        <f t="shared" si="2"/>
        <v>3.7648960629784134E-4</v>
      </c>
      <c r="G23" s="13"/>
      <c r="H23" s="13"/>
      <c r="I23" s="13"/>
    </row>
    <row r="24" spans="4:9" x14ac:dyDescent="0.3">
      <c r="D24" s="9">
        <v>1.9398003237992446E-2</v>
      </c>
      <c r="E24" s="13"/>
      <c r="F24" s="9">
        <f t="shared" si="2"/>
        <v>3.7628252962116542E-4</v>
      </c>
      <c r="G24" s="13"/>
      <c r="H24" s="13"/>
      <c r="I24" s="13"/>
    </row>
    <row r="25" spans="4:9" x14ac:dyDescent="0.3">
      <c r="D25" s="9">
        <v>1.9398808185293458E-2</v>
      </c>
      <c r="E25" s="13"/>
      <c r="F25" s="9">
        <f t="shared" si="2"/>
        <v>3.7631375900980843E-4</v>
      </c>
      <c r="G25" s="13"/>
      <c r="H25" s="13"/>
      <c r="I25" s="13"/>
    </row>
    <row r="26" spans="4:9" x14ac:dyDescent="0.3">
      <c r="D26" s="9">
        <v>1.9399672320740167E-2</v>
      </c>
      <c r="E26" s="13"/>
      <c r="F26" s="9">
        <f t="shared" si="2"/>
        <v>3.7634728615209217E-4</v>
      </c>
      <c r="G26" s="13"/>
      <c r="H26" s="13"/>
      <c r="I26" s="13"/>
    </row>
    <row r="27" spans="4:9" x14ac:dyDescent="0.3">
      <c r="D27" s="9">
        <v>1.940006746500253E-2</v>
      </c>
      <c r="E27" s="13"/>
      <c r="F27" s="9">
        <f t="shared" si="2"/>
        <v>3.7636261764664969E-4</v>
      </c>
      <c r="G27" s="13"/>
      <c r="H27" s="13"/>
      <c r="I27" s="13"/>
    </row>
    <row r="28" spans="4:9" x14ac:dyDescent="0.3">
      <c r="D28" s="9">
        <v>1.9400374812593699E-2</v>
      </c>
      <c r="E28" s="13"/>
      <c r="F28" s="9">
        <f t="shared" si="2"/>
        <v>3.7637454286912E-4</v>
      </c>
      <c r="G28" s="13"/>
      <c r="H28" s="13"/>
      <c r="I28" s="13"/>
    </row>
    <row r="29" spans="4:9" x14ac:dyDescent="0.3">
      <c r="D29" s="9">
        <v>1.9400620698961004E-2</v>
      </c>
      <c r="E29" s="14"/>
      <c r="F29" s="9">
        <f t="shared" si="2"/>
        <v>3.7638408350495415E-4</v>
      </c>
      <c r="G29" s="14"/>
      <c r="H29" s="14"/>
      <c r="I29" s="14"/>
    </row>
    <row r="33" spans="4:9" x14ac:dyDescent="0.3">
      <c r="D33" s="15" t="s">
        <v>18</v>
      </c>
      <c r="E33" s="16"/>
      <c r="F33" s="16"/>
      <c r="G33" s="16"/>
      <c r="H33" s="16"/>
      <c r="I33" s="17"/>
    </row>
    <row r="34" spans="4:9" x14ac:dyDescent="0.3">
      <c r="D34" s="18"/>
      <c r="E34" s="19"/>
      <c r="F34" s="19"/>
      <c r="G34" s="19"/>
      <c r="H34" s="19"/>
      <c r="I34" s="20"/>
    </row>
    <row r="35" spans="4:9" x14ac:dyDescent="0.3">
      <c r="D35" s="9" t="s">
        <v>12</v>
      </c>
      <c r="E35" s="9" t="s">
        <v>13</v>
      </c>
      <c r="F35" s="9" t="s">
        <v>14</v>
      </c>
      <c r="G35" s="9" t="s">
        <v>15</v>
      </c>
      <c r="H35" s="9" t="s">
        <v>16</v>
      </c>
      <c r="I35" s="11" t="s">
        <v>17</v>
      </c>
    </row>
    <row r="36" spans="4:9" x14ac:dyDescent="0.3">
      <c r="D36" s="3">
        <v>3.2171574785560825E+20</v>
      </c>
      <c r="E36" s="9">
        <f>AVERAGE(D36:D44)</f>
        <v>3.2174942550689376E+20</v>
      </c>
      <c r="F36" s="9">
        <f>POWER((D36-$E$36),2)</f>
        <v>1.1341841961082851E+33</v>
      </c>
      <c r="G36" s="9">
        <f>9*8</f>
        <v>72</v>
      </c>
      <c r="H36" s="9">
        <f>SQRT((SUM(F36:F44))/G36)</f>
        <v>1.1010460849314356E+16</v>
      </c>
      <c r="I36" s="9">
        <f>2.30600413*H36</f>
        <v>2.5390168191722212E+16</v>
      </c>
    </row>
    <row r="37" spans="4:9" x14ac:dyDescent="0.3">
      <c r="D37" s="3">
        <v>3.2170456007748E+20</v>
      </c>
      <c r="E37" s="12"/>
      <c r="F37" s="9">
        <f t="shared" ref="F37:F44" si="3">POWER((D37-$E$36),2)</f>
        <v>2.0129067564808053E+33</v>
      </c>
      <c r="G37" s="12"/>
      <c r="H37" s="12"/>
      <c r="I37" s="12"/>
    </row>
    <row r="38" spans="4:9" x14ac:dyDescent="0.3">
      <c r="D38" s="3">
        <v>3.2170735694906281E+20</v>
      </c>
      <c r="E38" s="13"/>
      <c r="F38" s="9">
        <f t="shared" si="3"/>
        <v>1.7697635579757168E+33</v>
      </c>
      <c r="G38" s="13"/>
      <c r="H38" s="13"/>
      <c r="I38" s="13"/>
    </row>
    <row r="39" spans="4:9" x14ac:dyDescent="0.3">
      <c r="D39" s="3">
        <v>3.2179586614396459E+20</v>
      </c>
      <c r="E39" s="13"/>
      <c r="F39" s="9">
        <f t="shared" si="3"/>
        <v>2.1567327715450802E+33</v>
      </c>
      <c r="G39" s="13"/>
      <c r="H39" s="13"/>
      <c r="I39" s="13"/>
    </row>
    <row r="40" spans="4:9" x14ac:dyDescent="0.3">
      <c r="D40" s="3">
        <v>3.217825133280877E+20</v>
      </c>
      <c r="E40" s="13"/>
      <c r="F40" s="9">
        <f t="shared" si="3"/>
        <v>1.0948039113619397E+33</v>
      </c>
      <c r="G40" s="13"/>
      <c r="H40" s="13"/>
      <c r="I40" s="13"/>
    </row>
    <row r="41" spans="4:9" x14ac:dyDescent="0.3">
      <c r="D41" s="3">
        <v>3.2176817990681638E+20</v>
      </c>
      <c r="E41" s="13"/>
      <c r="F41" s="9">
        <f t="shared" si="3"/>
        <v>3.5172751645750784E+32</v>
      </c>
      <c r="G41" s="13"/>
      <c r="H41" s="13"/>
      <c r="I41" s="13"/>
    </row>
    <row r="42" spans="4:9" x14ac:dyDescent="0.3">
      <c r="D42" s="3">
        <v>3.2176162607135523E+20</v>
      </c>
      <c r="E42" s="13"/>
      <c r="F42" s="9">
        <f t="shared" si="3"/>
        <v>1.4885377317847733E+32</v>
      </c>
      <c r="G42" s="13"/>
      <c r="H42" s="13"/>
      <c r="I42" s="13"/>
    </row>
    <row r="43" spans="4:9" x14ac:dyDescent="0.3">
      <c r="D43" s="3">
        <v>3.2175652861000935E+20</v>
      </c>
      <c r="E43" s="13"/>
      <c r="F43" s="9">
        <f t="shared" si="3"/>
        <v>5.0454073870728235E+31</v>
      </c>
      <c r="G43" s="13"/>
      <c r="H43" s="13"/>
      <c r="I43" s="13"/>
    </row>
    <row r="44" spans="4:9" x14ac:dyDescent="0.3">
      <c r="D44" s="3">
        <v>3.2175245061966024E+20</v>
      </c>
      <c r="E44" s="14"/>
      <c r="F44" s="9">
        <f t="shared" si="3"/>
        <v>9.1513072499226024E+30</v>
      </c>
      <c r="G44" s="14"/>
      <c r="H44" s="14"/>
      <c r="I44" s="14"/>
    </row>
  </sheetData>
  <mergeCells count="12">
    <mergeCell ref="E37:E44"/>
    <mergeCell ref="G37:G44"/>
    <mergeCell ref="H37:H44"/>
    <mergeCell ref="I37:I44"/>
    <mergeCell ref="F4:F12"/>
    <mergeCell ref="E4:E12"/>
    <mergeCell ref="D18:I19"/>
    <mergeCell ref="E22:E29"/>
    <mergeCell ref="G22:G29"/>
    <mergeCell ref="H22:H29"/>
    <mergeCell ref="I22:I29"/>
    <mergeCell ref="D33:I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2021-05-26T15:55:35Z</dcterms:modified>
</cp:coreProperties>
</file>