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amoib/Documents/Galileo/papd-proyecto-final/"/>
    </mc:Choice>
  </mc:AlternateContent>
  <xr:revisionPtr revIDLastSave="0" documentId="13_ncr:1_{4B59F8AF-109D-6649-A302-61914A398B83}" xr6:coauthVersionLast="47" xr6:coauthVersionMax="47" xr10:uidLastSave="{00000000-0000-0000-0000-000000000000}"/>
  <bookViews>
    <workbookView xWindow="0" yWindow="500" windowWidth="51200" windowHeight="26280" xr2:uid="{00000000-000D-0000-FFFF-FFFF00000000}"/>
  </bookViews>
  <sheets>
    <sheet name="variables" sheetId="1" r:id="rId1"/>
    <sheet name="Hoja 1" sheetId="2" r:id="rId2"/>
    <sheet name="terminos_corrientes" sheetId="3" r:id="rId3"/>
    <sheet name="terminos_re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4" l="1"/>
  <c r="F62" i="4" s="1"/>
  <c r="C62" i="4"/>
  <c r="F61" i="4"/>
  <c r="D61" i="4"/>
  <c r="E61" i="4" s="1"/>
  <c r="G61" i="4" s="1"/>
  <c r="C61" i="4"/>
  <c r="F60" i="4"/>
  <c r="E60" i="4"/>
  <c r="D60" i="4"/>
  <c r="C60" i="4"/>
  <c r="G60" i="4" s="1"/>
  <c r="F59" i="4"/>
  <c r="D59" i="4"/>
  <c r="C59" i="4"/>
  <c r="D58" i="4"/>
  <c r="E58" i="4" s="1"/>
  <c r="C58" i="4"/>
  <c r="G58" i="4" s="1"/>
  <c r="D57" i="4"/>
  <c r="F57" i="4" s="1"/>
  <c r="C57" i="4"/>
  <c r="D56" i="4"/>
  <c r="F56" i="4" s="1"/>
  <c r="C56" i="4"/>
  <c r="D55" i="4"/>
  <c r="F55" i="4" s="1"/>
  <c r="C55" i="4"/>
  <c r="F54" i="4"/>
  <c r="D54" i="4"/>
  <c r="C54" i="4"/>
  <c r="D53" i="4"/>
  <c r="F53" i="4" s="1"/>
  <c r="C53" i="4"/>
  <c r="D52" i="4"/>
  <c r="F52" i="4" s="1"/>
  <c r="C52" i="4"/>
  <c r="F51" i="4"/>
  <c r="D51" i="4"/>
  <c r="E51" i="4" s="1"/>
  <c r="C51" i="4"/>
  <c r="G51" i="4" s="1"/>
  <c r="F50" i="4"/>
  <c r="D50" i="4"/>
  <c r="E50" i="4" s="1"/>
  <c r="G50" i="4" s="1"/>
  <c r="C50" i="4"/>
  <c r="F49" i="4"/>
  <c r="E49" i="4"/>
  <c r="D49" i="4"/>
  <c r="C49" i="4"/>
  <c r="G49" i="4" s="1"/>
  <c r="F48" i="4"/>
  <c r="E48" i="4"/>
  <c r="G48" i="4" s="1"/>
  <c r="D48" i="4"/>
  <c r="E52" i="4" s="1"/>
  <c r="G52" i="4" s="1"/>
  <c r="C48" i="4"/>
  <c r="D47" i="4"/>
  <c r="E47" i="4" s="1"/>
  <c r="C47" i="4"/>
  <c r="G47" i="4" s="1"/>
  <c r="D46" i="4"/>
  <c r="F46" i="4" s="1"/>
  <c r="C46" i="4"/>
  <c r="D45" i="4"/>
  <c r="F45" i="4" s="1"/>
  <c r="C45" i="4"/>
  <c r="D44" i="4"/>
  <c r="E44" i="4" s="1"/>
  <c r="C44" i="4"/>
  <c r="G44" i="4" s="1"/>
  <c r="F43" i="4"/>
  <c r="D43" i="4"/>
  <c r="C43" i="4"/>
  <c r="D42" i="4"/>
  <c r="F42" i="4" s="1"/>
  <c r="C42" i="4"/>
  <c r="D41" i="4"/>
  <c r="F41" i="4" s="1"/>
  <c r="C41" i="4"/>
  <c r="F40" i="4"/>
  <c r="D40" i="4"/>
  <c r="E40" i="4" s="1"/>
  <c r="C40" i="4"/>
  <c r="G40" i="4" s="1"/>
  <c r="F39" i="4"/>
  <c r="D39" i="4"/>
  <c r="E39" i="4" s="1"/>
  <c r="G39" i="4" s="1"/>
  <c r="C39" i="4"/>
  <c r="F38" i="4"/>
  <c r="E38" i="4"/>
  <c r="D38" i="4"/>
  <c r="C38" i="4"/>
  <c r="G38" i="4" s="1"/>
  <c r="F37" i="4"/>
  <c r="E37" i="4"/>
  <c r="G37" i="4" s="1"/>
  <c r="D37" i="4"/>
  <c r="C37" i="4"/>
  <c r="D36" i="4"/>
  <c r="E36" i="4" s="1"/>
  <c r="C36" i="4"/>
  <c r="G36" i="4" s="1"/>
  <c r="D35" i="4"/>
  <c r="F35" i="4" s="1"/>
  <c r="C35" i="4"/>
  <c r="D34" i="4"/>
  <c r="F34" i="4" s="1"/>
  <c r="C34" i="4"/>
  <c r="D33" i="4"/>
  <c r="F33" i="4" s="1"/>
  <c r="C33" i="4"/>
  <c r="F32" i="4"/>
  <c r="D32" i="4"/>
  <c r="C32" i="4"/>
  <c r="D31" i="4"/>
  <c r="F31" i="4" s="1"/>
  <c r="C31" i="4"/>
  <c r="D30" i="4"/>
  <c r="F30" i="4" s="1"/>
  <c r="C30" i="4"/>
  <c r="F29" i="4"/>
  <c r="D29" i="4"/>
  <c r="E29" i="4" s="1"/>
  <c r="C29" i="4"/>
  <c r="F28" i="4"/>
  <c r="D28" i="4"/>
  <c r="E28" i="4" s="1"/>
  <c r="G28" i="4" s="1"/>
  <c r="C28" i="4"/>
  <c r="F27" i="4"/>
  <c r="E27" i="4"/>
  <c r="D27" i="4"/>
  <c r="C27" i="4"/>
  <c r="G27" i="4" s="1"/>
  <c r="F26" i="4"/>
  <c r="E26" i="4"/>
  <c r="G26" i="4" s="1"/>
  <c r="D26" i="4"/>
  <c r="C26" i="4"/>
  <c r="D25" i="4"/>
  <c r="E25" i="4" s="1"/>
  <c r="C25" i="4"/>
  <c r="G25" i="4" s="1"/>
  <c r="D24" i="4"/>
  <c r="E24" i="4" s="1"/>
  <c r="G24" i="4" s="1"/>
  <c r="C24" i="4"/>
  <c r="D23" i="4"/>
  <c r="F23" i="4" s="1"/>
  <c r="C23" i="4"/>
  <c r="D22" i="4"/>
  <c r="E22" i="4" s="1"/>
  <c r="C22" i="4"/>
  <c r="G22" i="4" s="1"/>
  <c r="F21" i="4"/>
  <c r="D21" i="4"/>
  <c r="C21" i="4"/>
  <c r="D20" i="4"/>
  <c r="F20" i="4" s="1"/>
  <c r="C20" i="4"/>
  <c r="D19" i="4"/>
  <c r="F19" i="4" s="1"/>
  <c r="C19" i="4"/>
  <c r="F18" i="4"/>
  <c r="D18" i="4"/>
  <c r="E18" i="4" s="1"/>
  <c r="C18" i="4"/>
  <c r="G18" i="4" s="1"/>
  <c r="F17" i="4"/>
  <c r="D17" i="4"/>
  <c r="E17" i="4" s="1"/>
  <c r="G17" i="4" s="1"/>
  <c r="C17" i="4"/>
  <c r="F16" i="4"/>
  <c r="E16" i="4"/>
  <c r="D16" i="4"/>
  <c r="C16" i="4"/>
  <c r="G16" i="4" s="1"/>
  <c r="F15" i="4"/>
  <c r="E15" i="4"/>
  <c r="G15" i="4" s="1"/>
  <c r="D15" i="4"/>
  <c r="C15" i="4"/>
  <c r="D14" i="4"/>
  <c r="E14" i="4" s="1"/>
  <c r="G14" i="4" s="1"/>
  <c r="C14" i="4"/>
  <c r="D13" i="4"/>
  <c r="F13" i="4" s="1"/>
  <c r="C13" i="4"/>
  <c r="D12" i="4"/>
  <c r="F12" i="4" s="1"/>
  <c r="C12" i="4"/>
  <c r="D11" i="4"/>
  <c r="F11" i="4" s="1"/>
  <c r="C11" i="4"/>
  <c r="F10" i="4"/>
  <c r="D10" i="4"/>
  <c r="C10" i="4"/>
  <c r="D9" i="4"/>
  <c r="F9" i="4" s="1"/>
  <c r="C9" i="4"/>
  <c r="F8" i="4"/>
  <c r="D8" i="4"/>
  <c r="C8" i="4"/>
  <c r="F7" i="4"/>
  <c r="D7" i="4"/>
  <c r="E7" i="4" s="1"/>
  <c r="C7" i="4"/>
  <c r="G6" i="4"/>
  <c r="F6" i="4"/>
  <c r="E6" i="4"/>
  <c r="D6" i="4"/>
  <c r="E10" i="4" s="1"/>
  <c r="C6" i="4"/>
  <c r="G5" i="4"/>
  <c r="D5" i="4"/>
  <c r="F5" i="4" s="1"/>
  <c r="G4" i="4"/>
  <c r="D4" i="4"/>
  <c r="F4" i="4" s="1"/>
  <c r="G3" i="4"/>
  <c r="F3" i="4"/>
  <c r="D3" i="4"/>
  <c r="G2" i="4"/>
  <c r="F2" i="4"/>
  <c r="D2" i="4"/>
  <c r="L62" i="3"/>
  <c r="D62" i="3"/>
  <c r="L61" i="3"/>
  <c r="D61" i="3"/>
  <c r="L60" i="3"/>
  <c r="D60" i="3"/>
  <c r="L59" i="3"/>
  <c r="D59" i="3"/>
  <c r="L58" i="3"/>
  <c r="D58" i="3"/>
  <c r="L57" i="3"/>
  <c r="D57" i="3"/>
  <c r="L56" i="3"/>
  <c r="D56" i="3"/>
  <c r="L55" i="3"/>
  <c r="D55" i="3"/>
  <c r="L54" i="3"/>
  <c r="D54" i="3"/>
  <c r="L53" i="3"/>
  <c r="D53" i="3"/>
  <c r="L52" i="3"/>
  <c r="D52" i="3"/>
  <c r="L51" i="3"/>
  <c r="D51" i="3"/>
  <c r="L50" i="3"/>
  <c r="D50" i="3"/>
  <c r="L49" i="3"/>
  <c r="D49" i="3"/>
  <c r="L48" i="3"/>
  <c r="D48" i="3"/>
  <c r="L47" i="3"/>
  <c r="D47" i="3"/>
  <c r="L46" i="3"/>
  <c r="D46" i="3"/>
  <c r="L45" i="3"/>
  <c r="D45" i="3"/>
  <c r="L44" i="3"/>
  <c r="D44" i="3"/>
  <c r="L43" i="3"/>
  <c r="D43" i="3"/>
  <c r="L42" i="3"/>
  <c r="D42" i="3"/>
  <c r="L41" i="3"/>
  <c r="D41" i="3"/>
  <c r="L40" i="3"/>
  <c r="D40" i="3"/>
  <c r="L39" i="3"/>
  <c r="D39" i="3"/>
  <c r="L38" i="3"/>
  <c r="D38" i="3"/>
  <c r="L37" i="3"/>
  <c r="D37" i="3"/>
  <c r="L36" i="3"/>
  <c r="D36" i="3"/>
  <c r="L35" i="3"/>
  <c r="D35" i="3"/>
  <c r="L34" i="3"/>
  <c r="D34" i="3"/>
  <c r="L33" i="3"/>
  <c r="D33" i="3"/>
  <c r="L32" i="3"/>
  <c r="D32" i="3"/>
  <c r="L31" i="3"/>
  <c r="D31" i="3"/>
  <c r="L30" i="3"/>
  <c r="D30" i="3"/>
  <c r="L29" i="3"/>
  <c r="D29" i="3"/>
  <c r="L28" i="3"/>
  <c r="D28" i="3"/>
  <c r="L27" i="3"/>
  <c r="D27" i="3"/>
  <c r="L26" i="3"/>
  <c r="D26" i="3"/>
  <c r="L25" i="3"/>
  <c r="D25" i="3"/>
  <c r="L24" i="3"/>
  <c r="D24" i="3"/>
  <c r="L23" i="3"/>
  <c r="D23" i="3"/>
  <c r="L22" i="3"/>
  <c r="D22" i="3"/>
  <c r="L21" i="3"/>
  <c r="D21" i="3"/>
  <c r="L20" i="3"/>
  <c r="D20" i="3"/>
  <c r="L19" i="3"/>
  <c r="D19" i="3"/>
  <c r="L18" i="3"/>
  <c r="D18" i="3"/>
  <c r="L17" i="3"/>
  <c r="D17" i="3"/>
  <c r="L16" i="3"/>
  <c r="D16" i="3"/>
  <c r="L15" i="3"/>
  <c r="D15" i="3"/>
  <c r="L14" i="3"/>
  <c r="D14" i="3"/>
  <c r="L13" i="3"/>
  <c r="D13" i="3"/>
  <c r="L12" i="3"/>
  <c r="D12" i="3"/>
  <c r="L11" i="3"/>
  <c r="D11" i="3"/>
  <c r="L10" i="3"/>
  <c r="D10" i="3"/>
  <c r="L9" i="3"/>
  <c r="D9" i="3"/>
  <c r="L8" i="3"/>
  <c r="D8" i="3"/>
  <c r="L7" i="3"/>
  <c r="D7" i="3"/>
  <c r="L6" i="3"/>
  <c r="D6" i="3"/>
  <c r="L5" i="3"/>
  <c r="D5" i="3"/>
  <c r="L4" i="3"/>
  <c r="D4" i="3"/>
  <c r="L3" i="3"/>
  <c r="D3" i="3"/>
  <c r="L2" i="3"/>
  <c r="D2" i="3"/>
  <c r="G14" i="2"/>
  <c r="G13" i="2"/>
  <c r="G11" i="2"/>
  <c r="G12" i="2" s="1"/>
  <c r="C3" i="2"/>
  <c r="B3" i="2"/>
  <c r="M169" i="1"/>
  <c r="N169" i="1" s="1"/>
  <c r="O169" i="1" s="1"/>
  <c r="P169" i="1" s="1"/>
  <c r="M168" i="1"/>
  <c r="N168" i="1" s="1"/>
  <c r="O168" i="1" s="1"/>
  <c r="P168" i="1" s="1"/>
  <c r="G29" i="4" l="1"/>
  <c r="G10" i="4"/>
  <c r="G7" i="4"/>
  <c r="G11" i="4"/>
  <c r="G56" i="4"/>
  <c r="G45" i="4"/>
  <c r="G43" i="4"/>
  <c r="G23" i="4"/>
  <c r="G62" i="4"/>
  <c r="G9" i="4"/>
  <c r="G20" i="4"/>
  <c r="G33" i="4"/>
  <c r="G54" i="4"/>
  <c r="E12" i="4"/>
  <c r="G12" i="4" s="1"/>
  <c r="F14" i="4"/>
  <c r="E23" i="4"/>
  <c r="F25" i="4"/>
  <c r="E34" i="4"/>
  <c r="G34" i="4" s="1"/>
  <c r="F36" i="4"/>
  <c r="E45" i="4"/>
  <c r="F47" i="4"/>
  <c r="E56" i="4"/>
  <c r="F58" i="4"/>
  <c r="E21" i="4"/>
  <c r="G21" i="4" s="1"/>
  <c r="E32" i="4"/>
  <c r="G32" i="4" s="1"/>
  <c r="E43" i="4"/>
  <c r="E54" i="4"/>
  <c r="E13" i="4"/>
  <c r="G13" i="4" s="1"/>
  <c r="E46" i="4"/>
  <c r="G46" i="4" s="1"/>
  <c r="E11" i="4"/>
  <c r="F24" i="4"/>
  <c r="E33" i="4"/>
  <c r="E55" i="4"/>
  <c r="G55" i="4" s="1"/>
  <c r="E8" i="4"/>
  <c r="G8" i="4" s="1"/>
  <c r="E19" i="4"/>
  <c r="G19" i="4" s="1"/>
  <c r="E30" i="4"/>
  <c r="G30" i="4" s="1"/>
  <c r="E41" i="4"/>
  <c r="G41" i="4" s="1"/>
  <c r="E59" i="4"/>
  <c r="G59" i="4" s="1"/>
  <c r="E35" i="4"/>
  <c r="G35" i="4" s="1"/>
  <c r="E57" i="4"/>
  <c r="G57" i="4" s="1"/>
  <c r="E9" i="4"/>
  <c r="E20" i="4"/>
  <c r="F22" i="4"/>
  <c r="E31" i="4"/>
  <c r="G31" i="4" s="1"/>
  <c r="E42" i="4"/>
  <c r="G42" i="4" s="1"/>
  <c r="F44" i="4"/>
  <c r="E53" i="4"/>
  <c r="G53" i="4" s="1"/>
  <c r="E62" i="4"/>
</calcChain>
</file>

<file path=xl/sharedStrings.xml><?xml version="1.0" encoding="utf-8"?>
<sst xmlns="http://schemas.openxmlformats.org/spreadsheetml/2006/main" count="744" uniqueCount="226">
  <si>
    <t>sector</t>
  </si>
  <si>
    <t>subsector</t>
  </si>
  <si>
    <t>variable</t>
  </si>
  <si>
    <t>frecuencia</t>
  </si>
  <si>
    <t>consumo_privado</t>
  </si>
  <si>
    <t>inversiones</t>
  </si>
  <si>
    <t>gasto_publico</t>
  </si>
  <si>
    <t>exportaciones</t>
  </si>
  <si>
    <t>importaciones</t>
  </si>
  <si>
    <t>variacion</t>
  </si>
  <si>
    <t>pib</t>
  </si>
  <si>
    <t>inflacion_y_tasa_lider</t>
  </si>
  <si>
    <t>inflacion_de_guatemala</t>
  </si>
  <si>
    <t>inflacion_acumulada</t>
  </si>
  <si>
    <t>Mensual</t>
  </si>
  <si>
    <t>inflacion_intermensual</t>
  </si>
  <si>
    <t>inflacion_promedio</t>
  </si>
  <si>
    <t>inflacion_total</t>
  </si>
  <si>
    <t>ipc_total</t>
  </si>
  <si>
    <t>tasa_lider</t>
  </si>
  <si>
    <t>tasa_int_lider_pm</t>
  </si>
  <si>
    <t>operaciones_monetarias_y_cambiarias</t>
  </si>
  <si>
    <t>depositos_a_plazo</t>
  </si>
  <si>
    <t>oper_estab_mon_me</t>
  </si>
  <si>
    <t>oper_estab_mon_mn</t>
  </si>
  <si>
    <t>sector_externo</t>
  </si>
  <si>
    <t>balanza_cambiaria</t>
  </si>
  <si>
    <t>egreso_div_cap_oficial</t>
  </si>
  <si>
    <t>egreso_div_cap_priv</t>
  </si>
  <si>
    <t>egreso_div_cap_imp</t>
  </si>
  <si>
    <t>egreso_div_inv_cap_priv</t>
  </si>
  <si>
    <t>egreso_div_inv_rend_inv</t>
  </si>
  <si>
    <t>egreso_div_otros_servicios</t>
  </si>
  <si>
    <t>egreso_div_prest_cap_oficial</t>
  </si>
  <si>
    <t>egreso_div_prest_cap_priv</t>
  </si>
  <si>
    <t>egreso_div_prest_rend_inv</t>
  </si>
  <si>
    <t>egreso_div_rend_inv</t>
  </si>
  <si>
    <t>egreso_div_servicios_gob</t>
  </si>
  <si>
    <t>egreso_div_servicios_seg</t>
  </si>
  <si>
    <t>egreso_div_servicios_trans</t>
  </si>
  <si>
    <t>egreso_div_transf_donaciones</t>
  </si>
  <si>
    <t>egreso_div_turismo_viajes</t>
  </si>
  <si>
    <t>ingreso_div_cap_oficial</t>
  </si>
  <si>
    <t>ingreso_div_cap_priv</t>
  </si>
  <si>
    <t>ingreso_div_exp</t>
  </si>
  <si>
    <t>ingreso_div_inv_cap_priv</t>
  </si>
  <si>
    <t>ingreso_div_inv_rend_inv</t>
  </si>
  <si>
    <t>ingreso_div_otros_servicios</t>
  </si>
  <si>
    <t>ingreso_div_prest_cap_oficial</t>
  </si>
  <si>
    <t>ingreso_div_prest_cap_priv</t>
  </si>
  <si>
    <t>ingreso_div_prest_rend_inv</t>
  </si>
  <si>
    <t>ingreso_div_remesas_familiares</t>
  </si>
  <si>
    <t>ingreso_div_rend_inv</t>
  </si>
  <si>
    <t>ingreso_div_servicios_gob</t>
  </si>
  <si>
    <t>ingreso_div_servicios_seg</t>
  </si>
  <si>
    <t>ingreso_div_servicios_trans</t>
  </si>
  <si>
    <t>ingreso_div_transf_donaciones</t>
  </si>
  <si>
    <t>ingreso_div_turismo_viajes</t>
  </si>
  <si>
    <t>balanza_de_pagos</t>
  </si>
  <si>
    <t>act_reserva</t>
  </si>
  <si>
    <t>Trimestral</t>
  </si>
  <si>
    <t>adq_neta_act_fina</t>
  </si>
  <si>
    <t>cta_corriente_balanza_pagos</t>
  </si>
  <si>
    <t>cta_bienes_balanza_pagos</t>
  </si>
  <si>
    <t>cta_capital_neto</t>
  </si>
  <si>
    <t>cta_fina</t>
  </si>
  <si>
    <t>errores_omisiones_neto</t>
  </si>
  <si>
    <t>exp_fob</t>
  </si>
  <si>
    <t>imp_fob</t>
  </si>
  <si>
    <t>ingreso_prim</t>
  </si>
  <si>
    <t>ingreso_sec_neto</t>
  </si>
  <si>
    <t>inv_dir_exterior</t>
  </si>
  <si>
    <t>inv_car_act</t>
  </si>
  <si>
    <t>inv_car_pas</t>
  </si>
  <si>
    <t>inv_extranjera_dir_gtq</t>
  </si>
  <si>
    <t>manufac_insumos_fisicos_otros</t>
  </si>
  <si>
    <t>otra_inv_act</t>
  </si>
  <si>
    <t>otra_inv_pas</t>
  </si>
  <si>
    <t>otro_ingreso_prim</t>
  </si>
  <si>
    <t>otros_servicios</t>
  </si>
  <si>
    <t>pas_netos_incurridos</t>
  </si>
  <si>
    <t>remun_empleados</t>
  </si>
  <si>
    <t>renta_inv_car</t>
  </si>
  <si>
    <t>renta_inv_dir</t>
  </si>
  <si>
    <t>renta_otra_inv</t>
  </si>
  <si>
    <t>renta_act_reserva</t>
  </si>
  <si>
    <t>servicio_transporte</t>
  </si>
  <si>
    <t>servicios</t>
  </si>
  <si>
    <t>servicios_seguros_pensiones</t>
  </si>
  <si>
    <t>servicios_financieros</t>
  </si>
  <si>
    <t>viajes</t>
  </si>
  <si>
    <t>comercio_exterior</t>
  </si>
  <si>
    <t>cif_imp_com_exterior</t>
  </si>
  <si>
    <t>cif_imp_cap_ind_telecom_constru</t>
  </si>
  <si>
    <t>cif_imp_cap_transporte</t>
  </si>
  <si>
    <t>cif_imp_cap_agricultura</t>
  </si>
  <si>
    <t>cif_imp_con_duradero</t>
  </si>
  <si>
    <t>cif_imp_con_no_duradero</t>
  </si>
  <si>
    <t>cif_imp_con_no_semiduradero</t>
  </si>
  <si>
    <t>cif_imp_combustible_aceites_min</t>
  </si>
  <si>
    <t>cif_imp_mat_primas_prod_agric</t>
  </si>
  <si>
    <t>cif_imp_mat_primas_prod_indus</t>
  </si>
  <si>
    <t>cif_imp_mat_construccion</t>
  </si>
  <si>
    <t>fob_exp_com_exterior</t>
  </si>
  <si>
    <t>fob_exp_azucar</t>
  </si>
  <si>
    <t>fob_exp_banano</t>
  </si>
  <si>
    <t>fob_exp_cafe</t>
  </si>
  <si>
    <t>fob_exp_cardamomo</t>
  </si>
  <si>
    <t>fob_exp_petroleo</t>
  </si>
  <si>
    <t>posicion_de_inversion_internacional</t>
  </si>
  <si>
    <t>saldo_final_periodo_act</t>
  </si>
  <si>
    <t>saldo_final_periodo_act_res</t>
  </si>
  <si>
    <t>saldo_final_act_inv_dir_ext</t>
  </si>
  <si>
    <t>saldo_final_act_inv_car</t>
  </si>
  <si>
    <t>saldo_final_act_otra_inv</t>
  </si>
  <si>
    <t>saldo_final_pas</t>
  </si>
  <si>
    <t>saldo_final_pas_inv_car</t>
  </si>
  <si>
    <t>saldo_final_pas_inv_dir_guat</t>
  </si>
  <si>
    <t>saldo_final_pas_otra_inv</t>
  </si>
  <si>
    <t>saldo_final_po_neta_no_residentes</t>
  </si>
  <si>
    <t>reservas_monetarias_internacionales</t>
  </si>
  <si>
    <t>reservas_inter_netas</t>
  </si>
  <si>
    <t>sector_fiscal</t>
  </si>
  <si>
    <t>deuda_publica_total</t>
  </si>
  <si>
    <t>deuda_pub_externa</t>
  </si>
  <si>
    <t>deuda_pub_externa_gob_ctral</t>
  </si>
  <si>
    <t>deuda_pub_externa_sector_pub</t>
  </si>
  <si>
    <t>deuda_pub_interna_sector_pub_no_fina</t>
  </si>
  <si>
    <t>deuda_pub_interna_intragub_banguat</t>
  </si>
  <si>
    <t>deuda_pub_interna_intragub_sector_pub_no_fina</t>
  </si>
  <si>
    <t>financiamiento_total</t>
  </si>
  <si>
    <t>financiamiento_externo_gob_ctral</t>
  </si>
  <si>
    <t>financiamiento_interno_gob_ctral</t>
  </si>
  <si>
    <t>financiamiento_total_gob_ctral</t>
  </si>
  <si>
    <t>operaciones_del_gobierno_central</t>
  </si>
  <si>
    <t>donaciones_gob_ctral</t>
  </si>
  <si>
    <t>gastos_corrientes_gob_ctral</t>
  </si>
  <si>
    <t>gastos_cap_gob_ctral</t>
  </si>
  <si>
    <t>gastos_totales_gob_ctral</t>
  </si>
  <si>
    <t>ingresos_no_trib_gob_ctral</t>
  </si>
  <si>
    <t>ingresos_totales_gob_ctral</t>
  </si>
  <si>
    <t>ingresos_trib_gob</t>
  </si>
  <si>
    <t>sector_monetario_y_financiero</t>
  </si>
  <si>
    <t>agregados_monetarios_y_crediticios</t>
  </si>
  <si>
    <t>base_monetaria</t>
  </si>
  <si>
    <t>cred_sec_priv_me</t>
  </si>
  <si>
    <t>cred_sec_priv_mn</t>
  </si>
  <si>
    <t>cred_sec_priv_total</t>
  </si>
  <si>
    <t>dep_cuasimon_me</t>
  </si>
  <si>
    <t>dep_cuasimon_mn</t>
  </si>
  <si>
    <t>dep_mon_me</t>
  </si>
  <si>
    <t>dep_mon_mn</t>
  </si>
  <si>
    <t>emision_monetaria</t>
  </si>
  <si>
    <t>medio_circulante</t>
  </si>
  <si>
    <t>medios_pago_me</t>
  </si>
  <si>
    <t>medios_pago_mn</t>
  </si>
  <si>
    <t>medios_pago_totales</t>
  </si>
  <si>
    <t>numerario_circulacion</t>
  </si>
  <si>
    <t>cuentas_del_banco_central</t>
  </si>
  <si>
    <t>pos_neta_banguat_sec_pub</t>
  </si>
  <si>
    <t>encaje</t>
  </si>
  <si>
    <t>encaje_me</t>
  </si>
  <si>
    <t>encaje_mn</t>
  </si>
  <si>
    <t>tasa_de_interes</t>
  </si>
  <si>
    <t>tid_activa_me</t>
  </si>
  <si>
    <t>tid_activa_mn</t>
  </si>
  <si>
    <t>tid_cdps_me</t>
  </si>
  <si>
    <t>tid_cdps_mn</t>
  </si>
  <si>
    <t>Semanal</t>
  </si>
  <si>
    <t>tid_ahorro_me</t>
  </si>
  <si>
    <t>tid_ahorro_mn</t>
  </si>
  <si>
    <t>tid_desc_me</t>
  </si>
  <si>
    <t>tid_desc_mn</t>
  </si>
  <si>
    <t>tid_oblig_me</t>
  </si>
  <si>
    <t>tid_oblig_mn</t>
  </si>
  <si>
    <t>tid_prest_mn</t>
  </si>
  <si>
    <t>tid_prest_me</t>
  </si>
  <si>
    <t>tid_pasiva_me</t>
  </si>
  <si>
    <t>tid_pasiva_mn</t>
  </si>
  <si>
    <t>sector_real</t>
  </si>
  <si>
    <t>indice_mensual_actividad_economica</t>
  </si>
  <si>
    <t>agro</t>
  </si>
  <si>
    <t>minas</t>
  </si>
  <si>
    <t>indust_manuf</t>
  </si>
  <si>
    <t>elect</t>
  </si>
  <si>
    <t>construc</t>
  </si>
  <si>
    <t>comers</t>
  </si>
  <si>
    <t>transport</t>
  </si>
  <si>
    <t>hosped</t>
  </si>
  <si>
    <t>taxs</t>
  </si>
  <si>
    <t>comunic</t>
  </si>
  <si>
    <t>finan</t>
  </si>
  <si>
    <t>inmob</t>
  </si>
  <si>
    <t>act_profes</t>
  </si>
  <si>
    <t>admon_publica</t>
  </si>
  <si>
    <t>ensenanza</t>
  </si>
  <si>
    <t>salud</t>
  </si>
  <si>
    <t>otr_act</t>
  </si>
  <si>
    <t>tipos_de_cambio</t>
  </si>
  <si>
    <t>tipo_de_cambio</t>
  </si>
  <si>
    <t>tipo_cambio_de_referencia_gtq_usd</t>
  </si>
  <si>
    <t>Diaria</t>
  </si>
  <si>
    <t>tipo_cambio_prom_pond_compras_mid</t>
  </si>
  <si>
    <t>tipo_cambio_prom_pond_ventas_mid</t>
  </si>
  <si>
    <t>pib_gasto</t>
  </si>
  <si>
    <t>Cálculo del PIB desagregado por componentes</t>
  </si>
  <si>
    <t>$PIB</t>
  </si>
  <si>
    <t>PIB</t>
  </si>
  <si>
    <t>Exportaciones</t>
  </si>
  <si>
    <t>Inversiones</t>
  </si>
  <si>
    <t>Consumo</t>
  </si>
  <si>
    <t>Importaciones</t>
  </si>
  <si>
    <t>Tasa de variación</t>
  </si>
  <si>
    <t>Fecha</t>
  </si>
  <si>
    <t>Tasa_Var</t>
  </si>
  <si>
    <t>$pib</t>
  </si>
  <si>
    <t>Inversión</t>
  </si>
  <si>
    <t>Gobierno</t>
  </si>
  <si>
    <t>Exportacion</t>
  </si>
  <si>
    <t>Importación</t>
  </si>
  <si>
    <t>Variación</t>
  </si>
  <si>
    <t>Consumo Final</t>
  </si>
  <si>
    <t>$consumo_final</t>
  </si>
  <si>
    <t>$tasa_var</t>
  </si>
  <si>
    <t>$dif_pib</t>
  </si>
  <si>
    <t>$dif_tasa_var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</si>
</sst>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"/>
    <numFmt numFmtId="165" formatCode="#,##0.00;\(#,##0.00\)"/>
    <numFmt numFmtId="166" formatCode="dd/mm/yy"/>
    <numFmt numFmtId="167" formatCode="d/m/yy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2"/>
      <color rgb="FF000000"/>
      <name val="&quot;Aptos Narrow&quot;"/>
    </font>
    <font>
      <sz val="12"/>
      <color rgb="FF000000"/>
      <name val="Arial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2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1" fillId="5" borderId="0" xfId="0" applyFont="1" applyFill="1"/>
    <xf numFmtId="164" fontId="4" fillId="0" borderId="0" xfId="0" applyNumberFormat="1" applyFont="1"/>
    <xf numFmtId="4" fontId="4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165" fontId="4" fillId="0" borderId="0" xfId="0" applyNumberFormat="1" applyFont="1"/>
    <xf numFmtId="0" fontId="7" fillId="0" borderId="0" xfId="0" applyFont="1"/>
    <xf numFmtId="0" fontId="8" fillId="0" borderId="0" xfId="0" applyFont="1"/>
    <xf numFmtId="166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7" fontId="7" fillId="0" borderId="0" xfId="0" applyNumberFormat="1" applyFont="1" applyAlignment="1">
      <alignment horizontal="right"/>
    </xf>
    <xf numFmtId="0" fontId="8" fillId="6" borderId="0" xfId="0" applyFont="1" applyFill="1"/>
    <xf numFmtId="0" fontId="8" fillId="0" borderId="0" xfId="0" applyFont="1" applyAlignment="1">
      <alignment horizontal="right"/>
    </xf>
    <xf numFmtId="0" fontId="8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Tasa_Var y $tasa_var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terminos_reales!$C$1</c:f>
              <c:strCache>
                <c:ptCount val="1"/>
                <c:pt idx="0">
                  <c:v>Tasa_Var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terminos_reales!$C$2:$C$1000</c:f>
              <c:numCache>
                <c:formatCode>General</c:formatCode>
                <c:ptCount val="999"/>
                <c:pt idx="4">
                  <c:v>3.1299454897133927</c:v>
                </c:pt>
                <c:pt idx="5">
                  <c:v>1.8040778803342983</c:v>
                </c:pt>
                <c:pt idx="6">
                  <c:v>3.2464201501793299</c:v>
                </c:pt>
                <c:pt idx="7">
                  <c:v>3.9841344319380578</c:v>
                </c:pt>
                <c:pt idx="8">
                  <c:v>4.5031249830311593</c:v>
                </c:pt>
                <c:pt idx="9">
                  <c:v>5.7350989594319168</c:v>
                </c:pt>
                <c:pt idx="10">
                  <c:v>3.6223815229516898</c:v>
                </c:pt>
                <c:pt idx="11">
                  <c:v>3.8161677563786967</c:v>
                </c:pt>
                <c:pt idx="12">
                  <c:v>2.6805366477184123</c:v>
                </c:pt>
                <c:pt idx="13">
                  <c:v>2.5086313750874112</c:v>
                </c:pt>
                <c:pt idx="14">
                  <c:v>3.5590501889474657</c:v>
                </c:pt>
                <c:pt idx="15">
                  <c:v>2.9294742449114786</c:v>
                </c:pt>
                <c:pt idx="16">
                  <c:v>4.4479912232405994</c:v>
                </c:pt>
                <c:pt idx="17">
                  <c:v>3.7605992974006242</c:v>
                </c:pt>
                <c:pt idx="18">
                  <c:v>2.8490999554333429</c:v>
                </c:pt>
                <c:pt idx="19">
                  <c:v>4.1644202142338882</c:v>
                </c:pt>
                <c:pt idx="20">
                  <c:v>4.3105077164725669</c:v>
                </c:pt>
                <c:pt idx="21">
                  <c:v>4.3081398137331472</c:v>
                </c:pt>
                <c:pt idx="22">
                  <c:v>4.9750484818745777</c:v>
                </c:pt>
                <c:pt idx="23">
                  <c:v>4.6672185820330725</c:v>
                </c:pt>
                <c:pt idx="24">
                  <c:v>3.1270935942286915</c:v>
                </c:pt>
                <c:pt idx="25">
                  <c:v>4.9188895893759632</c:v>
                </c:pt>
                <c:pt idx="26">
                  <c:v>3.6761642512223913</c:v>
                </c:pt>
                <c:pt idx="27">
                  <c:v>1.6758237734691095</c:v>
                </c:pt>
                <c:pt idx="28">
                  <c:v>3.7023455424622487</c:v>
                </c:pt>
                <c:pt idx="29">
                  <c:v>2.0698374093824246</c:v>
                </c:pt>
                <c:pt idx="30">
                  <c:v>3.2620456145317167</c:v>
                </c:pt>
                <c:pt idx="31">
                  <c:v>4.7186686231106112</c:v>
                </c:pt>
                <c:pt idx="32">
                  <c:v>2.4888924173805282</c:v>
                </c:pt>
                <c:pt idx="33">
                  <c:v>3.1059342576651217</c:v>
                </c:pt>
                <c:pt idx="34">
                  <c:v>2.0488040814858222</c:v>
                </c:pt>
                <c:pt idx="35">
                  <c:v>2.7089425149136925</c:v>
                </c:pt>
                <c:pt idx="36">
                  <c:v>4.2656566971501775</c:v>
                </c:pt>
                <c:pt idx="37">
                  <c:v>3.4957651466518858</c:v>
                </c:pt>
                <c:pt idx="38">
                  <c:v>3.1817825725057647</c:v>
                </c:pt>
                <c:pt idx="39">
                  <c:v>3.7180167973885014</c:v>
                </c:pt>
                <c:pt idx="40">
                  <c:v>3.8282281296128984</c:v>
                </c:pt>
                <c:pt idx="41">
                  <c:v>4.0341214023262406</c:v>
                </c:pt>
                <c:pt idx="42">
                  <c:v>4.4807689782951687</c:v>
                </c:pt>
                <c:pt idx="43">
                  <c:v>0.81708971721945467</c:v>
                </c:pt>
                <c:pt idx="44">
                  <c:v>-9.2476917154782114</c:v>
                </c:pt>
                <c:pt idx="45">
                  <c:v>-1.4014195762507842</c:v>
                </c:pt>
                <c:pt idx="46">
                  <c:v>2.527739919027483</c:v>
                </c:pt>
                <c:pt idx="47">
                  <c:v>4.4804398454892924</c:v>
                </c:pt>
                <c:pt idx="48">
                  <c:v>15.604926692936051</c:v>
                </c:pt>
                <c:pt idx="49">
                  <c:v>8.2171453634195313</c:v>
                </c:pt>
                <c:pt idx="50">
                  <c:v>4.7828187587276583</c:v>
                </c:pt>
                <c:pt idx="51">
                  <c:v>4.7335470399001878</c:v>
                </c:pt>
                <c:pt idx="52">
                  <c:v>4.7538301184853582</c:v>
                </c:pt>
                <c:pt idx="53">
                  <c:v>3.9388227863062397</c:v>
                </c:pt>
                <c:pt idx="54">
                  <c:v>3.4178435936024876</c:v>
                </c:pt>
                <c:pt idx="55">
                  <c:v>4.005515200999521</c:v>
                </c:pt>
                <c:pt idx="56">
                  <c:v>4.1171886464238305</c:v>
                </c:pt>
                <c:pt idx="57">
                  <c:v>4.0227816306535935</c:v>
                </c:pt>
                <c:pt idx="58">
                  <c:v>2.0237543615307496</c:v>
                </c:pt>
                <c:pt idx="59">
                  <c:v>3.1846134561550166</c:v>
                </c:pt>
                <c:pt idx="60">
                  <c:v>3.746055746363619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C-8749-AEB7-9DE8B05894C0}"/>
            </c:ext>
          </c:extLst>
        </c:ser>
        <c:ser>
          <c:idx val="1"/>
          <c:order val="1"/>
          <c:tx>
            <c:strRef>
              <c:f>terminos_reales!$E$1</c:f>
              <c:strCache>
                <c:ptCount val="1"/>
                <c:pt idx="0">
                  <c:v>$tasa_var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terminos_reales!$E$2:$E$1000</c:f>
              <c:numCache>
                <c:formatCode>General</c:formatCode>
                <c:ptCount val="999"/>
                <c:pt idx="4">
                  <c:v>1.8014035416631158</c:v>
                </c:pt>
                <c:pt idx="5">
                  <c:v>1.9960481041120026</c:v>
                </c:pt>
                <c:pt idx="6">
                  <c:v>0.39412092591477599</c:v>
                </c:pt>
                <c:pt idx="7">
                  <c:v>6.0527247110357285</c:v>
                </c:pt>
                <c:pt idx="8">
                  <c:v>1.6449037804534772</c:v>
                </c:pt>
                <c:pt idx="9">
                  <c:v>7.4358109349375034</c:v>
                </c:pt>
                <c:pt idx="10">
                  <c:v>4.406134222231417</c:v>
                </c:pt>
                <c:pt idx="11">
                  <c:v>5.9283838138982414</c:v>
                </c:pt>
                <c:pt idx="12">
                  <c:v>1.7101108813165622</c:v>
                </c:pt>
                <c:pt idx="13">
                  <c:v>2.2741003965996542</c:v>
                </c:pt>
                <c:pt idx="14">
                  <c:v>2.724761165777867</c:v>
                </c:pt>
                <c:pt idx="15">
                  <c:v>2.9881270215516453</c:v>
                </c:pt>
                <c:pt idx="16">
                  <c:v>4.4537763243526207</c:v>
                </c:pt>
                <c:pt idx="17">
                  <c:v>3.7317774803246939</c:v>
                </c:pt>
                <c:pt idx="18">
                  <c:v>2.8138053271057784</c:v>
                </c:pt>
                <c:pt idx="19">
                  <c:v>4.1627236368820597</c:v>
                </c:pt>
                <c:pt idx="20">
                  <c:v>4.3109168589442692</c:v>
                </c:pt>
                <c:pt idx="21">
                  <c:v>4.3089760949660549</c:v>
                </c:pt>
                <c:pt idx="22">
                  <c:v>4.97549119390992</c:v>
                </c:pt>
                <c:pt idx="23">
                  <c:v>4.8170156116068119</c:v>
                </c:pt>
                <c:pt idx="24">
                  <c:v>3.1414371761334214</c:v>
                </c:pt>
                <c:pt idx="25">
                  <c:v>4.864202703425291</c:v>
                </c:pt>
                <c:pt idx="26">
                  <c:v>3.6404823830615607</c:v>
                </c:pt>
                <c:pt idx="27">
                  <c:v>1.9964741206446091</c:v>
                </c:pt>
                <c:pt idx="28">
                  <c:v>3.8191270314605896</c:v>
                </c:pt>
                <c:pt idx="29">
                  <c:v>2.1019848814905373</c:v>
                </c:pt>
                <c:pt idx="30">
                  <c:v>3.1967930906932285</c:v>
                </c:pt>
                <c:pt idx="31">
                  <c:v>4.9493014880322539</c:v>
                </c:pt>
                <c:pt idx="32">
                  <c:v>2.6188174401141406</c:v>
                </c:pt>
                <c:pt idx="33">
                  <c:v>2.978648184541588</c:v>
                </c:pt>
                <c:pt idx="34">
                  <c:v>1.697725107706205</c:v>
                </c:pt>
                <c:pt idx="35">
                  <c:v>2.7687036633743167</c:v>
                </c:pt>
                <c:pt idx="36">
                  <c:v>3.9029965148782875</c:v>
                </c:pt>
                <c:pt idx="37">
                  <c:v>3.2629175111670294</c:v>
                </c:pt>
                <c:pt idx="38">
                  <c:v>3.0865333922613702</c:v>
                </c:pt>
                <c:pt idx="39">
                  <c:v>3.4383729037695598</c:v>
                </c:pt>
                <c:pt idx="40">
                  <c:v>3.7506570954140894</c:v>
                </c:pt>
                <c:pt idx="41">
                  <c:v>3.9603487248696112</c:v>
                </c:pt>
                <c:pt idx="42">
                  <c:v>4.3997835689730813</c:v>
                </c:pt>
                <c:pt idx="43">
                  <c:v>0.92717613001696009</c:v>
                </c:pt>
                <c:pt idx="44">
                  <c:v>-9.096285863508113</c:v>
                </c:pt>
                <c:pt idx="45">
                  <c:v>-1.3502472310963798</c:v>
                </c:pt>
                <c:pt idx="46">
                  <c:v>2.4042305830760391</c:v>
                </c:pt>
                <c:pt idx="47">
                  <c:v>4.2708251824643995</c:v>
                </c:pt>
                <c:pt idx="48">
                  <c:v>14.780633474575943</c:v>
                </c:pt>
                <c:pt idx="49">
                  <c:v>7.5605318458357385</c:v>
                </c:pt>
                <c:pt idx="50">
                  <c:v>4.1603452919030559</c:v>
                </c:pt>
                <c:pt idx="51">
                  <c:v>4.3906993306425557</c:v>
                </c:pt>
                <c:pt idx="52">
                  <c:v>4.6437750686177282</c:v>
                </c:pt>
                <c:pt idx="53">
                  <c:v>3.8479645866197121</c:v>
                </c:pt>
                <c:pt idx="54">
                  <c:v>3.2770960217987977</c:v>
                </c:pt>
                <c:pt idx="55">
                  <c:v>3.5502677086996615</c:v>
                </c:pt>
                <c:pt idx="56">
                  <c:v>3.9456095109880795</c:v>
                </c:pt>
                <c:pt idx="57">
                  <c:v>4.1979264756512036</c:v>
                </c:pt>
                <c:pt idx="58">
                  <c:v>2.7211025448666604</c:v>
                </c:pt>
                <c:pt idx="59">
                  <c:v>4.1289077720701339</c:v>
                </c:pt>
                <c:pt idx="60">
                  <c:v>3.8944347144612479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C-8749-AEB7-9DE8B058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633656"/>
        <c:axId val="2070028203"/>
      </c:lineChart>
      <c:catAx>
        <c:axId val="158463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70028203"/>
        <c:crosses val="autoZero"/>
        <c:auto val="1"/>
        <c:lblAlgn val="ctr"/>
        <c:lblOffset val="100"/>
        <c:noMultiLvlLbl val="1"/>
      </c:catAx>
      <c:valAx>
        <c:axId val="207002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5846336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y $pib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terminos_reales!$B$1</c:f>
              <c:strCache>
                <c:ptCount val="1"/>
                <c:pt idx="0">
                  <c:v>PIB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terminos_reales!$B$2:$B$1000</c:f>
              <c:numCache>
                <c:formatCode>General</c:formatCode>
                <c:ptCount val="999"/>
                <c:pt idx="0">
                  <c:v>89285.9</c:v>
                </c:pt>
                <c:pt idx="1">
                  <c:v>89414.1</c:v>
                </c:pt>
                <c:pt idx="2">
                  <c:v>93767.9</c:v>
                </c:pt>
                <c:pt idx="3">
                  <c:v>93561.1</c:v>
                </c:pt>
                <c:pt idx="4">
                  <c:v>92080.5</c:v>
                </c:pt>
                <c:pt idx="5">
                  <c:v>91027.199999999997</c:v>
                </c:pt>
                <c:pt idx="6">
                  <c:v>96812</c:v>
                </c:pt>
                <c:pt idx="7">
                  <c:v>97288.7</c:v>
                </c:pt>
                <c:pt idx="8">
                  <c:v>96227</c:v>
                </c:pt>
                <c:pt idx="9">
                  <c:v>96247.7</c:v>
                </c:pt>
                <c:pt idx="10">
                  <c:v>100318.9</c:v>
                </c:pt>
                <c:pt idx="11">
                  <c:v>101001.4</c:v>
                </c:pt>
                <c:pt idx="12">
                  <c:v>98806.399999999994</c:v>
                </c:pt>
                <c:pt idx="13">
                  <c:v>98662.2</c:v>
                </c:pt>
                <c:pt idx="14">
                  <c:v>103889.3</c:v>
                </c:pt>
                <c:pt idx="15">
                  <c:v>103960.21</c:v>
                </c:pt>
                <c:pt idx="16">
                  <c:v>103201.3</c:v>
                </c:pt>
                <c:pt idx="17">
                  <c:v>102372.49</c:v>
                </c:pt>
                <c:pt idx="18">
                  <c:v>106849.21</c:v>
                </c:pt>
                <c:pt idx="19">
                  <c:v>108289.55</c:v>
                </c:pt>
                <c:pt idx="20">
                  <c:v>107649.8</c:v>
                </c:pt>
                <c:pt idx="21">
                  <c:v>106782.84</c:v>
                </c:pt>
                <c:pt idx="22">
                  <c:v>112165.01</c:v>
                </c:pt>
                <c:pt idx="23">
                  <c:v>113343.66</c:v>
                </c:pt>
                <c:pt idx="24">
                  <c:v>111016.11</c:v>
                </c:pt>
                <c:pt idx="25">
                  <c:v>112035.37</c:v>
                </c:pt>
                <c:pt idx="26">
                  <c:v>116288.38</c:v>
                </c:pt>
                <c:pt idx="27">
                  <c:v>115243.1</c:v>
                </c:pt>
                <c:pt idx="28">
                  <c:v>115126.31</c:v>
                </c:pt>
                <c:pt idx="29">
                  <c:v>114354.32</c:v>
                </c:pt>
                <c:pt idx="30">
                  <c:v>120081.76</c:v>
                </c:pt>
                <c:pt idx="31">
                  <c:v>120681.04</c:v>
                </c:pt>
                <c:pt idx="32">
                  <c:v>117991.67999999999</c:v>
                </c:pt>
                <c:pt idx="33">
                  <c:v>117906.09</c:v>
                </c:pt>
                <c:pt idx="34">
                  <c:v>122542</c:v>
                </c:pt>
                <c:pt idx="35">
                  <c:v>123950.22</c:v>
                </c:pt>
                <c:pt idx="36">
                  <c:v>123024.8</c:v>
                </c:pt>
                <c:pt idx="37">
                  <c:v>122027.81</c:v>
                </c:pt>
                <c:pt idx="38">
                  <c:v>126441.02</c:v>
                </c:pt>
                <c:pt idx="39">
                  <c:v>128558.71</c:v>
                </c:pt>
                <c:pt idx="40">
                  <c:v>127734.47</c:v>
                </c:pt>
                <c:pt idx="41">
                  <c:v>126950.56</c:v>
                </c:pt>
                <c:pt idx="42">
                  <c:v>132106.54999999999</c:v>
                </c:pt>
                <c:pt idx="43">
                  <c:v>129609.15</c:v>
                </c:pt>
                <c:pt idx="44">
                  <c:v>115921.98</c:v>
                </c:pt>
                <c:pt idx="45">
                  <c:v>125171.45</c:v>
                </c:pt>
                <c:pt idx="46">
                  <c:v>135445.85999999999</c:v>
                </c:pt>
                <c:pt idx="47">
                  <c:v>135416.21</c:v>
                </c:pt>
                <c:pt idx="48">
                  <c:v>134011.51999999999</c:v>
                </c:pt>
                <c:pt idx="49">
                  <c:v>135456.97</c:v>
                </c:pt>
                <c:pt idx="50">
                  <c:v>141923.99</c:v>
                </c:pt>
                <c:pt idx="51">
                  <c:v>141826.20000000001</c:v>
                </c:pt>
                <c:pt idx="52">
                  <c:v>140382.20000000001</c:v>
                </c:pt>
                <c:pt idx="53">
                  <c:v>140792.38</c:v>
                </c:pt>
                <c:pt idx="54">
                  <c:v>146774.73000000001</c:v>
                </c:pt>
                <c:pt idx="55">
                  <c:v>147507.07</c:v>
                </c:pt>
                <c:pt idx="56">
                  <c:v>146162</c:v>
                </c:pt>
                <c:pt idx="57">
                  <c:v>146456.15</c:v>
                </c:pt>
                <c:pt idx="58">
                  <c:v>149745.09</c:v>
                </c:pt>
                <c:pt idx="59">
                  <c:v>152204.6</c:v>
                </c:pt>
                <c:pt idx="60">
                  <c:v>151637.31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FA49-A405-0C7A49046311}"/>
            </c:ext>
          </c:extLst>
        </c:ser>
        <c:ser>
          <c:idx val="1"/>
          <c:order val="1"/>
          <c:tx>
            <c:strRef>
              <c:f>terminos_reales!$D$1</c:f>
              <c:strCache>
                <c:ptCount val="1"/>
                <c:pt idx="0">
                  <c:v>$pib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terminos_reales!$D$2:$D$1000</c:f>
              <c:numCache>
                <c:formatCode>General</c:formatCode>
                <c:ptCount val="999"/>
                <c:pt idx="0">
                  <c:v>93876.799999999988</c:v>
                </c:pt>
                <c:pt idx="1">
                  <c:v>88059</c:v>
                </c:pt>
                <c:pt idx="2">
                  <c:v>96518.6</c:v>
                </c:pt>
                <c:pt idx="3">
                  <c:v>89855.4</c:v>
                </c:pt>
                <c:pt idx="4">
                  <c:v>95567.9</c:v>
                </c:pt>
                <c:pt idx="5">
                  <c:v>89816.699999999983</c:v>
                </c:pt>
                <c:pt idx="6">
                  <c:v>96898.999999999985</c:v>
                </c:pt>
                <c:pt idx="7">
                  <c:v>95294.099999999991</c:v>
                </c:pt>
                <c:pt idx="8">
                  <c:v>97139.9</c:v>
                </c:pt>
                <c:pt idx="9">
                  <c:v>96495.299999999988</c:v>
                </c:pt>
                <c:pt idx="10">
                  <c:v>101168.5</c:v>
                </c:pt>
                <c:pt idx="11">
                  <c:v>100943.5</c:v>
                </c:pt>
                <c:pt idx="12">
                  <c:v>98801.10000000002</c:v>
                </c:pt>
                <c:pt idx="13">
                  <c:v>98689.700000000012</c:v>
                </c:pt>
                <c:pt idx="14">
                  <c:v>103925.09999999999</c:v>
                </c:pt>
                <c:pt idx="15">
                  <c:v>103959.81999999998</c:v>
                </c:pt>
                <c:pt idx="16">
                  <c:v>103201.47999999998</c:v>
                </c:pt>
                <c:pt idx="17">
                  <c:v>102372.58000000002</c:v>
                </c:pt>
                <c:pt idx="18">
                  <c:v>106849.34999999999</c:v>
                </c:pt>
                <c:pt idx="19">
                  <c:v>108287.38000000002</c:v>
                </c:pt>
                <c:pt idx="20">
                  <c:v>107650.40999999997</c:v>
                </c:pt>
                <c:pt idx="21">
                  <c:v>106783.79000000001</c:v>
                </c:pt>
                <c:pt idx="22">
                  <c:v>112165.62999999999</c:v>
                </c:pt>
                <c:pt idx="23">
                  <c:v>113503.6</c:v>
                </c:pt>
                <c:pt idx="24">
                  <c:v>111032.18000000002</c:v>
                </c:pt>
                <c:pt idx="25">
                  <c:v>111977.97</c:v>
                </c:pt>
                <c:pt idx="26">
                  <c:v>116249.00000000001</c:v>
                </c:pt>
                <c:pt idx="27">
                  <c:v>115769.66999999998</c:v>
                </c:pt>
                <c:pt idx="28">
                  <c:v>115272.64</c:v>
                </c:pt>
                <c:pt idx="29">
                  <c:v>114331.73000000001</c:v>
                </c:pt>
                <c:pt idx="30">
                  <c:v>119965.23999999999</c:v>
                </c:pt>
                <c:pt idx="31">
                  <c:v>121499.46</c:v>
                </c:pt>
                <c:pt idx="32">
                  <c:v>118291.41999999998</c:v>
                </c:pt>
                <c:pt idx="33">
                  <c:v>117737.26999999999</c:v>
                </c:pt>
                <c:pt idx="34">
                  <c:v>122001.92</c:v>
                </c:pt>
                <c:pt idx="35">
                  <c:v>124863.42000000001</c:v>
                </c:pt>
                <c:pt idx="36">
                  <c:v>122908.33000000002</c:v>
                </c:pt>
                <c:pt idx="37">
                  <c:v>121578.94</c:v>
                </c:pt>
                <c:pt idx="38">
                  <c:v>125767.55</c:v>
                </c:pt>
                <c:pt idx="39">
                  <c:v>129156.69</c:v>
                </c:pt>
                <c:pt idx="40">
                  <c:v>127518.19999999998</c:v>
                </c:pt>
                <c:pt idx="41">
                  <c:v>126393.88999999998</c:v>
                </c:pt>
                <c:pt idx="42">
                  <c:v>131301.05000000002</c:v>
                </c:pt>
                <c:pt idx="43">
                  <c:v>130354.2</c:v>
                </c:pt>
                <c:pt idx="44">
                  <c:v>115918.77999999998</c:v>
                </c:pt>
                <c:pt idx="45">
                  <c:v>124687.25999999998</c:v>
                </c:pt>
                <c:pt idx="46">
                  <c:v>134457.82999999999</c:v>
                </c:pt>
                <c:pt idx="47">
                  <c:v>135921.4</c:v>
                </c:pt>
                <c:pt idx="48">
                  <c:v>133052.31000000003</c:v>
                </c:pt>
                <c:pt idx="49">
                  <c:v>134114.28</c:v>
                </c:pt>
                <c:pt idx="50">
                  <c:v>140051.74</c:v>
                </c:pt>
                <c:pt idx="51">
                  <c:v>141889.29999999999</c:v>
                </c:pt>
                <c:pt idx="52">
                  <c:v>139230.96</c:v>
                </c:pt>
                <c:pt idx="53">
                  <c:v>139274.95000000001</c:v>
                </c:pt>
                <c:pt idx="54">
                  <c:v>144641.37</c:v>
                </c:pt>
                <c:pt idx="55">
                  <c:v>146926.74999999997</c:v>
                </c:pt>
                <c:pt idx="56">
                  <c:v>144724.47</c:v>
                </c:pt>
                <c:pt idx="57">
                  <c:v>145121.60999999999</c:v>
                </c:pt>
                <c:pt idx="58">
                  <c:v>148577.21</c:v>
                </c:pt>
                <c:pt idx="59">
                  <c:v>152993.22000000003</c:v>
                </c:pt>
                <c:pt idx="60">
                  <c:v>150360.67000000004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FA49-A405-0C7A4904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43290"/>
        <c:axId val="138429633"/>
      </c:lineChart>
      <c:catAx>
        <c:axId val="203324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138429633"/>
        <c:crosses val="autoZero"/>
        <c:auto val="1"/>
        <c:lblAlgn val="ctr"/>
        <c:lblOffset val="100"/>
        <c:noMultiLvlLbl val="1"/>
      </c:catAx>
      <c:valAx>
        <c:axId val="13842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GT"/>
          </a:p>
        </c:txPr>
        <c:crossAx val="20332432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62</xdr:row>
      <xdr:rowOff>85725</xdr:rowOff>
    </xdr:from>
    <xdr:ext cx="6372225" cy="39338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381000</xdr:colOff>
      <xdr:row>82</xdr:row>
      <xdr:rowOff>190500</xdr:rowOff>
    </xdr:from>
    <xdr:ext cx="6324600" cy="39338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zoomScale="160" workbookViewId="0">
      <pane ySplit="1" topLeftCell="A148" activePane="bottomLeft" state="frozen"/>
      <selection pane="bottomLeft" activeCell="C173" sqref="C173"/>
    </sheetView>
  </sheetViews>
  <sheetFormatPr baseColWidth="10" defaultColWidth="12.6640625" defaultRowHeight="15.75" customHeight="1"/>
  <cols>
    <col min="1" max="1" width="25.1640625" customWidth="1"/>
    <col min="2" max="2" width="34.6640625" customWidth="1"/>
    <col min="3" max="3" width="86.6640625" customWidth="1"/>
    <col min="5" max="5" width="14.1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11</v>
      </c>
      <c r="B2" s="3" t="s">
        <v>12</v>
      </c>
      <c r="C2" s="3" t="s">
        <v>13</v>
      </c>
      <c r="D2" s="3" t="s">
        <v>14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1">
        <v>1</v>
      </c>
      <c r="K2" s="1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11</v>
      </c>
      <c r="B3" s="3" t="s">
        <v>12</v>
      </c>
      <c r="C3" s="3" t="s">
        <v>15</v>
      </c>
      <c r="D3" s="3" t="s">
        <v>14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>
        <v>1</v>
      </c>
      <c r="K3" s="1"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11</v>
      </c>
      <c r="B4" s="3" t="s">
        <v>12</v>
      </c>
      <c r="C4" s="3" t="s">
        <v>16</v>
      </c>
      <c r="D4" s="3" t="s">
        <v>14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1</v>
      </c>
      <c r="K4" s="1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 t="s">
        <v>11</v>
      </c>
      <c r="B5" s="3" t="s">
        <v>12</v>
      </c>
      <c r="C5" s="3" t="s">
        <v>17</v>
      </c>
      <c r="D5" s="3" t="s">
        <v>14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">
        <v>1</v>
      </c>
      <c r="K5" s="1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4" t="s">
        <v>11</v>
      </c>
      <c r="B6" s="5" t="s">
        <v>12</v>
      </c>
      <c r="C6" s="5" t="s">
        <v>18</v>
      </c>
      <c r="D6" s="5" t="s">
        <v>14</v>
      </c>
      <c r="E6" s="5">
        <v>1</v>
      </c>
      <c r="F6" s="5">
        <v>1</v>
      </c>
      <c r="G6" s="5">
        <v>0</v>
      </c>
      <c r="H6" s="5">
        <v>1</v>
      </c>
      <c r="I6" s="5">
        <v>1</v>
      </c>
      <c r="J6" s="1">
        <v>1</v>
      </c>
      <c r="K6" s="1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 t="s">
        <v>11</v>
      </c>
      <c r="B7" s="7" t="s">
        <v>19</v>
      </c>
      <c r="C7" s="7" t="s">
        <v>20</v>
      </c>
      <c r="D7" s="7" t="s">
        <v>14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1">
        <v>1</v>
      </c>
      <c r="K7" s="1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8" t="s">
        <v>21</v>
      </c>
      <c r="B8" s="8" t="s">
        <v>22</v>
      </c>
      <c r="C8" s="8" t="s">
        <v>23</v>
      </c>
      <c r="D8" s="8" t="s">
        <v>14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1">
        <v>1</v>
      </c>
      <c r="K8" s="1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8" t="s">
        <v>21</v>
      </c>
      <c r="B9" s="8" t="s">
        <v>22</v>
      </c>
      <c r="C9" s="8" t="s">
        <v>24</v>
      </c>
      <c r="D9" s="8" t="s">
        <v>14</v>
      </c>
      <c r="E9" s="8">
        <v>1</v>
      </c>
      <c r="F9" s="8">
        <v>1</v>
      </c>
      <c r="G9" s="8">
        <v>0</v>
      </c>
      <c r="H9" s="8">
        <v>0</v>
      </c>
      <c r="I9" s="8">
        <v>0</v>
      </c>
      <c r="J9" s="1">
        <v>1</v>
      </c>
      <c r="K9" s="1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" t="s">
        <v>25</v>
      </c>
      <c r="B10" s="8" t="s">
        <v>26</v>
      </c>
      <c r="C10" s="8" t="s">
        <v>27</v>
      </c>
      <c r="D10" s="8" t="s">
        <v>14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J10" s="1">
        <v>1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8" t="s">
        <v>25</v>
      </c>
      <c r="B11" s="8" t="s">
        <v>26</v>
      </c>
      <c r="C11" s="8" t="s">
        <v>28</v>
      </c>
      <c r="D11" s="8" t="s">
        <v>14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1">
        <v>1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8" t="s">
        <v>25</v>
      </c>
      <c r="B12" s="8" t="s">
        <v>26</v>
      </c>
      <c r="C12" s="8" t="s">
        <v>29</v>
      </c>
      <c r="D12" s="8" t="s">
        <v>14</v>
      </c>
      <c r="E12" s="9">
        <v>1</v>
      </c>
      <c r="F12" s="8">
        <v>0</v>
      </c>
      <c r="G12" s="8">
        <v>0</v>
      </c>
      <c r="H12" s="8">
        <v>0</v>
      </c>
      <c r="I12" s="8">
        <v>0</v>
      </c>
      <c r="J12" s="1">
        <v>1</v>
      </c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8" t="s">
        <v>25</v>
      </c>
      <c r="B13" s="8" t="s">
        <v>26</v>
      </c>
      <c r="C13" s="8" t="s">
        <v>30</v>
      </c>
      <c r="D13" s="8" t="s">
        <v>14</v>
      </c>
      <c r="E13" s="9">
        <v>0</v>
      </c>
      <c r="F13" s="8">
        <v>1</v>
      </c>
      <c r="G13" s="8">
        <v>0</v>
      </c>
      <c r="H13" s="8">
        <v>0</v>
      </c>
      <c r="I13" s="8">
        <v>0</v>
      </c>
      <c r="J13" s="1">
        <v>1</v>
      </c>
      <c r="K13" s="1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8" t="s">
        <v>25</v>
      </c>
      <c r="B14" s="8" t="s">
        <v>26</v>
      </c>
      <c r="C14" s="8" t="s">
        <v>31</v>
      </c>
      <c r="D14" s="8" t="s">
        <v>14</v>
      </c>
      <c r="E14" s="9">
        <v>0</v>
      </c>
      <c r="F14" s="8">
        <v>1</v>
      </c>
      <c r="G14" s="8">
        <v>0</v>
      </c>
      <c r="H14" s="8">
        <v>0</v>
      </c>
      <c r="I14" s="8">
        <v>0</v>
      </c>
      <c r="J14" s="1">
        <v>1</v>
      </c>
      <c r="K14" s="1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8" t="s">
        <v>25</v>
      </c>
      <c r="B15" s="8" t="s">
        <v>26</v>
      </c>
      <c r="C15" s="8" t="s">
        <v>32</v>
      </c>
      <c r="D15" s="8" t="s">
        <v>14</v>
      </c>
      <c r="E15" s="9">
        <v>0</v>
      </c>
      <c r="F15" s="8">
        <v>1</v>
      </c>
      <c r="G15" s="8">
        <v>0</v>
      </c>
      <c r="H15" s="8">
        <v>0</v>
      </c>
      <c r="I15" s="8">
        <v>0</v>
      </c>
      <c r="J15" s="1">
        <v>1</v>
      </c>
      <c r="K15" s="1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8" t="s">
        <v>25</v>
      </c>
      <c r="B16" s="8" t="s">
        <v>26</v>
      </c>
      <c r="C16" s="8" t="s">
        <v>33</v>
      </c>
      <c r="D16" s="8" t="s">
        <v>14</v>
      </c>
      <c r="E16" s="9">
        <v>0</v>
      </c>
      <c r="F16" s="8">
        <v>0</v>
      </c>
      <c r="G16" s="8">
        <v>1</v>
      </c>
      <c r="H16" s="8">
        <v>0</v>
      </c>
      <c r="I16" s="8">
        <v>0</v>
      </c>
      <c r="J16" s="1">
        <v>1</v>
      </c>
      <c r="K16" s="1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8" t="s">
        <v>25</v>
      </c>
      <c r="B17" s="8" t="s">
        <v>26</v>
      </c>
      <c r="C17" s="8" t="s">
        <v>34</v>
      </c>
      <c r="D17" s="8" t="s">
        <v>14</v>
      </c>
      <c r="E17" s="9">
        <v>0</v>
      </c>
      <c r="F17" s="8">
        <v>0</v>
      </c>
      <c r="G17" s="8">
        <v>1</v>
      </c>
      <c r="H17" s="8">
        <v>0</v>
      </c>
      <c r="I17" s="8">
        <v>0</v>
      </c>
      <c r="J17" s="1">
        <v>1</v>
      </c>
      <c r="K17" s="1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8" t="s">
        <v>25</v>
      </c>
      <c r="B18" s="8" t="s">
        <v>26</v>
      </c>
      <c r="C18" s="8" t="s">
        <v>35</v>
      </c>
      <c r="D18" s="8" t="s">
        <v>14</v>
      </c>
      <c r="E18" s="9">
        <v>0</v>
      </c>
      <c r="F18" s="8">
        <v>1</v>
      </c>
      <c r="G18" s="8">
        <v>0</v>
      </c>
      <c r="H18" s="8">
        <v>0</v>
      </c>
      <c r="I18" s="8">
        <v>0</v>
      </c>
      <c r="J18" s="1">
        <v>1</v>
      </c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8" t="s">
        <v>25</v>
      </c>
      <c r="B19" s="8" t="s">
        <v>26</v>
      </c>
      <c r="C19" s="8" t="s">
        <v>36</v>
      </c>
      <c r="D19" s="8" t="s">
        <v>14</v>
      </c>
      <c r="E19" s="9">
        <v>0</v>
      </c>
      <c r="F19" s="8">
        <v>1</v>
      </c>
      <c r="G19" s="8">
        <v>0</v>
      </c>
      <c r="H19" s="8">
        <v>0</v>
      </c>
      <c r="I19" s="8">
        <v>0</v>
      </c>
      <c r="J19" s="1">
        <v>1</v>
      </c>
      <c r="K19" s="1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8" t="s">
        <v>25</v>
      </c>
      <c r="B20" s="8" t="s">
        <v>26</v>
      </c>
      <c r="C20" s="8" t="s">
        <v>37</v>
      </c>
      <c r="D20" s="8" t="s">
        <v>14</v>
      </c>
      <c r="E20" s="9">
        <v>0</v>
      </c>
      <c r="F20" s="8">
        <v>0</v>
      </c>
      <c r="G20" s="8">
        <v>1</v>
      </c>
      <c r="H20" s="8">
        <v>0</v>
      </c>
      <c r="I20" s="8">
        <v>0</v>
      </c>
      <c r="J20" s="8">
        <v>1</v>
      </c>
      <c r="K20" s="1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8" t="s">
        <v>25</v>
      </c>
      <c r="B21" s="8" t="s">
        <v>26</v>
      </c>
      <c r="C21" s="8" t="s">
        <v>38</v>
      </c>
      <c r="D21" s="8" t="s">
        <v>14</v>
      </c>
      <c r="E21" s="9">
        <v>0</v>
      </c>
      <c r="F21" s="8">
        <v>1</v>
      </c>
      <c r="G21" s="8">
        <v>0</v>
      </c>
      <c r="H21" s="8">
        <v>0</v>
      </c>
      <c r="I21" s="8">
        <v>0</v>
      </c>
      <c r="J21" s="8">
        <v>1</v>
      </c>
      <c r="K21" s="1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8" t="s">
        <v>25</v>
      </c>
      <c r="B22" s="8" t="s">
        <v>26</v>
      </c>
      <c r="C22" s="8" t="s">
        <v>39</v>
      </c>
      <c r="D22" s="8" t="s">
        <v>14</v>
      </c>
      <c r="E22" s="9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1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8" t="s">
        <v>25</v>
      </c>
      <c r="B23" s="8" t="s">
        <v>26</v>
      </c>
      <c r="C23" s="8" t="s">
        <v>40</v>
      </c>
      <c r="D23" s="8" t="s">
        <v>14</v>
      </c>
      <c r="E23" s="9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1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8" t="s">
        <v>25</v>
      </c>
      <c r="B24" s="8" t="s">
        <v>26</v>
      </c>
      <c r="C24" s="8" t="s">
        <v>41</v>
      </c>
      <c r="D24" s="8" t="s">
        <v>14</v>
      </c>
      <c r="E24" s="9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8" t="s">
        <v>25</v>
      </c>
      <c r="B25" s="8" t="s">
        <v>26</v>
      </c>
      <c r="C25" s="8" t="s">
        <v>42</v>
      </c>
      <c r="D25" s="8" t="s">
        <v>14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8" t="s">
        <v>25</v>
      </c>
      <c r="B26" s="8" t="s">
        <v>26</v>
      </c>
      <c r="C26" s="8" t="s">
        <v>43</v>
      </c>
      <c r="D26" s="1" t="s">
        <v>14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8" t="s">
        <v>25</v>
      </c>
      <c r="B27" s="8" t="s">
        <v>26</v>
      </c>
      <c r="C27" s="8" t="s">
        <v>44</v>
      </c>
      <c r="D27" s="8" t="s">
        <v>14</v>
      </c>
      <c r="E27" s="9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8" t="s">
        <v>25</v>
      </c>
      <c r="B28" s="8" t="s">
        <v>26</v>
      </c>
      <c r="C28" s="8" t="s">
        <v>45</v>
      </c>
      <c r="D28" s="8" t="s">
        <v>14</v>
      </c>
      <c r="E28" s="10">
        <v>0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8" t="s">
        <v>25</v>
      </c>
      <c r="B29" s="8" t="s">
        <v>26</v>
      </c>
      <c r="C29" s="8" t="s">
        <v>46</v>
      </c>
      <c r="D29" s="8" t="s">
        <v>14</v>
      </c>
      <c r="E29" s="10">
        <v>0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8" t="s">
        <v>25</v>
      </c>
      <c r="B30" s="8" t="s">
        <v>26</v>
      </c>
      <c r="C30" s="8" t="s">
        <v>47</v>
      </c>
      <c r="D30" s="8" t="s">
        <v>14</v>
      </c>
      <c r="E30" s="10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8" t="s">
        <v>25</v>
      </c>
      <c r="B31" s="8" t="s">
        <v>26</v>
      </c>
      <c r="C31" s="8" t="s">
        <v>48</v>
      </c>
      <c r="D31" s="8" t="s">
        <v>14</v>
      </c>
      <c r="E31" s="10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8" t="s">
        <v>25</v>
      </c>
      <c r="B32" s="8" t="s">
        <v>26</v>
      </c>
      <c r="C32" s="8" t="s">
        <v>49</v>
      </c>
      <c r="D32" s="8" t="s">
        <v>14</v>
      </c>
      <c r="E32" s="10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8" t="s">
        <v>25</v>
      </c>
      <c r="B33" s="8" t="s">
        <v>26</v>
      </c>
      <c r="C33" s="8" t="s">
        <v>50</v>
      </c>
      <c r="D33" s="8" t="s">
        <v>14</v>
      </c>
      <c r="E33" s="9">
        <v>0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1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8" t="s">
        <v>25</v>
      </c>
      <c r="B34" s="8" t="s">
        <v>26</v>
      </c>
      <c r="C34" s="8" t="s">
        <v>51</v>
      </c>
      <c r="D34" s="8" t="s">
        <v>14</v>
      </c>
      <c r="E34" s="9">
        <v>0</v>
      </c>
      <c r="F34" s="8">
        <v>1</v>
      </c>
      <c r="G34" s="8">
        <v>0</v>
      </c>
      <c r="H34" s="8">
        <v>0</v>
      </c>
      <c r="I34" s="8">
        <v>0</v>
      </c>
      <c r="J34" s="8">
        <v>1</v>
      </c>
      <c r="K34" s="1"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8" t="s">
        <v>25</v>
      </c>
      <c r="B35" s="8" t="s">
        <v>26</v>
      </c>
      <c r="C35" s="8" t="s">
        <v>52</v>
      </c>
      <c r="D35" s="8" t="s">
        <v>14</v>
      </c>
      <c r="E35" s="9">
        <v>0</v>
      </c>
      <c r="F35" s="8">
        <v>0</v>
      </c>
      <c r="G35" s="8">
        <v>1</v>
      </c>
      <c r="H35" s="8">
        <v>0</v>
      </c>
      <c r="I35" s="8">
        <v>0</v>
      </c>
      <c r="J35" s="8">
        <v>1</v>
      </c>
      <c r="K35" s="1"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8" t="s">
        <v>25</v>
      </c>
      <c r="B36" s="8" t="s">
        <v>26</v>
      </c>
      <c r="C36" s="8" t="s">
        <v>53</v>
      </c>
      <c r="D36" s="8" t="s">
        <v>14</v>
      </c>
      <c r="E36" s="9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1"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8" t="s">
        <v>25</v>
      </c>
      <c r="B37" s="8" t="s">
        <v>26</v>
      </c>
      <c r="C37" s="8" t="s">
        <v>54</v>
      </c>
      <c r="D37" s="8" t="s">
        <v>14</v>
      </c>
      <c r="E37" s="9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1"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8" t="s">
        <v>25</v>
      </c>
      <c r="B38" s="8" t="s">
        <v>26</v>
      </c>
      <c r="C38" s="8" t="s">
        <v>55</v>
      </c>
      <c r="D38" s="8" t="s">
        <v>14</v>
      </c>
      <c r="E38" s="9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1"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8" t="s">
        <v>25</v>
      </c>
      <c r="B39" s="8" t="s">
        <v>26</v>
      </c>
      <c r="C39" s="8" t="s">
        <v>56</v>
      </c>
      <c r="D39" s="8" t="s">
        <v>14</v>
      </c>
      <c r="E39" s="9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1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8" t="s">
        <v>25</v>
      </c>
      <c r="B40" s="8" t="s">
        <v>26</v>
      </c>
      <c r="C40" s="8" t="s">
        <v>57</v>
      </c>
      <c r="D40" s="8" t="s">
        <v>14</v>
      </c>
      <c r="E40" s="9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1"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1" t="s">
        <v>25</v>
      </c>
      <c r="B41" s="11" t="s">
        <v>58</v>
      </c>
      <c r="C41" s="11" t="s">
        <v>59</v>
      </c>
      <c r="D41" s="11" t="s">
        <v>60</v>
      </c>
      <c r="E41" s="12">
        <v>0</v>
      </c>
      <c r="F41" s="11">
        <v>0</v>
      </c>
      <c r="G41" s="11">
        <v>0</v>
      </c>
      <c r="H41" s="11">
        <v>0</v>
      </c>
      <c r="I41" s="11">
        <v>0</v>
      </c>
      <c r="J41" s="8">
        <v>1</v>
      </c>
      <c r="K41" s="1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1" t="s">
        <v>25</v>
      </c>
      <c r="B42" s="11" t="s">
        <v>58</v>
      </c>
      <c r="C42" s="11" t="s">
        <v>61</v>
      </c>
      <c r="D42" s="11" t="s">
        <v>60</v>
      </c>
      <c r="E42" s="12">
        <v>0</v>
      </c>
      <c r="F42" s="11">
        <v>0</v>
      </c>
      <c r="G42" s="11">
        <v>0</v>
      </c>
      <c r="H42" s="11">
        <v>0</v>
      </c>
      <c r="I42" s="11">
        <v>0</v>
      </c>
      <c r="J42" s="8">
        <v>1</v>
      </c>
      <c r="K42" s="1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1" t="s">
        <v>25</v>
      </c>
      <c r="B43" s="11" t="s">
        <v>58</v>
      </c>
      <c r="C43" s="11" t="s">
        <v>62</v>
      </c>
      <c r="D43" s="11" t="s">
        <v>60</v>
      </c>
      <c r="E43" s="12">
        <v>0</v>
      </c>
      <c r="F43" s="11">
        <v>0</v>
      </c>
      <c r="G43" s="11">
        <v>0</v>
      </c>
      <c r="H43" s="11">
        <v>0</v>
      </c>
      <c r="I43" s="11">
        <v>0</v>
      </c>
      <c r="J43" s="8">
        <v>1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1" t="s">
        <v>25</v>
      </c>
      <c r="B44" s="11" t="s">
        <v>58</v>
      </c>
      <c r="C44" s="11" t="s">
        <v>63</v>
      </c>
      <c r="D44" s="11" t="s">
        <v>60</v>
      </c>
      <c r="E44" s="12">
        <v>0</v>
      </c>
      <c r="F44" s="11">
        <v>0</v>
      </c>
      <c r="G44" s="11">
        <v>0</v>
      </c>
      <c r="H44" s="11">
        <v>0</v>
      </c>
      <c r="I44" s="11">
        <v>0</v>
      </c>
      <c r="J44" s="8">
        <v>1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1" t="s">
        <v>25</v>
      </c>
      <c r="B45" s="11" t="s">
        <v>58</v>
      </c>
      <c r="C45" s="11" t="s">
        <v>64</v>
      </c>
      <c r="D45" s="11" t="s">
        <v>60</v>
      </c>
      <c r="E45" s="12">
        <v>0</v>
      </c>
      <c r="F45" s="11">
        <v>0</v>
      </c>
      <c r="G45" s="11">
        <v>0</v>
      </c>
      <c r="H45" s="11">
        <v>0</v>
      </c>
      <c r="I45" s="11">
        <v>0</v>
      </c>
      <c r="J45" s="8">
        <v>1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1" t="s">
        <v>25</v>
      </c>
      <c r="B46" s="11" t="s">
        <v>58</v>
      </c>
      <c r="C46" s="11" t="s">
        <v>65</v>
      </c>
      <c r="D46" s="11" t="s">
        <v>60</v>
      </c>
      <c r="E46" s="12">
        <v>0</v>
      </c>
      <c r="F46" s="11">
        <v>0</v>
      </c>
      <c r="G46" s="11">
        <v>0</v>
      </c>
      <c r="H46" s="11">
        <v>0</v>
      </c>
      <c r="I46" s="11">
        <v>0</v>
      </c>
      <c r="J46" s="8">
        <v>1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1" t="s">
        <v>25</v>
      </c>
      <c r="B47" s="11" t="s">
        <v>58</v>
      </c>
      <c r="C47" s="11" t="s">
        <v>66</v>
      </c>
      <c r="D47" s="11" t="s">
        <v>60</v>
      </c>
      <c r="E47" s="12">
        <v>0</v>
      </c>
      <c r="F47" s="11">
        <v>0</v>
      </c>
      <c r="G47" s="11">
        <v>0</v>
      </c>
      <c r="H47" s="11">
        <v>0</v>
      </c>
      <c r="I47" s="11">
        <v>0</v>
      </c>
      <c r="J47" s="8">
        <v>1</v>
      </c>
      <c r="K47" s="1"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1" t="s">
        <v>25</v>
      </c>
      <c r="B48" s="11" t="s">
        <v>58</v>
      </c>
      <c r="C48" s="11" t="s">
        <v>67</v>
      </c>
      <c r="D48" s="11" t="s">
        <v>60</v>
      </c>
      <c r="E48" s="12">
        <v>0</v>
      </c>
      <c r="F48" s="11">
        <v>0</v>
      </c>
      <c r="G48" s="11">
        <v>0</v>
      </c>
      <c r="H48" s="11">
        <v>0</v>
      </c>
      <c r="I48" s="11">
        <v>0</v>
      </c>
      <c r="J48" s="8">
        <v>1</v>
      </c>
      <c r="K48" s="1"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1" t="s">
        <v>25</v>
      </c>
      <c r="B49" s="11" t="s">
        <v>58</v>
      </c>
      <c r="C49" s="11" t="s">
        <v>68</v>
      </c>
      <c r="D49" s="11" t="s">
        <v>60</v>
      </c>
      <c r="E49" s="12">
        <v>0</v>
      </c>
      <c r="F49" s="11">
        <v>0</v>
      </c>
      <c r="G49" s="11">
        <v>0</v>
      </c>
      <c r="H49" s="11">
        <v>0</v>
      </c>
      <c r="I49" s="11">
        <v>0</v>
      </c>
      <c r="J49" s="8">
        <v>1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1" t="s">
        <v>25</v>
      </c>
      <c r="B50" s="11" t="s">
        <v>58</v>
      </c>
      <c r="C50" s="11" t="s">
        <v>69</v>
      </c>
      <c r="D50" s="11" t="s">
        <v>60</v>
      </c>
      <c r="E50" s="12">
        <v>0</v>
      </c>
      <c r="F50" s="11">
        <v>0</v>
      </c>
      <c r="G50" s="11">
        <v>0</v>
      </c>
      <c r="H50" s="11">
        <v>0</v>
      </c>
      <c r="I50" s="11">
        <v>0</v>
      </c>
      <c r="J50" s="8">
        <v>1</v>
      </c>
      <c r="K50" s="1"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1" t="s">
        <v>25</v>
      </c>
      <c r="B51" s="11" t="s">
        <v>58</v>
      </c>
      <c r="C51" s="11" t="s">
        <v>70</v>
      </c>
      <c r="D51" s="11" t="s">
        <v>60</v>
      </c>
      <c r="E51" s="12">
        <v>0</v>
      </c>
      <c r="F51" s="11">
        <v>0</v>
      </c>
      <c r="G51" s="11">
        <v>0</v>
      </c>
      <c r="H51" s="11">
        <v>0</v>
      </c>
      <c r="I51" s="11">
        <v>0</v>
      </c>
      <c r="J51" s="8">
        <v>1</v>
      </c>
      <c r="K51" s="1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1" t="s">
        <v>25</v>
      </c>
      <c r="B52" s="11" t="s">
        <v>58</v>
      </c>
      <c r="C52" s="11" t="s">
        <v>71</v>
      </c>
      <c r="D52" s="11" t="s">
        <v>60</v>
      </c>
      <c r="E52" s="12">
        <v>0</v>
      </c>
      <c r="F52" s="11">
        <v>0</v>
      </c>
      <c r="G52" s="11">
        <v>0</v>
      </c>
      <c r="H52" s="11">
        <v>0</v>
      </c>
      <c r="I52" s="11">
        <v>0</v>
      </c>
      <c r="J52" s="8">
        <v>1</v>
      </c>
      <c r="K52" s="1"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1" t="s">
        <v>25</v>
      </c>
      <c r="B53" s="11" t="s">
        <v>58</v>
      </c>
      <c r="C53" s="11" t="s">
        <v>72</v>
      </c>
      <c r="D53" s="11" t="s">
        <v>60</v>
      </c>
      <c r="E53" s="12">
        <v>0</v>
      </c>
      <c r="F53" s="11">
        <v>0</v>
      </c>
      <c r="G53" s="11">
        <v>0</v>
      </c>
      <c r="H53" s="11">
        <v>0</v>
      </c>
      <c r="I53" s="11">
        <v>0</v>
      </c>
      <c r="J53" s="8">
        <v>1</v>
      </c>
      <c r="K53" s="1">
        <v>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1" t="s">
        <v>25</v>
      </c>
      <c r="B54" s="11" t="s">
        <v>58</v>
      </c>
      <c r="C54" s="11" t="s">
        <v>73</v>
      </c>
      <c r="D54" s="11" t="s">
        <v>60</v>
      </c>
      <c r="E54" s="12">
        <v>0</v>
      </c>
      <c r="F54" s="11">
        <v>0</v>
      </c>
      <c r="G54" s="11">
        <v>0</v>
      </c>
      <c r="H54" s="11">
        <v>0</v>
      </c>
      <c r="I54" s="11">
        <v>0</v>
      </c>
      <c r="J54" s="8">
        <v>1</v>
      </c>
      <c r="K54" s="1">
        <v>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1" t="s">
        <v>25</v>
      </c>
      <c r="B55" s="11" t="s">
        <v>58</v>
      </c>
      <c r="C55" s="11" t="s">
        <v>74</v>
      </c>
      <c r="D55" s="11" t="s">
        <v>60</v>
      </c>
      <c r="E55" s="12">
        <v>0</v>
      </c>
      <c r="F55" s="11">
        <v>0</v>
      </c>
      <c r="G55" s="11">
        <v>0</v>
      </c>
      <c r="H55" s="11">
        <v>0</v>
      </c>
      <c r="I55" s="11">
        <v>0</v>
      </c>
      <c r="J55" s="8">
        <v>1</v>
      </c>
      <c r="K55" s="1">
        <v>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" t="s">
        <v>25</v>
      </c>
      <c r="B56" s="11" t="s">
        <v>58</v>
      </c>
      <c r="C56" s="11" t="s">
        <v>75</v>
      </c>
      <c r="D56" s="11" t="s">
        <v>60</v>
      </c>
      <c r="E56" s="12">
        <v>0</v>
      </c>
      <c r="F56" s="11">
        <v>0</v>
      </c>
      <c r="G56" s="11">
        <v>0</v>
      </c>
      <c r="H56" s="11">
        <v>0</v>
      </c>
      <c r="I56" s="11">
        <v>0</v>
      </c>
      <c r="J56" s="8">
        <v>1</v>
      </c>
      <c r="K56" s="1">
        <v>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1" t="s">
        <v>25</v>
      </c>
      <c r="B57" s="11" t="s">
        <v>58</v>
      </c>
      <c r="C57" s="11" t="s">
        <v>76</v>
      </c>
      <c r="D57" s="11" t="s">
        <v>60</v>
      </c>
      <c r="E57" s="12">
        <v>0</v>
      </c>
      <c r="F57" s="11">
        <v>0</v>
      </c>
      <c r="G57" s="11">
        <v>0</v>
      </c>
      <c r="H57" s="11">
        <v>0</v>
      </c>
      <c r="I57" s="11">
        <v>0</v>
      </c>
      <c r="J57" s="8">
        <v>1</v>
      </c>
      <c r="K57" s="1">
        <v>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1" t="s">
        <v>25</v>
      </c>
      <c r="B58" s="11" t="s">
        <v>58</v>
      </c>
      <c r="C58" s="11" t="s">
        <v>77</v>
      </c>
      <c r="D58" s="11" t="s">
        <v>60</v>
      </c>
      <c r="E58" s="12">
        <v>0</v>
      </c>
      <c r="F58" s="11">
        <v>0</v>
      </c>
      <c r="G58" s="11">
        <v>0</v>
      </c>
      <c r="H58" s="11">
        <v>0</v>
      </c>
      <c r="I58" s="11">
        <v>0</v>
      </c>
      <c r="J58" s="8">
        <v>1</v>
      </c>
      <c r="K58" s="1">
        <v>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1" t="s">
        <v>25</v>
      </c>
      <c r="B59" s="11" t="s">
        <v>58</v>
      </c>
      <c r="C59" s="11" t="s">
        <v>78</v>
      </c>
      <c r="D59" s="11" t="s">
        <v>60</v>
      </c>
      <c r="E59" s="12">
        <v>0</v>
      </c>
      <c r="F59" s="11">
        <v>0</v>
      </c>
      <c r="G59" s="11">
        <v>0</v>
      </c>
      <c r="H59" s="11">
        <v>0</v>
      </c>
      <c r="I59" s="11">
        <v>0</v>
      </c>
      <c r="J59" s="8">
        <v>1</v>
      </c>
      <c r="K59" s="1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1" t="s">
        <v>25</v>
      </c>
      <c r="B60" s="11" t="s">
        <v>58</v>
      </c>
      <c r="C60" s="11" t="s">
        <v>79</v>
      </c>
      <c r="D60" s="11" t="s">
        <v>60</v>
      </c>
      <c r="E60" s="12">
        <v>0</v>
      </c>
      <c r="F60" s="11">
        <v>0</v>
      </c>
      <c r="G60" s="11">
        <v>0</v>
      </c>
      <c r="H60" s="11">
        <v>0</v>
      </c>
      <c r="I60" s="11">
        <v>0</v>
      </c>
      <c r="J60" s="8">
        <v>1</v>
      </c>
      <c r="K60" s="1">
        <v>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1" t="s">
        <v>25</v>
      </c>
      <c r="B61" s="11" t="s">
        <v>58</v>
      </c>
      <c r="C61" s="11" t="s">
        <v>80</v>
      </c>
      <c r="D61" s="11" t="s">
        <v>60</v>
      </c>
      <c r="E61" s="12">
        <v>0</v>
      </c>
      <c r="F61" s="11">
        <v>0</v>
      </c>
      <c r="G61" s="11">
        <v>0</v>
      </c>
      <c r="H61" s="11">
        <v>0</v>
      </c>
      <c r="I61" s="11">
        <v>0</v>
      </c>
      <c r="J61" s="8">
        <v>1</v>
      </c>
      <c r="K61" s="1">
        <v>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1" t="s">
        <v>25</v>
      </c>
      <c r="B62" s="11" t="s">
        <v>58</v>
      </c>
      <c r="C62" s="11" t="s">
        <v>81</v>
      </c>
      <c r="D62" s="11" t="s">
        <v>60</v>
      </c>
      <c r="E62" s="12">
        <v>0</v>
      </c>
      <c r="F62" s="11">
        <v>0</v>
      </c>
      <c r="G62" s="11">
        <v>0</v>
      </c>
      <c r="H62" s="11">
        <v>0</v>
      </c>
      <c r="I62" s="11">
        <v>0</v>
      </c>
      <c r="J62" s="8">
        <v>1</v>
      </c>
      <c r="K62" s="1"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1" t="s">
        <v>25</v>
      </c>
      <c r="B63" s="11" t="s">
        <v>58</v>
      </c>
      <c r="C63" s="11" t="s">
        <v>82</v>
      </c>
      <c r="D63" s="11" t="s">
        <v>60</v>
      </c>
      <c r="E63" s="12">
        <v>0</v>
      </c>
      <c r="F63" s="11">
        <v>0</v>
      </c>
      <c r="G63" s="11">
        <v>0</v>
      </c>
      <c r="H63" s="11">
        <v>0</v>
      </c>
      <c r="I63" s="11">
        <v>0</v>
      </c>
      <c r="J63" s="8">
        <v>1</v>
      </c>
      <c r="K63" s="1"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1" t="s">
        <v>25</v>
      </c>
      <c r="B64" s="11" t="s">
        <v>58</v>
      </c>
      <c r="C64" s="11" t="s">
        <v>83</v>
      </c>
      <c r="D64" s="11" t="s">
        <v>60</v>
      </c>
      <c r="E64" s="12">
        <v>0</v>
      </c>
      <c r="F64" s="11">
        <v>0</v>
      </c>
      <c r="G64" s="11">
        <v>0</v>
      </c>
      <c r="H64" s="11">
        <v>0</v>
      </c>
      <c r="I64" s="11">
        <v>0</v>
      </c>
      <c r="J64" s="8">
        <v>1</v>
      </c>
      <c r="K64" s="1"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1" t="s">
        <v>25</v>
      </c>
      <c r="B65" s="11" t="s">
        <v>58</v>
      </c>
      <c r="C65" s="11" t="s">
        <v>84</v>
      </c>
      <c r="D65" s="11" t="s">
        <v>60</v>
      </c>
      <c r="E65" s="12">
        <v>0</v>
      </c>
      <c r="F65" s="11">
        <v>0</v>
      </c>
      <c r="G65" s="11">
        <v>0</v>
      </c>
      <c r="H65" s="11">
        <v>0</v>
      </c>
      <c r="I65" s="11">
        <v>0</v>
      </c>
      <c r="J65" s="8">
        <v>1</v>
      </c>
      <c r="K65" s="1"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1" t="s">
        <v>25</v>
      </c>
      <c r="B66" s="11" t="s">
        <v>58</v>
      </c>
      <c r="C66" s="11" t="s">
        <v>85</v>
      </c>
      <c r="D66" s="11" t="s">
        <v>60</v>
      </c>
      <c r="E66" s="12">
        <v>0</v>
      </c>
      <c r="F66" s="11">
        <v>0</v>
      </c>
      <c r="G66" s="11">
        <v>0</v>
      </c>
      <c r="H66" s="11">
        <v>0</v>
      </c>
      <c r="I66" s="11">
        <v>0</v>
      </c>
      <c r="J66" s="8">
        <v>1</v>
      </c>
      <c r="K66" s="1"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1" t="s">
        <v>25</v>
      </c>
      <c r="B67" s="11" t="s">
        <v>58</v>
      </c>
      <c r="C67" s="11" t="s">
        <v>86</v>
      </c>
      <c r="D67" s="11" t="s">
        <v>60</v>
      </c>
      <c r="E67" s="12">
        <v>0</v>
      </c>
      <c r="F67" s="11">
        <v>0</v>
      </c>
      <c r="G67" s="11">
        <v>0</v>
      </c>
      <c r="H67" s="11">
        <v>0</v>
      </c>
      <c r="I67" s="11">
        <v>0</v>
      </c>
      <c r="J67" s="8">
        <v>1</v>
      </c>
      <c r="K67" s="1"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1" t="s">
        <v>25</v>
      </c>
      <c r="B68" s="11" t="s">
        <v>58</v>
      </c>
      <c r="C68" s="11" t="s">
        <v>87</v>
      </c>
      <c r="D68" s="11" t="s">
        <v>60</v>
      </c>
      <c r="E68" s="12">
        <v>0</v>
      </c>
      <c r="F68" s="11">
        <v>0</v>
      </c>
      <c r="G68" s="11">
        <v>0</v>
      </c>
      <c r="H68" s="11">
        <v>0</v>
      </c>
      <c r="I68" s="11">
        <v>0</v>
      </c>
      <c r="J68" s="8">
        <v>1</v>
      </c>
      <c r="K68" s="1"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1" t="s">
        <v>25</v>
      </c>
      <c r="B69" s="11" t="s">
        <v>58</v>
      </c>
      <c r="C69" s="11" t="s">
        <v>88</v>
      </c>
      <c r="D69" s="11" t="s">
        <v>60</v>
      </c>
      <c r="E69" s="12">
        <v>0</v>
      </c>
      <c r="F69" s="11">
        <v>0</v>
      </c>
      <c r="G69" s="11">
        <v>0</v>
      </c>
      <c r="H69" s="11">
        <v>0</v>
      </c>
      <c r="I69" s="11">
        <v>0</v>
      </c>
      <c r="J69" s="8">
        <v>1</v>
      </c>
      <c r="K69" s="1"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1" t="s">
        <v>25</v>
      </c>
      <c r="B70" s="11" t="s">
        <v>58</v>
      </c>
      <c r="C70" s="11" t="s">
        <v>89</v>
      </c>
      <c r="D70" s="11" t="s">
        <v>60</v>
      </c>
      <c r="E70" s="12">
        <v>0</v>
      </c>
      <c r="F70" s="11">
        <v>0</v>
      </c>
      <c r="G70" s="11">
        <v>0</v>
      </c>
      <c r="H70" s="11">
        <v>0</v>
      </c>
      <c r="I70" s="11">
        <v>0</v>
      </c>
      <c r="J70" s="8">
        <v>1</v>
      </c>
      <c r="K70" s="1"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1" t="s">
        <v>25</v>
      </c>
      <c r="B71" s="11" t="s">
        <v>58</v>
      </c>
      <c r="C71" s="11" t="s">
        <v>90</v>
      </c>
      <c r="D71" s="11" t="s">
        <v>60</v>
      </c>
      <c r="E71" s="12">
        <v>0</v>
      </c>
      <c r="F71" s="11">
        <v>0</v>
      </c>
      <c r="G71" s="11">
        <v>0</v>
      </c>
      <c r="H71" s="11">
        <v>0</v>
      </c>
      <c r="I71" s="11">
        <v>0</v>
      </c>
      <c r="J71" s="8">
        <v>1</v>
      </c>
      <c r="K71" s="1"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8" t="s">
        <v>25</v>
      </c>
      <c r="B72" s="8" t="s">
        <v>91</v>
      </c>
      <c r="C72" s="8" t="s">
        <v>92</v>
      </c>
      <c r="D72" s="8" t="s">
        <v>14</v>
      </c>
      <c r="E72" s="9">
        <v>1</v>
      </c>
      <c r="F72" s="8">
        <v>0</v>
      </c>
      <c r="G72" s="8">
        <v>0</v>
      </c>
      <c r="H72" s="8">
        <v>0</v>
      </c>
      <c r="I72" s="8">
        <v>1</v>
      </c>
      <c r="J72" s="1">
        <v>1</v>
      </c>
      <c r="K72" s="1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8" t="s">
        <v>25</v>
      </c>
      <c r="B73" s="8" t="s">
        <v>91</v>
      </c>
      <c r="C73" s="8" t="s">
        <v>93</v>
      </c>
      <c r="D73" s="8" t="s">
        <v>14</v>
      </c>
      <c r="E73" s="9">
        <v>1</v>
      </c>
      <c r="F73" s="8">
        <v>0</v>
      </c>
      <c r="G73" s="8">
        <v>0</v>
      </c>
      <c r="H73" s="8">
        <v>0</v>
      </c>
      <c r="I73" s="8">
        <v>1</v>
      </c>
      <c r="J73" s="1">
        <v>1</v>
      </c>
      <c r="K73" s="1">
        <v>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8" t="s">
        <v>25</v>
      </c>
      <c r="B74" s="8" t="s">
        <v>91</v>
      </c>
      <c r="C74" s="8" t="s">
        <v>94</v>
      </c>
      <c r="D74" s="8" t="s">
        <v>14</v>
      </c>
      <c r="E74" s="9">
        <v>1</v>
      </c>
      <c r="F74" s="8">
        <v>0</v>
      </c>
      <c r="G74" s="8">
        <v>0</v>
      </c>
      <c r="H74" s="8">
        <v>0</v>
      </c>
      <c r="I74" s="8">
        <v>1</v>
      </c>
      <c r="J74" s="1">
        <v>1</v>
      </c>
      <c r="K74" s="1">
        <v>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8" t="s">
        <v>25</v>
      </c>
      <c r="B75" s="8" t="s">
        <v>91</v>
      </c>
      <c r="C75" s="8" t="s">
        <v>95</v>
      </c>
      <c r="D75" s="8" t="s">
        <v>14</v>
      </c>
      <c r="E75" s="9">
        <v>1</v>
      </c>
      <c r="F75" s="8">
        <v>0</v>
      </c>
      <c r="G75" s="8">
        <v>0</v>
      </c>
      <c r="H75" s="8">
        <v>0</v>
      </c>
      <c r="I75" s="8">
        <v>1</v>
      </c>
      <c r="J75" s="1">
        <v>1</v>
      </c>
      <c r="K75" s="1">
        <v>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8" t="s">
        <v>25</v>
      </c>
      <c r="B76" s="8" t="s">
        <v>91</v>
      </c>
      <c r="C76" s="8" t="s">
        <v>96</v>
      </c>
      <c r="D76" s="8" t="s">
        <v>14</v>
      </c>
      <c r="E76" s="9">
        <v>1</v>
      </c>
      <c r="F76" s="8">
        <v>0</v>
      </c>
      <c r="G76" s="8">
        <v>0</v>
      </c>
      <c r="H76" s="8">
        <v>0</v>
      </c>
      <c r="I76" s="8">
        <v>1</v>
      </c>
      <c r="J76" s="1">
        <v>1</v>
      </c>
      <c r="K76" s="1">
        <v>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8" t="s">
        <v>25</v>
      </c>
      <c r="B77" s="8" t="s">
        <v>91</v>
      </c>
      <c r="C77" s="8" t="s">
        <v>97</v>
      </c>
      <c r="D77" s="8" t="s">
        <v>14</v>
      </c>
      <c r="E77" s="9">
        <v>1</v>
      </c>
      <c r="F77" s="8">
        <v>0</v>
      </c>
      <c r="G77" s="8">
        <v>0</v>
      </c>
      <c r="H77" s="8">
        <v>0</v>
      </c>
      <c r="I77" s="8">
        <v>1</v>
      </c>
      <c r="J77" s="1">
        <v>1</v>
      </c>
      <c r="K77" s="1">
        <v>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8" t="s">
        <v>25</v>
      </c>
      <c r="B78" s="8" t="s">
        <v>91</v>
      </c>
      <c r="C78" s="8" t="s">
        <v>98</v>
      </c>
      <c r="D78" s="8" t="s">
        <v>14</v>
      </c>
      <c r="E78" s="9">
        <v>1</v>
      </c>
      <c r="F78" s="8">
        <v>0</v>
      </c>
      <c r="G78" s="8">
        <v>0</v>
      </c>
      <c r="H78" s="8">
        <v>0</v>
      </c>
      <c r="I78" s="8">
        <v>1</v>
      </c>
      <c r="J78" s="8">
        <v>1</v>
      </c>
      <c r="K78" s="8">
        <v>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8" t="s">
        <v>25</v>
      </c>
      <c r="B79" s="8" t="s">
        <v>91</v>
      </c>
      <c r="C79" s="8" t="s">
        <v>99</v>
      </c>
      <c r="D79" s="8" t="s">
        <v>14</v>
      </c>
      <c r="E79" s="9">
        <v>1</v>
      </c>
      <c r="F79" s="8">
        <v>0</v>
      </c>
      <c r="G79" s="8">
        <v>0</v>
      </c>
      <c r="H79" s="8">
        <v>0</v>
      </c>
      <c r="I79" s="8">
        <v>1</v>
      </c>
      <c r="J79" s="8">
        <v>1</v>
      </c>
      <c r="K79" s="8"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8" t="s">
        <v>25</v>
      </c>
      <c r="B80" s="8" t="s">
        <v>91</v>
      </c>
      <c r="C80" s="8" t="s">
        <v>100</v>
      </c>
      <c r="D80" s="8" t="s">
        <v>14</v>
      </c>
      <c r="E80" s="9">
        <v>1</v>
      </c>
      <c r="F80" s="8">
        <v>0</v>
      </c>
      <c r="G80" s="8">
        <v>0</v>
      </c>
      <c r="H80" s="8">
        <v>0</v>
      </c>
      <c r="I80" s="8">
        <v>1</v>
      </c>
      <c r="J80" s="8">
        <v>1</v>
      </c>
      <c r="K80" s="8"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8" t="s">
        <v>25</v>
      </c>
      <c r="B81" s="8" t="s">
        <v>91</v>
      </c>
      <c r="C81" s="8" t="s">
        <v>101</v>
      </c>
      <c r="D81" s="8" t="s">
        <v>14</v>
      </c>
      <c r="E81" s="9">
        <v>1</v>
      </c>
      <c r="F81" s="8">
        <v>0</v>
      </c>
      <c r="G81" s="8">
        <v>0</v>
      </c>
      <c r="H81" s="8">
        <v>0</v>
      </c>
      <c r="I81" s="8">
        <v>1</v>
      </c>
      <c r="J81" s="8">
        <v>1</v>
      </c>
      <c r="K81" s="8"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8" t="s">
        <v>25</v>
      </c>
      <c r="B82" s="8" t="s">
        <v>91</v>
      </c>
      <c r="C82" s="8" t="s">
        <v>102</v>
      </c>
      <c r="D82" s="8" t="s">
        <v>14</v>
      </c>
      <c r="E82" s="9">
        <v>1</v>
      </c>
      <c r="F82" s="8">
        <v>0</v>
      </c>
      <c r="G82" s="8">
        <v>0</v>
      </c>
      <c r="H82" s="8">
        <v>0</v>
      </c>
      <c r="I82" s="8">
        <v>1</v>
      </c>
      <c r="J82" s="8">
        <v>1</v>
      </c>
      <c r="K82" s="8"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8" t="s">
        <v>25</v>
      </c>
      <c r="B83" s="8" t="s">
        <v>91</v>
      </c>
      <c r="C83" s="8" t="s">
        <v>103</v>
      </c>
      <c r="D83" s="8" t="s">
        <v>14</v>
      </c>
      <c r="E83" s="9">
        <v>0</v>
      </c>
      <c r="F83" s="8">
        <v>1</v>
      </c>
      <c r="G83" s="8">
        <v>0</v>
      </c>
      <c r="H83" s="8">
        <v>1</v>
      </c>
      <c r="I83" s="8">
        <v>0</v>
      </c>
      <c r="J83" s="8">
        <v>1</v>
      </c>
      <c r="K83" s="8">
        <v>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8" t="s">
        <v>25</v>
      </c>
      <c r="B84" s="8" t="s">
        <v>91</v>
      </c>
      <c r="C84" s="8" t="s">
        <v>104</v>
      </c>
      <c r="D84" s="8" t="s">
        <v>14</v>
      </c>
      <c r="E84" s="9">
        <v>0</v>
      </c>
      <c r="F84" s="8">
        <v>1</v>
      </c>
      <c r="G84" s="8">
        <v>0</v>
      </c>
      <c r="H84" s="8">
        <v>1</v>
      </c>
      <c r="I84" s="8">
        <v>0</v>
      </c>
      <c r="J84" s="8">
        <v>1</v>
      </c>
      <c r="K84" s="8">
        <v>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8" t="s">
        <v>25</v>
      </c>
      <c r="B85" s="8" t="s">
        <v>91</v>
      </c>
      <c r="C85" s="8" t="s">
        <v>105</v>
      </c>
      <c r="D85" s="8" t="s">
        <v>14</v>
      </c>
      <c r="E85" s="9">
        <v>0</v>
      </c>
      <c r="F85" s="8">
        <v>1</v>
      </c>
      <c r="G85" s="8">
        <v>0</v>
      </c>
      <c r="H85" s="8">
        <v>1</v>
      </c>
      <c r="I85" s="8">
        <v>0</v>
      </c>
      <c r="J85" s="8">
        <v>1</v>
      </c>
      <c r="K85" s="8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8" t="s">
        <v>25</v>
      </c>
      <c r="B86" s="8" t="s">
        <v>91</v>
      </c>
      <c r="C86" s="8" t="s">
        <v>106</v>
      </c>
      <c r="D86" s="8" t="s">
        <v>14</v>
      </c>
      <c r="E86" s="9">
        <v>0</v>
      </c>
      <c r="F86" s="8">
        <v>1</v>
      </c>
      <c r="G86" s="8">
        <v>0</v>
      </c>
      <c r="H86" s="8">
        <v>1</v>
      </c>
      <c r="I86" s="8">
        <v>0</v>
      </c>
      <c r="J86" s="8">
        <v>1</v>
      </c>
      <c r="K86" s="8">
        <v>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8" t="s">
        <v>25</v>
      </c>
      <c r="B87" s="8" t="s">
        <v>91</v>
      </c>
      <c r="C87" s="8" t="s">
        <v>107</v>
      </c>
      <c r="D87" s="8" t="s">
        <v>14</v>
      </c>
      <c r="E87" s="9">
        <v>0</v>
      </c>
      <c r="F87" s="8">
        <v>1</v>
      </c>
      <c r="G87" s="8">
        <v>0</v>
      </c>
      <c r="H87" s="8">
        <v>1</v>
      </c>
      <c r="I87" s="8">
        <v>0</v>
      </c>
      <c r="J87" s="8">
        <v>1</v>
      </c>
      <c r="K87" s="8">
        <v>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8" t="s">
        <v>25</v>
      </c>
      <c r="B88" s="8" t="s">
        <v>91</v>
      </c>
      <c r="C88" s="8" t="s">
        <v>108</v>
      </c>
      <c r="D88" s="8" t="s">
        <v>14</v>
      </c>
      <c r="E88" s="9">
        <v>0</v>
      </c>
      <c r="F88" s="8">
        <v>1</v>
      </c>
      <c r="G88" s="8">
        <v>0</v>
      </c>
      <c r="H88" s="8">
        <v>1</v>
      </c>
      <c r="I88" s="8">
        <v>0</v>
      </c>
      <c r="J88" s="8">
        <v>1</v>
      </c>
      <c r="K88" s="8">
        <v>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8" t="s">
        <v>25</v>
      </c>
      <c r="B89" s="8" t="s">
        <v>109</v>
      </c>
      <c r="C89" s="8" t="s">
        <v>110</v>
      </c>
      <c r="D89" s="8" t="s">
        <v>60</v>
      </c>
      <c r="E89" s="9">
        <v>0</v>
      </c>
      <c r="F89" s="8">
        <v>0</v>
      </c>
      <c r="G89" s="8">
        <v>0</v>
      </c>
      <c r="H89" s="8">
        <v>1</v>
      </c>
      <c r="I89" s="8">
        <v>1</v>
      </c>
      <c r="J89" s="8">
        <v>1</v>
      </c>
      <c r="K89" s="8">
        <v>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8" t="s">
        <v>25</v>
      </c>
      <c r="B90" s="8" t="s">
        <v>109</v>
      </c>
      <c r="C90" s="8" t="s">
        <v>111</v>
      </c>
      <c r="D90" s="8" t="s">
        <v>60</v>
      </c>
      <c r="E90" s="9">
        <v>0</v>
      </c>
      <c r="F90" s="8">
        <v>0</v>
      </c>
      <c r="G90" s="8">
        <v>0</v>
      </c>
      <c r="H90" s="8">
        <v>1</v>
      </c>
      <c r="I90" s="8">
        <v>1</v>
      </c>
      <c r="J90" s="8">
        <v>1</v>
      </c>
      <c r="K90" s="8">
        <v>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8" t="s">
        <v>25</v>
      </c>
      <c r="B91" s="8" t="s">
        <v>109</v>
      </c>
      <c r="C91" s="8" t="s">
        <v>112</v>
      </c>
      <c r="D91" s="8" t="s">
        <v>60</v>
      </c>
      <c r="E91" s="9">
        <v>0</v>
      </c>
      <c r="F91" s="8">
        <v>0</v>
      </c>
      <c r="G91" s="8">
        <v>0</v>
      </c>
      <c r="H91" s="8">
        <v>1</v>
      </c>
      <c r="I91" s="8">
        <v>1</v>
      </c>
      <c r="J91" s="8">
        <v>1</v>
      </c>
      <c r="K91" s="8">
        <v>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8" t="s">
        <v>25</v>
      </c>
      <c r="B92" s="8" t="s">
        <v>109</v>
      </c>
      <c r="C92" s="8" t="s">
        <v>113</v>
      </c>
      <c r="D92" s="8" t="s">
        <v>60</v>
      </c>
      <c r="E92" s="9">
        <v>0</v>
      </c>
      <c r="F92" s="8">
        <v>0</v>
      </c>
      <c r="G92" s="8">
        <v>0</v>
      </c>
      <c r="H92" s="8">
        <v>1</v>
      </c>
      <c r="I92" s="8">
        <v>1</v>
      </c>
      <c r="J92" s="8">
        <v>1</v>
      </c>
      <c r="K92" s="8">
        <v>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8" t="s">
        <v>25</v>
      </c>
      <c r="B93" s="8" t="s">
        <v>109</v>
      </c>
      <c r="C93" s="8" t="s">
        <v>114</v>
      </c>
      <c r="D93" s="8" t="s">
        <v>60</v>
      </c>
      <c r="E93" s="9">
        <v>0</v>
      </c>
      <c r="F93" s="8">
        <v>0</v>
      </c>
      <c r="G93" s="8">
        <v>0</v>
      </c>
      <c r="H93" s="8">
        <v>1</v>
      </c>
      <c r="I93" s="8">
        <v>1</v>
      </c>
      <c r="J93" s="8">
        <v>1</v>
      </c>
      <c r="K93" s="8">
        <v>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8" t="s">
        <v>25</v>
      </c>
      <c r="B94" s="8" t="s">
        <v>109</v>
      </c>
      <c r="C94" s="8" t="s">
        <v>115</v>
      </c>
      <c r="D94" s="8" t="s">
        <v>60</v>
      </c>
      <c r="E94" s="9">
        <v>0</v>
      </c>
      <c r="F94" s="8">
        <v>0</v>
      </c>
      <c r="G94" s="8">
        <v>0</v>
      </c>
      <c r="H94" s="8">
        <v>1</v>
      </c>
      <c r="I94" s="8">
        <v>1</v>
      </c>
      <c r="J94" s="8">
        <v>1</v>
      </c>
      <c r="K94" s="8"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8" t="s">
        <v>25</v>
      </c>
      <c r="B95" s="8" t="s">
        <v>109</v>
      </c>
      <c r="C95" s="8" t="s">
        <v>116</v>
      </c>
      <c r="D95" s="8" t="s">
        <v>60</v>
      </c>
      <c r="E95" s="9">
        <v>0</v>
      </c>
      <c r="F95" s="8">
        <v>0</v>
      </c>
      <c r="G95" s="8">
        <v>0</v>
      </c>
      <c r="H95" s="8">
        <v>1</v>
      </c>
      <c r="I95" s="8">
        <v>1</v>
      </c>
      <c r="J95" s="8">
        <v>1</v>
      </c>
      <c r="K95" s="8"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8" t="s">
        <v>25</v>
      </c>
      <c r="B96" s="8" t="s">
        <v>109</v>
      </c>
      <c r="C96" s="8" t="s">
        <v>117</v>
      </c>
      <c r="D96" s="8" t="s">
        <v>60</v>
      </c>
      <c r="E96" s="9">
        <v>0</v>
      </c>
      <c r="F96" s="8">
        <v>0</v>
      </c>
      <c r="G96" s="8">
        <v>0</v>
      </c>
      <c r="H96" s="8">
        <v>1</v>
      </c>
      <c r="I96" s="8">
        <v>1</v>
      </c>
      <c r="J96" s="8">
        <v>1</v>
      </c>
      <c r="K96" s="8"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8" t="s">
        <v>25</v>
      </c>
      <c r="B97" s="8" t="s">
        <v>109</v>
      </c>
      <c r="C97" s="8" t="s">
        <v>118</v>
      </c>
      <c r="D97" s="8" t="s">
        <v>60</v>
      </c>
      <c r="E97" s="9">
        <v>0</v>
      </c>
      <c r="F97" s="8">
        <v>0</v>
      </c>
      <c r="G97" s="8">
        <v>0</v>
      </c>
      <c r="H97" s="8">
        <v>1</v>
      </c>
      <c r="I97" s="8">
        <v>1</v>
      </c>
      <c r="J97" s="8">
        <v>1</v>
      </c>
      <c r="K97" s="8">
        <v>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8" t="s">
        <v>25</v>
      </c>
      <c r="B98" s="8" t="s">
        <v>109</v>
      </c>
      <c r="C98" s="8" t="s">
        <v>119</v>
      </c>
      <c r="D98" s="8" t="s">
        <v>60</v>
      </c>
      <c r="E98" s="9">
        <v>0</v>
      </c>
      <c r="F98" s="8">
        <v>0</v>
      </c>
      <c r="G98" s="8">
        <v>0</v>
      </c>
      <c r="H98" s="8">
        <v>1</v>
      </c>
      <c r="I98" s="8">
        <v>1</v>
      </c>
      <c r="J98" s="8">
        <v>1</v>
      </c>
      <c r="K98" s="8">
        <v>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8" t="s">
        <v>25</v>
      </c>
      <c r="B99" s="8" t="s">
        <v>120</v>
      </c>
      <c r="C99" s="8" t="s">
        <v>121</v>
      </c>
      <c r="D99" s="8" t="s">
        <v>14</v>
      </c>
      <c r="E99" s="9">
        <v>0</v>
      </c>
      <c r="F99" s="8">
        <v>0</v>
      </c>
      <c r="G99" s="8">
        <v>0</v>
      </c>
      <c r="H99" s="8">
        <v>1</v>
      </c>
      <c r="I99" s="8">
        <v>1</v>
      </c>
      <c r="J99" s="8">
        <v>1</v>
      </c>
      <c r="K99" s="8">
        <v>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8" t="s">
        <v>122</v>
      </c>
      <c r="B100" s="8" t="s">
        <v>123</v>
      </c>
      <c r="C100" s="8" t="s">
        <v>124</v>
      </c>
      <c r="D100" s="8" t="s">
        <v>14</v>
      </c>
      <c r="E100" s="9">
        <v>0</v>
      </c>
      <c r="F100" s="8">
        <v>0</v>
      </c>
      <c r="G100" s="8">
        <v>1</v>
      </c>
      <c r="H100" s="8">
        <v>0</v>
      </c>
      <c r="I100" s="8">
        <v>0</v>
      </c>
      <c r="J100" s="8">
        <v>1</v>
      </c>
      <c r="K100" s="8">
        <v>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8" t="s">
        <v>122</v>
      </c>
      <c r="B101" s="8" t="s">
        <v>123</v>
      </c>
      <c r="C101" s="8" t="s">
        <v>125</v>
      </c>
      <c r="D101" s="8" t="s">
        <v>14</v>
      </c>
      <c r="E101" s="9">
        <v>0</v>
      </c>
      <c r="F101" s="8">
        <v>0</v>
      </c>
      <c r="G101" s="8">
        <v>1</v>
      </c>
      <c r="H101" s="8">
        <v>0</v>
      </c>
      <c r="I101" s="8">
        <v>0</v>
      </c>
      <c r="J101" s="8">
        <v>1</v>
      </c>
      <c r="K101" s="8">
        <v>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8" t="s">
        <v>122</v>
      </c>
      <c r="B102" s="8" t="s">
        <v>123</v>
      </c>
      <c r="C102" s="8" t="s">
        <v>126</v>
      </c>
      <c r="D102" s="8" t="s">
        <v>14</v>
      </c>
      <c r="E102" s="9">
        <v>0</v>
      </c>
      <c r="F102" s="8">
        <v>0</v>
      </c>
      <c r="G102" s="8">
        <v>1</v>
      </c>
      <c r="H102" s="8">
        <v>0</v>
      </c>
      <c r="I102" s="8">
        <v>0</v>
      </c>
      <c r="J102" s="8">
        <v>1</v>
      </c>
      <c r="K102" s="8">
        <v>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8" t="s">
        <v>122</v>
      </c>
      <c r="B103" s="8" t="s">
        <v>123</v>
      </c>
      <c r="C103" s="8" t="s">
        <v>127</v>
      </c>
      <c r="D103" s="8" t="s">
        <v>14</v>
      </c>
      <c r="E103" s="9">
        <v>0</v>
      </c>
      <c r="F103" s="8">
        <v>0</v>
      </c>
      <c r="G103" s="8">
        <v>1</v>
      </c>
      <c r="H103" s="8">
        <v>0</v>
      </c>
      <c r="I103" s="8">
        <v>0</v>
      </c>
      <c r="J103" s="8">
        <v>1</v>
      </c>
      <c r="K103" s="8"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8" t="s">
        <v>122</v>
      </c>
      <c r="B104" s="8" t="s">
        <v>123</v>
      </c>
      <c r="C104" s="8" t="s">
        <v>128</v>
      </c>
      <c r="D104" s="8" t="s">
        <v>14</v>
      </c>
      <c r="E104" s="9">
        <v>0</v>
      </c>
      <c r="F104" s="8">
        <v>0</v>
      </c>
      <c r="G104" s="8">
        <v>1</v>
      </c>
      <c r="H104" s="8">
        <v>0</v>
      </c>
      <c r="I104" s="8">
        <v>0</v>
      </c>
      <c r="J104" s="8">
        <v>1</v>
      </c>
      <c r="K104" s="8"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8" t="s">
        <v>122</v>
      </c>
      <c r="B105" s="8" t="s">
        <v>123</v>
      </c>
      <c r="C105" s="8" t="s">
        <v>129</v>
      </c>
      <c r="D105" s="8" t="s">
        <v>14</v>
      </c>
      <c r="E105" s="9">
        <v>0</v>
      </c>
      <c r="F105" s="8">
        <v>0</v>
      </c>
      <c r="G105" s="8">
        <v>1</v>
      </c>
      <c r="H105" s="8">
        <v>0</v>
      </c>
      <c r="I105" s="8">
        <v>0</v>
      </c>
      <c r="J105" s="8">
        <v>1</v>
      </c>
      <c r="K105" s="8">
        <v>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>
      <c r="A106" s="8" t="s">
        <v>122</v>
      </c>
      <c r="B106" s="8" t="s">
        <v>130</v>
      </c>
      <c r="C106" s="8" t="s">
        <v>131</v>
      </c>
      <c r="D106" s="13" t="s">
        <v>14</v>
      </c>
      <c r="E106" s="9">
        <v>0</v>
      </c>
      <c r="F106" s="8">
        <v>0</v>
      </c>
      <c r="G106" s="8">
        <v>1</v>
      </c>
      <c r="H106" s="8">
        <v>0</v>
      </c>
      <c r="I106" s="8">
        <v>0</v>
      </c>
      <c r="J106" s="8">
        <v>1</v>
      </c>
      <c r="K106" s="8">
        <v>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>
      <c r="A107" s="8" t="s">
        <v>122</v>
      </c>
      <c r="B107" s="8" t="s">
        <v>130</v>
      </c>
      <c r="C107" s="8" t="s">
        <v>132</v>
      </c>
      <c r="D107" s="13" t="s">
        <v>14</v>
      </c>
      <c r="E107" s="9">
        <v>0</v>
      </c>
      <c r="F107" s="8">
        <v>0</v>
      </c>
      <c r="G107" s="8">
        <v>1</v>
      </c>
      <c r="H107" s="8">
        <v>0</v>
      </c>
      <c r="I107" s="8">
        <v>0</v>
      </c>
      <c r="J107" s="8">
        <v>1</v>
      </c>
      <c r="K107" s="8">
        <v>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>
      <c r="A108" s="8" t="s">
        <v>122</v>
      </c>
      <c r="B108" s="8" t="s">
        <v>130</v>
      </c>
      <c r="C108" s="8" t="s">
        <v>133</v>
      </c>
      <c r="D108" s="13" t="s">
        <v>14</v>
      </c>
      <c r="E108" s="9">
        <v>0</v>
      </c>
      <c r="F108" s="8">
        <v>0</v>
      </c>
      <c r="G108" s="8">
        <v>1</v>
      </c>
      <c r="H108" s="8">
        <v>0</v>
      </c>
      <c r="I108" s="8">
        <v>0</v>
      </c>
      <c r="J108" s="8">
        <v>1</v>
      </c>
      <c r="K108" s="8">
        <v>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>
      <c r="A109" s="8" t="s">
        <v>122</v>
      </c>
      <c r="B109" s="8" t="s">
        <v>134</v>
      </c>
      <c r="C109" s="8" t="s">
        <v>135</v>
      </c>
      <c r="D109" s="13" t="s">
        <v>14</v>
      </c>
      <c r="E109" s="9">
        <v>0</v>
      </c>
      <c r="F109" s="8">
        <v>0</v>
      </c>
      <c r="G109" s="8">
        <v>1</v>
      </c>
      <c r="H109" s="8">
        <v>0</v>
      </c>
      <c r="I109" s="8">
        <v>0</v>
      </c>
      <c r="J109" s="8">
        <v>1</v>
      </c>
      <c r="K109" s="8">
        <v>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>
      <c r="A110" s="8" t="s">
        <v>122</v>
      </c>
      <c r="B110" s="8" t="s">
        <v>134</v>
      </c>
      <c r="C110" s="8" t="s">
        <v>136</v>
      </c>
      <c r="D110" s="13" t="s">
        <v>14</v>
      </c>
      <c r="E110" s="9">
        <v>1</v>
      </c>
      <c r="F110" s="8">
        <v>0</v>
      </c>
      <c r="G110" s="8">
        <v>0</v>
      </c>
      <c r="H110" s="8">
        <v>0</v>
      </c>
      <c r="I110" s="8">
        <v>0</v>
      </c>
      <c r="J110" s="8">
        <v>1</v>
      </c>
      <c r="K110" s="8">
        <v>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>
      <c r="A111" s="8" t="s">
        <v>122</v>
      </c>
      <c r="B111" s="8" t="s">
        <v>134</v>
      </c>
      <c r="C111" s="8" t="s">
        <v>137</v>
      </c>
      <c r="D111" s="13" t="s">
        <v>14</v>
      </c>
      <c r="E111" s="9">
        <v>1</v>
      </c>
      <c r="F111" s="8">
        <v>0</v>
      </c>
      <c r="G111" s="8">
        <v>0</v>
      </c>
      <c r="H111" s="8">
        <v>0</v>
      </c>
      <c r="I111" s="8">
        <v>0</v>
      </c>
      <c r="J111" s="8">
        <v>1</v>
      </c>
      <c r="K111" s="8">
        <v>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>
      <c r="A112" s="8" t="s">
        <v>122</v>
      </c>
      <c r="B112" s="8" t="s">
        <v>134</v>
      </c>
      <c r="C112" s="8" t="s">
        <v>138</v>
      </c>
      <c r="D112" s="13" t="s">
        <v>14</v>
      </c>
      <c r="E112" s="9">
        <v>1</v>
      </c>
      <c r="F112" s="8">
        <v>0</v>
      </c>
      <c r="G112" s="8">
        <v>0</v>
      </c>
      <c r="H112" s="8">
        <v>0</v>
      </c>
      <c r="I112" s="8">
        <v>0</v>
      </c>
      <c r="J112" s="8">
        <v>1</v>
      </c>
      <c r="K112" s="8">
        <v>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>
      <c r="A113" s="8" t="s">
        <v>122</v>
      </c>
      <c r="B113" s="8" t="s">
        <v>134</v>
      </c>
      <c r="C113" s="8" t="s">
        <v>139</v>
      </c>
      <c r="D113" s="13" t="s">
        <v>14</v>
      </c>
      <c r="E113" s="9">
        <v>1</v>
      </c>
      <c r="F113" s="8">
        <v>0</v>
      </c>
      <c r="G113" s="8">
        <v>1</v>
      </c>
      <c r="H113" s="8">
        <v>0</v>
      </c>
      <c r="I113" s="8">
        <v>0</v>
      </c>
      <c r="J113" s="8">
        <v>1</v>
      </c>
      <c r="K113" s="8">
        <v>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>
      <c r="A114" s="8" t="s">
        <v>122</v>
      </c>
      <c r="B114" s="8" t="s">
        <v>134</v>
      </c>
      <c r="C114" s="8" t="s">
        <v>140</v>
      </c>
      <c r="D114" s="13" t="s">
        <v>14</v>
      </c>
      <c r="E114" s="9">
        <v>1</v>
      </c>
      <c r="F114" s="8">
        <v>0</v>
      </c>
      <c r="G114" s="8">
        <v>1</v>
      </c>
      <c r="H114" s="8">
        <v>0</v>
      </c>
      <c r="I114" s="8">
        <v>0</v>
      </c>
      <c r="J114" s="8">
        <v>1</v>
      </c>
      <c r="K114" s="8">
        <v>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>
      <c r="A115" s="8" t="s">
        <v>122</v>
      </c>
      <c r="B115" s="8" t="s">
        <v>134</v>
      </c>
      <c r="C115" s="8" t="s">
        <v>141</v>
      </c>
      <c r="D115" s="13" t="s">
        <v>14</v>
      </c>
      <c r="E115" s="9">
        <v>1</v>
      </c>
      <c r="F115" s="8">
        <v>0</v>
      </c>
      <c r="G115" s="8">
        <v>1</v>
      </c>
      <c r="H115" s="8">
        <v>0</v>
      </c>
      <c r="I115" s="8">
        <v>0</v>
      </c>
      <c r="J115" s="8">
        <v>1</v>
      </c>
      <c r="K115" s="8">
        <v>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>
      <c r="A116" s="8" t="s">
        <v>142</v>
      </c>
      <c r="B116" s="8" t="s">
        <v>143</v>
      </c>
      <c r="C116" s="8" t="s">
        <v>144</v>
      </c>
      <c r="D116" s="13" t="s">
        <v>14</v>
      </c>
      <c r="E116" s="9">
        <v>0</v>
      </c>
      <c r="F116" s="8">
        <v>0</v>
      </c>
      <c r="G116" s="8">
        <v>0</v>
      </c>
      <c r="H116" s="8">
        <v>0</v>
      </c>
      <c r="I116" s="8">
        <v>0</v>
      </c>
      <c r="J116" s="8">
        <v>1</v>
      </c>
      <c r="K116" s="8">
        <v>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>
      <c r="A117" s="8" t="s">
        <v>142</v>
      </c>
      <c r="B117" s="8" t="s">
        <v>143</v>
      </c>
      <c r="C117" s="8" t="s">
        <v>145</v>
      </c>
      <c r="D117" s="13" t="s">
        <v>14</v>
      </c>
      <c r="E117" s="9">
        <v>1</v>
      </c>
      <c r="F117" s="8">
        <v>1</v>
      </c>
      <c r="G117" s="8">
        <v>0</v>
      </c>
      <c r="H117" s="8">
        <v>0</v>
      </c>
      <c r="I117" s="8">
        <v>1</v>
      </c>
      <c r="J117" s="8">
        <v>1</v>
      </c>
      <c r="K117" s="8"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>
      <c r="A118" s="8" t="s">
        <v>142</v>
      </c>
      <c r="B118" s="8" t="s">
        <v>143</v>
      </c>
      <c r="C118" s="8" t="s">
        <v>146</v>
      </c>
      <c r="D118" s="13" t="s">
        <v>14</v>
      </c>
      <c r="E118" s="9">
        <v>1</v>
      </c>
      <c r="F118" s="8">
        <v>1</v>
      </c>
      <c r="G118" s="8">
        <v>0</v>
      </c>
      <c r="H118" s="8">
        <v>0</v>
      </c>
      <c r="I118" s="8">
        <v>1</v>
      </c>
      <c r="J118" s="8">
        <v>1</v>
      </c>
      <c r="K118" s="8"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>
      <c r="A119" s="8" t="s">
        <v>142</v>
      </c>
      <c r="B119" s="8" t="s">
        <v>143</v>
      </c>
      <c r="C119" s="8" t="s">
        <v>147</v>
      </c>
      <c r="D119" s="13" t="s">
        <v>14</v>
      </c>
      <c r="E119" s="9">
        <v>1</v>
      </c>
      <c r="F119" s="8">
        <v>1</v>
      </c>
      <c r="G119" s="8">
        <v>0</v>
      </c>
      <c r="H119" s="8">
        <v>0</v>
      </c>
      <c r="I119" s="8">
        <v>1</v>
      </c>
      <c r="J119" s="8">
        <v>1</v>
      </c>
      <c r="K119" s="8"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>
      <c r="A120" s="8" t="s">
        <v>142</v>
      </c>
      <c r="B120" s="8" t="s">
        <v>143</v>
      </c>
      <c r="C120" s="8" t="s">
        <v>148</v>
      </c>
      <c r="D120" s="13" t="s">
        <v>14</v>
      </c>
      <c r="E120" s="9">
        <v>0</v>
      </c>
      <c r="F120" s="8">
        <v>1</v>
      </c>
      <c r="G120" s="8">
        <v>0</v>
      </c>
      <c r="H120" s="8">
        <v>0</v>
      </c>
      <c r="I120" s="8">
        <v>0</v>
      </c>
      <c r="J120" s="8">
        <v>1</v>
      </c>
      <c r="K120" s="8"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>
      <c r="A121" s="8" t="s">
        <v>142</v>
      </c>
      <c r="B121" s="8" t="s">
        <v>143</v>
      </c>
      <c r="C121" s="8" t="s">
        <v>149</v>
      </c>
      <c r="D121" s="13" t="s">
        <v>14</v>
      </c>
      <c r="E121" s="9">
        <v>0</v>
      </c>
      <c r="F121" s="8">
        <v>1</v>
      </c>
      <c r="G121" s="8">
        <v>0</v>
      </c>
      <c r="H121" s="8">
        <v>0</v>
      </c>
      <c r="I121" s="8">
        <v>0</v>
      </c>
      <c r="J121" s="8">
        <v>1</v>
      </c>
      <c r="K121" s="8"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>
      <c r="A122" s="8" t="s">
        <v>142</v>
      </c>
      <c r="B122" s="8" t="s">
        <v>143</v>
      </c>
      <c r="C122" s="8" t="s">
        <v>150</v>
      </c>
      <c r="D122" s="13" t="s">
        <v>14</v>
      </c>
      <c r="E122" s="9">
        <v>0</v>
      </c>
      <c r="F122" s="8">
        <v>1</v>
      </c>
      <c r="G122" s="8">
        <v>0</v>
      </c>
      <c r="H122" s="8">
        <v>0</v>
      </c>
      <c r="I122" s="8">
        <v>0</v>
      </c>
      <c r="J122" s="8">
        <v>1</v>
      </c>
      <c r="K122" s="8"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>
      <c r="A123" s="8" t="s">
        <v>142</v>
      </c>
      <c r="B123" s="8" t="s">
        <v>143</v>
      </c>
      <c r="C123" s="8" t="s">
        <v>151</v>
      </c>
      <c r="D123" s="13" t="s">
        <v>14</v>
      </c>
      <c r="E123" s="9">
        <v>0</v>
      </c>
      <c r="F123" s="8">
        <v>1</v>
      </c>
      <c r="G123" s="8">
        <v>0</v>
      </c>
      <c r="H123" s="8">
        <v>0</v>
      </c>
      <c r="I123" s="8">
        <v>0</v>
      </c>
      <c r="J123" s="8">
        <v>1</v>
      </c>
      <c r="K123" s="8"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>
      <c r="A124" s="8" t="s">
        <v>142</v>
      </c>
      <c r="B124" s="8" t="s">
        <v>143</v>
      </c>
      <c r="C124" s="8" t="s">
        <v>152</v>
      </c>
      <c r="D124" s="13" t="s">
        <v>14</v>
      </c>
      <c r="E124" s="9">
        <v>1</v>
      </c>
      <c r="F124" s="8">
        <v>1</v>
      </c>
      <c r="G124" s="8">
        <v>1</v>
      </c>
      <c r="H124" s="8">
        <v>1</v>
      </c>
      <c r="I124" s="8">
        <v>1</v>
      </c>
      <c r="J124" s="8">
        <v>1</v>
      </c>
      <c r="K124" s="8"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>
      <c r="A125" s="8" t="s">
        <v>142</v>
      </c>
      <c r="B125" s="8" t="s">
        <v>143</v>
      </c>
      <c r="C125" s="8" t="s">
        <v>153</v>
      </c>
      <c r="D125" s="13" t="s">
        <v>14</v>
      </c>
      <c r="E125" s="9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>
      <c r="A126" s="8" t="s">
        <v>142</v>
      </c>
      <c r="B126" s="8" t="s">
        <v>143</v>
      </c>
      <c r="C126" s="8" t="s">
        <v>154</v>
      </c>
      <c r="D126" s="13" t="s">
        <v>14</v>
      </c>
      <c r="E126" s="9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>
      <c r="A127" s="8" t="s">
        <v>142</v>
      </c>
      <c r="B127" s="8" t="s">
        <v>143</v>
      </c>
      <c r="C127" s="8" t="s">
        <v>155</v>
      </c>
      <c r="D127" s="13" t="s">
        <v>14</v>
      </c>
      <c r="E127" s="9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>
      <c r="A128" s="8" t="s">
        <v>142</v>
      </c>
      <c r="B128" s="8" t="s">
        <v>143</v>
      </c>
      <c r="C128" s="8" t="s">
        <v>156</v>
      </c>
      <c r="D128" s="13" t="s">
        <v>14</v>
      </c>
      <c r="E128" s="9">
        <v>1</v>
      </c>
      <c r="F128" s="8">
        <v>1</v>
      </c>
      <c r="G128" s="8">
        <v>1</v>
      </c>
      <c r="H128" s="8">
        <v>1</v>
      </c>
      <c r="I128" s="8">
        <v>1</v>
      </c>
      <c r="J128" s="8">
        <v>1</v>
      </c>
      <c r="K128" s="8"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>
      <c r="A129" s="8" t="s">
        <v>142</v>
      </c>
      <c r="B129" s="8" t="s">
        <v>143</v>
      </c>
      <c r="C129" s="8" t="s">
        <v>157</v>
      </c>
      <c r="D129" s="13" t="s">
        <v>14</v>
      </c>
      <c r="E129" s="9">
        <v>1</v>
      </c>
      <c r="F129" s="8">
        <v>1</v>
      </c>
      <c r="G129" s="8">
        <v>1</v>
      </c>
      <c r="H129" s="8">
        <v>1</v>
      </c>
      <c r="I129" s="8">
        <v>1</v>
      </c>
      <c r="J129" s="8">
        <v>1</v>
      </c>
      <c r="K129" s="8"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>
      <c r="A130" s="8" t="s">
        <v>142</v>
      </c>
      <c r="B130" s="8" t="s">
        <v>158</v>
      </c>
      <c r="C130" s="8" t="s">
        <v>159</v>
      </c>
      <c r="D130" s="13" t="s">
        <v>14</v>
      </c>
      <c r="E130" s="8">
        <v>0</v>
      </c>
      <c r="F130" s="8">
        <v>0</v>
      </c>
      <c r="G130" s="8">
        <v>1</v>
      </c>
      <c r="H130" s="8">
        <v>0</v>
      </c>
      <c r="I130" s="8">
        <v>0</v>
      </c>
      <c r="J130" s="8">
        <v>1</v>
      </c>
      <c r="K130" s="8"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>
      <c r="A131" s="8" t="s">
        <v>142</v>
      </c>
      <c r="B131" s="8" t="s">
        <v>160</v>
      </c>
      <c r="C131" s="8" t="s">
        <v>161</v>
      </c>
      <c r="D131" s="13" t="s">
        <v>14</v>
      </c>
      <c r="E131" s="8">
        <v>0</v>
      </c>
      <c r="F131" s="8">
        <v>1</v>
      </c>
      <c r="G131" s="8">
        <v>0</v>
      </c>
      <c r="H131" s="8">
        <v>0</v>
      </c>
      <c r="I131" s="8">
        <v>0</v>
      </c>
      <c r="J131" s="8">
        <v>1</v>
      </c>
      <c r="K131" s="8"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>
      <c r="A132" s="8" t="s">
        <v>142</v>
      </c>
      <c r="B132" s="8" t="s">
        <v>160</v>
      </c>
      <c r="C132" s="8" t="s">
        <v>162</v>
      </c>
      <c r="D132" s="13" t="s">
        <v>14</v>
      </c>
      <c r="E132" s="8">
        <v>0</v>
      </c>
      <c r="F132" s="8">
        <v>1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>
      <c r="A133" s="1" t="s">
        <v>142</v>
      </c>
      <c r="B133" s="1" t="s">
        <v>163</v>
      </c>
      <c r="C133" s="8" t="s">
        <v>164</v>
      </c>
      <c r="D133" s="14" t="s">
        <v>14</v>
      </c>
      <c r="E133" s="10">
        <v>1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>
      <c r="A134" s="1" t="s">
        <v>142</v>
      </c>
      <c r="B134" s="1" t="s">
        <v>163</v>
      </c>
      <c r="C134" s="8" t="s">
        <v>165</v>
      </c>
      <c r="D134" s="14" t="s">
        <v>14</v>
      </c>
      <c r="E134" s="10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>
      <c r="A135" s="8" t="s">
        <v>142</v>
      </c>
      <c r="B135" s="8" t="s">
        <v>163</v>
      </c>
      <c r="C135" s="8" t="s">
        <v>166</v>
      </c>
      <c r="D135" s="13" t="s">
        <v>14</v>
      </c>
      <c r="E135" s="10">
        <v>1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>
      <c r="A136" s="8" t="s">
        <v>142</v>
      </c>
      <c r="B136" s="8" t="s">
        <v>163</v>
      </c>
      <c r="C136" s="8" t="s">
        <v>167</v>
      </c>
      <c r="D136" s="13" t="s">
        <v>168</v>
      </c>
      <c r="E136" s="10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>
      <c r="A137" s="8" t="s">
        <v>142</v>
      </c>
      <c r="B137" s="8" t="s">
        <v>163</v>
      </c>
      <c r="C137" s="8" t="s">
        <v>169</v>
      </c>
      <c r="D137" s="13" t="s">
        <v>168</v>
      </c>
      <c r="E137" s="10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>
      <c r="A138" s="8" t="s">
        <v>142</v>
      </c>
      <c r="B138" s="8" t="s">
        <v>163</v>
      </c>
      <c r="C138" s="8" t="s">
        <v>170</v>
      </c>
      <c r="D138" s="13" t="s">
        <v>168</v>
      </c>
      <c r="E138" s="10">
        <v>1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>
      <c r="A139" s="8" t="s">
        <v>142</v>
      </c>
      <c r="B139" s="8" t="s">
        <v>163</v>
      </c>
      <c r="C139" s="8" t="s">
        <v>171</v>
      </c>
      <c r="D139" s="13" t="s">
        <v>168</v>
      </c>
      <c r="E139" s="10">
        <v>1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>
      <c r="A140" s="8" t="s">
        <v>142</v>
      </c>
      <c r="B140" s="8" t="s">
        <v>163</v>
      </c>
      <c r="C140" s="8" t="s">
        <v>172</v>
      </c>
      <c r="D140" s="13" t="s">
        <v>168</v>
      </c>
      <c r="E140" s="10">
        <v>1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>
      <c r="A141" s="8" t="s">
        <v>142</v>
      </c>
      <c r="B141" s="8" t="s">
        <v>163</v>
      </c>
      <c r="C141" s="8" t="s">
        <v>173</v>
      </c>
      <c r="D141" s="13" t="s">
        <v>168</v>
      </c>
      <c r="E141" s="10">
        <v>1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>
      <c r="A142" s="8" t="s">
        <v>142</v>
      </c>
      <c r="B142" s="8" t="s">
        <v>163</v>
      </c>
      <c r="C142" s="8" t="s">
        <v>174</v>
      </c>
      <c r="D142" s="13" t="s">
        <v>168</v>
      </c>
      <c r="E142" s="10">
        <v>1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>
      <c r="A143" s="15" t="s">
        <v>142</v>
      </c>
      <c r="B143" s="15" t="s">
        <v>163</v>
      </c>
      <c r="C143" s="15" t="s">
        <v>175</v>
      </c>
      <c r="D143" s="16" t="s">
        <v>168</v>
      </c>
      <c r="E143" s="17">
        <v>1</v>
      </c>
      <c r="F143" s="18">
        <v>1</v>
      </c>
      <c r="G143" s="18">
        <v>0</v>
      </c>
      <c r="H143" s="18">
        <v>0</v>
      </c>
      <c r="I143" s="18">
        <v>0</v>
      </c>
      <c r="J143" s="18">
        <v>1</v>
      </c>
      <c r="K143" s="1"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>
      <c r="A144" s="8" t="s">
        <v>142</v>
      </c>
      <c r="B144" s="8" t="s">
        <v>163</v>
      </c>
      <c r="C144" s="8" t="s">
        <v>176</v>
      </c>
      <c r="D144" s="13" t="s">
        <v>168</v>
      </c>
      <c r="E144" s="10">
        <v>1</v>
      </c>
      <c r="F144" s="1">
        <v>1</v>
      </c>
      <c r="G144" s="1">
        <v>0</v>
      </c>
      <c r="H144" s="18">
        <v>0</v>
      </c>
      <c r="I144" s="18">
        <v>0</v>
      </c>
      <c r="J144" s="1">
        <v>1</v>
      </c>
      <c r="K144" s="1"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>
      <c r="A145" s="8" t="s">
        <v>142</v>
      </c>
      <c r="B145" s="8" t="s">
        <v>163</v>
      </c>
      <c r="C145" s="8" t="s">
        <v>177</v>
      </c>
      <c r="D145" s="13" t="s">
        <v>168</v>
      </c>
      <c r="E145" s="10">
        <v>1</v>
      </c>
      <c r="F145" s="1">
        <v>1</v>
      </c>
      <c r="G145" s="1">
        <v>0</v>
      </c>
      <c r="H145" s="18">
        <v>0</v>
      </c>
      <c r="I145" s="18">
        <v>0</v>
      </c>
      <c r="J145" s="1">
        <v>1</v>
      </c>
      <c r="K145" s="1"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>
      <c r="A146" s="8" t="s">
        <v>142</v>
      </c>
      <c r="B146" s="8" t="s">
        <v>163</v>
      </c>
      <c r="C146" s="8" t="s">
        <v>178</v>
      </c>
      <c r="D146" s="13" t="s">
        <v>14</v>
      </c>
      <c r="E146" s="10">
        <v>1</v>
      </c>
      <c r="F146" s="1">
        <v>1</v>
      </c>
      <c r="G146" s="1">
        <v>0</v>
      </c>
      <c r="H146" s="18">
        <v>0</v>
      </c>
      <c r="I146" s="18">
        <v>0</v>
      </c>
      <c r="J146" s="1">
        <v>1</v>
      </c>
      <c r="K146" s="1"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>
      <c r="A147" s="8" t="s">
        <v>142</v>
      </c>
      <c r="B147" s="8" t="s">
        <v>163</v>
      </c>
      <c r="C147" s="8" t="s">
        <v>176</v>
      </c>
      <c r="D147" s="13" t="s">
        <v>168</v>
      </c>
      <c r="E147" s="10">
        <v>1</v>
      </c>
      <c r="F147" s="1">
        <v>1</v>
      </c>
      <c r="G147" s="1">
        <v>0</v>
      </c>
      <c r="H147" s="18">
        <v>0</v>
      </c>
      <c r="I147" s="18">
        <v>0</v>
      </c>
      <c r="J147" s="1">
        <v>1</v>
      </c>
      <c r="K147" s="1"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>
      <c r="A148" s="8" t="s">
        <v>142</v>
      </c>
      <c r="B148" s="8" t="s">
        <v>163</v>
      </c>
      <c r="C148" s="8" t="s">
        <v>175</v>
      </c>
      <c r="D148" s="13" t="s">
        <v>168</v>
      </c>
      <c r="E148" s="10">
        <v>1</v>
      </c>
      <c r="F148" s="1">
        <v>1</v>
      </c>
      <c r="G148" s="1">
        <v>0</v>
      </c>
      <c r="H148" s="18">
        <v>0</v>
      </c>
      <c r="I148" s="18">
        <v>0</v>
      </c>
      <c r="J148" s="1">
        <v>1</v>
      </c>
      <c r="K148" s="1"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8" t="s">
        <v>179</v>
      </c>
      <c r="B149" s="8" t="s">
        <v>180</v>
      </c>
      <c r="C149" s="8" t="s">
        <v>181</v>
      </c>
      <c r="D149" s="8" t="s">
        <v>14</v>
      </c>
      <c r="E149" s="10">
        <v>1</v>
      </c>
      <c r="F149" s="1">
        <v>1</v>
      </c>
      <c r="G149" s="1">
        <v>0</v>
      </c>
      <c r="H149" s="1">
        <v>1</v>
      </c>
      <c r="I149" s="1">
        <v>1</v>
      </c>
      <c r="J149" s="1">
        <v>1</v>
      </c>
      <c r="K149" s="1"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8" t="s">
        <v>179</v>
      </c>
      <c r="B150" s="8" t="s">
        <v>180</v>
      </c>
      <c r="C150" s="8" t="s">
        <v>182</v>
      </c>
      <c r="D150" s="8" t="s">
        <v>14</v>
      </c>
      <c r="E150" s="10">
        <v>0</v>
      </c>
      <c r="F150" s="1">
        <v>1</v>
      </c>
      <c r="G150" s="1">
        <v>0</v>
      </c>
      <c r="H150" s="1">
        <v>1</v>
      </c>
      <c r="I150" s="1">
        <v>0</v>
      </c>
      <c r="J150" s="1">
        <v>1</v>
      </c>
      <c r="K150" s="1"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8" t="s">
        <v>179</v>
      </c>
      <c r="B151" s="8" t="s">
        <v>180</v>
      </c>
      <c r="C151" s="8" t="s">
        <v>183</v>
      </c>
      <c r="D151" s="8" t="s">
        <v>14</v>
      </c>
      <c r="E151" s="10">
        <v>0</v>
      </c>
      <c r="F151" s="1">
        <v>1</v>
      </c>
      <c r="G151" s="1">
        <v>0</v>
      </c>
      <c r="H151" s="1">
        <v>1</v>
      </c>
      <c r="I151" s="1">
        <v>0</v>
      </c>
      <c r="J151" s="1">
        <v>1</v>
      </c>
      <c r="K151" s="1"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8" t="s">
        <v>179</v>
      </c>
      <c r="B152" s="8" t="s">
        <v>180</v>
      </c>
      <c r="C152" s="8" t="s">
        <v>184</v>
      </c>
      <c r="D152" s="8" t="s">
        <v>14</v>
      </c>
      <c r="E152" s="10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8" t="s">
        <v>179</v>
      </c>
      <c r="B153" s="8" t="s">
        <v>180</v>
      </c>
      <c r="C153" s="8" t="s">
        <v>185</v>
      </c>
      <c r="D153" s="8" t="s">
        <v>14</v>
      </c>
      <c r="E153" s="10">
        <v>1</v>
      </c>
      <c r="F153" s="1">
        <v>1</v>
      </c>
      <c r="G153" s="1">
        <v>1</v>
      </c>
      <c r="H153" s="1">
        <v>0</v>
      </c>
      <c r="I153" s="1">
        <v>0</v>
      </c>
      <c r="J153" s="1">
        <v>1</v>
      </c>
      <c r="K153" s="1"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8" t="s">
        <v>179</v>
      </c>
      <c r="B154" s="8" t="s">
        <v>180</v>
      </c>
      <c r="C154" s="8" t="s">
        <v>186</v>
      </c>
      <c r="D154" s="8" t="s">
        <v>14</v>
      </c>
      <c r="E154" s="10">
        <v>1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8" t="s">
        <v>179</v>
      </c>
      <c r="B155" s="8" t="s">
        <v>180</v>
      </c>
      <c r="C155" s="8" t="s">
        <v>187</v>
      </c>
      <c r="D155" s="8" t="s">
        <v>14</v>
      </c>
      <c r="E155" s="10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8" t="s">
        <v>179</v>
      </c>
      <c r="B156" s="8" t="s">
        <v>180</v>
      </c>
      <c r="C156" s="8" t="s">
        <v>188</v>
      </c>
      <c r="D156" s="8" t="s">
        <v>14</v>
      </c>
      <c r="E156" s="10">
        <v>1</v>
      </c>
      <c r="F156" s="1">
        <v>1</v>
      </c>
      <c r="G156" s="1"/>
      <c r="H156" s="1">
        <v>0</v>
      </c>
      <c r="I156" s="1">
        <v>0</v>
      </c>
      <c r="J156" s="1">
        <v>1</v>
      </c>
      <c r="K156" s="1"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8" t="s">
        <v>179</v>
      </c>
      <c r="B157" s="8" t="s">
        <v>180</v>
      </c>
      <c r="C157" s="8" t="s">
        <v>189</v>
      </c>
      <c r="D157" s="8" t="s">
        <v>14</v>
      </c>
      <c r="E157" s="10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8" t="s">
        <v>179</v>
      </c>
      <c r="B158" s="8" t="s">
        <v>180</v>
      </c>
      <c r="C158" s="8" t="s">
        <v>190</v>
      </c>
      <c r="D158" s="8" t="s">
        <v>14</v>
      </c>
      <c r="E158" s="10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8" t="s">
        <v>179</v>
      </c>
      <c r="B159" s="8" t="s">
        <v>180</v>
      </c>
      <c r="C159" s="8" t="s">
        <v>191</v>
      </c>
      <c r="D159" s="8" t="s">
        <v>14</v>
      </c>
      <c r="E159" s="10">
        <v>1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8" t="s">
        <v>179</v>
      </c>
      <c r="B160" s="8" t="s">
        <v>180</v>
      </c>
      <c r="C160" s="8" t="s">
        <v>192</v>
      </c>
      <c r="D160" s="8" t="s">
        <v>14</v>
      </c>
      <c r="E160" s="10">
        <v>1</v>
      </c>
      <c r="F160" s="1">
        <v>1</v>
      </c>
      <c r="G160" s="1">
        <v>0</v>
      </c>
      <c r="H160" s="1">
        <v>0</v>
      </c>
      <c r="I160" s="1">
        <v>0</v>
      </c>
      <c r="J160" s="1">
        <v>1</v>
      </c>
      <c r="K160" s="1"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8" t="s">
        <v>179</v>
      </c>
      <c r="B161" s="8" t="s">
        <v>180</v>
      </c>
      <c r="C161" s="8" t="s">
        <v>193</v>
      </c>
      <c r="D161" s="8" t="s">
        <v>14</v>
      </c>
      <c r="E161" s="10">
        <v>1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8" t="s">
        <v>179</v>
      </c>
      <c r="B162" s="8" t="s">
        <v>180</v>
      </c>
      <c r="C162" s="8" t="s">
        <v>87</v>
      </c>
      <c r="D162" s="8" t="s">
        <v>14</v>
      </c>
      <c r="E162" s="10">
        <v>1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8" t="s">
        <v>179</v>
      </c>
      <c r="B163" s="8" t="s">
        <v>180</v>
      </c>
      <c r="C163" s="8" t="s">
        <v>194</v>
      </c>
      <c r="D163" s="8" t="s">
        <v>14</v>
      </c>
      <c r="E163" s="10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8" t="s">
        <v>179</v>
      </c>
      <c r="B164" s="8" t="s">
        <v>180</v>
      </c>
      <c r="C164" s="8" t="s">
        <v>195</v>
      </c>
      <c r="D164" s="8" t="s">
        <v>14</v>
      </c>
      <c r="E164" s="10">
        <v>1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8" t="s">
        <v>179</v>
      </c>
      <c r="B165" s="8" t="s">
        <v>180</v>
      </c>
      <c r="C165" s="8" t="s">
        <v>196</v>
      </c>
      <c r="D165" s="8" t="s">
        <v>14</v>
      </c>
      <c r="E165" s="10">
        <v>1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8" t="s">
        <v>179</v>
      </c>
      <c r="B166" s="8" t="s">
        <v>180</v>
      </c>
      <c r="C166" s="8" t="s">
        <v>197</v>
      </c>
      <c r="D166" s="8" t="s">
        <v>14</v>
      </c>
      <c r="E166" s="10">
        <v>1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8" t="s">
        <v>198</v>
      </c>
      <c r="B167" s="8" t="s">
        <v>199</v>
      </c>
      <c r="C167" s="8" t="s">
        <v>200</v>
      </c>
      <c r="D167" s="8" t="s">
        <v>201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8" t="s">
        <v>198</v>
      </c>
      <c r="B168" s="8" t="s">
        <v>199</v>
      </c>
      <c r="C168" s="8" t="s">
        <v>202</v>
      </c>
      <c r="D168" s="8" t="s">
        <v>14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/>
      <c r="M168" s="1" t="str">
        <f t="shared" ref="M168:M169" si="0">SUBSTITUTE(L168," ","_")</f>
        <v/>
      </c>
      <c r="N168" s="1" t="str">
        <f t="shared" ref="N168:N169" si="1">SUBSTITUTE(M168,",","")</f>
        <v/>
      </c>
      <c r="O168" s="1" t="str">
        <f t="shared" ref="O168:P168" si="2">SUBSTITUTE(N168,")","")</f>
        <v/>
      </c>
      <c r="P168" s="1" t="str">
        <f t="shared" si="2"/>
        <v/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8" t="s">
        <v>198</v>
      </c>
      <c r="B169" s="8" t="s">
        <v>199</v>
      </c>
      <c r="C169" s="8" t="s">
        <v>203</v>
      </c>
      <c r="D169" s="8" t="s">
        <v>14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/>
      <c r="M169" s="1" t="str">
        <f t="shared" si="0"/>
        <v/>
      </c>
      <c r="N169" s="1" t="str">
        <f t="shared" si="1"/>
        <v/>
      </c>
      <c r="O169" s="1" t="str">
        <f t="shared" ref="O169:P169" si="3">SUBSTITUTE(N169,")","")</f>
        <v/>
      </c>
      <c r="P169" s="1" t="str">
        <f t="shared" si="3"/>
        <v/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8" t="s">
        <v>179</v>
      </c>
      <c r="B170" s="8" t="s">
        <v>204</v>
      </c>
      <c r="C170" s="33" t="s">
        <v>7</v>
      </c>
      <c r="D170" s="8" t="s">
        <v>60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1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8" t="s">
        <v>179</v>
      </c>
      <c r="B171" s="8" t="s">
        <v>204</v>
      </c>
      <c r="C171" s="33" t="s">
        <v>5</v>
      </c>
      <c r="D171" s="8" t="s">
        <v>60</v>
      </c>
      <c r="E171" s="8">
        <v>0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  <c r="K171" s="8">
        <v>1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8" t="s">
        <v>179</v>
      </c>
      <c r="B172" s="8" t="s">
        <v>204</v>
      </c>
      <c r="C172" s="33" t="s">
        <v>6</v>
      </c>
      <c r="D172" s="8" t="s">
        <v>60</v>
      </c>
      <c r="E172" s="8">
        <v>0</v>
      </c>
      <c r="F172" s="8">
        <v>0</v>
      </c>
      <c r="G172" s="8">
        <v>1</v>
      </c>
      <c r="H172" s="8">
        <v>0</v>
      </c>
      <c r="I172" s="8">
        <v>0</v>
      </c>
      <c r="J172" s="8">
        <v>0</v>
      </c>
      <c r="K172" s="8">
        <v>1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8" t="s">
        <v>179</v>
      </c>
      <c r="B173" s="8" t="s">
        <v>204</v>
      </c>
      <c r="C173" s="33" t="s">
        <v>4</v>
      </c>
      <c r="D173" s="8" t="s">
        <v>60</v>
      </c>
      <c r="E173" s="8">
        <v>1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1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8" t="s">
        <v>179</v>
      </c>
      <c r="B174" s="8" t="s">
        <v>204</v>
      </c>
      <c r="C174" s="33" t="s">
        <v>8</v>
      </c>
      <c r="D174" s="8" t="s">
        <v>60</v>
      </c>
      <c r="E174" s="8">
        <v>0</v>
      </c>
      <c r="F174" s="8">
        <v>0</v>
      </c>
      <c r="G174" s="8">
        <v>0</v>
      </c>
      <c r="H174" s="8">
        <v>0</v>
      </c>
      <c r="I174" s="8">
        <v>1</v>
      </c>
      <c r="J174" s="8">
        <v>0</v>
      </c>
      <c r="K174" s="8">
        <v>1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8" t="s">
        <v>179</v>
      </c>
      <c r="B175" s="8" t="s">
        <v>204</v>
      </c>
      <c r="C175" s="33" t="s">
        <v>9</v>
      </c>
      <c r="D175" s="8" t="s">
        <v>60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K175" s="8">
        <v>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8" t="s">
        <v>179</v>
      </c>
      <c r="B176" s="8" t="s">
        <v>10</v>
      </c>
      <c r="C176" s="8" t="s">
        <v>10</v>
      </c>
      <c r="D176" s="8" t="s">
        <v>60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workbookViewId="0"/>
  </sheetViews>
  <sheetFormatPr baseColWidth="10" defaultColWidth="12.6640625" defaultRowHeight="15.75" customHeight="1"/>
  <cols>
    <col min="1" max="1" width="18.5" customWidth="1"/>
  </cols>
  <sheetData>
    <row r="1" spans="1:7" ht="15.75" customHeight="1">
      <c r="A1" s="10" t="s">
        <v>205</v>
      </c>
    </row>
    <row r="2" spans="1:7" ht="15.75" customHeight="1">
      <c r="B2" s="19">
        <v>45107</v>
      </c>
      <c r="C2" s="19">
        <v>45473</v>
      </c>
    </row>
    <row r="3" spans="1:7" ht="15.75" customHeight="1">
      <c r="A3" s="10" t="s">
        <v>206</v>
      </c>
      <c r="B3" s="20">
        <f t="shared" ref="B3:C3" si="0">B5+B6+B7-B8+B9</f>
        <v>145388</v>
      </c>
      <c r="C3" s="20">
        <f t="shared" si="0"/>
        <v>148969</v>
      </c>
      <c r="E3" s="20"/>
      <c r="F3" s="20"/>
    </row>
    <row r="4" spans="1:7" ht="15.75" customHeight="1">
      <c r="A4" s="9" t="s">
        <v>207</v>
      </c>
      <c r="B4" s="21">
        <v>146162</v>
      </c>
      <c r="C4" s="21">
        <v>151637</v>
      </c>
      <c r="F4" s="20"/>
    </row>
    <row r="5" spans="1:7" ht="15.75" customHeight="1">
      <c r="A5" s="10" t="s">
        <v>208</v>
      </c>
      <c r="B5" s="20">
        <v>28366</v>
      </c>
      <c r="C5" s="20">
        <v>29749</v>
      </c>
      <c r="E5" s="20"/>
      <c r="F5" s="20"/>
    </row>
    <row r="6" spans="1:7" ht="15.75" customHeight="1">
      <c r="A6" s="10" t="s">
        <v>209</v>
      </c>
      <c r="B6" s="20">
        <v>23113</v>
      </c>
      <c r="C6" s="20">
        <v>24445</v>
      </c>
      <c r="E6" s="20"/>
      <c r="F6" s="22"/>
    </row>
    <row r="7" spans="1:7" ht="15.75" customHeight="1">
      <c r="A7" s="10" t="s">
        <v>210</v>
      </c>
      <c r="B7" s="20">
        <v>147889</v>
      </c>
      <c r="C7" s="20">
        <v>154177</v>
      </c>
      <c r="E7" s="20"/>
      <c r="F7" s="20"/>
      <c r="G7" s="22"/>
    </row>
    <row r="8" spans="1:7" ht="15.75" customHeight="1">
      <c r="A8" s="10" t="s">
        <v>211</v>
      </c>
      <c r="B8" s="20">
        <v>53980</v>
      </c>
      <c r="C8" s="20">
        <v>59402</v>
      </c>
      <c r="E8" s="20"/>
      <c r="F8" s="20"/>
    </row>
    <row r="9" spans="1:7" ht="15.75" customHeight="1">
      <c r="B9" s="20"/>
      <c r="C9" s="20"/>
      <c r="E9" s="20" t="s">
        <v>212</v>
      </c>
      <c r="F9" s="20"/>
    </row>
    <row r="10" spans="1:7" ht="15.75" customHeight="1">
      <c r="E10" s="19">
        <v>45107</v>
      </c>
      <c r="F10" s="19">
        <v>45473</v>
      </c>
    </row>
    <row r="11" spans="1:7" ht="15.75" customHeight="1">
      <c r="B11" s="10"/>
      <c r="E11" s="23">
        <v>146162</v>
      </c>
      <c r="F11" s="23">
        <v>151637</v>
      </c>
      <c r="G11" s="10">
        <f>F11/E11</f>
        <v>1.0374584365293305</v>
      </c>
    </row>
    <row r="12" spans="1:7" ht="15.75" customHeight="1">
      <c r="G12" s="10">
        <f>100*(G11-1)</f>
        <v>3.7458436529330452</v>
      </c>
    </row>
    <row r="13" spans="1:7" ht="15.75" customHeight="1">
      <c r="E13" s="20">
        <v>145388</v>
      </c>
      <c r="F13" s="20">
        <v>148969</v>
      </c>
      <c r="G13" s="10">
        <f>F13/E13</f>
        <v>1.0246306435194101</v>
      </c>
    </row>
    <row r="14" spans="1:7" ht="15.75" customHeight="1">
      <c r="G14" s="10">
        <f>100*(G13-1)</f>
        <v>2.4630643519410134</v>
      </c>
    </row>
    <row r="15" spans="1:7" ht="15.75" customHeight="1">
      <c r="B15" s="20"/>
      <c r="E1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2"/>
  <sheetViews>
    <sheetView workbookViewId="0"/>
  </sheetViews>
  <sheetFormatPr baseColWidth="10" defaultColWidth="12.6640625" defaultRowHeight="15.75" customHeight="1"/>
  <sheetData>
    <row r="1" spans="1:12">
      <c r="A1" s="24" t="s">
        <v>213</v>
      </c>
      <c r="B1" s="25" t="s">
        <v>207</v>
      </c>
      <c r="C1" s="25" t="s">
        <v>214</v>
      </c>
      <c r="D1" s="25" t="s">
        <v>215</v>
      </c>
      <c r="E1" s="25" t="s">
        <v>210</v>
      </c>
      <c r="F1" s="25" t="s">
        <v>216</v>
      </c>
      <c r="G1" s="25" t="s">
        <v>217</v>
      </c>
      <c r="H1" s="25" t="s">
        <v>218</v>
      </c>
      <c r="I1" s="25" t="s">
        <v>219</v>
      </c>
      <c r="J1" s="25" t="s">
        <v>220</v>
      </c>
      <c r="K1" s="10" t="s">
        <v>221</v>
      </c>
      <c r="L1" s="10" t="s">
        <v>222</v>
      </c>
    </row>
    <row r="2" spans="1:12">
      <c r="A2" s="26">
        <v>39994</v>
      </c>
      <c r="B2" s="27">
        <v>74997.8</v>
      </c>
      <c r="D2" s="10">
        <f t="shared" ref="D2:D62" si="0">+E2+F2+G2+H2-I2+J2</f>
        <v>74997.800000000017</v>
      </c>
      <c r="E2" s="10">
        <v>66165.100000000006</v>
      </c>
      <c r="F2" s="10">
        <v>12386.8</v>
      </c>
      <c r="G2" s="10">
        <v>7645.8</v>
      </c>
      <c r="H2" s="10">
        <v>17180.5</v>
      </c>
      <c r="I2" s="10">
        <v>22876</v>
      </c>
      <c r="J2" s="10">
        <v>-5504.4</v>
      </c>
      <c r="K2" s="27">
        <v>73810.899999999994</v>
      </c>
      <c r="L2" s="10">
        <f t="shared" ref="L2:L62" si="1">E2+G2</f>
        <v>73810.900000000009</v>
      </c>
    </row>
    <row r="3" spans="1:12">
      <c r="A3" s="26">
        <v>40086</v>
      </c>
      <c r="B3" s="27">
        <v>76667.600000000006</v>
      </c>
      <c r="D3" s="10">
        <f t="shared" si="0"/>
        <v>76667.600000000006</v>
      </c>
      <c r="E3" s="10">
        <v>65711.899999999994</v>
      </c>
      <c r="F3" s="10">
        <v>11359.1</v>
      </c>
      <c r="G3" s="10">
        <v>8728.9</v>
      </c>
      <c r="H3" s="10">
        <v>16196.5</v>
      </c>
      <c r="I3" s="10">
        <v>25296.9</v>
      </c>
      <c r="J3" s="10">
        <v>-31.9</v>
      </c>
      <c r="K3" s="27">
        <v>74440.800000000003</v>
      </c>
      <c r="L3" s="10">
        <f t="shared" si="1"/>
        <v>74440.799999999988</v>
      </c>
    </row>
    <row r="4" spans="1:12">
      <c r="A4" s="28">
        <v>40178</v>
      </c>
      <c r="B4" s="27">
        <v>80066.899999999994</v>
      </c>
      <c r="D4" s="10">
        <f t="shared" si="0"/>
        <v>80066.900000000009</v>
      </c>
      <c r="E4" s="10">
        <v>67381.600000000006</v>
      </c>
      <c r="F4" s="10">
        <v>12432.4</v>
      </c>
      <c r="G4" s="10">
        <v>9664.6</v>
      </c>
      <c r="H4" s="10">
        <v>18393.599999999999</v>
      </c>
      <c r="I4" s="10">
        <v>27584.6</v>
      </c>
      <c r="J4" s="10">
        <v>-220.7</v>
      </c>
      <c r="K4" s="27">
        <v>77046.2</v>
      </c>
      <c r="L4" s="10">
        <f t="shared" si="1"/>
        <v>77046.200000000012</v>
      </c>
    </row>
    <row r="5" spans="1:12">
      <c r="A5" s="26">
        <v>40268</v>
      </c>
      <c r="B5" s="27">
        <v>83764.100000000006</v>
      </c>
      <c r="D5" s="10">
        <f t="shared" si="0"/>
        <v>83764.099999999991</v>
      </c>
      <c r="E5" s="10">
        <v>69048.800000000003</v>
      </c>
      <c r="F5" s="10">
        <v>12062.5</v>
      </c>
      <c r="G5" s="10">
        <v>7904.4</v>
      </c>
      <c r="H5" s="10">
        <v>20262</v>
      </c>
      <c r="I5" s="10">
        <v>26222.3</v>
      </c>
      <c r="J5" s="10">
        <v>708.7</v>
      </c>
      <c r="K5" s="27">
        <v>76953.2</v>
      </c>
      <c r="L5" s="10">
        <f t="shared" si="1"/>
        <v>76953.2</v>
      </c>
    </row>
    <row r="6" spans="1:12">
      <c r="A6" s="26">
        <v>40359</v>
      </c>
      <c r="B6" s="27">
        <v>80946.3</v>
      </c>
      <c r="D6" s="10">
        <f t="shared" si="0"/>
        <v>80946.300000000017</v>
      </c>
      <c r="E6" s="10">
        <v>70970</v>
      </c>
      <c r="F6" s="10">
        <v>12647</v>
      </c>
      <c r="G6" s="10">
        <v>8587.7999999999993</v>
      </c>
      <c r="H6" s="10">
        <v>20276.900000000001</v>
      </c>
      <c r="I6" s="10">
        <v>28017</v>
      </c>
      <c r="J6" s="10">
        <v>-3518.4</v>
      </c>
      <c r="K6" s="27">
        <v>79557.8</v>
      </c>
      <c r="L6" s="10">
        <f t="shared" si="1"/>
        <v>79557.8</v>
      </c>
    </row>
    <row r="7" spans="1:12">
      <c r="A7" s="26">
        <v>40451</v>
      </c>
      <c r="B7" s="27">
        <v>82168.100000000006</v>
      </c>
      <c r="D7" s="10">
        <f t="shared" si="0"/>
        <v>82168.10000000002</v>
      </c>
      <c r="E7" s="10">
        <v>71505.5</v>
      </c>
      <c r="F7" s="10">
        <v>12992.1</v>
      </c>
      <c r="G7" s="10">
        <v>9372.2999999999993</v>
      </c>
      <c r="H7" s="10">
        <v>18265.900000000001</v>
      </c>
      <c r="I7" s="10">
        <v>29916.7</v>
      </c>
      <c r="J7" s="10">
        <v>-51</v>
      </c>
      <c r="K7" s="27">
        <v>80877.8</v>
      </c>
      <c r="L7" s="10">
        <f t="shared" si="1"/>
        <v>80877.8</v>
      </c>
    </row>
    <row r="8" spans="1:12">
      <c r="A8" s="28">
        <v>40543</v>
      </c>
      <c r="B8" s="27">
        <v>87555.7</v>
      </c>
      <c r="D8" s="10">
        <f t="shared" si="0"/>
        <v>87555.699999999983</v>
      </c>
      <c r="E8" s="10">
        <v>74355.199999999997</v>
      </c>
      <c r="F8" s="10">
        <v>13799.9</v>
      </c>
      <c r="G8" s="10">
        <v>10905.7</v>
      </c>
      <c r="H8" s="10">
        <v>20515.3</v>
      </c>
      <c r="I8" s="10">
        <v>31771.3</v>
      </c>
      <c r="J8" s="10">
        <v>-249.1</v>
      </c>
      <c r="K8" s="27">
        <v>85260.9</v>
      </c>
      <c r="L8" s="10">
        <f t="shared" si="1"/>
        <v>85260.9</v>
      </c>
    </row>
    <row r="9" spans="1:12">
      <c r="A9" s="26">
        <v>40633</v>
      </c>
      <c r="B9" s="27">
        <v>91460.7</v>
      </c>
      <c r="D9" s="10">
        <f t="shared" si="0"/>
        <v>91460.7</v>
      </c>
      <c r="E9" s="10">
        <v>76958.7</v>
      </c>
      <c r="F9" s="10">
        <v>13626.1</v>
      </c>
      <c r="G9" s="10">
        <v>8665.1</v>
      </c>
      <c r="H9" s="10">
        <v>23866.7</v>
      </c>
      <c r="I9" s="10">
        <v>32232.3</v>
      </c>
      <c r="J9" s="10">
        <v>576.4</v>
      </c>
      <c r="K9" s="27">
        <v>85623.8</v>
      </c>
      <c r="L9" s="10">
        <f t="shared" si="1"/>
        <v>85623.8</v>
      </c>
    </row>
    <row r="10" spans="1:12">
      <c r="A10" s="26">
        <v>40724</v>
      </c>
      <c r="B10" s="27">
        <v>89623.1</v>
      </c>
      <c r="D10" s="10">
        <f t="shared" si="0"/>
        <v>89623.099999999991</v>
      </c>
      <c r="E10" s="10">
        <v>76498.5</v>
      </c>
      <c r="F10" s="10">
        <v>13823.5</v>
      </c>
      <c r="G10" s="10">
        <v>9508.2000000000007</v>
      </c>
      <c r="H10" s="10">
        <v>22583.7</v>
      </c>
      <c r="I10" s="10">
        <v>33967.599999999999</v>
      </c>
      <c r="J10" s="10">
        <v>1176.8</v>
      </c>
      <c r="K10" s="27">
        <v>86006.7</v>
      </c>
      <c r="L10" s="10">
        <f t="shared" si="1"/>
        <v>86006.7</v>
      </c>
    </row>
    <row r="11" spans="1:12">
      <c r="A11" s="26">
        <v>40816</v>
      </c>
      <c r="B11" s="27">
        <v>92060.3</v>
      </c>
      <c r="D11" s="10">
        <f t="shared" si="0"/>
        <v>92060.3</v>
      </c>
      <c r="E11" s="10">
        <v>80654.7</v>
      </c>
      <c r="F11" s="10">
        <v>14684.1</v>
      </c>
      <c r="G11" s="10">
        <v>10040.5</v>
      </c>
      <c r="H11" s="10">
        <v>22352.799999999999</v>
      </c>
      <c r="I11" s="10">
        <v>35720</v>
      </c>
      <c r="J11" s="10">
        <v>48.2</v>
      </c>
      <c r="K11" s="27">
        <v>90695.2</v>
      </c>
      <c r="L11" s="10">
        <f t="shared" si="1"/>
        <v>90695.2</v>
      </c>
    </row>
    <row r="12" spans="1:12">
      <c r="A12" s="28">
        <v>40908</v>
      </c>
      <c r="B12" s="27">
        <v>96206</v>
      </c>
      <c r="D12" s="10">
        <f t="shared" si="0"/>
        <v>96206</v>
      </c>
      <c r="E12" s="10">
        <v>81055.100000000006</v>
      </c>
      <c r="F12" s="10">
        <v>15441</v>
      </c>
      <c r="G12" s="10">
        <v>11787.5</v>
      </c>
      <c r="H12" s="10">
        <v>22162</v>
      </c>
      <c r="I12" s="10">
        <v>34100.5</v>
      </c>
      <c r="J12" s="10">
        <v>-139.1</v>
      </c>
      <c r="K12" s="27">
        <v>92842.6</v>
      </c>
      <c r="L12" s="10">
        <f t="shared" si="1"/>
        <v>92842.6</v>
      </c>
    </row>
    <row r="13" spans="1:12">
      <c r="A13" s="26">
        <v>40999</v>
      </c>
      <c r="B13" s="27">
        <v>98146.8</v>
      </c>
      <c r="D13" s="10">
        <f t="shared" si="0"/>
        <v>98146.799999999988</v>
      </c>
      <c r="E13" s="10">
        <v>84395.5</v>
      </c>
      <c r="F13" s="10">
        <v>14820.7</v>
      </c>
      <c r="G13" s="10">
        <v>9450</v>
      </c>
      <c r="H13" s="10">
        <v>24171.8</v>
      </c>
      <c r="I13" s="10">
        <v>35199.1</v>
      </c>
      <c r="J13" s="10">
        <v>507.9</v>
      </c>
      <c r="K13" s="27">
        <v>93845.5</v>
      </c>
      <c r="L13" s="10">
        <f t="shared" si="1"/>
        <v>93845.5</v>
      </c>
    </row>
    <row r="14" spans="1:12">
      <c r="A14" s="26">
        <v>41090</v>
      </c>
      <c r="B14" s="27">
        <v>95001.2</v>
      </c>
      <c r="D14" s="10">
        <f t="shared" si="0"/>
        <v>95001.2</v>
      </c>
      <c r="E14" s="10">
        <v>81625.5</v>
      </c>
      <c r="F14" s="10">
        <v>15216.6</v>
      </c>
      <c r="G14" s="10">
        <v>9657.9</v>
      </c>
      <c r="H14" s="10">
        <v>22011.5</v>
      </c>
      <c r="I14" s="10">
        <v>34055.800000000003</v>
      </c>
      <c r="J14" s="10">
        <v>545.5</v>
      </c>
      <c r="K14" s="27">
        <v>91283.4</v>
      </c>
      <c r="L14" s="10">
        <f t="shared" si="1"/>
        <v>91283.4</v>
      </c>
    </row>
    <row r="15" spans="1:12">
      <c r="A15" s="26">
        <v>41182</v>
      </c>
      <c r="B15" s="27">
        <v>95942.2</v>
      </c>
      <c r="D15" s="10">
        <f t="shared" si="0"/>
        <v>95942.200000000012</v>
      </c>
      <c r="E15" s="10">
        <v>83050.8</v>
      </c>
      <c r="F15" s="10">
        <v>15110.2</v>
      </c>
      <c r="G15" s="10">
        <v>10915.8</v>
      </c>
      <c r="H15" s="10">
        <v>21455.4</v>
      </c>
      <c r="I15" s="10">
        <v>34474.9</v>
      </c>
      <c r="J15" s="10">
        <v>-115.1</v>
      </c>
      <c r="K15" s="27">
        <v>93966.6</v>
      </c>
      <c r="L15" s="10">
        <f t="shared" si="1"/>
        <v>93966.6</v>
      </c>
    </row>
    <row r="16" spans="1:12">
      <c r="A16" s="28">
        <v>41274</v>
      </c>
      <c r="B16" s="27">
        <v>101835.8</v>
      </c>
      <c r="D16" s="10">
        <f t="shared" si="0"/>
        <v>101835.79999999999</v>
      </c>
      <c r="E16" s="10">
        <v>86717.4</v>
      </c>
      <c r="F16" s="10">
        <v>16414.400000000001</v>
      </c>
      <c r="G16" s="10">
        <v>13415.9</v>
      </c>
      <c r="H16" s="10">
        <v>21933.5</v>
      </c>
      <c r="I16" s="10">
        <v>36369.699999999997</v>
      </c>
      <c r="J16" s="10">
        <v>-275.7</v>
      </c>
      <c r="K16" s="27">
        <v>100133.3</v>
      </c>
      <c r="L16" s="10">
        <f t="shared" si="1"/>
        <v>100133.29999999999</v>
      </c>
    </row>
    <row r="17" spans="1:12">
      <c r="A17" s="26">
        <v>41364</v>
      </c>
      <c r="B17" s="27">
        <v>103834.61</v>
      </c>
      <c r="D17" s="10">
        <f t="shared" si="0"/>
        <v>103834.60999999999</v>
      </c>
      <c r="E17" s="10">
        <v>85731.61</v>
      </c>
      <c r="F17" s="10">
        <v>14521.32</v>
      </c>
      <c r="G17" s="10">
        <v>9430.14</v>
      </c>
      <c r="H17" s="10">
        <v>23778.57</v>
      </c>
      <c r="I17" s="10">
        <v>34315.33</v>
      </c>
      <c r="J17" s="10">
        <v>4688.3</v>
      </c>
      <c r="K17" s="27">
        <v>95161.75</v>
      </c>
      <c r="L17" s="10">
        <f t="shared" si="1"/>
        <v>95161.75</v>
      </c>
    </row>
    <row r="18" spans="1:12">
      <c r="A18" s="26">
        <v>41455</v>
      </c>
      <c r="B18" s="27">
        <v>102176.63</v>
      </c>
      <c r="D18" s="10">
        <f t="shared" si="0"/>
        <v>102176.62000000001</v>
      </c>
      <c r="E18" s="10">
        <v>88630.94</v>
      </c>
      <c r="F18" s="10">
        <v>15653.6</v>
      </c>
      <c r="G18" s="10">
        <v>11800.43</v>
      </c>
      <c r="H18" s="10">
        <v>23284.22</v>
      </c>
      <c r="I18" s="10">
        <v>36399.449999999997</v>
      </c>
      <c r="J18" s="10">
        <v>-793.12</v>
      </c>
      <c r="K18" s="27">
        <v>100431.38</v>
      </c>
      <c r="L18" s="10">
        <f t="shared" si="1"/>
        <v>100431.37</v>
      </c>
    </row>
    <row r="19" spans="1:12">
      <c r="A19" s="26">
        <v>41547</v>
      </c>
      <c r="B19" s="27">
        <v>102217.26</v>
      </c>
      <c r="D19" s="10">
        <f t="shared" si="0"/>
        <v>102217.26000000001</v>
      </c>
      <c r="E19" s="10">
        <v>89423.33</v>
      </c>
      <c r="F19" s="10">
        <v>16060.58</v>
      </c>
      <c r="G19" s="10">
        <v>12004.06</v>
      </c>
      <c r="H19" s="10">
        <v>21766.35</v>
      </c>
      <c r="I19" s="10">
        <v>36633.449999999997</v>
      </c>
      <c r="J19" s="10">
        <v>-403.61</v>
      </c>
      <c r="K19" s="27">
        <v>101427.39</v>
      </c>
      <c r="L19" s="10">
        <f t="shared" si="1"/>
        <v>101427.39</v>
      </c>
    </row>
    <row r="20" spans="1:12">
      <c r="A20" s="28">
        <v>41639</v>
      </c>
      <c r="B20" s="27">
        <v>108154.72</v>
      </c>
      <c r="D20" s="10">
        <f t="shared" si="0"/>
        <v>108154.72000000002</v>
      </c>
      <c r="E20" s="10">
        <v>92464.67</v>
      </c>
      <c r="F20" s="10">
        <v>16599.080000000002</v>
      </c>
      <c r="G20" s="10">
        <v>13766.49</v>
      </c>
      <c r="H20" s="10">
        <v>22767.49</v>
      </c>
      <c r="I20" s="10">
        <v>37082.89</v>
      </c>
      <c r="J20" s="10">
        <v>-360.12</v>
      </c>
      <c r="K20" s="27">
        <v>106231.15</v>
      </c>
      <c r="L20" s="10">
        <f t="shared" si="1"/>
        <v>106231.16</v>
      </c>
    </row>
    <row r="21" spans="1:12">
      <c r="A21" s="26">
        <v>41729</v>
      </c>
      <c r="B21" s="27">
        <v>109523.98</v>
      </c>
      <c r="D21" s="10">
        <f t="shared" si="0"/>
        <v>109523.98999999998</v>
      </c>
      <c r="E21" s="10">
        <v>91248.72</v>
      </c>
      <c r="F21" s="10">
        <v>15781.53</v>
      </c>
      <c r="G21" s="10">
        <v>10326.9</v>
      </c>
      <c r="H21" s="10">
        <v>24335.8</v>
      </c>
      <c r="I21" s="10">
        <v>35612.86</v>
      </c>
      <c r="J21" s="10">
        <v>3443.9</v>
      </c>
      <c r="K21" s="27">
        <v>101575.62</v>
      </c>
      <c r="L21" s="10">
        <f t="shared" si="1"/>
        <v>101575.62</v>
      </c>
    </row>
    <row r="22" spans="1:12">
      <c r="A22" s="26">
        <v>41820</v>
      </c>
      <c r="B22" s="27">
        <v>109403.88</v>
      </c>
      <c r="D22" s="10">
        <f t="shared" si="0"/>
        <v>109403.89000000003</v>
      </c>
      <c r="E22" s="10">
        <v>94483.36</v>
      </c>
      <c r="F22" s="10">
        <v>16955.55</v>
      </c>
      <c r="G22" s="10">
        <v>12334.79</v>
      </c>
      <c r="H22" s="10">
        <v>24870.080000000002</v>
      </c>
      <c r="I22" s="10">
        <v>37806.949999999997</v>
      </c>
      <c r="J22" s="10">
        <v>-1432.94</v>
      </c>
      <c r="K22" s="27">
        <v>106818.15</v>
      </c>
      <c r="L22" s="10">
        <f t="shared" si="1"/>
        <v>106818.15</v>
      </c>
    </row>
    <row r="23" spans="1:12">
      <c r="A23" s="26">
        <v>41912</v>
      </c>
      <c r="B23" s="27">
        <v>111334.46</v>
      </c>
      <c r="D23" s="10">
        <f t="shared" si="0"/>
        <v>111334.46</v>
      </c>
      <c r="E23" s="10">
        <v>96950.88</v>
      </c>
      <c r="F23" s="10">
        <v>17134.95</v>
      </c>
      <c r="G23" s="10">
        <v>12904.12</v>
      </c>
      <c r="H23" s="10">
        <v>24269.49</v>
      </c>
      <c r="I23" s="10">
        <v>38199.08</v>
      </c>
      <c r="J23" s="10">
        <v>-1725.9</v>
      </c>
      <c r="K23" s="27">
        <v>109854.99</v>
      </c>
      <c r="L23" s="10">
        <f t="shared" si="1"/>
        <v>109855</v>
      </c>
    </row>
    <row r="24" spans="1:12">
      <c r="A24" s="28">
        <v>42004</v>
      </c>
      <c r="B24" s="27">
        <v>117064</v>
      </c>
      <c r="D24" s="10">
        <f t="shared" si="0"/>
        <v>117064.01</v>
      </c>
      <c r="E24" s="10">
        <v>98743.29</v>
      </c>
      <c r="F24" s="10">
        <v>17995.330000000002</v>
      </c>
      <c r="G24" s="10">
        <v>14782.49</v>
      </c>
      <c r="H24" s="10">
        <v>23792.89</v>
      </c>
      <c r="I24" s="10">
        <v>37514.85</v>
      </c>
      <c r="J24" s="10">
        <v>-735.14</v>
      </c>
      <c r="K24" s="27">
        <v>113525.78</v>
      </c>
      <c r="L24" s="10">
        <f t="shared" si="1"/>
        <v>113525.78</v>
      </c>
    </row>
    <row r="25" spans="1:12">
      <c r="A25" s="26">
        <v>42094</v>
      </c>
      <c r="B25" s="27">
        <v>117896.91</v>
      </c>
      <c r="D25" s="10">
        <f t="shared" si="0"/>
        <v>117896.9</v>
      </c>
      <c r="E25" s="10">
        <v>96635.61</v>
      </c>
      <c r="F25" s="10">
        <v>16063.27</v>
      </c>
      <c r="G25" s="10">
        <v>11855.61</v>
      </c>
      <c r="H25" s="10">
        <v>24243.48</v>
      </c>
      <c r="I25" s="10">
        <v>33930.11</v>
      </c>
      <c r="J25" s="10">
        <v>3029.04</v>
      </c>
      <c r="K25" s="27">
        <v>108491.22</v>
      </c>
      <c r="L25" s="10">
        <f t="shared" si="1"/>
        <v>108491.22</v>
      </c>
    </row>
    <row r="26" spans="1:12">
      <c r="A26" s="26">
        <v>42185</v>
      </c>
      <c r="B26" s="27">
        <v>116183.79</v>
      </c>
      <c r="D26" s="10">
        <f t="shared" si="0"/>
        <v>116183.79000000001</v>
      </c>
      <c r="E26" s="10">
        <v>98920.1</v>
      </c>
      <c r="F26" s="10">
        <v>16287.52</v>
      </c>
      <c r="G26" s="10">
        <v>12492.36</v>
      </c>
      <c r="H26" s="10">
        <v>24496.68</v>
      </c>
      <c r="I26" s="10">
        <v>35436.5</v>
      </c>
      <c r="J26" s="10">
        <v>-576.37</v>
      </c>
      <c r="K26" s="27">
        <v>111412.46</v>
      </c>
      <c r="L26" s="10">
        <f t="shared" si="1"/>
        <v>111412.46</v>
      </c>
    </row>
    <row r="27" spans="1:12">
      <c r="A27" s="26">
        <v>42277</v>
      </c>
      <c r="B27" s="27">
        <v>118716.69</v>
      </c>
      <c r="D27" s="10">
        <f t="shared" si="0"/>
        <v>118716.69000000002</v>
      </c>
      <c r="E27" s="10">
        <v>101467.1</v>
      </c>
      <c r="F27" s="10">
        <v>17793.54</v>
      </c>
      <c r="G27" s="10">
        <v>13431.81</v>
      </c>
      <c r="H27" s="10">
        <v>23367</v>
      </c>
      <c r="I27" s="10">
        <v>37265.870000000003</v>
      </c>
      <c r="J27" s="10">
        <v>-76.89</v>
      </c>
      <c r="K27" s="27">
        <v>114898.91</v>
      </c>
      <c r="L27" s="10">
        <f t="shared" si="1"/>
        <v>114898.91</v>
      </c>
    </row>
    <row r="28" spans="1:12">
      <c r="A28" s="28">
        <v>42369</v>
      </c>
      <c r="B28" s="27">
        <v>123225.44</v>
      </c>
      <c r="D28" s="10">
        <f t="shared" si="0"/>
        <v>123225.44</v>
      </c>
      <c r="E28" s="10">
        <v>104347.14</v>
      </c>
      <c r="F28" s="10">
        <v>18957.91</v>
      </c>
      <c r="G28" s="10">
        <v>15002.14</v>
      </c>
      <c r="H28" s="10">
        <v>22287.72</v>
      </c>
      <c r="I28" s="10">
        <v>36476.86</v>
      </c>
      <c r="J28" s="10">
        <v>-892.61</v>
      </c>
      <c r="K28" s="27">
        <v>119349.28</v>
      </c>
      <c r="L28" s="10">
        <f t="shared" si="1"/>
        <v>119349.28</v>
      </c>
    </row>
    <row r="29" spans="1:12">
      <c r="A29" s="26">
        <v>42460</v>
      </c>
      <c r="B29" s="27">
        <v>123838.47</v>
      </c>
      <c r="D29" s="10">
        <f t="shared" si="0"/>
        <v>123838.46</v>
      </c>
      <c r="E29" s="10">
        <v>102827.45</v>
      </c>
      <c r="F29" s="10">
        <v>16061.27</v>
      </c>
      <c r="G29" s="10">
        <v>11252.32</v>
      </c>
      <c r="H29" s="10">
        <v>23867.37</v>
      </c>
      <c r="I29" s="10">
        <v>32290.62</v>
      </c>
      <c r="J29" s="10">
        <v>2120.67</v>
      </c>
      <c r="K29" s="27">
        <v>114079.78</v>
      </c>
      <c r="L29" s="10">
        <f t="shared" si="1"/>
        <v>114079.76999999999</v>
      </c>
    </row>
    <row r="30" spans="1:12">
      <c r="A30" s="26">
        <v>42551</v>
      </c>
      <c r="B30" s="27">
        <v>122799.32</v>
      </c>
      <c r="D30" s="10">
        <f t="shared" si="0"/>
        <v>122799.31000000001</v>
      </c>
      <c r="E30" s="10">
        <v>105141.61</v>
      </c>
      <c r="F30" s="10">
        <v>17445.98</v>
      </c>
      <c r="G30" s="10">
        <v>11552.85</v>
      </c>
      <c r="H30" s="10">
        <v>24118.639999999999</v>
      </c>
      <c r="I30" s="10">
        <v>35363.919999999998</v>
      </c>
      <c r="J30" s="10">
        <v>-95.85</v>
      </c>
      <c r="K30" s="27">
        <v>116694.46</v>
      </c>
      <c r="L30" s="10">
        <f t="shared" si="1"/>
        <v>116694.46</v>
      </c>
    </row>
    <row r="31" spans="1:12">
      <c r="A31" s="26">
        <v>42643</v>
      </c>
      <c r="B31" s="27">
        <v>124518.11</v>
      </c>
      <c r="D31" s="10">
        <f t="shared" si="0"/>
        <v>124518.12</v>
      </c>
      <c r="E31" s="10">
        <v>106775.98</v>
      </c>
      <c r="F31" s="10">
        <v>17127.939999999999</v>
      </c>
      <c r="G31" s="10">
        <v>13968.34</v>
      </c>
      <c r="H31" s="10">
        <v>22703.15</v>
      </c>
      <c r="I31" s="10">
        <v>34730.6</v>
      </c>
      <c r="J31" s="10">
        <v>-1326.69</v>
      </c>
      <c r="K31" s="27">
        <v>120744.32000000001</v>
      </c>
      <c r="L31" s="10">
        <f t="shared" si="1"/>
        <v>120744.31999999999</v>
      </c>
    </row>
    <row r="32" spans="1:12">
      <c r="A32" s="28">
        <v>42735</v>
      </c>
      <c r="B32" s="27">
        <v>130845.8</v>
      </c>
      <c r="D32" s="10">
        <f t="shared" si="0"/>
        <v>130845.80999999997</v>
      </c>
      <c r="E32" s="10">
        <v>109768.87</v>
      </c>
      <c r="F32" s="10">
        <v>19001.060000000001</v>
      </c>
      <c r="G32" s="10">
        <v>15637.24</v>
      </c>
      <c r="H32" s="10">
        <v>23451.67</v>
      </c>
      <c r="I32" s="10">
        <v>36265.97</v>
      </c>
      <c r="J32" s="10">
        <v>-747.06</v>
      </c>
      <c r="K32" s="27">
        <v>125406.1</v>
      </c>
      <c r="L32" s="10">
        <f t="shared" si="1"/>
        <v>125406.11</v>
      </c>
    </row>
    <row r="33" spans="1:12">
      <c r="A33" s="26">
        <v>42825</v>
      </c>
      <c r="B33" s="27">
        <v>131682.69</v>
      </c>
      <c r="D33" s="10">
        <f t="shared" si="0"/>
        <v>131682.70000000001</v>
      </c>
      <c r="E33" s="10">
        <v>108265.29</v>
      </c>
      <c r="F33" s="10">
        <v>16797.89</v>
      </c>
      <c r="G33" s="10">
        <v>11742.32</v>
      </c>
      <c r="H33" s="10">
        <v>25904.65</v>
      </c>
      <c r="I33" s="10">
        <v>34647.15</v>
      </c>
      <c r="J33" s="10">
        <v>3619.7</v>
      </c>
      <c r="K33" s="27">
        <v>120007.6</v>
      </c>
      <c r="L33" s="10">
        <f t="shared" si="1"/>
        <v>120007.60999999999</v>
      </c>
    </row>
    <row r="34" spans="1:12">
      <c r="A34" s="26">
        <v>42916</v>
      </c>
      <c r="B34" s="27">
        <v>127650.31</v>
      </c>
      <c r="D34" s="10">
        <f t="shared" si="0"/>
        <v>127650.30999999998</v>
      </c>
      <c r="E34" s="10">
        <v>109436.69</v>
      </c>
      <c r="F34" s="10">
        <v>17179.23</v>
      </c>
      <c r="G34" s="10">
        <v>11995.86</v>
      </c>
      <c r="H34" s="10">
        <v>24993.89</v>
      </c>
      <c r="I34" s="10">
        <v>34858.400000000001</v>
      </c>
      <c r="J34" s="10">
        <v>-1096.96</v>
      </c>
      <c r="K34" s="27">
        <v>121432.55</v>
      </c>
      <c r="L34" s="10">
        <f t="shared" si="1"/>
        <v>121432.55</v>
      </c>
    </row>
    <row r="35" spans="1:12">
      <c r="A35" s="26">
        <v>43008</v>
      </c>
      <c r="B35" s="27">
        <v>130291.75</v>
      </c>
      <c r="D35" s="10">
        <f t="shared" si="0"/>
        <v>130291.75</v>
      </c>
      <c r="E35" s="10">
        <v>112095.83</v>
      </c>
      <c r="F35" s="10">
        <v>18703.37</v>
      </c>
      <c r="G35" s="10">
        <v>14345.69</v>
      </c>
      <c r="H35" s="10">
        <v>23188.11</v>
      </c>
      <c r="I35" s="10">
        <v>35960.839999999997</v>
      </c>
      <c r="J35" s="10">
        <v>-2080.41</v>
      </c>
      <c r="K35" s="27">
        <v>126441.52</v>
      </c>
      <c r="L35" s="10">
        <f t="shared" si="1"/>
        <v>126441.52</v>
      </c>
    </row>
    <row r="36" spans="1:12">
      <c r="A36" s="28">
        <v>43100</v>
      </c>
      <c r="B36" s="27">
        <v>136882.66</v>
      </c>
      <c r="D36" s="10">
        <f t="shared" si="0"/>
        <v>136882.66999999998</v>
      </c>
      <c r="E36" s="10">
        <v>117261.74</v>
      </c>
      <c r="F36" s="10">
        <v>18974.169999999998</v>
      </c>
      <c r="G36" s="10">
        <v>17582.830000000002</v>
      </c>
      <c r="H36" s="10">
        <v>23291.14</v>
      </c>
      <c r="I36" s="10">
        <v>39714.730000000003</v>
      </c>
      <c r="J36" s="10">
        <v>-512.48</v>
      </c>
      <c r="K36" s="27">
        <v>134844.57</v>
      </c>
      <c r="L36" s="10">
        <f t="shared" si="1"/>
        <v>134844.57</v>
      </c>
    </row>
    <row r="37" spans="1:12">
      <c r="A37" s="26">
        <v>43190</v>
      </c>
      <c r="B37" s="27">
        <v>136948.25</v>
      </c>
      <c r="D37" s="10">
        <f t="shared" si="0"/>
        <v>136948.25</v>
      </c>
      <c r="E37" s="10">
        <v>113161.65</v>
      </c>
      <c r="F37" s="10">
        <v>17034</v>
      </c>
      <c r="G37" s="10">
        <v>12758.97</v>
      </c>
      <c r="H37" s="10">
        <v>25389.07</v>
      </c>
      <c r="I37" s="10">
        <v>35608.78</v>
      </c>
      <c r="J37" s="10">
        <v>4213.34</v>
      </c>
      <c r="K37" s="27">
        <v>125920.62</v>
      </c>
      <c r="L37" s="10">
        <f t="shared" si="1"/>
        <v>125920.62</v>
      </c>
    </row>
    <row r="38" spans="1:12">
      <c r="A38" s="26">
        <v>43281</v>
      </c>
      <c r="B38" s="27">
        <v>134588.69</v>
      </c>
      <c r="D38" s="10">
        <f t="shared" si="0"/>
        <v>134588.69</v>
      </c>
      <c r="E38" s="10">
        <v>115969.39</v>
      </c>
      <c r="F38" s="10">
        <v>18725</v>
      </c>
      <c r="G38" s="10">
        <v>13812.74</v>
      </c>
      <c r="H38" s="10">
        <v>25476.240000000002</v>
      </c>
      <c r="I38" s="10">
        <v>40255.53</v>
      </c>
      <c r="J38" s="10">
        <v>860.85</v>
      </c>
      <c r="K38" s="27">
        <v>129782.13</v>
      </c>
      <c r="L38" s="10">
        <f t="shared" si="1"/>
        <v>129782.13</v>
      </c>
    </row>
    <row r="39" spans="1:12">
      <c r="A39" s="26">
        <v>43373</v>
      </c>
      <c r="B39" s="27">
        <v>136449.9</v>
      </c>
      <c r="D39" s="10">
        <f t="shared" si="0"/>
        <v>136449.89999999997</v>
      </c>
      <c r="E39" s="10">
        <v>119179.46</v>
      </c>
      <c r="F39" s="10">
        <v>19486.349999999999</v>
      </c>
      <c r="G39" s="10">
        <v>16109.34</v>
      </c>
      <c r="H39" s="10">
        <v>24666.81</v>
      </c>
      <c r="I39" s="10">
        <v>40584.92</v>
      </c>
      <c r="J39" s="10">
        <v>-2407.14</v>
      </c>
      <c r="K39" s="27">
        <v>135288.81</v>
      </c>
      <c r="L39" s="10">
        <f t="shared" si="1"/>
        <v>135288.80000000002</v>
      </c>
    </row>
    <row r="40" spans="1:12">
      <c r="A40" s="28">
        <v>43465</v>
      </c>
      <c r="B40" s="27">
        <v>143381.24</v>
      </c>
      <c r="D40" s="10">
        <f t="shared" si="0"/>
        <v>143381.25</v>
      </c>
      <c r="E40" s="10">
        <v>124555.71</v>
      </c>
      <c r="F40" s="10">
        <v>20269.45</v>
      </c>
      <c r="G40" s="10">
        <v>18632.5</v>
      </c>
      <c r="H40" s="10">
        <v>24647.75</v>
      </c>
      <c r="I40" s="10">
        <v>42578.31</v>
      </c>
      <c r="J40" s="10">
        <v>-2145.85</v>
      </c>
      <c r="K40" s="27">
        <v>143188.21</v>
      </c>
      <c r="L40" s="10">
        <f t="shared" si="1"/>
        <v>143188.21000000002</v>
      </c>
    </row>
    <row r="41" spans="1:12">
      <c r="A41" s="26">
        <v>43555</v>
      </c>
      <c r="B41" s="27">
        <v>144926.82999999999</v>
      </c>
      <c r="D41" s="10">
        <f t="shared" si="0"/>
        <v>144926.82</v>
      </c>
      <c r="E41" s="10">
        <v>121527.27</v>
      </c>
      <c r="F41" s="10">
        <v>18858.3</v>
      </c>
      <c r="G41" s="10">
        <v>13665.33</v>
      </c>
      <c r="H41" s="10">
        <v>26350.63</v>
      </c>
      <c r="I41" s="10">
        <v>39631.339999999997</v>
      </c>
      <c r="J41" s="10">
        <v>4156.63</v>
      </c>
      <c r="K41" s="27">
        <v>135192.6</v>
      </c>
      <c r="L41" s="10">
        <f t="shared" si="1"/>
        <v>135192.6</v>
      </c>
    </row>
    <row r="42" spans="1:12">
      <c r="A42" s="26">
        <v>43646</v>
      </c>
      <c r="B42" s="27">
        <v>145349.16</v>
      </c>
      <c r="D42" s="10">
        <f t="shared" si="0"/>
        <v>145349.15000000002</v>
      </c>
      <c r="E42" s="10">
        <v>124206.7</v>
      </c>
      <c r="F42" s="10">
        <v>21780.48</v>
      </c>
      <c r="G42" s="10">
        <v>14609.2</v>
      </c>
      <c r="H42" s="10">
        <v>26529.72</v>
      </c>
      <c r="I42" s="10">
        <v>40851.339999999997</v>
      </c>
      <c r="J42" s="10">
        <v>-925.61</v>
      </c>
      <c r="K42" s="27">
        <v>138815.91</v>
      </c>
      <c r="L42" s="10">
        <f t="shared" si="1"/>
        <v>138815.9</v>
      </c>
    </row>
    <row r="43" spans="1:12">
      <c r="A43" s="26">
        <v>43738</v>
      </c>
      <c r="B43" s="27">
        <v>147630.47</v>
      </c>
      <c r="D43" s="10">
        <f t="shared" si="0"/>
        <v>147630.46999999997</v>
      </c>
      <c r="E43" s="10">
        <v>126417.03</v>
      </c>
      <c r="F43" s="10">
        <v>21907.27</v>
      </c>
      <c r="G43" s="10">
        <v>17509.59</v>
      </c>
      <c r="H43" s="10">
        <v>25727.8</v>
      </c>
      <c r="I43" s="10">
        <v>41482.82</v>
      </c>
      <c r="J43" s="10">
        <v>-2448.4</v>
      </c>
      <c r="K43" s="27">
        <v>143926.62</v>
      </c>
      <c r="L43" s="10">
        <f t="shared" si="1"/>
        <v>143926.62</v>
      </c>
    </row>
    <row r="44" spans="1:12">
      <c r="A44" s="28">
        <v>43830</v>
      </c>
      <c r="B44" s="27">
        <v>156065.57</v>
      </c>
      <c r="D44" s="10">
        <f t="shared" si="0"/>
        <v>156065.56999999998</v>
      </c>
      <c r="E44" s="10">
        <v>131869.59</v>
      </c>
      <c r="F44" s="10">
        <v>22862.93</v>
      </c>
      <c r="G44" s="10">
        <v>20188.38</v>
      </c>
      <c r="H44" s="10">
        <v>26002.06</v>
      </c>
      <c r="I44" s="10">
        <v>43781.01</v>
      </c>
      <c r="J44" s="10">
        <v>-1076.3800000000001</v>
      </c>
      <c r="K44" s="27">
        <v>152057.97</v>
      </c>
      <c r="L44" s="10">
        <f t="shared" si="1"/>
        <v>152057.97</v>
      </c>
    </row>
    <row r="45" spans="1:12">
      <c r="A45" s="26">
        <v>43921</v>
      </c>
      <c r="B45" s="27">
        <v>151277.95000000001</v>
      </c>
      <c r="D45" s="10">
        <f t="shared" si="0"/>
        <v>151277.95000000001</v>
      </c>
      <c r="E45" s="10">
        <v>124497.43</v>
      </c>
      <c r="F45" s="10">
        <v>19336.23</v>
      </c>
      <c r="G45" s="10">
        <v>14332.93</v>
      </c>
      <c r="H45" s="10">
        <v>27538.38</v>
      </c>
      <c r="I45" s="10">
        <v>39435.21</v>
      </c>
      <c r="J45" s="10">
        <v>5008.1899999999996</v>
      </c>
      <c r="K45" s="27">
        <v>138830.35999999999</v>
      </c>
      <c r="L45" s="10">
        <f t="shared" si="1"/>
        <v>138830.35999999999</v>
      </c>
    </row>
    <row r="46" spans="1:12">
      <c r="A46" s="26">
        <v>44012</v>
      </c>
      <c r="B46" s="27">
        <v>136512.54</v>
      </c>
      <c r="D46" s="10">
        <f t="shared" si="0"/>
        <v>136512.53999999998</v>
      </c>
      <c r="E46" s="10">
        <v>113987.8</v>
      </c>
      <c r="F46" s="10">
        <v>18519.86</v>
      </c>
      <c r="G46" s="10">
        <v>14897.08</v>
      </c>
      <c r="H46" s="10">
        <v>21895.37</v>
      </c>
      <c r="I46" s="10">
        <v>31400.47</v>
      </c>
      <c r="J46" s="10">
        <v>-1387.1</v>
      </c>
      <c r="K46" s="27">
        <v>128884.87</v>
      </c>
      <c r="L46" s="10">
        <f t="shared" si="1"/>
        <v>128884.88</v>
      </c>
    </row>
    <row r="47" spans="1:12">
      <c r="A47" s="26">
        <v>44104</v>
      </c>
      <c r="B47" s="27">
        <v>150141.09</v>
      </c>
      <c r="D47" s="10">
        <f t="shared" si="0"/>
        <v>150141.1</v>
      </c>
      <c r="E47" s="10">
        <v>126716.85</v>
      </c>
      <c r="F47" s="10">
        <v>21291.87</v>
      </c>
      <c r="G47" s="10">
        <v>17888.810000000001</v>
      </c>
      <c r="H47" s="10">
        <v>23306.82</v>
      </c>
      <c r="I47" s="10">
        <v>35680.230000000003</v>
      </c>
      <c r="J47" s="10">
        <v>-3383.02</v>
      </c>
      <c r="K47" s="27">
        <v>144605.66</v>
      </c>
      <c r="L47" s="10">
        <f t="shared" si="1"/>
        <v>144605.66</v>
      </c>
    </row>
    <row r="48" spans="1:12">
      <c r="A48" s="28">
        <v>44196</v>
      </c>
      <c r="B48" s="27">
        <v>162190.93</v>
      </c>
      <c r="D48" s="10">
        <f t="shared" si="0"/>
        <v>162190.93000000002</v>
      </c>
      <c r="E48" s="10">
        <v>135785.48000000001</v>
      </c>
      <c r="F48" s="10">
        <v>23083.59</v>
      </c>
      <c r="G48" s="10">
        <v>21727.07</v>
      </c>
      <c r="H48" s="10">
        <v>25341.13</v>
      </c>
      <c r="I48" s="10">
        <v>42297.36</v>
      </c>
      <c r="J48" s="10">
        <v>-1448.98</v>
      </c>
      <c r="K48" s="27">
        <v>157512.54999999999</v>
      </c>
      <c r="L48" s="10">
        <f t="shared" si="1"/>
        <v>157512.55000000002</v>
      </c>
    </row>
    <row r="49" spans="1:12">
      <c r="A49" s="26">
        <v>44286</v>
      </c>
      <c r="B49" s="27">
        <v>162873.72</v>
      </c>
      <c r="D49" s="10">
        <f t="shared" si="0"/>
        <v>162873.73000000001</v>
      </c>
      <c r="E49" s="10">
        <v>137035.26999999999</v>
      </c>
      <c r="F49" s="10">
        <v>24280.23</v>
      </c>
      <c r="G49" s="10">
        <v>15335.99</v>
      </c>
      <c r="H49" s="10">
        <v>28225.759999999998</v>
      </c>
      <c r="I49" s="10">
        <v>45182.97</v>
      </c>
      <c r="J49" s="10">
        <v>3179.45</v>
      </c>
      <c r="K49" s="27">
        <v>152371.25</v>
      </c>
      <c r="L49" s="10">
        <f t="shared" si="1"/>
        <v>152371.25999999998</v>
      </c>
    </row>
    <row r="50" spans="1:12">
      <c r="A50" s="26">
        <v>44377</v>
      </c>
      <c r="B50" s="27">
        <v>162091.32</v>
      </c>
      <c r="D50" s="10">
        <f t="shared" si="0"/>
        <v>162091.32000000004</v>
      </c>
      <c r="E50" s="10">
        <v>138196.20000000001</v>
      </c>
      <c r="F50" s="10">
        <v>26063.64</v>
      </c>
      <c r="G50" s="10">
        <v>16965.330000000002</v>
      </c>
      <c r="H50" s="10">
        <v>29053.21</v>
      </c>
      <c r="I50" s="10">
        <v>51033.38</v>
      </c>
      <c r="J50" s="10">
        <v>2846.32</v>
      </c>
      <c r="K50" s="27">
        <v>155161.53</v>
      </c>
      <c r="L50" s="10">
        <f t="shared" si="1"/>
        <v>155161.53000000003</v>
      </c>
    </row>
    <row r="51" spans="1:12">
      <c r="A51" s="26">
        <v>44469</v>
      </c>
      <c r="B51" s="27">
        <v>167234.54</v>
      </c>
      <c r="D51" s="10">
        <f t="shared" si="0"/>
        <v>167234.54</v>
      </c>
      <c r="E51" s="10">
        <v>144978.03</v>
      </c>
      <c r="F51" s="10">
        <v>28472.39</v>
      </c>
      <c r="G51" s="10">
        <v>19303.82</v>
      </c>
      <c r="H51" s="10">
        <v>30006.58</v>
      </c>
      <c r="I51" s="10">
        <v>54700.43</v>
      </c>
      <c r="J51" s="10">
        <v>-825.85</v>
      </c>
      <c r="K51" s="27">
        <v>164281.85</v>
      </c>
      <c r="L51" s="10">
        <f t="shared" si="1"/>
        <v>164281.85</v>
      </c>
    </row>
    <row r="52" spans="1:12">
      <c r="A52" s="28">
        <v>44561</v>
      </c>
      <c r="B52" s="27">
        <v>176661.29</v>
      </c>
      <c r="D52" s="10">
        <f t="shared" si="0"/>
        <v>176661.29000000004</v>
      </c>
      <c r="E52" s="10">
        <v>154904.38</v>
      </c>
      <c r="F52" s="10">
        <v>29050.01</v>
      </c>
      <c r="G52" s="10">
        <v>23503.51</v>
      </c>
      <c r="H52" s="10">
        <v>30600.54</v>
      </c>
      <c r="I52" s="10">
        <v>60596.87</v>
      </c>
      <c r="J52" s="10">
        <v>-800.28</v>
      </c>
      <c r="K52" s="27">
        <v>178407.89</v>
      </c>
      <c r="L52" s="10">
        <f t="shared" si="1"/>
        <v>178407.89</v>
      </c>
    </row>
    <row r="53" spans="1:12">
      <c r="A53" s="26">
        <v>44651</v>
      </c>
      <c r="B53" s="27">
        <v>179473.04</v>
      </c>
      <c r="D53" s="10">
        <f t="shared" si="0"/>
        <v>179473.04</v>
      </c>
      <c r="E53" s="10">
        <v>154730.28</v>
      </c>
      <c r="F53" s="10">
        <v>29800.35</v>
      </c>
      <c r="G53" s="10">
        <v>17180.009999999998</v>
      </c>
      <c r="H53" s="10">
        <v>34901.81</v>
      </c>
      <c r="I53" s="10">
        <v>62183.18</v>
      </c>
      <c r="J53" s="10">
        <v>5043.7700000000004</v>
      </c>
      <c r="K53" s="27">
        <v>171910.29</v>
      </c>
      <c r="L53" s="10">
        <f t="shared" si="1"/>
        <v>171910.29</v>
      </c>
    </row>
    <row r="54" spans="1:12">
      <c r="A54" s="26">
        <v>44742</v>
      </c>
      <c r="B54" s="27">
        <v>179537.77</v>
      </c>
      <c r="D54" s="10">
        <f t="shared" si="0"/>
        <v>179537.76999999996</v>
      </c>
      <c r="E54" s="10">
        <v>159866.85999999999</v>
      </c>
      <c r="F54" s="10">
        <v>29923.77</v>
      </c>
      <c r="G54" s="10">
        <v>18950.02</v>
      </c>
      <c r="H54" s="10">
        <v>36763.29</v>
      </c>
      <c r="I54" s="10">
        <v>67025.05</v>
      </c>
      <c r="J54" s="10">
        <v>1058.8800000000001</v>
      </c>
      <c r="K54" s="27">
        <v>178816.88</v>
      </c>
      <c r="L54" s="10">
        <f t="shared" si="1"/>
        <v>178816.87999999998</v>
      </c>
    </row>
    <row r="55" spans="1:12">
      <c r="A55" s="26">
        <v>44834</v>
      </c>
      <c r="B55" s="27">
        <v>185615.28</v>
      </c>
      <c r="D55" s="10">
        <f t="shared" si="0"/>
        <v>185615.27</v>
      </c>
      <c r="E55" s="10">
        <v>166286.69</v>
      </c>
      <c r="F55" s="10">
        <v>31955.14</v>
      </c>
      <c r="G55" s="10">
        <v>21881.11</v>
      </c>
      <c r="H55" s="10">
        <v>34988.86</v>
      </c>
      <c r="I55" s="10">
        <v>68476.070000000007</v>
      </c>
      <c r="J55" s="10">
        <v>-1020.46</v>
      </c>
      <c r="K55" s="27">
        <v>188167.81</v>
      </c>
      <c r="L55" s="10">
        <f t="shared" si="1"/>
        <v>188167.8</v>
      </c>
    </row>
    <row r="56" spans="1:12">
      <c r="A56" s="28">
        <v>44926</v>
      </c>
      <c r="B56" s="27">
        <v>196342.55</v>
      </c>
      <c r="D56" s="10">
        <f t="shared" si="0"/>
        <v>196342.55</v>
      </c>
      <c r="E56" s="10">
        <v>174720.37</v>
      </c>
      <c r="F56" s="10">
        <v>32093.43</v>
      </c>
      <c r="G56" s="10">
        <v>27019.03</v>
      </c>
      <c r="H56" s="10">
        <v>33742.28</v>
      </c>
      <c r="I56" s="10">
        <v>65249.7</v>
      </c>
      <c r="J56" s="10">
        <v>-5982.86</v>
      </c>
      <c r="K56" s="27">
        <v>201739.4</v>
      </c>
      <c r="L56" s="10">
        <f t="shared" si="1"/>
        <v>201739.4</v>
      </c>
    </row>
    <row r="57" spans="1:12">
      <c r="A57" s="26">
        <v>45016</v>
      </c>
      <c r="B57" s="27">
        <v>200812.4</v>
      </c>
      <c r="D57" s="10">
        <f t="shared" si="0"/>
        <v>200812.40000000002</v>
      </c>
      <c r="E57" s="10">
        <v>172616.53</v>
      </c>
      <c r="F57" s="10">
        <v>31896.19</v>
      </c>
      <c r="G57" s="10">
        <v>20622.29</v>
      </c>
      <c r="H57" s="10">
        <v>36177.39</v>
      </c>
      <c r="I57" s="10">
        <v>61820.93</v>
      </c>
      <c r="J57" s="10">
        <v>1320.93</v>
      </c>
      <c r="K57" s="27">
        <v>193238.82</v>
      </c>
      <c r="L57" s="10">
        <f t="shared" si="1"/>
        <v>193238.82</v>
      </c>
    </row>
    <row r="58" spans="1:12">
      <c r="A58" s="26">
        <v>45107</v>
      </c>
      <c r="B58" s="27">
        <v>200847.42</v>
      </c>
      <c r="D58" s="10">
        <f t="shared" si="0"/>
        <v>200847.42</v>
      </c>
      <c r="E58" s="10">
        <v>175761.43</v>
      </c>
      <c r="F58" s="10">
        <v>31663.98</v>
      </c>
      <c r="G58" s="10">
        <v>23129.23</v>
      </c>
      <c r="H58" s="10">
        <v>34678.17</v>
      </c>
      <c r="I58" s="10">
        <v>64363.65</v>
      </c>
      <c r="J58" s="10">
        <v>-21.74</v>
      </c>
      <c r="K58" s="27">
        <v>198890.66</v>
      </c>
      <c r="L58" s="10">
        <f t="shared" si="1"/>
        <v>198890.66</v>
      </c>
    </row>
    <row r="59" spans="1:12">
      <c r="A59" s="26">
        <v>45199</v>
      </c>
      <c r="B59" s="27">
        <v>203697.61</v>
      </c>
      <c r="D59" s="10">
        <f t="shared" si="0"/>
        <v>203697.61000000002</v>
      </c>
      <c r="E59" s="10">
        <v>179216.82</v>
      </c>
      <c r="F59" s="10">
        <v>34766.21</v>
      </c>
      <c r="G59" s="10">
        <v>23189.9</v>
      </c>
      <c r="H59" s="10">
        <v>33039.01</v>
      </c>
      <c r="I59" s="10">
        <v>66146.42</v>
      </c>
      <c r="J59" s="10">
        <v>-367.91</v>
      </c>
      <c r="K59" s="27">
        <v>202406.72</v>
      </c>
      <c r="L59" s="10">
        <f t="shared" si="1"/>
        <v>202406.72</v>
      </c>
    </row>
    <row r="60" spans="1:12">
      <c r="A60" s="28">
        <v>45291</v>
      </c>
      <c r="B60" s="27">
        <v>212696.62</v>
      </c>
      <c r="D60" s="10">
        <f t="shared" si="0"/>
        <v>212696.61000000004</v>
      </c>
      <c r="E60" s="10">
        <v>187342.98</v>
      </c>
      <c r="F60" s="10">
        <v>34067.360000000001</v>
      </c>
      <c r="G60" s="10">
        <v>24929.79</v>
      </c>
      <c r="H60" s="10">
        <v>31587.4</v>
      </c>
      <c r="I60" s="10">
        <v>66394.61</v>
      </c>
      <c r="J60" s="10">
        <v>1163.69</v>
      </c>
      <c r="K60" s="27">
        <v>212272.78</v>
      </c>
      <c r="L60" s="10">
        <f t="shared" si="1"/>
        <v>212272.77000000002</v>
      </c>
    </row>
    <row r="61" spans="1:12">
      <c r="A61" s="26">
        <v>45382</v>
      </c>
      <c r="B61" s="27">
        <v>215046.12</v>
      </c>
      <c r="D61" s="10">
        <f t="shared" si="0"/>
        <v>215046.11000000004</v>
      </c>
      <c r="E61" s="10">
        <v>186251.67</v>
      </c>
      <c r="F61" s="10">
        <v>32898.42</v>
      </c>
      <c r="G61" s="10">
        <v>20670.849999999999</v>
      </c>
      <c r="H61" s="10">
        <v>34838.92</v>
      </c>
      <c r="I61" s="10">
        <v>66138.429999999993</v>
      </c>
      <c r="J61" s="10">
        <v>6524.68</v>
      </c>
      <c r="K61" s="27">
        <v>206922.52</v>
      </c>
      <c r="L61" s="10">
        <f t="shared" si="1"/>
        <v>206922.52000000002</v>
      </c>
    </row>
    <row r="62" spans="1:12">
      <c r="A62" s="26">
        <v>45473</v>
      </c>
      <c r="B62" s="27">
        <v>214009.32</v>
      </c>
      <c r="D62" s="10">
        <f t="shared" si="0"/>
        <v>214009.33000000002</v>
      </c>
      <c r="E62" s="10">
        <v>190042.81</v>
      </c>
      <c r="F62" s="10">
        <v>33643.199999999997</v>
      </c>
      <c r="G62" s="10">
        <v>21631.61</v>
      </c>
      <c r="H62" s="10">
        <v>36378.46</v>
      </c>
      <c r="I62" s="10">
        <v>69394.149999999994</v>
      </c>
      <c r="J62" s="10">
        <v>1707.4</v>
      </c>
      <c r="K62" s="27">
        <v>211674.41</v>
      </c>
      <c r="L62" s="10">
        <f t="shared" si="1"/>
        <v>211674.41999999998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13">
      <c r="A1" s="24" t="s">
        <v>213</v>
      </c>
      <c r="B1" s="25" t="s">
        <v>207</v>
      </c>
      <c r="C1" s="25" t="s">
        <v>214</v>
      </c>
      <c r="D1" s="29" t="s">
        <v>215</v>
      </c>
      <c r="E1" s="29" t="s">
        <v>223</v>
      </c>
      <c r="F1" s="29" t="s">
        <v>224</v>
      </c>
      <c r="G1" s="29" t="s">
        <v>225</v>
      </c>
      <c r="H1" s="25" t="s">
        <v>210</v>
      </c>
      <c r="I1" s="25" t="s">
        <v>216</v>
      </c>
      <c r="J1" s="25" t="s">
        <v>217</v>
      </c>
      <c r="K1" s="25" t="s">
        <v>218</v>
      </c>
      <c r="L1" s="25" t="s">
        <v>219</v>
      </c>
      <c r="M1" s="25" t="s">
        <v>220</v>
      </c>
    </row>
    <row r="2" spans="1:13">
      <c r="A2" s="26">
        <v>39994</v>
      </c>
      <c r="B2" s="27">
        <v>89285.9</v>
      </c>
      <c r="C2" s="30"/>
      <c r="D2" s="31">
        <f t="shared" ref="D2:D62" si="0">H2+I2+J2+K2-L2+M2</f>
        <v>93876.799999999988</v>
      </c>
      <c r="E2" s="32"/>
      <c r="F2" s="32">
        <f t="shared" ref="F2:G2" si="1">B2-D2</f>
        <v>-4590.8999999999942</v>
      </c>
      <c r="G2" s="32">
        <f t="shared" si="1"/>
        <v>0</v>
      </c>
      <c r="H2" s="27">
        <v>76957.399999999994</v>
      </c>
      <c r="I2" s="27">
        <v>13770.4</v>
      </c>
      <c r="J2" s="27">
        <v>8958.7000000000007</v>
      </c>
      <c r="K2" s="27">
        <v>20126.3</v>
      </c>
      <c r="L2" s="27">
        <v>26255.3</v>
      </c>
      <c r="M2" s="27">
        <v>319.3</v>
      </c>
    </row>
    <row r="3" spans="1:13">
      <c r="A3" s="26">
        <v>40086</v>
      </c>
      <c r="B3" s="27">
        <v>89414.1</v>
      </c>
      <c r="C3" s="30"/>
      <c r="D3" s="31">
        <f t="shared" si="0"/>
        <v>88059</v>
      </c>
      <c r="E3" s="32"/>
      <c r="F3" s="32">
        <f t="shared" ref="F3:G3" si="2">B3-D3</f>
        <v>1355.1000000000058</v>
      </c>
      <c r="G3" s="32">
        <f t="shared" si="2"/>
        <v>0</v>
      </c>
      <c r="H3" s="27">
        <v>78587.399999999994</v>
      </c>
      <c r="I3" s="27">
        <v>13551.3</v>
      </c>
      <c r="J3" s="27">
        <v>9789</v>
      </c>
      <c r="K3" s="27">
        <v>17873.8</v>
      </c>
      <c r="L3" s="27">
        <v>29829.1</v>
      </c>
      <c r="M3" s="27">
        <v>-1913.4</v>
      </c>
    </row>
    <row r="4" spans="1:13">
      <c r="A4" s="28">
        <v>40178</v>
      </c>
      <c r="B4" s="27">
        <v>93767.9</v>
      </c>
      <c r="C4" s="30"/>
      <c r="D4" s="31">
        <f t="shared" si="0"/>
        <v>96518.6</v>
      </c>
      <c r="E4" s="32"/>
      <c r="F4" s="32">
        <f t="shared" ref="F4:G4" si="3">B4-D4</f>
        <v>-2750.7000000000116</v>
      </c>
      <c r="G4" s="32">
        <f t="shared" si="3"/>
        <v>0</v>
      </c>
      <c r="H4" s="27">
        <v>81955.3</v>
      </c>
      <c r="I4" s="27">
        <v>14185.8</v>
      </c>
      <c r="J4" s="27">
        <v>10953.5</v>
      </c>
      <c r="K4" s="27">
        <v>20486.5</v>
      </c>
      <c r="L4" s="27">
        <v>31551.4</v>
      </c>
      <c r="M4" s="27">
        <v>488.9</v>
      </c>
    </row>
    <row r="5" spans="1:13">
      <c r="A5" s="26">
        <v>40268</v>
      </c>
      <c r="B5" s="27">
        <v>93561.1</v>
      </c>
      <c r="C5" s="30"/>
      <c r="D5" s="31">
        <f t="shared" si="0"/>
        <v>89855.4</v>
      </c>
      <c r="E5" s="32"/>
      <c r="F5" s="32">
        <f t="shared" ref="F5:G5" si="4">B5-D5</f>
        <v>3705.7000000000116</v>
      </c>
      <c r="G5" s="32">
        <f t="shared" si="4"/>
        <v>0</v>
      </c>
      <c r="H5" s="27">
        <v>78052</v>
      </c>
      <c r="I5" s="27">
        <v>14043.8</v>
      </c>
      <c r="J5" s="27">
        <v>8976.4</v>
      </c>
      <c r="K5" s="27">
        <v>21424</v>
      </c>
      <c r="L5" s="27">
        <v>29882.2</v>
      </c>
      <c r="M5" s="27">
        <v>-2758.6</v>
      </c>
    </row>
    <row r="6" spans="1:13">
      <c r="A6" s="26">
        <v>40359</v>
      </c>
      <c r="B6" s="27">
        <v>92080.5</v>
      </c>
      <c r="C6" s="30">
        <f t="shared" ref="C6:C62" si="5">100*(B6/B2-1)</f>
        <v>3.1299454897133927</v>
      </c>
      <c r="D6" s="31">
        <f t="shared" si="0"/>
        <v>95567.9</v>
      </c>
      <c r="E6" s="31">
        <f t="shared" ref="E6:E62" si="6">100*(D6/D2-1)</f>
        <v>1.8014035416631158</v>
      </c>
      <c r="F6" s="32">
        <f t="shared" ref="F6:G6" si="7">B6-D6</f>
        <v>-3487.3999999999942</v>
      </c>
      <c r="G6" s="32">
        <f t="shared" si="7"/>
        <v>1.3285419480502769</v>
      </c>
      <c r="H6" s="27">
        <v>80341.7</v>
      </c>
      <c r="I6" s="27">
        <v>13559.8</v>
      </c>
      <c r="J6" s="27">
        <v>9937.4</v>
      </c>
      <c r="K6" s="27">
        <v>22079.8</v>
      </c>
      <c r="L6" s="27">
        <v>30543.200000000001</v>
      </c>
      <c r="M6" s="27">
        <v>192.4</v>
      </c>
    </row>
    <row r="7" spans="1:13">
      <c r="A7" s="26">
        <v>40451</v>
      </c>
      <c r="B7" s="27">
        <v>91027.199999999997</v>
      </c>
      <c r="C7" s="30">
        <f t="shared" si="5"/>
        <v>1.8040778803342983</v>
      </c>
      <c r="D7" s="31">
        <f t="shared" si="0"/>
        <v>89816.699999999983</v>
      </c>
      <c r="E7" s="31">
        <f t="shared" si="6"/>
        <v>1.9960481041120026</v>
      </c>
      <c r="F7" s="32">
        <f t="shared" ref="F7:G7" si="8">B7-D7</f>
        <v>1210.5000000000146</v>
      </c>
      <c r="G7" s="32">
        <f t="shared" si="8"/>
        <v>-0.19197022377770434</v>
      </c>
      <c r="H7" s="27">
        <v>79826</v>
      </c>
      <c r="I7" s="27">
        <v>13600.7</v>
      </c>
      <c r="J7" s="27">
        <v>10031.700000000001</v>
      </c>
      <c r="K7" s="27">
        <v>18180.400000000001</v>
      </c>
      <c r="L7" s="27">
        <v>31265.8</v>
      </c>
      <c r="M7" s="27">
        <v>-556.29999999999995</v>
      </c>
    </row>
    <row r="8" spans="1:13">
      <c r="A8" s="28">
        <v>40543</v>
      </c>
      <c r="B8" s="27">
        <v>96812</v>
      </c>
      <c r="C8" s="30">
        <f t="shared" si="5"/>
        <v>3.2464201501793299</v>
      </c>
      <c r="D8" s="31">
        <f t="shared" si="0"/>
        <v>96898.999999999985</v>
      </c>
      <c r="E8" s="31">
        <f t="shared" si="6"/>
        <v>0.39412092591477599</v>
      </c>
      <c r="F8" s="32">
        <f t="shared" ref="F8:G8" si="9">B8-D8</f>
        <v>-86.999999999985448</v>
      </c>
      <c r="G8" s="32">
        <f t="shared" si="9"/>
        <v>2.852299224264554</v>
      </c>
      <c r="H8" s="27">
        <v>84058.5</v>
      </c>
      <c r="I8" s="27">
        <v>14460.9</v>
      </c>
      <c r="J8" s="27">
        <v>11611.9</v>
      </c>
      <c r="K8" s="27">
        <v>20705.3</v>
      </c>
      <c r="L8" s="27">
        <v>33945</v>
      </c>
      <c r="M8" s="27">
        <v>7.4</v>
      </c>
    </row>
    <row r="9" spans="1:13">
      <c r="A9" s="26">
        <v>40633</v>
      </c>
      <c r="B9" s="27">
        <v>97288.7</v>
      </c>
      <c r="C9" s="30">
        <f t="shared" si="5"/>
        <v>3.9841344319380578</v>
      </c>
      <c r="D9" s="31">
        <f t="shared" si="0"/>
        <v>95294.099999999991</v>
      </c>
      <c r="E9" s="31">
        <f t="shared" si="6"/>
        <v>6.0527247110357285</v>
      </c>
      <c r="F9" s="32">
        <f t="shared" ref="F9:G9" si="10">B9-D9</f>
        <v>1994.6000000000058</v>
      </c>
      <c r="G9" s="32">
        <f t="shared" si="10"/>
        <v>-2.0685902790976707</v>
      </c>
      <c r="H9" s="27">
        <v>81197.399999999994</v>
      </c>
      <c r="I9" s="27">
        <v>13578.4</v>
      </c>
      <c r="J9" s="27">
        <v>9651.7999999999993</v>
      </c>
      <c r="K9" s="27">
        <v>22163.7</v>
      </c>
      <c r="L9" s="27">
        <v>31365.5</v>
      </c>
      <c r="M9" s="27">
        <v>68.3</v>
      </c>
    </row>
    <row r="10" spans="1:13">
      <c r="A10" s="26">
        <v>40724</v>
      </c>
      <c r="B10" s="27">
        <v>96227</v>
      </c>
      <c r="C10" s="30">
        <f t="shared" si="5"/>
        <v>4.5031249830311593</v>
      </c>
      <c r="D10" s="31">
        <f t="shared" si="0"/>
        <v>97139.9</v>
      </c>
      <c r="E10" s="31">
        <f t="shared" si="6"/>
        <v>1.6449037804534772</v>
      </c>
      <c r="F10" s="32">
        <f t="shared" ref="F10:G10" si="11">B10-D10</f>
        <v>-912.89999999999418</v>
      </c>
      <c r="G10" s="32">
        <f t="shared" si="11"/>
        <v>2.8582212025776821</v>
      </c>
      <c r="H10" s="27">
        <v>83390.5</v>
      </c>
      <c r="I10" s="27">
        <v>15140.1</v>
      </c>
      <c r="J10" s="27">
        <v>11085.6</v>
      </c>
      <c r="K10" s="27">
        <v>21790.3</v>
      </c>
      <c r="L10" s="27">
        <v>34205.599999999999</v>
      </c>
      <c r="M10" s="27">
        <v>-61</v>
      </c>
    </row>
    <row r="11" spans="1:13">
      <c r="A11" s="26">
        <v>40816</v>
      </c>
      <c r="B11" s="27">
        <v>96247.7</v>
      </c>
      <c r="C11" s="30">
        <f t="shared" si="5"/>
        <v>5.7350989594319168</v>
      </c>
      <c r="D11" s="31">
        <f t="shared" si="0"/>
        <v>96495.299999999988</v>
      </c>
      <c r="E11" s="31">
        <f t="shared" si="6"/>
        <v>7.4358109349375034</v>
      </c>
      <c r="F11" s="32">
        <f t="shared" ref="F11:G11" si="12">B11-D11</f>
        <v>-247.59999999999127</v>
      </c>
      <c r="G11" s="32">
        <f t="shared" si="12"/>
        <v>-1.7007119755055866</v>
      </c>
      <c r="H11" s="27">
        <v>84105.9</v>
      </c>
      <c r="I11" s="27">
        <v>15404.7</v>
      </c>
      <c r="J11" s="27">
        <v>10522.8</v>
      </c>
      <c r="K11" s="27">
        <v>19841.400000000001</v>
      </c>
      <c r="L11" s="27">
        <v>35189.5</v>
      </c>
      <c r="M11" s="27">
        <v>1810</v>
      </c>
    </row>
    <row r="12" spans="1:13">
      <c r="A12" s="28">
        <v>40908</v>
      </c>
      <c r="B12" s="27">
        <v>100318.9</v>
      </c>
      <c r="C12" s="30">
        <f t="shared" si="5"/>
        <v>3.6223815229516898</v>
      </c>
      <c r="D12" s="31">
        <f t="shared" si="0"/>
        <v>101168.5</v>
      </c>
      <c r="E12" s="31">
        <f t="shared" si="6"/>
        <v>4.406134222231417</v>
      </c>
      <c r="F12" s="32">
        <f t="shared" ref="F12:G12" si="13">B12-D12</f>
        <v>-849.60000000000582</v>
      </c>
      <c r="G12" s="32">
        <f t="shared" si="13"/>
        <v>-0.78375269927972724</v>
      </c>
      <c r="H12" s="27">
        <v>85998.9</v>
      </c>
      <c r="I12" s="27">
        <v>15554.3</v>
      </c>
      <c r="J12" s="27">
        <v>12288.8</v>
      </c>
      <c r="K12" s="27">
        <v>20983.1</v>
      </c>
      <c r="L12" s="27">
        <v>33632.300000000003</v>
      </c>
      <c r="M12" s="27">
        <v>-24.3</v>
      </c>
    </row>
    <row r="13" spans="1:13">
      <c r="A13" s="26">
        <v>40999</v>
      </c>
      <c r="B13" s="27">
        <v>101001.4</v>
      </c>
      <c r="C13" s="30">
        <f t="shared" si="5"/>
        <v>3.8161677563786967</v>
      </c>
      <c r="D13" s="31">
        <f t="shared" si="0"/>
        <v>100943.5</v>
      </c>
      <c r="E13" s="31">
        <f t="shared" si="6"/>
        <v>5.9283838138982414</v>
      </c>
      <c r="F13" s="32">
        <f t="shared" ref="F13:G13" si="14">B13-D13</f>
        <v>57.899999999994179</v>
      </c>
      <c r="G13" s="32">
        <f t="shared" si="14"/>
        <v>-2.1122160575195448</v>
      </c>
      <c r="H13" s="27">
        <v>84460.2</v>
      </c>
      <c r="I13" s="27">
        <v>13921.7</v>
      </c>
      <c r="J13" s="27">
        <v>9727.6</v>
      </c>
      <c r="K13" s="27">
        <v>22288.3</v>
      </c>
      <c r="L13" s="27">
        <v>33426.800000000003</v>
      </c>
      <c r="M13" s="27">
        <v>3972.5</v>
      </c>
    </row>
    <row r="14" spans="1:13">
      <c r="A14" s="26">
        <v>41090</v>
      </c>
      <c r="B14" s="27">
        <v>98806.399999999994</v>
      </c>
      <c r="C14" s="30">
        <f t="shared" si="5"/>
        <v>2.6805366477184123</v>
      </c>
      <c r="D14" s="31">
        <f t="shared" si="0"/>
        <v>98801.10000000002</v>
      </c>
      <c r="E14" s="31">
        <f t="shared" si="6"/>
        <v>1.7101108813165622</v>
      </c>
      <c r="F14" s="32">
        <f t="shared" ref="F14:G14" si="15">B14-D14</f>
        <v>5.2999999999738066</v>
      </c>
      <c r="G14" s="32">
        <f t="shared" si="15"/>
        <v>0.97042576640185008</v>
      </c>
      <c r="H14" s="27">
        <v>85165</v>
      </c>
      <c r="I14" s="27">
        <v>16035</v>
      </c>
      <c r="J14" s="27">
        <v>10702.2</v>
      </c>
      <c r="K14" s="27">
        <v>21696.5</v>
      </c>
      <c r="L14" s="27">
        <v>33978.9</v>
      </c>
      <c r="M14" s="27">
        <v>-818.7</v>
      </c>
    </row>
    <row r="15" spans="1:13">
      <c r="A15" s="26">
        <v>41182</v>
      </c>
      <c r="B15" s="27">
        <v>98662.2</v>
      </c>
      <c r="C15" s="30">
        <f t="shared" si="5"/>
        <v>2.5086313750874112</v>
      </c>
      <c r="D15" s="31">
        <f t="shared" si="0"/>
        <v>98689.700000000012</v>
      </c>
      <c r="E15" s="31">
        <f t="shared" si="6"/>
        <v>2.2741003965996542</v>
      </c>
      <c r="F15" s="32">
        <f t="shared" ref="F15:G15" si="16">B15-D15</f>
        <v>-27.500000000014552</v>
      </c>
      <c r="G15" s="32">
        <f t="shared" si="16"/>
        <v>0.23453097848775695</v>
      </c>
      <c r="H15" s="27">
        <v>85987.3</v>
      </c>
      <c r="I15" s="27">
        <v>15255.3</v>
      </c>
      <c r="J15" s="27">
        <v>11028.5</v>
      </c>
      <c r="K15" s="27">
        <v>20884.900000000001</v>
      </c>
      <c r="L15" s="27">
        <v>34430.9</v>
      </c>
      <c r="M15" s="27">
        <v>-35.4</v>
      </c>
    </row>
    <row r="16" spans="1:13">
      <c r="A16" s="28">
        <v>41274</v>
      </c>
      <c r="B16" s="27">
        <v>103889.3</v>
      </c>
      <c r="C16" s="30">
        <f t="shared" si="5"/>
        <v>3.5590501889474657</v>
      </c>
      <c r="D16" s="31">
        <f t="shared" si="0"/>
        <v>103925.09999999999</v>
      </c>
      <c r="E16" s="31">
        <f t="shared" si="6"/>
        <v>2.724761165777867</v>
      </c>
      <c r="F16" s="32">
        <f t="shared" ref="F16:G16" si="17">B16-D16</f>
        <v>-35.799999999988358</v>
      </c>
      <c r="G16" s="32">
        <f t="shared" si="17"/>
        <v>0.83428902316959874</v>
      </c>
      <c r="H16" s="27">
        <v>89594.2</v>
      </c>
      <c r="I16" s="27">
        <v>16674.7</v>
      </c>
      <c r="J16" s="27">
        <v>13038.8</v>
      </c>
      <c r="K16" s="27">
        <v>21562.6</v>
      </c>
      <c r="L16" s="27">
        <v>36288.300000000003</v>
      </c>
      <c r="M16" s="27">
        <v>-656.9</v>
      </c>
    </row>
    <row r="17" spans="1:13">
      <c r="A17" s="26">
        <v>41364</v>
      </c>
      <c r="B17" s="27">
        <v>103960.21</v>
      </c>
      <c r="C17" s="30">
        <f t="shared" si="5"/>
        <v>2.9294742449114786</v>
      </c>
      <c r="D17" s="31">
        <f t="shared" si="0"/>
        <v>103959.81999999998</v>
      </c>
      <c r="E17" s="31">
        <f t="shared" si="6"/>
        <v>2.9881270215516453</v>
      </c>
      <c r="F17" s="32">
        <f t="shared" ref="F17:G17" si="18">B17-D17</f>
        <v>0.39000000002852175</v>
      </c>
      <c r="G17" s="32">
        <f t="shared" si="18"/>
        <v>-5.8652776640166771E-2</v>
      </c>
      <c r="H17" s="27">
        <v>85761.04</v>
      </c>
      <c r="I17" s="27">
        <v>14299.4</v>
      </c>
      <c r="J17" s="27">
        <v>9966.5400000000009</v>
      </c>
      <c r="K17" s="27">
        <v>23778.68</v>
      </c>
      <c r="L17" s="27">
        <v>34315.49</v>
      </c>
      <c r="M17" s="27">
        <v>4469.6499999999996</v>
      </c>
    </row>
    <row r="18" spans="1:13">
      <c r="A18" s="26">
        <v>41455</v>
      </c>
      <c r="B18" s="27">
        <v>103201.3</v>
      </c>
      <c r="C18" s="30">
        <f t="shared" si="5"/>
        <v>4.4479912232405994</v>
      </c>
      <c r="D18" s="31">
        <f t="shared" si="0"/>
        <v>103201.47999999998</v>
      </c>
      <c r="E18" s="31">
        <f t="shared" si="6"/>
        <v>4.4537763243526207</v>
      </c>
      <c r="F18" s="32">
        <f t="shared" ref="F18:G18" si="19">B18-D18</f>
        <v>-0.17999999997846317</v>
      </c>
      <c r="G18" s="32">
        <f t="shared" si="19"/>
        <v>-5.7851011120213514E-3</v>
      </c>
      <c r="H18" s="27">
        <v>88920.62</v>
      </c>
      <c r="I18" s="27">
        <v>15700.22</v>
      </c>
      <c r="J18" s="27">
        <v>12486.56</v>
      </c>
      <c r="K18" s="27">
        <v>23284.3</v>
      </c>
      <c r="L18" s="27">
        <v>36399.550000000003</v>
      </c>
      <c r="M18" s="27">
        <v>-790.67</v>
      </c>
    </row>
    <row r="19" spans="1:13">
      <c r="A19" s="26">
        <v>41547</v>
      </c>
      <c r="B19" s="27">
        <v>102372.49</v>
      </c>
      <c r="C19" s="30">
        <f t="shared" si="5"/>
        <v>3.7605992974006242</v>
      </c>
      <c r="D19" s="31">
        <f t="shared" si="0"/>
        <v>102372.58000000002</v>
      </c>
      <c r="E19" s="31">
        <f t="shared" si="6"/>
        <v>3.7317774803246939</v>
      </c>
      <c r="F19" s="32">
        <f t="shared" ref="F19:G19" si="20">B19-D19</f>
        <v>-9.0000000011059456E-2</v>
      </c>
      <c r="G19" s="32">
        <f t="shared" si="20"/>
        <v>2.8821817075930234E-2</v>
      </c>
      <c r="H19" s="27">
        <v>89652.87</v>
      </c>
      <c r="I19" s="27">
        <v>16201.34</v>
      </c>
      <c r="J19" s="27">
        <v>11643.77</v>
      </c>
      <c r="K19" s="27">
        <v>21766.34</v>
      </c>
      <c r="L19" s="27">
        <v>36633.43</v>
      </c>
      <c r="M19" s="27">
        <v>-258.31</v>
      </c>
    </row>
    <row r="20" spans="1:13">
      <c r="A20" s="28">
        <v>41639</v>
      </c>
      <c r="B20" s="27">
        <v>106849.21</v>
      </c>
      <c r="C20" s="30">
        <f t="shared" si="5"/>
        <v>2.8490999554333429</v>
      </c>
      <c r="D20" s="31">
        <f t="shared" si="0"/>
        <v>106849.34999999999</v>
      </c>
      <c r="E20" s="31">
        <f t="shared" si="6"/>
        <v>2.8138053271057784</v>
      </c>
      <c r="F20" s="32">
        <f t="shared" ref="F20:G20" si="21">B20-D20</f>
        <v>-0.13999999998486601</v>
      </c>
      <c r="G20" s="32">
        <f t="shared" si="21"/>
        <v>3.5294628327564581E-2</v>
      </c>
      <c r="H20" s="27">
        <v>91916.01</v>
      </c>
      <c r="I20" s="27">
        <v>16633.64</v>
      </c>
      <c r="J20" s="27">
        <v>12904.25</v>
      </c>
      <c r="K20" s="27">
        <v>22767.31</v>
      </c>
      <c r="L20" s="27">
        <v>37082.639999999999</v>
      </c>
      <c r="M20" s="27">
        <v>-289.22000000000003</v>
      </c>
    </row>
    <row r="21" spans="1:13">
      <c r="A21" s="26">
        <v>41729</v>
      </c>
      <c r="B21" s="27">
        <v>108289.55</v>
      </c>
      <c r="C21" s="30">
        <f t="shared" si="5"/>
        <v>4.1644202142338882</v>
      </c>
      <c r="D21" s="31">
        <f t="shared" si="0"/>
        <v>108287.38000000002</v>
      </c>
      <c r="E21" s="31">
        <f t="shared" si="6"/>
        <v>4.1627236368820597</v>
      </c>
      <c r="F21" s="32">
        <f t="shared" ref="F21:G21" si="22">B21-D21</f>
        <v>2.1699999999837019</v>
      </c>
      <c r="G21" s="32">
        <f t="shared" si="22"/>
        <v>1.6965773518284877E-3</v>
      </c>
      <c r="H21" s="27">
        <v>89480.57</v>
      </c>
      <c r="I21" s="27">
        <v>15055.37</v>
      </c>
      <c r="J21" s="27">
        <v>10630.46</v>
      </c>
      <c r="K21" s="27">
        <v>24110.73</v>
      </c>
      <c r="L21" s="27">
        <v>35014.21</v>
      </c>
      <c r="M21" s="27">
        <v>4024.46</v>
      </c>
    </row>
    <row r="22" spans="1:13">
      <c r="A22" s="26">
        <v>41820</v>
      </c>
      <c r="B22" s="27">
        <v>107649.8</v>
      </c>
      <c r="C22" s="30">
        <f t="shared" si="5"/>
        <v>4.3105077164725669</v>
      </c>
      <c r="D22" s="31">
        <f t="shared" si="0"/>
        <v>107650.40999999997</v>
      </c>
      <c r="E22" s="31">
        <f t="shared" si="6"/>
        <v>4.3109168589442692</v>
      </c>
      <c r="F22" s="32">
        <f t="shared" ref="F22:G22" si="23">B22-D22</f>
        <v>-0.60999999997147825</v>
      </c>
      <c r="G22" s="32">
        <f t="shared" si="23"/>
        <v>-4.0914247170231732E-4</v>
      </c>
      <c r="H22" s="27">
        <v>92719.05</v>
      </c>
      <c r="I22" s="27">
        <v>16235.87</v>
      </c>
      <c r="J22" s="27">
        <v>12656.82</v>
      </c>
      <c r="K22" s="27">
        <v>24643.49</v>
      </c>
      <c r="L22" s="27">
        <v>37322.29</v>
      </c>
      <c r="M22" s="27">
        <v>-1282.53</v>
      </c>
    </row>
    <row r="23" spans="1:13">
      <c r="A23" s="26">
        <v>41912</v>
      </c>
      <c r="B23" s="27">
        <v>106782.84</v>
      </c>
      <c r="C23" s="30">
        <f t="shared" si="5"/>
        <v>4.3081398137331472</v>
      </c>
      <c r="D23" s="31">
        <f t="shared" si="0"/>
        <v>106783.79000000001</v>
      </c>
      <c r="E23" s="31">
        <f t="shared" si="6"/>
        <v>4.3089760949660549</v>
      </c>
      <c r="F23" s="32">
        <f t="shared" ref="F23:G23" si="24">B23-D23</f>
        <v>-0.95000000001164153</v>
      </c>
      <c r="G23" s="32">
        <f t="shared" si="24"/>
        <v>-8.3628123290768741E-4</v>
      </c>
      <c r="H23" s="27">
        <v>93689.19</v>
      </c>
      <c r="I23" s="27">
        <v>16581.3</v>
      </c>
      <c r="J23" s="27">
        <v>11937.6</v>
      </c>
      <c r="K23" s="27">
        <v>24511.57</v>
      </c>
      <c r="L23" s="27">
        <v>37909.120000000003</v>
      </c>
      <c r="M23" s="27">
        <v>-2026.75</v>
      </c>
    </row>
    <row r="24" spans="1:13">
      <c r="A24" s="28">
        <v>42004</v>
      </c>
      <c r="B24" s="27">
        <v>112165.01</v>
      </c>
      <c r="C24" s="30">
        <f t="shared" si="5"/>
        <v>4.9750484818745777</v>
      </c>
      <c r="D24" s="31">
        <f t="shared" si="0"/>
        <v>112165.62999999999</v>
      </c>
      <c r="E24" s="31">
        <f t="shared" si="6"/>
        <v>4.97549119390992</v>
      </c>
      <c r="F24" s="32">
        <f t="shared" ref="F24:G24" si="25">B24-D24</f>
        <v>-0.61999999999534339</v>
      </c>
      <c r="G24" s="32">
        <f t="shared" si="25"/>
        <v>-4.4271203534229642E-4</v>
      </c>
      <c r="H24" s="27">
        <v>96531.03</v>
      </c>
      <c r="I24" s="27">
        <v>17684.07</v>
      </c>
      <c r="J24" s="27">
        <v>13485.37</v>
      </c>
      <c r="K24" s="27">
        <v>24676.05</v>
      </c>
      <c r="L24" s="27">
        <v>39053.11</v>
      </c>
      <c r="M24" s="27">
        <v>-1157.78</v>
      </c>
    </row>
    <row r="25" spans="1:13">
      <c r="A25" s="26">
        <v>42094</v>
      </c>
      <c r="B25" s="27">
        <v>113343.66</v>
      </c>
      <c r="C25" s="30">
        <f t="shared" si="5"/>
        <v>4.6672185820330725</v>
      </c>
      <c r="D25" s="31">
        <f t="shared" si="0"/>
        <v>113503.6</v>
      </c>
      <c r="E25" s="31">
        <f t="shared" si="6"/>
        <v>4.8170156116068119</v>
      </c>
      <c r="F25" s="32">
        <f t="shared" ref="F25:G25" si="26">B25-D25</f>
        <v>-159.94000000000233</v>
      </c>
      <c r="G25" s="32">
        <f t="shared" si="26"/>
        <v>-0.14979702957373942</v>
      </c>
      <c r="H25" s="27">
        <v>94562.61</v>
      </c>
      <c r="I25" s="27">
        <v>15343.2</v>
      </c>
      <c r="J25" s="27">
        <v>11644.87</v>
      </c>
      <c r="K25" s="27">
        <v>25797.82</v>
      </c>
      <c r="L25" s="27">
        <v>36935.72</v>
      </c>
      <c r="M25" s="27">
        <v>3090.82</v>
      </c>
    </row>
    <row r="26" spans="1:13">
      <c r="A26" s="26">
        <v>42185</v>
      </c>
      <c r="B26" s="27">
        <v>111016.11</v>
      </c>
      <c r="C26" s="30">
        <f t="shared" si="5"/>
        <v>3.1270935942286915</v>
      </c>
      <c r="D26" s="31">
        <f t="shared" si="0"/>
        <v>111032.18000000002</v>
      </c>
      <c r="E26" s="31">
        <f t="shared" si="6"/>
        <v>3.1414371761334214</v>
      </c>
      <c r="F26" s="32">
        <f t="shared" ref="F26:G26" si="27">B26-D26</f>
        <v>-16.070000000021537</v>
      </c>
      <c r="G26" s="32">
        <f t="shared" si="27"/>
        <v>-1.4343581904729952E-2</v>
      </c>
      <c r="H26" s="27">
        <v>96657.47</v>
      </c>
      <c r="I26" s="27">
        <v>15390.85</v>
      </c>
      <c r="J26" s="27">
        <v>12419.77</v>
      </c>
      <c r="K26" s="27">
        <v>26032.9</v>
      </c>
      <c r="L26" s="27">
        <v>38866.910000000003</v>
      </c>
      <c r="M26" s="27">
        <v>-601.9</v>
      </c>
    </row>
    <row r="27" spans="1:13">
      <c r="A27" s="26">
        <v>42277</v>
      </c>
      <c r="B27" s="27">
        <v>112035.37</v>
      </c>
      <c r="C27" s="30">
        <f t="shared" si="5"/>
        <v>4.9188895893759632</v>
      </c>
      <c r="D27" s="31">
        <f t="shared" si="0"/>
        <v>111977.97</v>
      </c>
      <c r="E27" s="31">
        <f t="shared" si="6"/>
        <v>4.864202703425291</v>
      </c>
      <c r="F27" s="32">
        <f t="shared" ref="F27:G27" si="28">B27-D27</f>
        <v>57.399999999994179</v>
      </c>
      <c r="G27" s="32">
        <f t="shared" si="28"/>
        <v>5.4686885950672171E-2</v>
      </c>
      <c r="H27" s="27">
        <v>99789.4</v>
      </c>
      <c r="I27" s="27">
        <v>16213.45</v>
      </c>
      <c r="J27" s="27">
        <v>12002.92</v>
      </c>
      <c r="K27" s="27">
        <v>24655.11</v>
      </c>
      <c r="L27" s="27">
        <v>40723.360000000001</v>
      </c>
      <c r="M27" s="27">
        <v>40.450000000000003</v>
      </c>
    </row>
    <row r="28" spans="1:13">
      <c r="A28" s="28">
        <v>42369</v>
      </c>
      <c r="B28" s="27">
        <v>116288.38</v>
      </c>
      <c r="C28" s="30">
        <f t="shared" si="5"/>
        <v>3.6761642512223913</v>
      </c>
      <c r="D28" s="31">
        <f t="shared" si="0"/>
        <v>116249.00000000001</v>
      </c>
      <c r="E28" s="31">
        <f t="shared" si="6"/>
        <v>3.6404823830615607</v>
      </c>
      <c r="F28" s="32">
        <f t="shared" ref="F28:G28" si="29">B28-D28</f>
        <v>39.379999999990105</v>
      </c>
      <c r="G28" s="32">
        <f t="shared" si="29"/>
        <v>3.5681868160830632E-2</v>
      </c>
      <c r="H28" s="27">
        <v>100563.52</v>
      </c>
      <c r="I28" s="27">
        <v>17597.689999999999</v>
      </c>
      <c r="J28" s="27">
        <v>13102.1</v>
      </c>
      <c r="K28" s="27">
        <v>24235.33</v>
      </c>
      <c r="L28" s="27">
        <v>38219.1</v>
      </c>
      <c r="M28" s="27">
        <v>-1030.54</v>
      </c>
    </row>
    <row r="29" spans="1:13">
      <c r="A29" s="26">
        <v>42460</v>
      </c>
      <c r="B29" s="27">
        <v>115243.1</v>
      </c>
      <c r="C29" s="30">
        <f t="shared" si="5"/>
        <v>1.6758237734691095</v>
      </c>
      <c r="D29" s="31">
        <f t="shared" si="0"/>
        <v>115769.66999999998</v>
      </c>
      <c r="E29" s="31">
        <f t="shared" si="6"/>
        <v>1.9964741206446091</v>
      </c>
      <c r="F29" s="32">
        <f t="shared" ref="F29:G29" si="30">B29-D29</f>
        <v>-526.56999999997788</v>
      </c>
      <c r="G29" s="32">
        <f t="shared" si="30"/>
        <v>-0.32065034717549956</v>
      </c>
      <c r="H29" s="27">
        <v>98310.06</v>
      </c>
      <c r="I29" s="27">
        <v>14944.89</v>
      </c>
      <c r="J29" s="27">
        <v>10839.03</v>
      </c>
      <c r="K29" s="27">
        <v>26201</v>
      </c>
      <c r="L29" s="27">
        <v>36596.9</v>
      </c>
      <c r="M29" s="27">
        <v>2071.59</v>
      </c>
    </row>
    <row r="30" spans="1:13">
      <c r="A30" s="26">
        <v>42551</v>
      </c>
      <c r="B30" s="27">
        <v>115126.31</v>
      </c>
      <c r="C30" s="30">
        <f t="shared" si="5"/>
        <v>3.7023455424622487</v>
      </c>
      <c r="D30" s="31">
        <f t="shared" si="0"/>
        <v>115272.64</v>
      </c>
      <c r="E30" s="31">
        <f t="shared" si="6"/>
        <v>3.8191270314605896</v>
      </c>
      <c r="F30" s="32">
        <f t="shared" ref="F30:G30" si="31">B30-D30</f>
        <v>-146.33000000000175</v>
      </c>
      <c r="G30" s="32">
        <f t="shared" si="31"/>
        <v>-0.11678148899834095</v>
      </c>
      <c r="H30" s="27">
        <v>101347.39</v>
      </c>
      <c r="I30" s="27">
        <v>15568.21</v>
      </c>
      <c r="J30" s="27">
        <v>11677.53</v>
      </c>
      <c r="K30" s="27">
        <v>26470.3</v>
      </c>
      <c r="L30" s="27">
        <v>39409.42</v>
      </c>
      <c r="M30" s="27">
        <v>-381.37</v>
      </c>
    </row>
    <row r="31" spans="1:13">
      <c r="A31" s="26">
        <v>42643</v>
      </c>
      <c r="B31" s="27">
        <v>114354.32</v>
      </c>
      <c r="C31" s="30">
        <f t="shared" si="5"/>
        <v>2.0698374093824246</v>
      </c>
      <c r="D31" s="31">
        <f t="shared" si="0"/>
        <v>114331.73000000001</v>
      </c>
      <c r="E31" s="31">
        <f t="shared" si="6"/>
        <v>2.1019848814905373</v>
      </c>
      <c r="F31" s="32">
        <f t="shared" ref="F31:G31" si="32">B31-D31</f>
        <v>22.589999999996508</v>
      </c>
      <c r="G31" s="32">
        <f t="shared" si="32"/>
        <v>-3.2147472108112751E-2</v>
      </c>
      <c r="H31" s="27">
        <v>102205.74</v>
      </c>
      <c r="I31" s="27">
        <v>15738.6</v>
      </c>
      <c r="J31" s="27">
        <v>11922.69</v>
      </c>
      <c r="K31" s="27">
        <v>25010.75</v>
      </c>
      <c r="L31" s="27">
        <v>39231.230000000003</v>
      </c>
      <c r="M31" s="27">
        <v>-1314.82</v>
      </c>
    </row>
    <row r="32" spans="1:13">
      <c r="A32" s="28">
        <v>42735</v>
      </c>
      <c r="B32" s="27">
        <v>120081.76</v>
      </c>
      <c r="C32" s="30">
        <f t="shared" si="5"/>
        <v>3.2620456145317167</v>
      </c>
      <c r="D32" s="31">
        <f t="shared" si="0"/>
        <v>119965.23999999999</v>
      </c>
      <c r="E32" s="31">
        <f t="shared" si="6"/>
        <v>3.1967930906932285</v>
      </c>
      <c r="F32" s="32">
        <f t="shared" ref="F32:G32" si="33">B32-D32</f>
        <v>116.52000000000407</v>
      </c>
      <c r="G32" s="32">
        <f t="shared" si="33"/>
        <v>6.525252383848823E-2</v>
      </c>
      <c r="H32" s="27">
        <v>105654.06</v>
      </c>
      <c r="I32" s="27">
        <v>17180.41</v>
      </c>
      <c r="J32" s="27">
        <v>13224.34</v>
      </c>
      <c r="K32" s="27">
        <v>25415.16</v>
      </c>
      <c r="L32" s="27">
        <v>40965.79</v>
      </c>
      <c r="M32" s="27">
        <v>-542.94000000000005</v>
      </c>
    </row>
    <row r="33" spans="1:13">
      <c r="A33" s="26">
        <v>42825</v>
      </c>
      <c r="B33" s="27">
        <v>120681.04</v>
      </c>
      <c r="C33" s="30">
        <f t="shared" si="5"/>
        <v>4.7186686231106112</v>
      </c>
      <c r="D33" s="31">
        <f t="shared" si="0"/>
        <v>121499.46</v>
      </c>
      <c r="E33" s="31">
        <f t="shared" si="6"/>
        <v>4.9493014880322539</v>
      </c>
      <c r="F33" s="32">
        <f t="shared" ref="F33:G33" si="34">B33-D33</f>
        <v>-818.42000000001281</v>
      </c>
      <c r="G33" s="32">
        <f t="shared" si="34"/>
        <v>-0.2306328649216427</v>
      </c>
      <c r="H33" s="27">
        <v>102512.58</v>
      </c>
      <c r="I33" s="27">
        <v>15549.78</v>
      </c>
      <c r="J33" s="27">
        <v>10736.5</v>
      </c>
      <c r="K33" s="27">
        <v>27502.82</v>
      </c>
      <c r="L33" s="27">
        <v>38392.49</v>
      </c>
      <c r="M33" s="27">
        <v>3590.27</v>
      </c>
    </row>
    <row r="34" spans="1:13">
      <c r="A34" s="26">
        <v>42916</v>
      </c>
      <c r="B34" s="27">
        <v>117991.67999999999</v>
      </c>
      <c r="C34" s="30">
        <f t="shared" si="5"/>
        <v>2.4888924173805282</v>
      </c>
      <c r="D34" s="31">
        <f t="shared" si="0"/>
        <v>118291.41999999998</v>
      </c>
      <c r="E34" s="31">
        <f t="shared" si="6"/>
        <v>2.6188174401141406</v>
      </c>
      <c r="F34" s="32">
        <f t="shared" ref="F34:G34" si="35">B34-D34</f>
        <v>-299.73999999999069</v>
      </c>
      <c r="G34" s="32">
        <f t="shared" si="35"/>
        <v>-0.12992502273361239</v>
      </c>
      <c r="H34" s="27">
        <v>103887.89</v>
      </c>
      <c r="I34" s="27">
        <v>15848.48</v>
      </c>
      <c r="J34" s="27">
        <v>11965.99</v>
      </c>
      <c r="K34" s="27">
        <v>26791.43</v>
      </c>
      <c r="L34" s="27">
        <v>38909.449999999997</v>
      </c>
      <c r="M34" s="27">
        <v>-1292.92</v>
      </c>
    </row>
    <row r="35" spans="1:13">
      <c r="A35" s="26">
        <v>43008</v>
      </c>
      <c r="B35" s="27">
        <v>117906.09</v>
      </c>
      <c r="C35" s="30">
        <f t="shared" si="5"/>
        <v>3.1059342576651217</v>
      </c>
      <c r="D35" s="31">
        <f t="shared" si="0"/>
        <v>117737.26999999999</v>
      </c>
      <c r="E35" s="31">
        <f t="shared" si="6"/>
        <v>2.978648184541588</v>
      </c>
      <c r="F35" s="32">
        <f t="shared" ref="F35:G35" si="36">B35-D35</f>
        <v>168.82000000000698</v>
      </c>
      <c r="G35" s="32">
        <f t="shared" si="36"/>
        <v>0.12728607312353368</v>
      </c>
      <c r="H35" s="27">
        <v>105456.11</v>
      </c>
      <c r="I35" s="27">
        <v>17081.09</v>
      </c>
      <c r="J35" s="27">
        <v>12052.15</v>
      </c>
      <c r="K35" s="27">
        <v>25189.77</v>
      </c>
      <c r="L35" s="27">
        <v>40081.5</v>
      </c>
      <c r="M35" s="27">
        <v>-1960.35</v>
      </c>
    </row>
    <row r="36" spans="1:13">
      <c r="A36" s="28">
        <v>43100</v>
      </c>
      <c r="B36" s="27">
        <v>122542</v>
      </c>
      <c r="C36" s="30">
        <f t="shared" si="5"/>
        <v>2.0488040814858222</v>
      </c>
      <c r="D36" s="31">
        <f t="shared" si="0"/>
        <v>122001.92</v>
      </c>
      <c r="E36" s="31">
        <f t="shared" si="6"/>
        <v>1.697725107706205</v>
      </c>
      <c r="F36" s="32">
        <f t="shared" ref="F36:G36" si="37">B36-D36</f>
        <v>540.08000000000175</v>
      </c>
      <c r="G36" s="32">
        <f t="shared" si="37"/>
        <v>0.35107897377961717</v>
      </c>
      <c r="H36" s="27">
        <v>109000.47</v>
      </c>
      <c r="I36" s="27">
        <v>17543.68</v>
      </c>
      <c r="J36" s="27">
        <v>13890.26</v>
      </c>
      <c r="K36" s="27">
        <v>25149.439999999999</v>
      </c>
      <c r="L36" s="27">
        <v>43232.3</v>
      </c>
      <c r="M36" s="27">
        <v>-349.63</v>
      </c>
    </row>
    <row r="37" spans="1:13">
      <c r="A37" s="26">
        <v>43190</v>
      </c>
      <c r="B37" s="27">
        <v>123950.22</v>
      </c>
      <c r="C37" s="30">
        <f t="shared" si="5"/>
        <v>2.7089425149136925</v>
      </c>
      <c r="D37" s="31">
        <f t="shared" si="0"/>
        <v>124863.42000000001</v>
      </c>
      <c r="E37" s="31">
        <f t="shared" si="6"/>
        <v>2.7687036633743167</v>
      </c>
      <c r="F37" s="32">
        <f t="shared" ref="F37:G37" si="38">B37-D37</f>
        <v>-913.20000000001164</v>
      </c>
      <c r="G37" s="32">
        <f t="shared" si="38"/>
        <v>-5.9761148460624192E-2</v>
      </c>
      <c r="H37" s="27">
        <v>105300.49</v>
      </c>
      <c r="I37" s="27">
        <v>15630.12</v>
      </c>
      <c r="J37" s="27">
        <v>11422.29</v>
      </c>
      <c r="K37" s="27">
        <v>27265.360000000001</v>
      </c>
      <c r="L37" s="27">
        <v>38631.67</v>
      </c>
      <c r="M37" s="27">
        <v>3876.83</v>
      </c>
    </row>
    <row r="38" spans="1:13">
      <c r="A38" s="26">
        <v>43281</v>
      </c>
      <c r="B38" s="27">
        <v>123024.8</v>
      </c>
      <c r="C38" s="30">
        <f t="shared" si="5"/>
        <v>4.2656566971501775</v>
      </c>
      <c r="D38" s="31">
        <f t="shared" si="0"/>
        <v>122908.33000000002</v>
      </c>
      <c r="E38" s="31">
        <f t="shared" si="6"/>
        <v>3.9029965148782875</v>
      </c>
      <c r="F38" s="32">
        <f t="shared" ref="F38:G38" si="39">B38-D38</f>
        <v>116.46999999998661</v>
      </c>
      <c r="G38" s="32">
        <f t="shared" si="39"/>
        <v>0.36266018227189001</v>
      </c>
      <c r="H38" s="27">
        <v>108031.06</v>
      </c>
      <c r="I38" s="27">
        <v>17166.05</v>
      </c>
      <c r="J38" s="27">
        <v>13170.71</v>
      </c>
      <c r="K38" s="27">
        <v>26839.84</v>
      </c>
      <c r="L38" s="27">
        <v>42333.24</v>
      </c>
      <c r="M38" s="27">
        <v>33.909999999999997</v>
      </c>
    </row>
    <row r="39" spans="1:13">
      <c r="A39" s="26">
        <v>43373</v>
      </c>
      <c r="B39" s="27">
        <v>122027.81</v>
      </c>
      <c r="C39" s="30">
        <f t="shared" si="5"/>
        <v>3.4957651466518858</v>
      </c>
      <c r="D39" s="31">
        <f t="shared" si="0"/>
        <v>121578.94</v>
      </c>
      <c r="E39" s="31">
        <f t="shared" si="6"/>
        <v>3.2629175111670294</v>
      </c>
      <c r="F39" s="32">
        <f t="shared" ref="F39:G39" si="40">B39-D39</f>
        <v>448.86999999999534</v>
      </c>
      <c r="G39" s="32">
        <f t="shared" si="40"/>
        <v>0.23284763548485632</v>
      </c>
      <c r="H39" s="27">
        <v>109539.45</v>
      </c>
      <c r="I39" s="27">
        <v>17826.939999999999</v>
      </c>
      <c r="J39" s="27">
        <v>13183.23</v>
      </c>
      <c r="K39" s="27">
        <v>25437.98</v>
      </c>
      <c r="L39" s="27">
        <v>42180.79</v>
      </c>
      <c r="M39" s="27">
        <v>-2227.87</v>
      </c>
    </row>
    <row r="40" spans="1:13">
      <c r="A40" s="28">
        <v>43465</v>
      </c>
      <c r="B40" s="27">
        <v>126441.02</v>
      </c>
      <c r="C40" s="30">
        <f t="shared" si="5"/>
        <v>3.1817825725057647</v>
      </c>
      <c r="D40" s="31">
        <f t="shared" si="0"/>
        <v>125767.55</v>
      </c>
      <c r="E40" s="31">
        <f t="shared" si="6"/>
        <v>3.0865333922613702</v>
      </c>
      <c r="F40" s="32">
        <f t="shared" ref="F40:G40" si="41">B40-D40</f>
        <v>673.47000000000116</v>
      </c>
      <c r="G40" s="32">
        <f t="shared" si="41"/>
        <v>9.5249180244394438E-2</v>
      </c>
      <c r="H40" s="27">
        <v>112917.71</v>
      </c>
      <c r="I40" s="27">
        <v>18351.400000000001</v>
      </c>
      <c r="J40" s="27">
        <v>14577.99</v>
      </c>
      <c r="K40" s="27">
        <v>24703.05</v>
      </c>
      <c r="L40" s="27">
        <v>43777.18</v>
      </c>
      <c r="M40" s="27">
        <v>-1005.42</v>
      </c>
    </row>
    <row r="41" spans="1:13">
      <c r="A41" s="26">
        <v>43555</v>
      </c>
      <c r="B41" s="27">
        <v>128558.71</v>
      </c>
      <c r="C41" s="30">
        <f t="shared" si="5"/>
        <v>3.7180167973885014</v>
      </c>
      <c r="D41" s="31">
        <f t="shared" si="0"/>
        <v>129156.69</v>
      </c>
      <c r="E41" s="31">
        <f t="shared" si="6"/>
        <v>3.4383729037695598</v>
      </c>
      <c r="F41" s="32">
        <f t="shared" ref="F41:G41" si="42">B41-D41</f>
        <v>-597.97999999999593</v>
      </c>
      <c r="G41" s="32">
        <f t="shared" si="42"/>
        <v>0.2796438936189416</v>
      </c>
      <c r="H41" s="27">
        <v>110771.69</v>
      </c>
      <c r="I41" s="27">
        <v>16885.39</v>
      </c>
      <c r="J41" s="27">
        <v>11781.04</v>
      </c>
      <c r="K41" s="27">
        <v>26539.87</v>
      </c>
      <c r="L41" s="27">
        <v>41345.68</v>
      </c>
      <c r="M41" s="27">
        <v>4524.38</v>
      </c>
    </row>
    <row r="42" spans="1:13">
      <c r="A42" s="26">
        <v>43646</v>
      </c>
      <c r="B42" s="27">
        <v>127734.47</v>
      </c>
      <c r="C42" s="30">
        <f t="shared" si="5"/>
        <v>3.8282281296128984</v>
      </c>
      <c r="D42" s="31">
        <f t="shared" si="0"/>
        <v>127518.19999999998</v>
      </c>
      <c r="E42" s="31">
        <f t="shared" si="6"/>
        <v>3.7506570954140894</v>
      </c>
      <c r="F42" s="32">
        <f t="shared" ref="F42:G42" si="43">B42-D42</f>
        <v>216.27000000001863</v>
      </c>
      <c r="G42" s="32">
        <f t="shared" si="43"/>
        <v>7.7571034198808952E-2</v>
      </c>
      <c r="H42" s="27">
        <v>112671.95</v>
      </c>
      <c r="I42" s="27">
        <v>19308.86</v>
      </c>
      <c r="J42" s="27">
        <v>13268.86</v>
      </c>
      <c r="K42" s="27">
        <v>26795.07</v>
      </c>
      <c r="L42" s="27">
        <v>42848.1</v>
      </c>
      <c r="M42" s="27">
        <v>-1678.44</v>
      </c>
    </row>
    <row r="43" spans="1:13">
      <c r="A43" s="26">
        <v>43738</v>
      </c>
      <c r="B43" s="27">
        <v>126950.56</v>
      </c>
      <c r="C43" s="30">
        <f t="shared" si="5"/>
        <v>4.0341214023262406</v>
      </c>
      <c r="D43" s="31">
        <f t="shared" si="0"/>
        <v>126393.88999999998</v>
      </c>
      <c r="E43" s="31">
        <f t="shared" si="6"/>
        <v>3.9603487248696112</v>
      </c>
      <c r="F43" s="32">
        <f t="shared" ref="F43:G43" si="44">B43-D43</f>
        <v>556.67000000001281</v>
      </c>
      <c r="G43" s="32">
        <f t="shared" si="44"/>
        <v>7.377267745662941E-2</v>
      </c>
      <c r="H43" s="27">
        <v>114149.89</v>
      </c>
      <c r="I43" s="27">
        <v>19140.05</v>
      </c>
      <c r="J43" s="27">
        <v>13577.58</v>
      </c>
      <c r="K43" s="27">
        <v>25648.959999999999</v>
      </c>
      <c r="L43" s="27">
        <v>43771.77</v>
      </c>
      <c r="M43" s="27">
        <v>-2350.8200000000002</v>
      </c>
    </row>
    <row r="44" spans="1:13">
      <c r="A44" s="28">
        <v>43830</v>
      </c>
      <c r="B44" s="27">
        <v>132106.54999999999</v>
      </c>
      <c r="C44" s="30">
        <f t="shared" si="5"/>
        <v>4.4807689782951687</v>
      </c>
      <c r="D44" s="31">
        <f t="shared" si="0"/>
        <v>131301.05000000002</v>
      </c>
      <c r="E44" s="31">
        <f t="shared" si="6"/>
        <v>4.3997835689730813</v>
      </c>
      <c r="F44" s="32">
        <f t="shared" ref="F44:G44" si="45">B44-D44</f>
        <v>805.4999999999709</v>
      </c>
      <c r="G44" s="32">
        <f t="shared" si="45"/>
        <v>8.098540932208742E-2</v>
      </c>
      <c r="H44" s="27">
        <v>118761.23</v>
      </c>
      <c r="I44" s="27">
        <v>19697.599999999999</v>
      </c>
      <c r="J44" s="27">
        <v>14908.73</v>
      </c>
      <c r="K44" s="27">
        <v>25503.95</v>
      </c>
      <c r="L44" s="27">
        <v>47064.94</v>
      </c>
      <c r="M44" s="27">
        <v>-505.52</v>
      </c>
    </row>
    <row r="45" spans="1:13">
      <c r="A45" s="26">
        <v>43921</v>
      </c>
      <c r="B45" s="27">
        <v>129609.15</v>
      </c>
      <c r="C45" s="30">
        <f t="shared" si="5"/>
        <v>0.81708971721945467</v>
      </c>
      <c r="D45" s="31">
        <f t="shared" si="0"/>
        <v>130354.2</v>
      </c>
      <c r="E45" s="31">
        <f t="shared" si="6"/>
        <v>0.92717613001696009</v>
      </c>
      <c r="F45" s="32">
        <f t="shared" ref="F45:G45" si="46">B45-D45</f>
        <v>-745.05000000000291</v>
      </c>
      <c r="G45" s="32">
        <f t="shared" si="46"/>
        <v>-0.11008641279750542</v>
      </c>
      <c r="H45" s="27">
        <v>112309.38</v>
      </c>
      <c r="I45" s="27">
        <v>17001.98</v>
      </c>
      <c r="J45" s="27">
        <v>11858.46</v>
      </c>
      <c r="K45" s="27">
        <v>26575.8</v>
      </c>
      <c r="L45" s="27">
        <v>42608.28</v>
      </c>
      <c r="M45" s="27">
        <v>5216.8599999999997</v>
      </c>
    </row>
    <row r="46" spans="1:13">
      <c r="A46" s="26">
        <v>44012</v>
      </c>
      <c r="B46" s="27">
        <v>115921.98</v>
      </c>
      <c r="C46" s="30">
        <f t="shared" si="5"/>
        <v>-9.2476917154782114</v>
      </c>
      <c r="D46" s="31">
        <f t="shared" si="0"/>
        <v>115918.77999999998</v>
      </c>
      <c r="E46" s="31">
        <f t="shared" si="6"/>
        <v>-9.096285863508113</v>
      </c>
      <c r="F46" s="32">
        <f t="shared" ref="F46:G46" si="47">B46-D46</f>
        <v>3.2000000000116415</v>
      </c>
      <c r="G46" s="32">
        <f t="shared" si="47"/>
        <v>-0.15140585197009848</v>
      </c>
      <c r="H46" s="27">
        <v>102632.59</v>
      </c>
      <c r="I46" s="27">
        <v>16283.81</v>
      </c>
      <c r="J46" s="27">
        <v>12389.77</v>
      </c>
      <c r="K46" s="27">
        <v>21559.47</v>
      </c>
      <c r="L46" s="27">
        <v>35347.589999999997</v>
      </c>
      <c r="M46" s="27">
        <v>-1599.27</v>
      </c>
    </row>
    <row r="47" spans="1:13">
      <c r="A47" s="26">
        <v>44104</v>
      </c>
      <c r="B47" s="27">
        <v>125171.45</v>
      </c>
      <c r="C47" s="30">
        <f t="shared" si="5"/>
        <v>-1.4014195762507842</v>
      </c>
      <c r="D47" s="31">
        <f t="shared" si="0"/>
        <v>124687.25999999998</v>
      </c>
      <c r="E47" s="31">
        <f t="shared" si="6"/>
        <v>-1.3502472310963798</v>
      </c>
      <c r="F47" s="32">
        <f t="shared" ref="F47:G47" si="48">B47-D47</f>
        <v>484.19000000001688</v>
      </c>
      <c r="G47" s="32">
        <f t="shared" si="48"/>
        <v>-5.1172345154404386E-2</v>
      </c>
      <c r="H47" s="27">
        <v>112827.38</v>
      </c>
      <c r="I47" s="27">
        <v>18564.71</v>
      </c>
      <c r="J47" s="27">
        <v>13471.99</v>
      </c>
      <c r="K47" s="27">
        <v>23442.49</v>
      </c>
      <c r="L47" s="27">
        <v>40036.94</v>
      </c>
      <c r="M47" s="27">
        <v>-3582.37</v>
      </c>
    </row>
    <row r="48" spans="1:13">
      <c r="A48" s="28">
        <v>44196</v>
      </c>
      <c r="B48" s="27">
        <v>135445.85999999999</v>
      </c>
      <c r="C48" s="30">
        <f t="shared" si="5"/>
        <v>2.527739919027483</v>
      </c>
      <c r="D48" s="31">
        <f t="shared" si="0"/>
        <v>134457.82999999999</v>
      </c>
      <c r="E48" s="31">
        <f t="shared" si="6"/>
        <v>2.4042305830760391</v>
      </c>
      <c r="F48" s="32">
        <f t="shared" ref="F48:G48" si="49">B48-D48</f>
        <v>988.02999999999884</v>
      </c>
      <c r="G48" s="32">
        <f t="shared" si="49"/>
        <v>0.12350933595144387</v>
      </c>
      <c r="H48" s="27">
        <v>121152.25</v>
      </c>
      <c r="I48" s="27">
        <v>19807.669999999998</v>
      </c>
      <c r="J48" s="27">
        <v>16377.66</v>
      </c>
      <c r="K48" s="27">
        <v>25046.63</v>
      </c>
      <c r="L48" s="27">
        <v>46940.26</v>
      </c>
      <c r="M48" s="27">
        <v>-986.12</v>
      </c>
    </row>
    <row r="49" spans="1:13">
      <c r="A49" s="26">
        <v>44286</v>
      </c>
      <c r="B49" s="27">
        <v>135416.21</v>
      </c>
      <c r="C49" s="30">
        <f t="shared" si="5"/>
        <v>4.4804398454892924</v>
      </c>
      <c r="D49" s="31">
        <f t="shared" si="0"/>
        <v>135921.4</v>
      </c>
      <c r="E49" s="31">
        <f t="shared" si="6"/>
        <v>4.2708251824643995</v>
      </c>
      <c r="F49" s="32">
        <f t="shared" ref="F49:G49" si="50">B49-D49</f>
        <v>-505.19000000000233</v>
      </c>
      <c r="G49" s="32">
        <f t="shared" si="50"/>
        <v>0.20961466302489296</v>
      </c>
      <c r="H49" s="27">
        <v>118482.78</v>
      </c>
      <c r="I49" s="27">
        <v>20199.64</v>
      </c>
      <c r="J49" s="27">
        <v>11697.81</v>
      </c>
      <c r="K49" s="27">
        <v>26837.599999999999</v>
      </c>
      <c r="L49" s="27">
        <v>45034.34</v>
      </c>
      <c r="M49" s="27">
        <v>3737.91</v>
      </c>
    </row>
    <row r="50" spans="1:13">
      <c r="A50" s="26">
        <v>44377</v>
      </c>
      <c r="B50" s="27">
        <v>134011.51999999999</v>
      </c>
      <c r="C50" s="30">
        <f t="shared" si="5"/>
        <v>15.604926692936051</v>
      </c>
      <c r="D50" s="31">
        <f t="shared" si="0"/>
        <v>133052.31000000003</v>
      </c>
      <c r="E50" s="31">
        <f t="shared" si="6"/>
        <v>14.780633474575943</v>
      </c>
      <c r="F50" s="32">
        <f t="shared" ref="F50:G50" si="51">B50-D50</f>
        <v>959.20999999996275</v>
      </c>
      <c r="G50" s="32">
        <f t="shared" si="51"/>
        <v>0.82429321836010772</v>
      </c>
      <c r="H50" s="27">
        <v>118797.09</v>
      </c>
      <c r="I50" s="27">
        <v>21350.71</v>
      </c>
      <c r="J50" s="27">
        <v>14033.7</v>
      </c>
      <c r="K50" s="27">
        <v>26458.7</v>
      </c>
      <c r="L50" s="27">
        <v>48681.21</v>
      </c>
      <c r="M50" s="27">
        <v>1093.32</v>
      </c>
    </row>
    <row r="51" spans="1:13">
      <c r="A51" s="26">
        <v>44469</v>
      </c>
      <c r="B51" s="27">
        <v>135456.97</v>
      </c>
      <c r="C51" s="30">
        <f t="shared" si="5"/>
        <v>8.2171453634195313</v>
      </c>
      <c r="D51" s="31">
        <f t="shared" si="0"/>
        <v>134114.28</v>
      </c>
      <c r="E51" s="31">
        <f t="shared" si="6"/>
        <v>7.5605318458357385</v>
      </c>
      <c r="F51" s="32">
        <f t="shared" ref="F51:G51" si="52">B51-D51</f>
        <v>1342.6900000000023</v>
      </c>
      <c r="G51" s="32">
        <f t="shared" si="52"/>
        <v>0.65661351758379283</v>
      </c>
      <c r="H51" s="27">
        <v>122059.58</v>
      </c>
      <c r="I51" s="27">
        <v>22265.439999999999</v>
      </c>
      <c r="J51" s="27">
        <v>14141.04</v>
      </c>
      <c r="K51" s="27">
        <v>26141.63</v>
      </c>
      <c r="L51" s="27">
        <v>49744.58</v>
      </c>
      <c r="M51" s="27">
        <v>-748.83</v>
      </c>
    </row>
    <row r="52" spans="1:13">
      <c r="A52" s="28">
        <v>44561</v>
      </c>
      <c r="B52" s="27">
        <v>141923.99</v>
      </c>
      <c r="C52" s="30">
        <f t="shared" si="5"/>
        <v>4.7828187587276583</v>
      </c>
      <c r="D52" s="31">
        <f t="shared" si="0"/>
        <v>140051.74</v>
      </c>
      <c r="E52" s="31">
        <f t="shared" si="6"/>
        <v>4.1603452919030559</v>
      </c>
      <c r="F52" s="32">
        <f t="shared" ref="F52:G52" si="53">B52-D52</f>
        <v>1872.25</v>
      </c>
      <c r="G52" s="32">
        <f t="shared" si="53"/>
        <v>0.62247346682460236</v>
      </c>
      <c r="H52" s="27">
        <v>127945.5</v>
      </c>
      <c r="I52" s="27">
        <v>22051.45</v>
      </c>
      <c r="J52" s="27">
        <v>16694.09</v>
      </c>
      <c r="K52" s="27">
        <v>27049.77</v>
      </c>
      <c r="L52" s="27">
        <v>53563.29</v>
      </c>
      <c r="M52" s="27">
        <v>-125.78</v>
      </c>
    </row>
    <row r="53" spans="1:13">
      <c r="A53" s="26">
        <v>44651</v>
      </c>
      <c r="B53" s="27">
        <v>141826.20000000001</v>
      </c>
      <c r="C53" s="30">
        <f t="shared" si="5"/>
        <v>4.7335470399001878</v>
      </c>
      <c r="D53" s="31">
        <f t="shared" si="0"/>
        <v>141889.29999999999</v>
      </c>
      <c r="E53" s="31">
        <f t="shared" si="6"/>
        <v>4.3906993306425557</v>
      </c>
      <c r="F53" s="32">
        <f t="shared" ref="F53:G53" si="54">B53-D53</f>
        <v>-63.099999999976717</v>
      </c>
      <c r="G53" s="32">
        <f t="shared" si="54"/>
        <v>0.34284770925763208</v>
      </c>
      <c r="H53" s="27">
        <v>123858.36</v>
      </c>
      <c r="I53" s="27">
        <v>21722.29</v>
      </c>
      <c r="J53" s="27">
        <v>12497.82</v>
      </c>
      <c r="K53" s="27">
        <v>29174.83</v>
      </c>
      <c r="L53" s="27">
        <v>49803.3</v>
      </c>
      <c r="M53" s="27">
        <v>4439.3</v>
      </c>
    </row>
    <row r="54" spans="1:13">
      <c r="A54" s="26">
        <v>44742</v>
      </c>
      <c r="B54" s="27">
        <v>140382.20000000001</v>
      </c>
      <c r="C54" s="30">
        <f t="shared" si="5"/>
        <v>4.7538301184853582</v>
      </c>
      <c r="D54" s="31">
        <f t="shared" si="0"/>
        <v>139230.96</v>
      </c>
      <c r="E54" s="31">
        <f t="shared" si="6"/>
        <v>4.6437750686177282</v>
      </c>
      <c r="F54" s="32">
        <f t="shared" ref="F54:G54" si="55">B54-D54</f>
        <v>1151.2400000000198</v>
      </c>
      <c r="G54" s="32">
        <f t="shared" si="55"/>
        <v>0.11005504986763004</v>
      </c>
      <c r="H54" s="27">
        <v>125558.49</v>
      </c>
      <c r="I54" s="27">
        <v>21810.799999999999</v>
      </c>
      <c r="J54" s="27">
        <v>14623.58</v>
      </c>
      <c r="K54" s="27">
        <v>30021.81</v>
      </c>
      <c r="L54" s="27">
        <v>52063.96</v>
      </c>
      <c r="M54" s="27">
        <v>-719.76</v>
      </c>
    </row>
    <row r="55" spans="1:13">
      <c r="A55" s="26">
        <v>44834</v>
      </c>
      <c r="B55" s="27">
        <v>140792.38</v>
      </c>
      <c r="C55" s="30">
        <f t="shared" si="5"/>
        <v>3.9388227863062397</v>
      </c>
      <c r="D55" s="31">
        <f t="shared" si="0"/>
        <v>139274.95000000001</v>
      </c>
      <c r="E55" s="31">
        <f t="shared" si="6"/>
        <v>3.8479645866197121</v>
      </c>
      <c r="F55" s="32">
        <f t="shared" ref="F55:G55" si="56">B55-D55</f>
        <v>1517.429999999993</v>
      </c>
      <c r="G55" s="32">
        <f t="shared" si="56"/>
        <v>9.0858199686527641E-2</v>
      </c>
      <c r="H55" s="27">
        <v>127097.57</v>
      </c>
      <c r="I55" s="27">
        <v>22969.71</v>
      </c>
      <c r="J55" s="27">
        <v>15099.92</v>
      </c>
      <c r="K55" s="27">
        <v>27582.880000000001</v>
      </c>
      <c r="L55" s="27">
        <v>52226.14</v>
      </c>
      <c r="M55" s="27">
        <v>-1248.99</v>
      </c>
    </row>
    <row r="56" spans="1:13">
      <c r="A56" s="28">
        <v>44926</v>
      </c>
      <c r="B56" s="27">
        <v>146774.73000000001</v>
      </c>
      <c r="C56" s="30">
        <f t="shared" si="5"/>
        <v>3.4178435936024876</v>
      </c>
      <c r="D56" s="31">
        <f t="shared" si="0"/>
        <v>144641.37</v>
      </c>
      <c r="E56" s="31">
        <f t="shared" si="6"/>
        <v>3.2770960217987977</v>
      </c>
      <c r="F56" s="32">
        <f t="shared" ref="F56:G56" si="57">B56-D56</f>
        <v>2133.3600000000151</v>
      </c>
      <c r="G56" s="32">
        <f t="shared" si="57"/>
        <v>0.14074757180368991</v>
      </c>
      <c r="H56" s="27">
        <v>131765.47</v>
      </c>
      <c r="I56" s="27">
        <v>23049.29</v>
      </c>
      <c r="J56" s="27">
        <v>18419.78</v>
      </c>
      <c r="K56" s="27">
        <v>27715.52</v>
      </c>
      <c r="L56" s="27">
        <v>52388.83</v>
      </c>
      <c r="M56" s="27">
        <v>-3919.86</v>
      </c>
    </row>
    <row r="57" spans="1:13">
      <c r="A57" s="26">
        <v>45016</v>
      </c>
      <c r="B57" s="27">
        <v>147507.07</v>
      </c>
      <c r="C57" s="30">
        <f t="shared" si="5"/>
        <v>4.005515200999521</v>
      </c>
      <c r="D57" s="31">
        <f t="shared" si="0"/>
        <v>146926.74999999997</v>
      </c>
      <c r="E57" s="31">
        <f t="shared" si="6"/>
        <v>3.5502677086996615</v>
      </c>
      <c r="F57" s="32">
        <f t="shared" ref="F57:G57" si="58">B57-D57</f>
        <v>580.32000000003609</v>
      </c>
      <c r="G57" s="32">
        <f t="shared" si="58"/>
        <v>0.4552474922998595</v>
      </c>
      <c r="H57" s="27">
        <v>128315.18</v>
      </c>
      <c r="I57" s="27">
        <v>23188.49</v>
      </c>
      <c r="J57" s="27">
        <v>13855.83</v>
      </c>
      <c r="K57" s="27">
        <v>29989.47</v>
      </c>
      <c r="L57" s="27">
        <v>49923</v>
      </c>
      <c r="M57" s="27">
        <v>1500.78</v>
      </c>
    </row>
    <row r="58" spans="1:13">
      <c r="A58" s="26">
        <v>45107</v>
      </c>
      <c r="B58" s="27">
        <v>146162</v>
      </c>
      <c r="C58" s="30">
        <f t="shared" si="5"/>
        <v>4.1171886464238305</v>
      </c>
      <c r="D58" s="31">
        <f t="shared" si="0"/>
        <v>144724.47</v>
      </c>
      <c r="E58" s="31">
        <f t="shared" si="6"/>
        <v>3.9456095109880795</v>
      </c>
      <c r="F58" s="32">
        <f t="shared" ref="F58:G58" si="59">B58-D58</f>
        <v>1437.5299999999988</v>
      </c>
      <c r="G58" s="32">
        <f t="shared" si="59"/>
        <v>0.17157913543575098</v>
      </c>
      <c r="H58" s="27">
        <v>131024.79</v>
      </c>
      <c r="I58" s="27">
        <v>23113.11</v>
      </c>
      <c r="J58" s="27">
        <v>16803.490000000002</v>
      </c>
      <c r="K58" s="27">
        <v>28366.32</v>
      </c>
      <c r="L58" s="27">
        <v>53980.38</v>
      </c>
      <c r="M58" s="27">
        <v>-602.86</v>
      </c>
    </row>
    <row r="59" spans="1:13">
      <c r="A59" s="26">
        <v>45199</v>
      </c>
      <c r="B59" s="27">
        <v>146456.15</v>
      </c>
      <c r="C59" s="30">
        <f t="shared" si="5"/>
        <v>4.0227816306535935</v>
      </c>
      <c r="D59" s="31">
        <f t="shared" si="0"/>
        <v>145121.60999999999</v>
      </c>
      <c r="E59" s="31">
        <f t="shared" si="6"/>
        <v>4.1979264756512036</v>
      </c>
      <c r="F59" s="32">
        <f t="shared" ref="F59:G59" si="60">B59-D59</f>
        <v>1334.5400000000081</v>
      </c>
      <c r="G59" s="32">
        <f t="shared" si="60"/>
        <v>-0.17514484499761007</v>
      </c>
      <c r="H59" s="27">
        <v>133464.92000000001</v>
      </c>
      <c r="I59" s="27">
        <v>25361.01</v>
      </c>
      <c r="J59" s="27">
        <v>15299.77</v>
      </c>
      <c r="K59" s="27">
        <v>27015.67</v>
      </c>
      <c r="L59" s="27">
        <v>56455.66</v>
      </c>
      <c r="M59" s="27">
        <v>435.9</v>
      </c>
    </row>
    <row r="60" spans="1:13">
      <c r="A60" s="28">
        <v>45291</v>
      </c>
      <c r="B60" s="27">
        <v>149745.09</v>
      </c>
      <c r="C60" s="30">
        <f t="shared" si="5"/>
        <v>2.0237543615307496</v>
      </c>
      <c r="D60" s="31">
        <f t="shared" si="0"/>
        <v>148577.21</v>
      </c>
      <c r="E60" s="31">
        <f t="shared" si="6"/>
        <v>2.7211025448666604</v>
      </c>
      <c r="F60" s="32">
        <f t="shared" ref="F60:G60" si="61">B60-D60</f>
        <v>1167.8800000000047</v>
      </c>
      <c r="G60" s="32">
        <f t="shared" si="61"/>
        <v>-0.69734818333591075</v>
      </c>
      <c r="H60" s="27">
        <v>137895.15</v>
      </c>
      <c r="I60" s="27">
        <v>24478.34</v>
      </c>
      <c r="J60" s="27">
        <v>16673.599999999999</v>
      </c>
      <c r="K60" s="27">
        <v>26236.560000000001</v>
      </c>
      <c r="L60" s="27">
        <v>58315.75</v>
      </c>
      <c r="M60" s="27">
        <v>1609.31</v>
      </c>
    </row>
    <row r="61" spans="1:13">
      <c r="A61" s="26">
        <v>45382</v>
      </c>
      <c r="B61" s="27">
        <v>152204.6</v>
      </c>
      <c r="C61" s="30">
        <f t="shared" si="5"/>
        <v>3.1846134561550166</v>
      </c>
      <c r="D61" s="31">
        <f t="shared" si="0"/>
        <v>152993.22000000003</v>
      </c>
      <c r="E61" s="31">
        <f t="shared" si="6"/>
        <v>4.1289077720701339</v>
      </c>
      <c r="F61" s="32">
        <f t="shared" ref="F61:G61" si="62">B61-D61</f>
        <v>-788.62000000002445</v>
      </c>
      <c r="G61" s="32">
        <f t="shared" si="62"/>
        <v>-0.94429431591511737</v>
      </c>
      <c r="H61" s="27">
        <v>136495.64000000001</v>
      </c>
      <c r="I61" s="27">
        <v>23813.16</v>
      </c>
      <c r="J61" s="27">
        <v>13592.19</v>
      </c>
      <c r="K61" s="27">
        <v>28929.99</v>
      </c>
      <c r="L61" s="27">
        <v>56737.71</v>
      </c>
      <c r="M61" s="27">
        <v>6899.95</v>
      </c>
    </row>
    <row r="62" spans="1:13">
      <c r="A62" s="26">
        <v>45473</v>
      </c>
      <c r="B62" s="27">
        <v>151637.31</v>
      </c>
      <c r="C62" s="30">
        <f t="shared" si="5"/>
        <v>3.746055746363619</v>
      </c>
      <c r="D62" s="31">
        <f t="shared" si="0"/>
        <v>150360.67000000004</v>
      </c>
      <c r="E62" s="31">
        <f t="shared" si="6"/>
        <v>3.8944347144612479</v>
      </c>
      <c r="F62" s="32">
        <f t="shared" ref="F62:G62" si="63">B62-D62</f>
        <v>1276.6399999999558</v>
      </c>
      <c r="G62" s="32">
        <f t="shared" si="63"/>
        <v>-0.14837896809762885</v>
      </c>
      <c r="H62" s="27">
        <v>138212.63</v>
      </c>
      <c r="I62" s="27">
        <v>24445.24</v>
      </c>
      <c r="J62" s="27">
        <v>16030.85</v>
      </c>
      <c r="K62" s="27">
        <v>29749.67</v>
      </c>
      <c r="L62" s="27">
        <v>59402.67</v>
      </c>
      <c r="M62" s="27">
        <v>1324.95</v>
      </c>
    </row>
    <row r="64" spans="1:13" ht="15.75" customHeight="1">
      <c r="G64" s="20"/>
      <c r="H64" s="20"/>
      <c r="L64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Hoja 1</vt:lpstr>
      <vt:lpstr>terminos_corrientes</vt:lpstr>
      <vt:lpstr>terminos_reales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Alberto Morales Ibanez</cp:lastModifiedBy>
  <dcterms:modified xsi:type="dcterms:W3CDTF">2024-11-22T01:54:07Z</dcterms:modified>
</cp:coreProperties>
</file>