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tiris\Documents\GitHub\SoSE\Data\"/>
    </mc:Choice>
  </mc:AlternateContent>
  <bookViews>
    <workbookView xWindow="0" yWindow="0" windowWidth="25200" windowHeight="11850" tabRatio="788" activeTab="2"/>
  </bookViews>
  <sheets>
    <sheet name="T1 Summary" sheetId="1" r:id="rId1"/>
    <sheet name="T2 Credential Type and Gender" sheetId="10" r:id="rId2"/>
    <sheet name="T3 Credential Type and Program" sheetId="7" r:id="rId3"/>
  </sheets>
  <definedNames>
    <definedName name="_xlnm.Print_Area" localSheetId="1">'T2 Credential Type and Gender'!$A$1:$O$33</definedName>
    <definedName name="_xlnm.Print_Area" localSheetId="2">'T3 Credential Type and Program'!$A$1:$O$89</definedName>
  </definedNames>
  <calcPr calcId="162913"/>
</workbook>
</file>

<file path=xl/calcChain.xml><?xml version="1.0" encoding="utf-8"?>
<calcChain xmlns="http://schemas.openxmlformats.org/spreadsheetml/2006/main">
  <c r="O53" i="7" l="1"/>
  <c r="O47" i="7"/>
  <c r="O38" i="7"/>
  <c r="O29" i="7"/>
  <c r="O20" i="7"/>
  <c r="O71" i="7"/>
  <c r="O14" i="7"/>
  <c r="O5" i="7"/>
  <c r="N71" i="7"/>
  <c r="N82" i="7"/>
  <c r="N53" i="7"/>
  <c r="N64" i="7"/>
  <c r="N38" i="7"/>
  <c r="N49" i="7" s="1"/>
  <c r="N29" i="7"/>
  <c r="N20" i="7"/>
  <c r="N31" i="7" s="1"/>
  <c r="N14" i="7"/>
  <c r="N5" i="7"/>
  <c r="N16" i="7" s="1"/>
  <c r="G9" i="1"/>
  <c r="G10" i="1"/>
  <c r="G11" i="1"/>
  <c r="G12" i="1"/>
  <c r="G13" i="1"/>
  <c r="G14" i="1"/>
  <c r="G15" i="1"/>
  <c r="G16" i="1"/>
  <c r="G17" i="1"/>
  <c r="G4" i="1"/>
  <c r="O31" i="7"/>
  <c r="O16" i="7"/>
  <c r="M71" i="7"/>
  <c r="M82" i="7"/>
  <c r="M53" i="7"/>
  <c r="M64" i="7" s="1"/>
  <c r="M38" i="7"/>
  <c r="M49" i="7"/>
  <c r="M29" i="7"/>
  <c r="M20" i="7"/>
  <c r="M31" i="7"/>
  <c r="M14" i="7"/>
  <c r="M16" i="7" s="1"/>
  <c r="M5" i="7"/>
  <c r="O82" i="7"/>
  <c r="O64" i="7"/>
  <c r="O49" i="7"/>
  <c r="D16" i="7"/>
  <c r="E16" i="7"/>
  <c r="F16" i="7"/>
  <c r="G16" i="7"/>
  <c r="H16" i="7"/>
  <c r="I16" i="7"/>
  <c r="E49" i="7"/>
  <c r="F49" i="7"/>
  <c r="G49" i="7"/>
  <c r="H49" i="7"/>
  <c r="I49" i="7"/>
  <c r="D64" i="7"/>
  <c r="E64" i="7"/>
  <c r="F64" i="7"/>
  <c r="G64" i="7"/>
  <c r="H64" i="7"/>
  <c r="I64" i="7"/>
  <c r="D82" i="7"/>
  <c r="E82" i="7"/>
  <c r="F82" i="7"/>
  <c r="G82" i="7"/>
  <c r="H82" i="7"/>
  <c r="I82" i="7"/>
  <c r="C5" i="10"/>
  <c r="D5" i="10"/>
  <c r="E5" i="10"/>
  <c r="F5" i="10"/>
  <c r="D9" i="10"/>
  <c r="B13" i="10"/>
  <c r="C13" i="10"/>
  <c r="C17" i="10"/>
  <c r="D13" i="10"/>
  <c r="D17" i="10"/>
  <c r="E13" i="10"/>
  <c r="F13" i="10"/>
  <c r="B14" i="10"/>
  <c r="B17" i="10" s="1"/>
  <c r="B21" i="10"/>
  <c r="C21" i="10"/>
  <c r="C25" i="10" s="1"/>
  <c r="D21" i="10"/>
  <c r="D25" i="10"/>
  <c r="E21" i="10"/>
  <c r="F21" i="10"/>
  <c r="B25" i="10"/>
  <c r="B4" i="1"/>
  <c r="B5" i="1"/>
  <c r="G5" i="1" s="1"/>
  <c r="B6" i="1"/>
  <c r="G6" i="1" s="1"/>
  <c r="B7" i="1"/>
  <c r="G7" i="1" s="1"/>
  <c r="B8" i="1"/>
  <c r="G8" i="1" s="1"/>
</calcChain>
</file>

<file path=xl/sharedStrings.xml><?xml version="1.0" encoding="utf-8"?>
<sst xmlns="http://schemas.openxmlformats.org/spreadsheetml/2006/main" count="111" uniqueCount="44">
  <si>
    <t>TOTAL</t>
  </si>
  <si>
    <t>None</t>
  </si>
  <si>
    <t>Diplomas / Certificates</t>
  </si>
  <si>
    <t>Total</t>
  </si>
  <si>
    <t>Education/Recreation/Phys Ed</t>
  </si>
  <si>
    <t>Fine &amp; Applied Arts</t>
  </si>
  <si>
    <t>Humanities and Related</t>
  </si>
  <si>
    <t>Social Sciences and Related</t>
  </si>
  <si>
    <t>Agricultural/Biological Sciences</t>
  </si>
  <si>
    <t>Health Professions/Occupations</t>
  </si>
  <si>
    <t>Mathematics/Physical Sciences</t>
  </si>
  <si>
    <t>Engineering/Applied Science</t>
  </si>
  <si>
    <t>Notes:</t>
  </si>
  <si>
    <t>Not Applicable/Not reported/None</t>
  </si>
  <si>
    <t>General Arts &amp; Science/Interdisciplinary Studies</t>
  </si>
  <si>
    <t>Diplomas /Certificates</t>
  </si>
  <si>
    <t>Education/Recreation/Physical Education</t>
  </si>
  <si>
    <t>General Arts &amp; Science /Interdisciplinary Studies</t>
  </si>
  <si>
    <t>Source: Ontario Ministry of Training, Colleges and Universities (MTCU)</t>
  </si>
  <si>
    <t>1. Undergraduate and graduate diplomas/certificates were reported as separate categories before 2005. This table combines them and reports both under the same category. They were reported under the same category since 2006.</t>
  </si>
  <si>
    <t>-</t>
  </si>
  <si>
    <t>Bachelor degrees</t>
  </si>
  <si>
    <t>Master degrees</t>
  </si>
  <si>
    <t>2. Total numbers include students who are not conferred any credentials (i.e. "None").</t>
  </si>
  <si>
    <t>2. Diplomas/ Certificates - Undergraduate and graduate diplomas/certificates were reported as separate categories before 2005. This table combines them and reports both under the same category. They were reported under the same category since 2006.</t>
  </si>
  <si>
    <t>1. Total numbers include students who are not conferred any credentials (i.e. "None"). This category is not listed seperately since the numbers are very small.</t>
  </si>
  <si>
    <t>3. Diplomas/ Certificates - Undergraduate and graduate diplomas/certificates were reported as separate categories before 2005. This table combines them and reports both under the same category. They were reported under the same category since 2006.</t>
  </si>
  <si>
    <t>4. The names of the categories were renamed in 2006. "Bachelor Degrees" was referred to as "Undergraduate" before 2006, "Master Degrees" as "Graduate", and "Ph.D. and Equivalents" as "Doctoral".</t>
  </si>
  <si>
    <t>Bachelor Degrees</t>
  </si>
  <si>
    <t>Master Degrees</t>
  </si>
  <si>
    <t>Ph.D. and Equivalents</t>
  </si>
  <si>
    <t>3. The names of the categories were renamed in 2006. "Bachelor Degrees" was referred to as "Undergraduate" before 2006, "Master Degrees" as "Graduate", and "Ph.D. and Equivalents" as "Doctoral".</t>
  </si>
  <si>
    <t>Ph.D. and equivalents</t>
  </si>
  <si>
    <t>Ph.D and Equivalents</t>
  </si>
  <si>
    <t>1. Total numbers include students who are not conferred any credentials (i.e. "None"). This category is not listed separately since the numbers are very small.</t>
  </si>
  <si>
    <t xml:space="preserve"> -   </t>
  </si>
  <si>
    <r>
      <t xml:space="preserve">Source: </t>
    </r>
    <r>
      <rPr>
        <i/>
        <sz val="11"/>
        <color indexed="8"/>
        <rFont val="Calibri"/>
        <family val="2"/>
      </rPr>
      <t>Ontario Ministry of Training, Colleges and Universities (MTCU)</t>
    </r>
  </si>
  <si>
    <t>Males</t>
  </si>
  <si>
    <t>Females</t>
  </si>
  <si>
    <t>Total *</t>
  </si>
  <si>
    <t>2. Total* includes gender reported under "unknown". This category is not listed separately since the numbers are small.</t>
  </si>
  <si>
    <t>Table 1: Degrees Awarded in Ontario, Fall 2001 - Fall 2014</t>
  </si>
  <si>
    <t>Table 2: Degrees Awarded by Credential Type and Gender, Fall 2001- Fall 2014</t>
  </si>
  <si>
    <t>Table 3: Degrees Awarded by Credential Type and Program, Fall 2001 - Fall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</si>
</sst>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1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1" fillId="0" borderId="0" xfId="2"/>
    <xf numFmtId="0" fontId="2" fillId="0" borderId="0" xfId="2" applyNumberFormat="1" applyFont="1" applyFill="1" applyBorder="1" applyAlignment="1" applyProtection="1">
      <alignment horizontal="left"/>
    </xf>
    <xf numFmtId="0" fontId="3" fillId="0" borderId="0" xfId="2" applyNumberFormat="1" applyFont="1" applyFill="1" applyBorder="1" applyAlignment="1" applyProtection="1">
      <alignment horizontal="right" wrapText="1"/>
    </xf>
    <xf numFmtId="0" fontId="3" fillId="0" borderId="0" xfId="0" applyNumberFormat="1" applyFont="1" applyFill="1" applyBorder="1" applyAlignment="1" applyProtection="1">
      <alignment horizontal="right" wrapText="1"/>
    </xf>
    <xf numFmtId="0" fontId="6" fillId="0" borderId="0" xfId="0" applyFont="1"/>
    <xf numFmtId="0" fontId="7" fillId="0" borderId="1" xfId="0" applyFont="1" applyFill="1" applyBorder="1" applyAlignment="1">
      <alignment horizontal="center" vertical="top" wrapText="1"/>
    </xf>
    <xf numFmtId="0" fontId="0" fillId="0" borderId="0" xfId="0" applyFont="1"/>
    <xf numFmtId="0" fontId="8" fillId="2" borderId="0" xfId="2" applyFont="1" applyFill="1" applyAlignment="1">
      <alignment horizontal="left" vertical="top"/>
    </xf>
    <xf numFmtId="0" fontId="9" fillId="0" borderId="0" xfId="2" applyFont="1"/>
    <xf numFmtId="0" fontId="9" fillId="2" borderId="0" xfId="2" applyFont="1" applyFill="1" applyAlignment="1">
      <alignment horizontal="left" vertical="top"/>
    </xf>
    <xf numFmtId="0" fontId="8" fillId="0" borderId="1" xfId="2" applyFont="1" applyFill="1" applyBorder="1" applyAlignment="1">
      <alignment horizontal="center" vertical="top" wrapText="1"/>
    </xf>
    <xf numFmtId="3" fontId="9" fillId="0" borderId="0" xfId="0" applyNumberFormat="1" applyFont="1" applyFill="1" applyBorder="1"/>
    <xf numFmtId="0" fontId="10" fillId="0" borderId="0" xfId="0" applyFont="1"/>
    <xf numFmtId="3" fontId="9" fillId="0" borderId="2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right" wrapText="1"/>
    </xf>
    <xf numFmtId="0" fontId="9" fillId="0" borderId="5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right" wrapText="1"/>
    </xf>
    <xf numFmtId="3" fontId="9" fillId="0" borderId="0" xfId="2" applyNumberFormat="1" applyFont="1" applyFill="1" applyBorder="1" applyAlignment="1" applyProtection="1">
      <alignment horizontal="right" wrapText="1"/>
    </xf>
    <xf numFmtId="3" fontId="9" fillId="0" borderId="0" xfId="2" applyNumberFormat="1" applyFont="1" applyFill="1" applyBorder="1" applyAlignment="1" applyProtection="1">
      <alignment horizontal="right"/>
    </xf>
    <xf numFmtId="3" fontId="9" fillId="0" borderId="6" xfId="0" applyNumberFormat="1" applyFont="1" applyFill="1" applyBorder="1" applyAlignment="1" applyProtection="1">
      <alignment horizontal="right" wrapText="1"/>
    </xf>
    <xf numFmtId="0" fontId="0" fillId="0" borderId="0" xfId="0" applyFont="1"/>
    <xf numFmtId="0" fontId="9" fillId="0" borderId="3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left"/>
    </xf>
    <xf numFmtId="3" fontId="9" fillId="0" borderId="9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 vertical="center" wrapText="1"/>
    </xf>
    <xf numFmtId="3" fontId="9" fillId="0" borderId="0" xfId="2" applyNumberFormat="1" applyFont="1" applyFill="1" applyBorder="1" applyAlignment="1" applyProtection="1">
      <alignment horizontal="right" vertical="center" wrapText="1"/>
    </xf>
    <xf numFmtId="3" fontId="9" fillId="0" borderId="0" xfId="2" applyNumberFormat="1" applyFont="1" applyFill="1" applyBorder="1" applyAlignment="1" applyProtection="1">
      <alignment horizontal="right" vertical="center"/>
    </xf>
    <xf numFmtId="3" fontId="9" fillId="0" borderId="6" xfId="0" applyNumberFormat="1" applyFont="1" applyFill="1" applyBorder="1" applyAlignment="1" applyProtection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/>
    </xf>
    <xf numFmtId="3" fontId="9" fillId="0" borderId="9" xfId="0" applyNumberFormat="1" applyFont="1" applyFill="1" applyBorder="1" applyAlignment="1">
      <alignment horizontal="right" vertical="center"/>
    </xf>
    <xf numFmtId="3" fontId="9" fillId="0" borderId="7" xfId="0" applyNumberFormat="1" applyFont="1" applyFill="1" applyBorder="1"/>
    <xf numFmtId="0" fontId="9" fillId="0" borderId="10" xfId="0" applyFont="1" applyFill="1" applyBorder="1" applyAlignment="1">
      <alignment horizontal="left"/>
    </xf>
    <xf numFmtId="3" fontId="9" fillId="0" borderId="10" xfId="0" applyNumberFormat="1" applyFont="1" applyFill="1" applyBorder="1"/>
    <xf numFmtId="3" fontId="9" fillId="0" borderId="6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2" xfId="2" applyNumberFormat="1" applyFont="1" applyFill="1" applyBorder="1" applyAlignment="1" applyProtection="1">
      <alignment horizontal="right" vertical="center" wrapText="1"/>
    </xf>
    <xf numFmtId="3" fontId="9" fillId="0" borderId="2" xfId="2" applyNumberFormat="1" applyFont="1" applyFill="1" applyBorder="1" applyAlignment="1" applyProtection="1">
      <alignment horizontal="right" vertical="center"/>
    </xf>
    <xf numFmtId="3" fontId="9" fillId="0" borderId="9" xfId="0" applyNumberFormat="1" applyFont="1" applyFill="1" applyBorder="1" applyAlignment="1" applyProtection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81" fontId="5" fillId="0" borderId="0" xfId="1" applyNumberFormat="1" applyFont="1" applyBorder="1"/>
    <xf numFmtId="0" fontId="11" fillId="0" borderId="0" xfId="0" applyFont="1"/>
    <xf numFmtId="0" fontId="12" fillId="0" borderId="0" xfId="0" applyFont="1"/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right" wrapText="1"/>
    </xf>
    <xf numFmtId="0" fontId="7" fillId="0" borderId="5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left" vertical="top" wrapText="1"/>
    </xf>
    <xf numFmtId="3" fontId="7" fillId="0" borderId="0" xfId="0" applyNumberFormat="1" applyFont="1" applyFill="1" applyBorder="1" applyAlignment="1">
      <alignment horizontal="right" wrapText="1"/>
    </xf>
    <xf numFmtId="3" fontId="7" fillId="0" borderId="6" xfId="0" applyNumberFormat="1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left" vertical="top"/>
    </xf>
    <xf numFmtId="3" fontId="7" fillId="0" borderId="0" xfId="2" applyNumberFormat="1" applyFont="1" applyFill="1" applyBorder="1" applyAlignment="1" applyProtection="1">
      <alignment horizontal="right" wrapText="1"/>
    </xf>
    <xf numFmtId="3" fontId="7" fillId="0" borderId="0" xfId="2" applyNumberFormat="1" applyFont="1" applyFill="1" applyBorder="1" applyAlignment="1" applyProtection="1">
      <alignment horizontal="right"/>
    </xf>
    <xf numFmtId="3" fontId="7" fillId="0" borderId="6" xfId="0" applyNumberFormat="1" applyFont="1" applyFill="1" applyBorder="1" applyAlignment="1" applyProtection="1">
      <alignment horizontal="right" wrapText="1"/>
    </xf>
    <xf numFmtId="0" fontId="7" fillId="0" borderId="11" xfId="0" applyFont="1" applyFill="1" applyBorder="1" applyAlignment="1">
      <alignment horizontal="left"/>
    </xf>
    <xf numFmtId="3" fontId="7" fillId="0" borderId="12" xfId="0" applyNumberFormat="1" applyFont="1" applyFill="1" applyBorder="1" applyAlignment="1">
      <alignment horizontal="right"/>
    </xf>
    <xf numFmtId="3" fontId="7" fillId="0" borderId="13" xfId="0" applyNumberFormat="1" applyFont="1" applyFill="1" applyBorder="1" applyAlignment="1">
      <alignment horizontal="right"/>
    </xf>
    <xf numFmtId="0" fontId="7" fillId="0" borderId="7" xfId="0" applyFont="1" applyFill="1" applyBorder="1" applyAlignment="1">
      <alignment horizontal="left"/>
    </xf>
    <xf numFmtId="3" fontId="7" fillId="0" borderId="7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/>
    <xf numFmtId="0" fontId="7" fillId="0" borderId="0" xfId="0" applyFont="1" applyFill="1" applyBorder="1" applyAlignment="1">
      <alignment vertical="top" wrapText="1"/>
    </xf>
    <xf numFmtId="181" fontId="5" fillId="0" borderId="6" xfId="1" applyNumberFormat="1" applyFont="1" applyBorder="1"/>
    <xf numFmtId="0" fontId="8" fillId="0" borderId="14" xfId="2" applyFont="1" applyFill="1" applyBorder="1" applyAlignment="1">
      <alignment horizontal="center" vertical="top" wrapText="1"/>
    </xf>
    <xf numFmtId="0" fontId="8" fillId="0" borderId="15" xfId="2" applyFont="1" applyFill="1" applyBorder="1" applyAlignment="1">
      <alignment horizontal="center" vertical="top" wrapText="1"/>
    </xf>
    <xf numFmtId="0" fontId="8" fillId="0" borderId="16" xfId="2" applyFont="1" applyFill="1" applyBorder="1" applyAlignment="1">
      <alignment horizontal="center" vertical="top" wrapText="1"/>
    </xf>
    <xf numFmtId="3" fontId="9" fillId="0" borderId="17" xfId="2" applyNumberFormat="1" applyFont="1" applyFill="1" applyBorder="1" applyAlignment="1">
      <alignment horizontal="center"/>
    </xf>
    <xf numFmtId="3" fontId="9" fillId="0" borderId="0" xfId="2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18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3" fontId="9" fillId="0" borderId="19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 applyProtection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20" xfId="2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 applyProtection="1">
      <alignment horizontal="right" wrapText="1"/>
    </xf>
    <xf numFmtId="0" fontId="7" fillId="0" borderId="1" xfId="0" applyFont="1" applyFill="1" applyBorder="1" applyAlignment="1">
      <alignment horizontal="center" wrapText="1"/>
    </xf>
    <xf numFmtId="0" fontId="12" fillId="0" borderId="0" xfId="0" applyFont="1" applyAlignment="1"/>
    <xf numFmtId="3" fontId="9" fillId="0" borderId="0" xfId="0" applyNumberFormat="1" applyFont="1" applyFill="1" applyBorder="1" applyAlignment="1" applyProtection="1">
      <alignment horizontal="right" wrapText="1"/>
    </xf>
    <xf numFmtId="3" fontId="9" fillId="0" borderId="2" xfId="0" applyNumberFormat="1" applyFont="1" applyFill="1" applyBorder="1" applyAlignment="1" applyProtection="1">
      <alignment horizontal="right" vertical="center" wrapText="1"/>
    </xf>
    <xf numFmtId="3" fontId="12" fillId="0" borderId="0" xfId="0" applyNumberFormat="1" applyFont="1"/>
    <xf numFmtId="3" fontId="1" fillId="0" borderId="0" xfId="2" applyNumberFormat="1"/>
    <xf numFmtId="181" fontId="5" fillId="0" borderId="6" xfId="1" applyNumberFormat="1" applyFont="1" applyBorder="1" applyAlignment="1">
      <alignment horizontal="center"/>
    </xf>
    <xf numFmtId="3" fontId="0" fillId="0" borderId="0" xfId="0" applyNumberFormat="1"/>
    <xf numFmtId="3" fontId="9" fillId="0" borderId="21" xfId="2" applyNumberFormat="1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left" vertical="center"/>
    </xf>
    <xf numFmtId="49" fontId="9" fillId="0" borderId="3" xfId="2" applyNumberFormat="1" applyFont="1" applyFill="1" applyBorder="1" applyAlignment="1">
      <alignment horizontal="left" vertical="center"/>
    </xf>
    <xf numFmtId="49" fontId="9" fillId="0" borderId="8" xfId="0" applyNumberFormat="1" applyFont="1" applyFill="1" applyBorder="1" applyAlignment="1">
      <alignment horizontal="left" vertical="center"/>
    </xf>
    <xf numFmtId="181" fontId="5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3" fillId="0" borderId="14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I13" sqref="I13"/>
    </sheetView>
  </sheetViews>
  <sheetFormatPr defaultRowHeight="15" x14ac:dyDescent="0.25"/>
  <cols>
    <col min="1" max="1" width="6.7109375" customWidth="1"/>
    <col min="2" max="7" width="12.7109375" customWidth="1"/>
  </cols>
  <sheetData>
    <row r="1" spans="1:9" x14ac:dyDescent="0.25">
      <c r="A1" s="8" t="s">
        <v>41</v>
      </c>
      <c r="B1" s="9"/>
      <c r="C1" s="9"/>
      <c r="D1" s="9"/>
      <c r="E1" s="9"/>
      <c r="F1" s="9"/>
      <c r="G1" s="9"/>
    </row>
    <row r="2" spans="1:9" ht="15.75" thickBot="1" x14ac:dyDescent="0.3">
      <c r="A2" s="10"/>
      <c r="B2" s="9"/>
      <c r="C2" s="9"/>
      <c r="D2" s="9"/>
      <c r="E2" s="9"/>
      <c r="F2" s="9"/>
      <c r="G2" s="9"/>
    </row>
    <row r="3" spans="1:9" ht="33.75" customHeight="1" thickBot="1" x14ac:dyDescent="0.3">
      <c r="A3" s="11"/>
      <c r="B3" s="70" t="s">
        <v>15</v>
      </c>
      <c r="C3" s="70" t="s">
        <v>21</v>
      </c>
      <c r="D3" s="70" t="s">
        <v>22</v>
      </c>
      <c r="E3" s="70" t="s">
        <v>32</v>
      </c>
      <c r="F3" s="71" t="s">
        <v>1</v>
      </c>
      <c r="G3" s="72" t="s">
        <v>0</v>
      </c>
    </row>
    <row r="4" spans="1:9" ht="15" customHeight="1" thickTop="1" x14ac:dyDescent="0.25">
      <c r="A4" s="95">
        <v>2001</v>
      </c>
      <c r="B4" s="73">
        <f>1570+105</f>
        <v>1675</v>
      </c>
      <c r="C4" s="73">
        <v>54891</v>
      </c>
      <c r="D4" s="73">
        <v>9693</v>
      </c>
      <c r="E4" s="73">
        <v>1431</v>
      </c>
      <c r="F4" s="76" t="s">
        <v>20</v>
      </c>
      <c r="G4" s="84">
        <f>SUM(B4:F4)</f>
        <v>67690</v>
      </c>
      <c r="H4" s="93"/>
    </row>
    <row r="5" spans="1:9" ht="15" customHeight="1" x14ac:dyDescent="0.25">
      <c r="A5" s="95">
        <v>2002</v>
      </c>
      <c r="B5" s="74">
        <f>193+1280</f>
        <v>1473</v>
      </c>
      <c r="C5" s="74">
        <v>56864</v>
      </c>
      <c r="D5" s="74">
        <v>10275</v>
      </c>
      <c r="E5" s="74">
        <v>1484</v>
      </c>
      <c r="F5" s="76" t="s">
        <v>20</v>
      </c>
      <c r="G5" s="84">
        <f t="shared" ref="G5:G17" si="0">SUM(B5:F5)</f>
        <v>70096</v>
      </c>
      <c r="H5" s="93"/>
    </row>
    <row r="6" spans="1:9" ht="15" customHeight="1" x14ac:dyDescent="0.25">
      <c r="A6" s="95">
        <v>2003</v>
      </c>
      <c r="B6" s="74">
        <f>1661+272+209</f>
        <v>2142</v>
      </c>
      <c r="C6" s="74">
        <v>60555</v>
      </c>
      <c r="D6" s="74">
        <v>11270</v>
      </c>
      <c r="E6" s="74">
        <v>1527</v>
      </c>
      <c r="F6" s="76">
        <v>37</v>
      </c>
      <c r="G6" s="84">
        <f t="shared" si="0"/>
        <v>75531</v>
      </c>
      <c r="H6" s="93"/>
    </row>
    <row r="7" spans="1:9" ht="15" customHeight="1" x14ac:dyDescent="0.25">
      <c r="A7" s="96">
        <v>2004</v>
      </c>
      <c r="B7" s="74">
        <f>1717+194</f>
        <v>1911</v>
      </c>
      <c r="C7" s="74">
        <v>64146</v>
      </c>
      <c r="D7" s="74">
        <v>12123</v>
      </c>
      <c r="E7" s="74">
        <v>1674</v>
      </c>
      <c r="F7" s="76" t="s">
        <v>20</v>
      </c>
      <c r="G7" s="84">
        <f t="shared" si="0"/>
        <v>79854</v>
      </c>
      <c r="H7" s="93"/>
    </row>
    <row r="8" spans="1:9" ht="15" customHeight="1" x14ac:dyDescent="0.25">
      <c r="A8" s="95">
        <v>2005</v>
      </c>
      <c r="B8" s="75">
        <f>1879+139</f>
        <v>2018</v>
      </c>
      <c r="C8" s="75">
        <v>66447</v>
      </c>
      <c r="D8" s="75">
        <v>12035</v>
      </c>
      <c r="E8" s="75">
        <v>1647</v>
      </c>
      <c r="F8" s="76" t="s">
        <v>20</v>
      </c>
      <c r="G8" s="84">
        <f t="shared" si="0"/>
        <v>82147</v>
      </c>
      <c r="H8" s="93"/>
    </row>
    <row r="9" spans="1:9" ht="15" customHeight="1" x14ac:dyDescent="0.25">
      <c r="A9" s="95">
        <v>2006</v>
      </c>
      <c r="B9" s="75">
        <v>1818</v>
      </c>
      <c r="C9" s="75">
        <v>72591</v>
      </c>
      <c r="D9" s="75">
        <v>12707</v>
      </c>
      <c r="E9" s="75">
        <v>1801</v>
      </c>
      <c r="F9" s="76">
        <v>13</v>
      </c>
      <c r="G9" s="84">
        <f t="shared" si="0"/>
        <v>88930</v>
      </c>
      <c r="H9" s="93"/>
    </row>
    <row r="10" spans="1:9" ht="15" customHeight="1" x14ac:dyDescent="0.25">
      <c r="A10" s="95">
        <v>2007</v>
      </c>
      <c r="B10" s="75">
        <v>2013</v>
      </c>
      <c r="C10" s="75">
        <v>84609</v>
      </c>
      <c r="D10" s="75">
        <v>13051</v>
      </c>
      <c r="E10" s="75">
        <v>2049</v>
      </c>
      <c r="F10" s="76">
        <v>114</v>
      </c>
      <c r="G10" s="84">
        <f t="shared" si="0"/>
        <v>101836</v>
      </c>
      <c r="H10" s="93"/>
    </row>
    <row r="11" spans="1:9" ht="15" customHeight="1" x14ac:dyDescent="0.25">
      <c r="A11" s="95">
        <v>2008</v>
      </c>
      <c r="B11" s="75">
        <v>1874</v>
      </c>
      <c r="C11" s="75">
        <v>81117</v>
      </c>
      <c r="D11" s="75">
        <v>14454</v>
      </c>
      <c r="E11" s="75">
        <v>2123</v>
      </c>
      <c r="F11" s="76">
        <v>85</v>
      </c>
      <c r="G11" s="84">
        <f t="shared" si="0"/>
        <v>99653</v>
      </c>
      <c r="H11" s="93"/>
    </row>
    <row r="12" spans="1:9" ht="15" customHeight="1" x14ac:dyDescent="0.25">
      <c r="A12" s="95">
        <v>2009</v>
      </c>
      <c r="B12" s="75">
        <v>1723</v>
      </c>
      <c r="C12" s="75">
        <v>78408</v>
      </c>
      <c r="D12" s="75">
        <v>15849</v>
      </c>
      <c r="E12" s="75">
        <v>2306</v>
      </c>
      <c r="F12" s="76">
        <v>92</v>
      </c>
      <c r="G12" s="84">
        <f t="shared" si="0"/>
        <v>98378</v>
      </c>
      <c r="H12" s="93"/>
    </row>
    <row r="13" spans="1:9" ht="15" customHeight="1" x14ac:dyDescent="0.25">
      <c r="A13" s="95">
        <v>2010</v>
      </c>
      <c r="B13" s="75">
        <v>2167</v>
      </c>
      <c r="C13" s="75">
        <v>79818</v>
      </c>
      <c r="D13" s="75">
        <v>17477</v>
      </c>
      <c r="E13" s="75">
        <v>2416</v>
      </c>
      <c r="F13" s="76">
        <v>129</v>
      </c>
      <c r="G13" s="84">
        <f t="shared" si="0"/>
        <v>102007</v>
      </c>
      <c r="H13" s="93"/>
      <c r="I13" s="74"/>
    </row>
    <row r="14" spans="1:9" ht="15" customHeight="1" x14ac:dyDescent="0.25">
      <c r="A14" s="95">
        <v>2011</v>
      </c>
      <c r="B14" s="75">
        <v>2307</v>
      </c>
      <c r="C14" s="75">
        <v>81984</v>
      </c>
      <c r="D14" s="75">
        <v>18190</v>
      </c>
      <c r="E14" s="75">
        <v>2606</v>
      </c>
      <c r="F14" s="76">
        <v>147</v>
      </c>
      <c r="G14" s="84">
        <f t="shared" si="0"/>
        <v>105234</v>
      </c>
      <c r="H14" s="93"/>
    </row>
    <row r="15" spans="1:9" ht="15" customHeight="1" x14ac:dyDescent="0.25">
      <c r="A15" s="95">
        <v>2012</v>
      </c>
      <c r="B15" s="75">
        <v>2400</v>
      </c>
      <c r="C15" s="75">
        <v>85178</v>
      </c>
      <c r="D15" s="75">
        <v>18437</v>
      </c>
      <c r="E15" s="75">
        <v>2726</v>
      </c>
      <c r="F15" s="76">
        <v>150</v>
      </c>
      <c r="G15" s="84">
        <f t="shared" si="0"/>
        <v>108891</v>
      </c>
      <c r="H15" s="93"/>
    </row>
    <row r="16" spans="1:9" ht="15" customHeight="1" x14ac:dyDescent="0.25">
      <c r="A16" s="95">
        <v>2013</v>
      </c>
      <c r="B16" s="75">
        <v>2475</v>
      </c>
      <c r="C16" s="75">
        <v>87327</v>
      </c>
      <c r="D16" s="75">
        <v>19247</v>
      </c>
      <c r="E16" s="75">
        <v>2951</v>
      </c>
      <c r="F16" s="76">
        <v>140</v>
      </c>
      <c r="G16" s="84">
        <f t="shared" si="0"/>
        <v>112140</v>
      </c>
      <c r="H16" s="93"/>
    </row>
    <row r="17" spans="1:13" ht="15" customHeight="1" thickBot="1" x14ac:dyDescent="0.3">
      <c r="A17" s="97">
        <v>2014</v>
      </c>
      <c r="B17" s="77">
        <v>2470</v>
      </c>
      <c r="C17" s="77">
        <v>88354</v>
      </c>
      <c r="D17" s="77">
        <v>20617</v>
      </c>
      <c r="E17" s="77">
        <v>2966</v>
      </c>
      <c r="F17" s="78">
        <v>135</v>
      </c>
      <c r="G17" s="94">
        <f t="shared" si="0"/>
        <v>114542</v>
      </c>
      <c r="H17" s="93"/>
    </row>
    <row r="18" spans="1:13" x14ac:dyDescent="0.25">
      <c r="A18" s="7"/>
      <c r="B18" s="7"/>
      <c r="C18" s="7"/>
      <c r="D18" s="7"/>
      <c r="E18" s="7"/>
      <c r="F18" s="7"/>
      <c r="G18" s="7"/>
    </row>
    <row r="19" spans="1:13" x14ac:dyDescent="0.25">
      <c r="A19" s="13" t="s">
        <v>36</v>
      </c>
      <c r="B19" s="1"/>
      <c r="C19" s="1"/>
      <c r="D19" s="1"/>
      <c r="E19" s="1"/>
      <c r="F19" s="1"/>
      <c r="G19" s="91"/>
      <c r="H19" s="1"/>
      <c r="I19" s="1"/>
      <c r="J19" s="1"/>
      <c r="K19" s="1"/>
      <c r="L19" s="1"/>
      <c r="M19" s="1"/>
    </row>
    <row r="20" spans="1:13" x14ac:dyDescent="0.25">
      <c r="A20" s="13"/>
      <c r="B20" s="1"/>
      <c r="C20" s="9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25">
      <c r="A21" s="99" t="s">
        <v>12</v>
      </c>
      <c r="B21" s="99"/>
      <c r="C21" s="99"/>
      <c r="D21" s="99"/>
      <c r="E21" s="99"/>
      <c r="F21" s="99"/>
      <c r="G21" s="99"/>
    </row>
    <row r="22" spans="1:13" ht="45" customHeight="1" x14ac:dyDescent="0.25">
      <c r="A22" s="101" t="s">
        <v>19</v>
      </c>
      <c r="B22" s="101"/>
      <c r="C22" s="101"/>
      <c r="D22" s="101"/>
      <c r="E22" s="101"/>
      <c r="F22" s="101"/>
      <c r="G22" s="101"/>
      <c r="H22" s="79"/>
      <c r="I22" s="79"/>
      <c r="J22" s="2"/>
      <c r="K22" s="2"/>
      <c r="L22" s="2"/>
      <c r="M22" s="2"/>
    </row>
    <row r="23" spans="1:13" x14ac:dyDescent="0.25">
      <c r="A23" t="s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45" customHeight="1" x14ac:dyDescent="0.25">
      <c r="A24" s="100" t="s">
        <v>31</v>
      </c>
      <c r="B24" s="100"/>
      <c r="C24" s="100"/>
      <c r="D24" s="100"/>
      <c r="E24" s="100"/>
      <c r="F24" s="100"/>
      <c r="G24" s="100"/>
      <c r="H24" s="80"/>
      <c r="I24" s="80"/>
      <c r="J24" s="68"/>
      <c r="K24" s="4"/>
      <c r="L24" s="4"/>
      <c r="M24" s="4"/>
    </row>
    <row r="25" spans="1:13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mergeCells count="3">
    <mergeCell ref="A21:G21"/>
    <mergeCell ref="A24:G24"/>
    <mergeCell ref="A22:G22"/>
  </mergeCells>
  <pageMargins left="0.7" right="0.7" top="0.75" bottom="0.75" header="0.3" footer="0.3"/>
  <pageSetup orientation="landscape" r:id="rId1"/>
  <ignoredErrors>
    <ignoredError sqref="G9:G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Normal="100" workbookViewId="0">
      <selection activeCell="C26" sqref="C26"/>
    </sheetView>
  </sheetViews>
  <sheetFormatPr defaultRowHeight="14.25" x14ac:dyDescent="0.25"/>
  <cols>
    <col min="1" max="1" width="21.140625" style="50" customWidth="1"/>
    <col min="2" max="15" width="7.42578125" style="50" customWidth="1"/>
    <col min="16" max="16384" width="9.140625" style="50"/>
  </cols>
  <sheetData>
    <row r="1" spans="1:15" x14ac:dyDescent="0.25">
      <c r="A1" s="49" t="s">
        <v>42</v>
      </c>
      <c r="B1" s="49"/>
      <c r="C1" s="49"/>
      <c r="D1" s="49"/>
    </row>
    <row r="2" spans="1:15" ht="15" thickBot="1" x14ac:dyDescent="0.3"/>
    <row r="3" spans="1:15" ht="16.5" customHeight="1" thickBot="1" x14ac:dyDescent="0.3">
      <c r="A3" s="6"/>
      <c r="B3" s="105" t="s">
        <v>39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</row>
    <row r="4" spans="1:15" ht="15" customHeight="1" thickTop="1" thickBot="1" x14ac:dyDescent="0.3">
      <c r="A4" s="51"/>
      <c r="B4" s="52">
        <v>2001</v>
      </c>
      <c r="C4" s="52">
        <v>2002</v>
      </c>
      <c r="D4" s="52">
        <v>2003</v>
      </c>
      <c r="E4" s="52">
        <v>2004</v>
      </c>
      <c r="F4" s="52">
        <v>2005</v>
      </c>
      <c r="G4" s="52">
        <v>2006</v>
      </c>
      <c r="H4" s="52">
        <v>2007</v>
      </c>
      <c r="I4" s="52">
        <v>2008</v>
      </c>
      <c r="J4" s="52">
        <v>2009</v>
      </c>
      <c r="K4" s="52">
        <v>2010</v>
      </c>
      <c r="L4" s="52">
        <v>2011</v>
      </c>
      <c r="M4" s="52">
        <v>2012</v>
      </c>
      <c r="N4" s="52">
        <v>2013</v>
      </c>
      <c r="O4" s="53">
        <v>2014</v>
      </c>
    </row>
    <row r="5" spans="1:15" ht="15.75" customHeight="1" thickTop="1" x14ac:dyDescent="0.25">
      <c r="A5" s="54" t="s">
        <v>2</v>
      </c>
      <c r="B5" s="55">
        <v>1675</v>
      </c>
      <c r="C5" s="55">
        <f>1280+193</f>
        <v>1473</v>
      </c>
      <c r="D5" s="55">
        <f>1661+209+272</f>
        <v>2142</v>
      </c>
      <c r="E5" s="55">
        <f>1717+194</f>
        <v>1911</v>
      </c>
      <c r="F5" s="55">
        <f>1879+139</f>
        <v>2018</v>
      </c>
      <c r="G5" s="55">
        <v>1821</v>
      </c>
      <c r="H5" s="55">
        <v>2013</v>
      </c>
      <c r="I5" s="55">
        <v>1874</v>
      </c>
      <c r="J5" s="55">
        <v>1723</v>
      </c>
      <c r="K5" s="55">
        <v>2167</v>
      </c>
      <c r="L5" s="55">
        <v>2307</v>
      </c>
      <c r="M5" s="55">
        <v>2400</v>
      </c>
      <c r="N5" s="55">
        <v>2475</v>
      </c>
      <c r="O5" s="56">
        <v>2470</v>
      </c>
    </row>
    <row r="6" spans="1:15" ht="15" customHeight="1" x14ac:dyDescent="0.25">
      <c r="A6" s="57" t="s">
        <v>28</v>
      </c>
      <c r="B6" s="55">
        <v>54891</v>
      </c>
      <c r="C6" s="55">
        <v>56864</v>
      </c>
      <c r="D6" s="55">
        <v>60555</v>
      </c>
      <c r="E6" s="55">
        <v>64146</v>
      </c>
      <c r="F6" s="55">
        <v>66447</v>
      </c>
      <c r="G6" s="58">
        <v>72590</v>
      </c>
      <c r="H6" s="58">
        <v>84609</v>
      </c>
      <c r="I6" s="59">
        <v>81117</v>
      </c>
      <c r="J6" s="59">
        <v>78408</v>
      </c>
      <c r="K6" s="59">
        <v>79818</v>
      </c>
      <c r="L6" s="85">
        <v>81984</v>
      </c>
      <c r="M6" s="85">
        <v>85178</v>
      </c>
      <c r="N6" s="85">
        <v>87327</v>
      </c>
      <c r="O6" s="60">
        <v>88354</v>
      </c>
    </row>
    <row r="7" spans="1:15" ht="15" customHeight="1" x14ac:dyDescent="0.25">
      <c r="A7" s="57" t="s">
        <v>29</v>
      </c>
      <c r="B7" s="55">
        <v>9693</v>
      </c>
      <c r="C7" s="55">
        <v>10275</v>
      </c>
      <c r="D7" s="55">
        <v>11270</v>
      </c>
      <c r="E7" s="55">
        <v>12123</v>
      </c>
      <c r="F7" s="55">
        <v>12035</v>
      </c>
      <c r="G7" s="58">
        <v>12707</v>
      </c>
      <c r="H7" s="58">
        <v>13051</v>
      </c>
      <c r="I7" s="59">
        <v>14454</v>
      </c>
      <c r="J7" s="59">
        <v>15849</v>
      </c>
      <c r="K7" s="59">
        <v>17477</v>
      </c>
      <c r="L7" s="85">
        <v>18190</v>
      </c>
      <c r="M7" s="85">
        <v>18437</v>
      </c>
      <c r="N7" s="85">
        <v>19247</v>
      </c>
      <c r="O7" s="60">
        <v>20617</v>
      </c>
    </row>
    <row r="8" spans="1:15" ht="15" customHeight="1" x14ac:dyDescent="0.25">
      <c r="A8" s="57" t="s">
        <v>30</v>
      </c>
      <c r="B8" s="55">
        <v>1431</v>
      </c>
      <c r="C8" s="55">
        <v>1484</v>
      </c>
      <c r="D8" s="55">
        <v>1527</v>
      </c>
      <c r="E8" s="55">
        <v>1674</v>
      </c>
      <c r="F8" s="55">
        <v>1647</v>
      </c>
      <c r="G8" s="58">
        <v>1801</v>
      </c>
      <c r="H8" s="58">
        <v>2049</v>
      </c>
      <c r="I8" s="59">
        <v>2123</v>
      </c>
      <c r="J8" s="59">
        <v>2306</v>
      </c>
      <c r="K8" s="59">
        <v>2416</v>
      </c>
      <c r="L8" s="85">
        <v>2606</v>
      </c>
      <c r="M8" s="85">
        <v>2726</v>
      </c>
      <c r="N8" s="85">
        <v>2951</v>
      </c>
      <c r="O8" s="60">
        <v>2966</v>
      </c>
    </row>
    <row r="9" spans="1:15" ht="15" customHeight="1" thickBot="1" x14ac:dyDescent="0.3">
      <c r="A9" s="61" t="s">
        <v>0</v>
      </c>
      <c r="B9" s="62">
        <v>67690</v>
      </c>
      <c r="C9" s="62">
        <v>70096</v>
      </c>
      <c r="D9" s="62">
        <f>272+75259</f>
        <v>75531</v>
      </c>
      <c r="E9" s="62">
        <v>79854</v>
      </c>
      <c r="F9" s="62">
        <v>82147</v>
      </c>
      <c r="G9" s="62">
        <v>88932</v>
      </c>
      <c r="H9" s="62">
        <v>101836</v>
      </c>
      <c r="I9" s="62">
        <v>99653</v>
      </c>
      <c r="J9" s="62">
        <v>98378</v>
      </c>
      <c r="K9" s="62">
        <v>102007</v>
      </c>
      <c r="L9" s="62">
        <v>105234</v>
      </c>
      <c r="M9" s="62">
        <v>108891</v>
      </c>
      <c r="N9" s="62">
        <v>112140</v>
      </c>
      <c r="O9" s="63">
        <v>114542</v>
      </c>
    </row>
    <row r="10" spans="1:15" ht="15" customHeight="1" thickBot="1" x14ac:dyDescent="0.3">
      <c r="A10" s="64"/>
      <c r="B10" s="64"/>
      <c r="C10" s="64"/>
      <c r="D10" s="64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5" s="87" customFormat="1" ht="29.45" customHeight="1" thickBot="1" x14ac:dyDescent="0.3">
      <c r="A11" s="86"/>
      <c r="B11" s="103" t="s">
        <v>37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4"/>
    </row>
    <row r="12" spans="1:15" ht="15.75" thickTop="1" thickBot="1" x14ac:dyDescent="0.3">
      <c r="A12" s="51"/>
      <c r="B12" s="52">
        <v>2001</v>
      </c>
      <c r="C12" s="52">
        <v>2002</v>
      </c>
      <c r="D12" s="52">
        <v>2003</v>
      </c>
      <c r="E12" s="52">
        <v>2004</v>
      </c>
      <c r="F12" s="52">
        <v>2005</v>
      </c>
      <c r="G12" s="52">
        <v>2006</v>
      </c>
      <c r="H12" s="52">
        <v>2007</v>
      </c>
      <c r="I12" s="52">
        <v>2008</v>
      </c>
      <c r="J12" s="52">
        <v>2009</v>
      </c>
      <c r="K12" s="52">
        <v>2010</v>
      </c>
      <c r="L12" s="52">
        <v>2011</v>
      </c>
      <c r="M12" s="52">
        <v>2012</v>
      </c>
      <c r="N12" s="52">
        <v>2013</v>
      </c>
      <c r="O12" s="53">
        <v>2014</v>
      </c>
    </row>
    <row r="13" spans="1:15" ht="15.75" customHeight="1" thickTop="1" x14ac:dyDescent="0.25">
      <c r="A13" s="54" t="s">
        <v>2</v>
      </c>
      <c r="B13" s="55">
        <f>646+42</f>
        <v>688</v>
      </c>
      <c r="C13" s="55">
        <f>536+86</f>
        <v>622</v>
      </c>
      <c r="D13" s="55">
        <f>691+105+108</f>
        <v>904</v>
      </c>
      <c r="E13" s="55">
        <f>716+85</f>
        <v>801</v>
      </c>
      <c r="F13" s="55">
        <f>689+72</f>
        <v>761</v>
      </c>
      <c r="G13" s="55">
        <v>688</v>
      </c>
      <c r="H13" s="55">
        <v>718</v>
      </c>
      <c r="I13" s="55">
        <v>672</v>
      </c>
      <c r="J13" s="55">
        <v>624</v>
      </c>
      <c r="K13" s="55">
        <v>804</v>
      </c>
      <c r="L13" s="55">
        <v>851</v>
      </c>
      <c r="M13" s="55">
        <v>889</v>
      </c>
      <c r="N13" s="55">
        <v>928</v>
      </c>
      <c r="O13" s="56">
        <v>889</v>
      </c>
    </row>
    <row r="14" spans="1:15" x14ac:dyDescent="0.25">
      <c r="A14" s="57" t="s">
        <v>28</v>
      </c>
      <c r="B14" s="55">
        <f>21712</f>
        <v>21712</v>
      </c>
      <c r="C14" s="55">
        <v>22046</v>
      </c>
      <c r="D14" s="55">
        <v>23371</v>
      </c>
      <c r="E14" s="55">
        <v>24737</v>
      </c>
      <c r="F14" s="55">
        <v>25348</v>
      </c>
      <c r="G14" s="58">
        <v>27647</v>
      </c>
      <c r="H14" s="58">
        <v>31189</v>
      </c>
      <c r="I14" s="59">
        <v>31160</v>
      </c>
      <c r="J14" s="59">
        <v>30179</v>
      </c>
      <c r="K14" s="59">
        <v>31282</v>
      </c>
      <c r="L14" s="85">
        <v>32058</v>
      </c>
      <c r="M14" s="85">
        <v>33341</v>
      </c>
      <c r="N14" s="85">
        <v>34840</v>
      </c>
      <c r="O14" s="60">
        <v>35286</v>
      </c>
    </row>
    <row r="15" spans="1:15" x14ac:dyDescent="0.25">
      <c r="A15" s="57" t="s">
        <v>29</v>
      </c>
      <c r="B15" s="55">
        <v>4713</v>
      </c>
      <c r="C15" s="55">
        <v>4849</v>
      </c>
      <c r="D15" s="55">
        <v>5348</v>
      </c>
      <c r="E15" s="55">
        <v>5710</v>
      </c>
      <c r="F15" s="55">
        <v>5674</v>
      </c>
      <c r="G15" s="58">
        <v>5760</v>
      </c>
      <c r="H15" s="58">
        <v>5901</v>
      </c>
      <c r="I15" s="59">
        <v>6430</v>
      </c>
      <c r="J15" s="59">
        <v>7037</v>
      </c>
      <c r="K15" s="59">
        <v>7861</v>
      </c>
      <c r="L15" s="85">
        <v>8052</v>
      </c>
      <c r="M15" s="85">
        <v>8421</v>
      </c>
      <c r="N15" s="85">
        <v>8747</v>
      </c>
      <c r="O15" s="60">
        <v>9329</v>
      </c>
    </row>
    <row r="16" spans="1:15" x14ac:dyDescent="0.25">
      <c r="A16" s="57" t="s">
        <v>30</v>
      </c>
      <c r="B16" s="55">
        <v>809</v>
      </c>
      <c r="C16" s="55">
        <v>833</v>
      </c>
      <c r="D16" s="55">
        <v>895</v>
      </c>
      <c r="E16" s="55">
        <v>926</v>
      </c>
      <c r="F16" s="55">
        <v>911</v>
      </c>
      <c r="G16" s="58">
        <v>1011</v>
      </c>
      <c r="H16" s="58">
        <v>1144</v>
      </c>
      <c r="I16" s="59">
        <v>1238</v>
      </c>
      <c r="J16" s="59">
        <v>1278</v>
      </c>
      <c r="K16" s="59">
        <v>1328</v>
      </c>
      <c r="L16" s="85">
        <v>1434</v>
      </c>
      <c r="M16" s="85">
        <v>1474</v>
      </c>
      <c r="N16" s="85">
        <v>1571</v>
      </c>
      <c r="O16" s="60">
        <v>1623</v>
      </c>
    </row>
    <row r="17" spans="1:17" ht="15" thickBot="1" x14ac:dyDescent="0.3">
      <c r="A17" s="61" t="s">
        <v>0</v>
      </c>
      <c r="B17" s="62">
        <f>SUM(B13:B16)</f>
        <v>27922</v>
      </c>
      <c r="C17" s="62">
        <f>SUM(C13:C16)</f>
        <v>28350</v>
      </c>
      <c r="D17" s="62">
        <f>SUM(D13:D16)+18</f>
        <v>30536</v>
      </c>
      <c r="E17" s="62">
        <v>32174</v>
      </c>
      <c r="F17" s="62">
        <v>32694</v>
      </c>
      <c r="G17" s="62">
        <v>35115</v>
      </c>
      <c r="H17" s="62">
        <v>39008</v>
      </c>
      <c r="I17" s="62">
        <v>39537</v>
      </c>
      <c r="J17" s="62">
        <v>39169</v>
      </c>
      <c r="K17" s="62">
        <v>41329</v>
      </c>
      <c r="L17" s="62">
        <v>42485</v>
      </c>
      <c r="M17" s="62">
        <v>44201</v>
      </c>
      <c r="N17" s="62">
        <v>46137</v>
      </c>
      <c r="O17" s="63">
        <v>47164</v>
      </c>
    </row>
    <row r="18" spans="1:17" ht="15" thickBot="1" x14ac:dyDescent="0.3">
      <c r="A18" s="64"/>
      <c r="B18" s="64"/>
      <c r="C18" s="64"/>
      <c r="D18" s="64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1:17" s="87" customFormat="1" ht="29.45" customHeight="1" thickBot="1" x14ac:dyDescent="0.3">
      <c r="A19" s="86"/>
      <c r="B19" s="103" t="s">
        <v>38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4"/>
    </row>
    <row r="20" spans="1:17" ht="15.75" thickTop="1" thickBot="1" x14ac:dyDescent="0.3">
      <c r="A20" s="51"/>
      <c r="B20" s="52">
        <v>2001</v>
      </c>
      <c r="C20" s="52">
        <v>2002</v>
      </c>
      <c r="D20" s="52">
        <v>2003</v>
      </c>
      <c r="E20" s="52">
        <v>2004</v>
      </c>
      <c r="F20" s="52">
        <v>2005</v>
      </c>
      <c r="G20" s="52">
        <v>2006</v>
      </c>
      <c r="H20" s="52">
        <v>2007</v>
      </c>
      <c r="I20" s="52">
        <v>2008</v>
      </c>
      <c r="J20" s="52">
        <v>2009</v>
      </c>
      <c r="K20" s="52">
        <v>2010</v>
      </c>
      <c r="L20" s="52">
        <v>2011</v>
      </c>
      <c r="M20" s="52">
        <v>2012</v>
      </c>
      <c r="N20" s="52">
        <v>2013</v>
      </c>
      <c r="O20" s="53">
        <v>2014</v>
      </c>
    </row>
    <row r="21" spans="1:17" ht="15.75" customHeight="1" thickTop="1" x14ac:dyDescent="0.25">
      <c r="A21" s="54" t="s">
        <v>2</v>
      </c>
      <c r="B21" s="55">
        <f>924+63</f>
        <v>987</v>
      </c>
      <c r="C21" s="55">
        <f>744+107</f>
        <v>851</v>
      </c>
      <c r="D21" s="55">
        <f>970+104+164</f>
        <v>1238</v>
      </c>
      <c r="E21" s="55">
        <f>1001+109</f>
        <v>1110</v>
      </c>
      <c r="F21" s="55">
        <f>1190+67</f>
        <v>1257</v>
      </c>
      <c r="G21" s="55">
        <v>1123</v>
      </c>
      <c r="H21" s="55">
        <v>1295</v>
      </c>
      <c r="I21" s="55">
        <v>1202</v>
      </c>
      <c r="J21" s="55">
        <v>1099</v>
      </c>
      <c r="K21" s="55">
        <v>1363</v>
      </c>
      <c r="L21" s="55">
        <v>1456</v>
      </c>
      <c r="M21" s="55">
        <v>1509</v>
      </c>
      <c r="N21" s="55">
        <v>1545</v>
      </c>
      <c r="O21" s="56">
        <v>1576</v>
      </c>
    </row>
    <row r="22" spans="1:17" x14ac:dyDescent="0.25">
      <c r="A22" s="57" t="s">
        <v>28</v>
      </c>
      <c r="B22" s="55">
        <v>33179</v>
      </c>
      <c r="C22" s="55">
        <v>34818</v>
      </c>
      <c r="D22" s="55">
        <v>37184</v>
      </c>
      <c r="E22" s="55">
        <v>39409</v>
      </c>
      <c r="F22" s="55">
        <v>41099</v>
      </c>
      <c r="G22" s="58">
        <v>44940</v>
      </c>
      <c r="H22" s="58">
        <v>53417</v>
      </c>
      <c r="I22" s="59">
        <v>49952</v>
      </c>
      <c r="J22" s="59">
        <v>48207</v>
      </c>
      <c r="K22" s="59">
        <v>48530</v>
      </c>
      <c r="L22" s="85">
        <v>49922</v>
      </c>
      <c r="M22" s="85">
        <v>51835</v>
      </c>
      <c r="N22" s="85">
        <v>52485</v>
      </c>
      <c r="O22" s="60">
        <v>53065</v>
      </c>
    </row>
    <row r="23" spans="1:17" x14ac:dyDescent="0.25">
      <c r="A23" s="57" t="s">
        <v>29</v>
      </c>
      <c r="B23" s="55">
        <v>4980</v>
      </c>
      <c r="C23" s="55">
        <v>5426</v>
      </c>
      <c r="D23" s="55">
        <v>5921</v>
      </c>
      <c r="E23" s="55">
        <v>6413</v>
      </c>
      <c r="F23" s="55">
        <v>6361</v>
      </c>
      <c r="G23" s="58">
        <v>6934</v>
      </c>
      <c r="H23" s="58">
        <v>7143</v>
      </c>
      <c r="I23" s="59">
        <v>8004</v>
      </c>
      <c r="J23" s="59">
        <v>8803</v>
      </c>
      <c r="K23" s="59">
        <v>9609</v>
      </c>
      <c r="L23" s="85">
        <v>10132</v>
      </c>
      <c r="M23" s="85">
        <v>10009</v>
      </c>
      <c r="N23" s="85">
        <v>10489</v>
      </c>
      <c r="O23" s="60">
        <v>11287</v>
      </c>
    </row>
    <row r="24" spans="1:17" x14ac:dyDescent="0.25">
      <c r="A24" s="57" t="s">
        <v>30</v>
      </c>
      <c r="B24" s="55">
        <v>622</v>
      </c>
      <c r="C24" s="55">
        <v>651</v>
      </c>
      <c r="D24" s="55">
        <v>632</v>
      </c>
      <c r="E24" s="55">
        <v>748</v>
      </c>
      <c r="F24" s="55">
        <v>736</v>
      </c>
      <c r="G24" s="58">
        <v>790</v>
      </c>
      <c r="H24" s="58">
        <v>905</v>
      </c>
      <c r="I24" s="59">
        <v>885</v>
      </c>
      <c r="J24" s="59">
        <v>1028</v>
      </c>
      <c r="K24" s="59">
        <v>1088</v>
      </c>
      <c r="L24" s="85">
        <v>1172</v>
      </c>
      <c r="M24" s="85">
        <v>1252</v>
      </c>
      <c r="N24" s="85">
        <v>1380</v>
      </c>
      <c r="O24" s="60">
        <v>1343</v>
      </c>
      <c r="Q24" s="90"/>
    </row>
    <row r="25" spans="1:17" ht="15" thickBot="1" x14ac:dyDescent="0.3">
      <c r="A25" s="61" t="s">
        <v>0</v>
      </c>
      <c r="B25" s="62">
        <f>SUM(B21:B24)</f>
        <v>39768</v>
      </c>
      <c r="C25" s="62">
        <f>SUM(C21:C24)</f>
        <v>41746</v>
      </c>
      <c r="D25" s="62">
        <f>SUM(D21:D24)+19</f>
        <v>44994</v>
      </c>
      <c r="E25" s="62">
        <v>47680</v>
      </c>
      <c r="F25" s="62">
        <v>49453</v>
      </c>
      <c r="G25" s="62">
        <v>53791</v>
      </c>
      <c r="H25" s="62">
        <v>62818</v>
      </c>
      <c r="I25" s="62">
        <v>60091</v>
      </c>
      <c r="J25" s="62">
        <v>59178</v>
      </c>
      <c r="K25" s="62">
        <v>60665</v>
      </c>
      <c r="L25" s="62">
        <v>62739</v>
      </c>
      <c r="M25" s="62">
        <v>64679</v>
      </c>
      <c r="N25" s="62">
        <v>65988</v>
      </c>
      <c r="O25" s="63">
        <v>67369</v>
      </c>
    </row>
    <row r="27" spans="1:17" ht="15" x14ac:dyDescent="0.25">
      <c r="A27" s="13" t="s">
        <v>36</v>
      </c>
      <c r="B27" s="67"/>
      <c r="C27" s="67"/>
      <c r="D27" s="67"/>
    </row>
    <row r="28" spans="1:17" x14ac:dyDescent="0.25">
      <c r="A28" s="49"/>
      <c r="B28" s="67"/>
      <c r="C28" s="67"/>
      <c r="D28" s="67"/>
    </row>
    <row r="29" spans="1:17" x14ac:dyDescent="0.25">
      <c r="A29" s="66" t="s">
        <v>12</v>
      </c>
      <c r="B29" s="66"/>
      <c r="C29" s="66"/>
      <c r="D29" s="66"/>
    </row>
    <row r="30" spans="1:17" ht="30" customHeight="1" x14ac:dyDescent="0.25">
      <c r="A30" s="102" t="s">
        <v>34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1:17" ht="20.45" customHeight="1" x14ac:dyDescent="0.25">
      <c r="A31" s="102" t="s">
        <v>40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68"/>
      <c r="N31" s="68"/>
      <c r="O31" s="68"/>
    </row>
    <row r="32" spans="1:17" ht="33" customHeight="1" x14ac:dyDescent="0.25">
      <c r="A32" s="102" t="s">
        <v>26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1:15" ht="32.25" customHeight="1" x14ac:dyDescent="0.25">
      <c r="A33" s="102" t="s">
        <v>27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</sheetData>
  <mergeCells count="7">
    <mergeCell ref="A33:O33"/>
    <mergeCell ref="B11:O11"/>
    <mergeCell ref="B3:O3"/>
    <mergeCell ref="B19:O19"/>
    <mergeCell ref="A31:L31"/>
    <mergeCell ref="A30:O30"/>
    <mergeCell ref="A32:O32"/>
  </mergeCells>
  <pageMargins left="0.31496062992125984" right="0.31496062992125984" top="0.70866141732283472" bottom="0.70866141732283472" header="0.31496062992125984" footer="0.31496062992125984"/>
  <pageSetup orientation="landscape" r:id="rId1"/>
  <rowBreaks count="1" manualBreakCount="1">
    <brk id="28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topLeftCell="A40" zoomScaleNormal="100" workbookViewId="0">
      <selection activeCell="C26" sqref="C26"/>
    </sheetView>
  </sheetViews>
  <sheetFormatPr defaultRowHeight="15" x14ac:dyDescent="0.25"/>
  <cols>
    <col min="1" max="1" width="40.42578125" customWidth="1"/>
    <col min="2" max="15" width="8" customWidth="1"/>
  </cols>
  <sheetData>
    <row r="1" spans="1:15" ht="15" customHeight="1" x14ac:dyDescent="0.25">
      <c r="A1" s="5" t="s">
        <v>43</v>
      </c>
      <c r="B1" s="5"/>
      <c r="C1" s="5"/>
      <c r="D1" s="5"/>
    </row>
    <row r="2" spans="1:15" ht="15" customHeight="1" thickBot="1" x14ac:dyDescent="0.3"/>
    <row r="3" spans="1:15" ht="15" customHeight="1" thickBot="1" x14ac:dyDescent="0.3">
      <c r="A3" s="27"/>
      <c r="B3" s="107" t="s">
        <v>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</row>
    <row r="4" spans="1:15" ht="15" customHeight="1" thickTop="1" thickBot="1" x14ac:dyDescent="0.3">
      <c r="A4" s="15"/>
      <c r="B4" s="16">
        <v>2001</v>
      </c>
      <c r="C4" s="16">
        <v>2002</v>
      </c>
      <c r="D4" s="16">
        <v>2003</v>
      </c>
      <c r="E4" s="16">
        <v>2004</v>
      </c>
      <c r="F4" s="16">
        <v>2005</v>
      </c>
      <c r="G4" s="16">
        <v>2006</v>
      </c>
      <c r="H4" s="16">
        <v>2007</v>
      </c>
      <c r="I4" s="16">
        <v>2008</v>
      </c>
      <c r="J4" s="16">
        <v>2009</v>
      </c>
      <c r="K4" s="16">
        <v>2010</v>
      </c>
      <c r="L4" s="16">
        <v>2011</v>
      </c>
      <c r="M4" s="16">
        <v>2012</v>
      </c>
      <c r="N4" s="16">
        <v>2013</v>
      </c>
      <c r="O4" s="17">
        <v>2014</v>
      </c>
    </row>
    <row r="5" spans="1:15" ht="15" customHeight="1" thickTop="1" x14ac:dyDescent="0.25">
      <c r="A5" s="24" t="s">
        <v>17</v>
      </c>
      <c r="B5" s="30">
        <v>2036</v>
      </c>
      <c r="C5" s="30">
        <v>1658</v>
      </c>
      <c r="D5" s="30">
        <v>2186</v>
      </c>
      <c r="E5" s="30">
        <v>2246</v>
      </c>
      <c r="F5" s="30">
        <v>3569</v>
      </c>
      <c r="G5" s="30">
        <v>3581</v>
      </c>
      <c r="H5" s="30">
        <v>3402</v>
      </c>
      <c r="I5" s="30">
        <v>3110</v>
      </c>
      <c r="J5" s="30">
        <v>2941</v>
      </c>
      <c r="K5" s="30">
        <v>3041</v>
      </c>
      <c r="L5" s="30">
        <v>3228</v>
      </c>
      <c r="M5" s="30">
        <f>1813+1139+140+277</f>
        <v>3369</v>
      </c>
      <c r="N5" s="30">
        <f>1849+1208+332+153</f>
        <v>3542</v>
      </c>
      <c r="O5" s="39">
        <f>2112+1185+356+151</f>
        <v>3804</v>
      </c>
    </row>
    <row r="6" spans="1:15" ht="15" customHeight="1" x14ac:dyDescent="0.25">
      <c r="A6" s="24" t="s">
        <v>16</v>
      </c>
      <c r="B6" s="19">
        <v>10802</v>
      </c>
      <c r="C6" s="19">
        <v>11257</v>
      </c>
      <c r="D6" s="20">
        <v>11670</v>
      </c>
      <c r="E6" s="19">
        <v>12096</v>
      </c>
      <c r="F6" s="19">
        <v>12432</v>
      </c>
      <c r="G6" s="20">
        <v>13044</v>
      </c>
      <c r="H6" s="20">
        <v>14049</v>
      </c>
      <c r="I6" s="21">
        <v>13849</v>
      </c>
      <c r="J6" s="21">
        <v>13799</v>
      </c>
      <c r="K6" s="21">
        <v>14168</v>
      </c>
      <c r="L6" s="88">
        <v>14408</v>
      </c>
      <c r="M6" s="88">
        <v>14288</v>
      </c>
      <c r="N6" s="88">
        <v>13996</v>
      </c>
      <c r="O6" s="22">
        <v>13587</v>
      </c>
    </row>
    <row r="7" spans="1:15" ht="15" customHeight="1" x14ac:dyDescent="0.25">
      <c r="A7" s="24" t="s">
        <v>5</v>
      </c>
      <c r="B7" s="19">
        <v>2170</v>
      </c>
      <c r="C7" s="19">
        <v>2265</v>
      </c>
      <c r="D7" s="20">
        <v>2691</v>
      </c>
      <c r="E7" s="19">
        <v>2891</v>
      </c>
      <c r="F7" s="19">
        <v>3213</v>
      </c>
      <c r="G7" s="20">
        <v>3432</v>
      </c>
      <c r="H7" s="20">
        <v>3928</v>
      </c>
      <c r="I7" s="21">
        <v>3789</v>
      </c>
      <c r="J7" s="21">
        <v>3550</v>
      </c>
      <c r="K7" s="21">
        <v>3607</v>
      </c>
      <c r="L7" s="88">
        <v>3746</v>
      </c>
      <c r="M7" s="88">
        <v>3931</v>
      </c>
      <c r="N7" s="88">
        <v>4082</v>
      </c>
      <c r="O7" s="22">
        <v>4152</v>
      </c>
    </row>
    <row r="8" spans="1:15" ht="15" customHeight="1" x14ac:dyDescent="0.25">
      <c r="A8" s="24" t="s">
        <v>6</v>
      </c>
      <c r="B8" s="19">
        <v>8283</v>
      </c>
      <c r="C8" s="19">
        <v>8559</v>
      </c>
      <c r="D8" s="20">
        <v>9122</v>
      </c>
      <c r="E8" s="19">
        <v>9812</v>
      </c>
      <c r="F8" s="19">
        <v>9976</v>
      </c>
      <c r="G8" s="20">
        <v>11384</v>
      </c>
      <c r="H8" s="20">
        <v>13519</v>
      </c>
      <c r="I8" s="21">
        <v>13063</v>
      </c>
      <c r="J8" s="21">
        <v>12402</v>
      </c>
      <c r="K8" s="21">
        <v>12589</v>
      </c>
      <c r="L8" s="88">
        <v>12572</v>
      </c>
      <c r="M8" s="88">
        <v>12739</v>
      </c>
      <c r="N8" s="88">
        <v>12695</v>
      </c>
      <c r="O8" s="22">
        <v>12133</v>
      </c>
    </row>
    <row r="9" spans="1:15" ht="15" customHeight="1" x14ac:dyDescent="0.25">
      <c r="A9" s="24" t="s">
        <v>7</v>
      </c>
      <c r="B9" s="19">
        <v>25769</v>
      </c>
      <c r="C9" s="19">
        <v>26336</v>
      </c>
      <c r="D9" s="20">
        <v>28031</v>
      </c>
      <c r="E9" s="19">
        <v>30035</v>
      </c>
      <c r="F9" s="19">
        <v>30570</v>
      </c>
      <c r="G9" s="20">
        <v>33093</v>
      </c>
      <c r="H9" s="20">
        <v>39266</v>
      </c>
      <c r="I9" s="21">
        <v>38410</v>
      </c>
      <c r="J9" s="21">
        <v>37778</v>
      </c>
      <c r="K9" s="21">
        <v>39307</v>
      </c>
      <c r="L9" s="88">
        <v>40707</v>
      </c>
      <c r="M9" s="88">
        <v>42849</v>
      </c>
      <c r="N9" s="88">
        <v>44558</v>
      </c>
      <c r="O9" s="22">
        <v>45876</v>
      </c>
    </row>
    <row r="10" spans="1:15" ht="15" customHeight="1" x14ac:dyDescent="0.25">
      <c r="A10" s="24" t="s">
        <v>8</v>
      </c>
      <c r="B10" s="19">
        <v>4705</v>
      </c>
      <c r="C10" s="19">
        <v>4471</v>
      </c>
      <c r="D10" s="20">
        <v>4555</v>
      </c>
      <c r="E10" s="19">
        <v>4703</v>
      </c>
      <c r="F10" s="19">
        <v>4478</v>
      </c>
      <c r="G10" s="20">
        <v>4887</v>
      </c>
      <c r="H10" s="20">
        <v>6715</v>
      </c>
      <c r="I10" s="21">
        <v>6257</v>
      </c>
      <c r="J10" s="21">
        <v>6677</v>
      </c>
      <c r="K10" s="21">
        <v>6687</v>
      </c>
      <c r="L10" s="88">
        <v>6950</v>
      </c>
      <c r="M10" s="88">
        <v>7336</v>
      </c>
      <c r="N10" s="88">
        <v>7347</v>
      </c>
      <c r="O10" s="22">
        <v>7590</v>
      </c>
    </row>
    <row r="11" spans="1:15" ht="15" customHeight="1" x14ac:dyDescent="0.25">
      <c r="A11" s="24" t="s">
        <v>11</v>
      </c>
      <c r="B11" s="19">
        <v>5335</v>
      </c>
      <c r="C11" s="19">
        <v>5968</v>
      </c>
      <c r="D11" s="20">
        <v>6604</v>
      </c>
      <c r="E11" s="19">
        <v>6951</v>
      </c>
      <c r="F11" s="19">
        <v>6626</v>
      </c>
      <c r="G11" s="20">
        <v>7210</v>
      </c>
      <c r="H11" s="20">
        <v>7748</v>
      </c>
      <c r="I11" s="21">
        <v>7780</v>
      </c>
      <c r="J11" s="21">
        <v>7628</v>
      </c>
      <c r="K11" s="21">
        <v>8275</v>
      </c>
      <c r="L11" s="88">
        <v>8503</v>
      </c>
      <c r="M11" s="88">
        <v>9014</v>
      </c>
      <c r="N11" s="88">
        <v>9679</v>
      </c>
      <c r="O11" s="22">
        <v>10267</v>
      </c>
    </row>
    <row r="12" spans="1:15" ht="15" customHeight="1" x14ac:dyDescent="0.25">
      <c r="A12" s="24" t="s">
        <v>9</v>
      </c>
      <c r="B12" s="19">
        <v>3814</v>
      </c>
      <c r="C12" s="19">
        <v>4195</v>
      </c>
      <c r="D12" s="20">
        <v>4630</v>
      </c>
      <c r="E12" s="19">
        <v>5014</v>
      </c>
      <c r="F12" s="19">
        <v>6065</v>
      </c>
      <c r="G12" s="20">
        <v>6860</v>
      </c>
      <c r="H12" s="20">
        <v>7995</v>
      </c>
      <c r="I12" s="21">
        <v>8310</v>
      </c>
      <c r="J12" s="21">
        <v>8994</v>
      </c>
      <c r="K12" s="21">
        <v>9371</v>
      </c>
      <c r="L12" s="88">
        <v>10046</v>
      </c>
      <c r="M12" s="88">
        <v>10214</v>
      </c>
      <c r="N12" s="88">
        <v>10603</v>
      </c>
      <c r="O12" s="22">
        <v>11194</v>
      </c>
    </row>
    <row r="13" spans="1:15" ht="15" customHeight="1" x14ac:dyDescent="0.25">
      <c r="A13" s="24" t="s">
        <v>10</v>
      </c>
      <c r="B13" s="19">
        <v>4775</v>
      </c>
      <c r="C13" s="19">
        <v>5258</v>
      </c>
      <c r="D13" s="20">
        <v>5619</v>
      </c>
      <c r="E13" s="19">
        <v>6078</v>
      </c>
      <c r="F13" s="19">
        <v>5198</v>
      </c>
      <c r="G13" s="20">
        <v>5427</v>
      </c>
      <c r="H13" s="20">
        <v>5207</v>
      </c>
      <c r="I13" s="21">
        <v>5079</v>
      </c>
      <c r="J13" s="21">
        <v>4597</v>
      </c>
      <c r="K13" s="21">
        <v>4908</v>
      </c>
      <c r="L13" s="88">
        <v>4966</v>
      </c>
      <c r="M13" s="88">
        <v>5094</v>
      </c>
      <c r="N13" s="88">
        <v>5584</v>
      </c>
      <c r="O13" s="22">
        <v>5880</v>
      </c>
    </row>
    <row r="14" spans="1:15" ht="15" customHeight="1" x14ac:dyDescent="0.25">
      <c r="A14" s="24" t="s">
        <v>13</v>
      </c>
      <c r="B14" s="19">
        <v>1</v>
      </c>
      <c r="C14" s="19">
        <v>129</v>
      </c>
      <c r="D14" s="20">
        <v>423</v>
      </c>
      <c r="E14" s="19">
        <v>28</v>
      </c>
      <c r="F14" s="19">
        <v>20</v>
      </c>
      <c r="G14" s="20">
        <v>12</v>
      </c>
      <c r="H14" s="20">
        <v>7</v>
      </c>
      <c r="I14" s="21">
        <v>6</v>
      </c>
      <c r="J14" s="21">
        <v>12</v>
      </c>
      <c r="K14" s="21">
        <v>54</v>
      </c>
      <c r="L14" s="88">
        <v>108</v>
      </c>
      <c r="M14" s="88">
        <f>4+53</f>
        <v>57</v>
      </c>
      <c r="N14" s="88">
        <f>12+42</f>
        <v>54</v>
      </c>
      <c r="O14" s="22">
        <f>16+43</f>
        <v>59</v>
      </c>
    </row>
    <row r="15" spans="1:15" ht="15" customHeight="1" x14ac:dyDescent="0.25">
      <c r="A15" s="18"/>
      <c r="B15" s="19"/>
      <c r="C15" s="19"/>
      <c r="D15" s="20"/>
      <c r="E15" s="19"/>
      <c r="F15" s="19"/>
      <c r="G15" s="20"/>
      <c r="H15" s="20"/>
      <c r="I15" s="21"/>
      <c r="J15" s="21"/>
      <c r="K15" s="21"/>
      <c r="L15" s="88"/>
      <c r="M15" s="88"/>
      <c r="N15" s="88"/>
      <c r="O15" s="22"/>
    </row>
    <row r="16" spans="1:15" ht="15" customHeight="1" thickBot="1" x14ac:dyDescent="0.3">
      <c r="A16" s="28" t="s">
        <v>0</v>
      </c>
      <c r="B16" s="14">
        <v>67690</v>
      </c>
      <c r="C16" s="14">
        <v>70096</v>
      </c>
      <c r="D16" s="14">
        <f t="shared" ref="D16:I16" si="0">SUM(D5:D14)</f>
        <v>75531</v>
      </c>
      <c r="E16" s="14">
        <f t="shared" si="0"/>
        <v>79854</v>
      </c>
      <c r="F16" s="14">
        <f t="shared" si="0"/>
        <v>82147</v>
      </c>
      <c r="G16" s="14">
        <f t="shared" si="0"/>
        <v>88930</v>
      </c>
      <c r="H16" s="14">
        <f t="shared" si="0"/>
        <v>101836</v>
      </c>
      <c r="I16" s="14">
        <f t="shared" si="0"/>
        <v>99653</v>
      </c>
      <c r="J16" s="14">
        <v>98378</v>
      </c>
      <c r="K16" s="14">
        <v>102007</v>
      </c>
      <c r="L16" s="14">
        <v>105234</v>
      </c>
      <c r="M16" s="14">
        <f>SUM(M5:M14)</f>
        <v>108891</v>
      </c>
      <c r="N16" s="14">
        <f>SUM(N5:N14)</f>
        <v>112140</v>
      </c>
      <c r="O16" s="29">
        <f>SUM(O5:O14)</f>
        <v>114542</v>
      </c>
    </row>
    <row r="17" spans="1:15" ht="15" customHeight="1" thickBot="1" x14ac:dyDescent="0.3">
      <c r="A17" s="26"/>
      <c r="B17" s="26"/>
      <c r="C17" s="26"/>
      <c r="D17" s="2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ht="15" customHeight="1" thickBot="1" x14ac:dyDescent="0.3">
      <c r="A18" s="27"/>
      <c r="B18" s="107" t="s">
        <v>2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8"/>
    </row>
    <row r="19" spans="1:15" ht="15" customHeight="1" thickTop="1" thickBot="1" x14ac:dyDescent="0.3">
      <c r="A19" s="15"/>
      <c r="B19" s="16">
        <v>2001</v>
      </c>
      <c r="C19" s="16">
        <v>2002</v>
      </c>
      <c r="D19" s="16">
        <v>2003</v>
      </c>
      <c r="E19" s="16">
        <v>2004</v>
      </c>
      <c r="F19" s="16">
        <v>2005</v>
      </c>
      <c r="G19" s="16">
        <v>2006</v>
      </c>
      <c r="H19" s="16">
        <v>2007</v>
      </c>
      <c r="I19" s="16">
        <v>2008</v>
      </c>
      <c r="J19" s="16">
        <v>2009</v>
      </c>
      <c r="K19" s="16">
        <v>2010</v>
      </c>
      <c r="L19" s="16">
        <v>2011</v>
      </c>
      <c r="M19" s="16">
        <v>2012</v>
      </c>
      <c r="N19" s="16">
        <v>2013</v>
      </c>
      <c r="O19" s="17">
        <v>2014</v>
      </c>
    </row>
    <row r="20" spans="1:15" ht="13.9" customHeight="1" thickTop="1" x14ac:dyDescent="0.25">
      <c r="A20" s="24" t="s">
        <v>17</v>
      </c>
      <c r="B20" s="30">
        <v>166</v>
      </c>
      <c r="C20" s="30">
        <v>14</v>
      </c>
      <c r="D20" s="30">
        <v>9</v>
      </c>
      <c r="E20" s="30">
        <v>18</v>
      </c>
      <c r="F20" s="30">
        <v>31</v>
      </c>
      <c r="G20" s="30">
        <v>39</v>
      </c>
      <c r="H20" s="30">
        <v>39</v>
      </c>
      <c r="I20" s="30">
        <v>38</v>
      </c>
      <c r="J20" s="30">
        <v>39</v>
      </c>
      <c r="K20" s="30">
        <v>58</v>
      </c>
      <c r="L20" s="30">
        <v>17</v>
      </c>
      <c r="M20" s="30">
        <f>10+16</f>
        <v>26</v>
      </c>
      <c r="N20" s="30">
        <f>7+10+34</f>
        <v>51</v>
      </c>
      <c r="O20" s="39">
        <f>16+12+61</f>
        <v>89</v>
      </c>
    </row>
    <row r="21" spans="1:15" ht="15" customHeight="1" x14ac:dyDescent="0.25">
      <c r="A21" s="24" t="s">
        <v>16</v>
      </c>
      <c r="B21" s="19">
        <v>336</v>
      </c>
      <c r="C21" s="19">
        <v>330</v>
      </c>
      <c r="D21" s="20">
        <v>403</v>
      </c>
      <c r="E21" s="30">
        <v>313</v>
      </c>
      <c r="F21" s="30">
        <v>366</v>
      </c>
      <c r="G21" s="31">
        <v>388</v>
      </c>
      <c r="H21" s="31">
        <v>389</v>
      </c>
      <c r="I21" s="32">
        <v>420</v>
      </c>
      <c r="J21" s="32">
        <v>371</v>
      </c>
      <c r="K21" s="32">
        <v>349</v>
      </c>
      <c r="L21" s="82">
        <v>369</v>
      </c>
      <c r="M21" s="82">
        <v>361</v>
      </c>
      <c r="N21" s="82">
        <v>336</v>
      </c>
      <c r="O21" s="33">
        <v>337</v>
      </c>
    </row>
    <row r="22" spans="1:15" ht="15" customHeight="1" x14ac:dyDescent="0.25">
      <c r="A22" s="24" t="s">
        <v>5</v>
      </c>
      <c r="B22" s="19">
        <v>76</v>
      </c>
      <c r="C22" s="19">
        <v>44</v>
      </c>
      <c r="D22" s="20">
        <v>334</v>
      </c>
      <c r="E22" s="30">
        <v>191</v>
      </c>
      <c r="F22" s="30">
        <v>146</v>
      </c>
      <c r="G22" s="31">
        <v>92</v>
      </c>
      <c r="H22" s="31">
        <v>105</v>
      </c>
      <c r="I22" s="32">
        <v>76</v>
      </c>
      <c r="J22" s="32">
        <v>54</v>
      </c>
      <c r="K22" s="32">
        <v>59</v>
      </c>
      <c r="L22" s="82">
        <v>37</v>
      </c>
      <c r="M22" s="82">
        <v>53</v>
      </c>
      <c r="N22" s="82">
        <v>62</v>
      </c>
      <c r="O22" s="33">
        <v>45</v>
      </c>
    </row>
    <row r="23" spans="1:15" ht="15" customHeight="1" x14ac:dyDescent="0.25">
      <c r="A23" s="24" t="s">
        <v>6</v>
      </c>
      <c r="B23" s="19">
        <v>287</v>
      </c>
      <c r="C23" s="19">
        <v>208</v>
      </c>
      <c r="D23" s="20">
        <v>339</v>
      </c>
      <c r="E23" s="30">
        <v>228</v>
      </c>
      <c r="F23" s="30">
        <v>339</v>
      </c>
      <c r="G23" s="31">
        <v>337</v>
      </c>
      <c r="H23" s="31">
        <v>545</v>
      </c>
      <c r="I23" s="32">
        <v>475</v>
      </c>
      <c r="J23" s="32">
        <v>379</v>
      </c>
      <c r="K23" s="32">
        <v>529</v>
      </c>
      <c r="L23" s="82">
        <v>576</v>
      </c>
      <c r="M23" s="82">
        <v>554</v>
      </c>
      <c r="N23" s="82">
        <v>556</v>
      </c>
      <c r="O23" s="33">
        <v>539</v>
      </c>
    </row>
    <row r="24" spans="1:15" ht="15" customHeight="1" x14ac:dyDescent="0.25">
      <c r="A24" s="24" t="s">
        <v>7</v>
      </c>
      <c r="B24" s="19">
        <v>460</v>
      </c>
      <c r="C24" s="19">
        <v>502</v>
      </c>
      <c r="D24" s="20">
        <v>677</v>
      </c>
      <c r="E24" s="30">
        <v>725</v>
      </c>
      <c r="F24" s="30">
        <v>861</v>
      </c>
      <c r="G24" s="31">
        <v>694</v>
      </c>
      <c r="H24" s="31">
        <v>661</v>
      </c>
      <c r="I24" s="32">
        <v>589</v>
      </c>
      <c r="J24" s="32">
        <v>521</v>
      </c>
      <c r="K24" s="32">
        <v>705</v>
      </c>
      <c r="L24" s="82">
        <v>680</v>
      </c>
      <c r="M24" s="82">
        <v>800</v>
      </c>
      <c r="N24" s="82">
        <v>835</v>
      </c>
      <c r="O24" s="33">
        <v>889</v>
      </c>
    </row>
    <row r="25" spans="1:15" ht="15" customHeight="1" x14ac:dyDescent="0.25">
      <c r="A25" s="24" t="s">
        <v>8</v>
      </c>
      <c r="B25" s="19">
        <v>153</v>
      </c>
      <c r="C25" s="19">
        <v>155</v>
      </c>
      <c r="D25" s="20">
        <v>133</v>
      </c>
      <c r="E25" s="30">
        <v>176</v>
      </c>
      <c r="F25" s="30">
        <v>39</v>
      </c>
      <c r="G25" s="31">
        <v>27</v>
      </c>
      <c r="H25" s="31">
        <v>31</v>
      </c>
      <c r="I25" s="32">
        <v>33</v>
      </c>
      <c r="J25" s="32">
        <v>24</v>
      </c>
      <c r="K25" s="32">
        <v>183</v>
      </c>
      <c r="L25" s="82">
        <v>288</v>
      </c>
      <c r="M25" s="82">
        <v>256</v>
      </c>
      <c r="N25" s="82">
        <v>299</v>
      </c>
      <c r="O25" s="33">
        <v>240</v>
      </c>
    </row>
    <row r="26" spans="1:15" ht="15" customHeight="1" x14ac:dyDescent="0.25">
      <c r="A26" s="24" t="s">
        <v>11</v>
      </c>
      <c r="B26" s="19">
        <v>59</v>
      </c>
      <c r="C26" s="19">
        <v>58</v>
      </c>
      <c r="D26" s="20">
        <v>69</v>
      </c>
      <c r="E26" s="30">
        <v>87</v>
      </c>
      <c r="F26" s="30">
        <v>88</v>
      </c>
      <c r="G26" s="31">
        <v>70</v>
      </c>
      <c r="H26" s="31">
        <v>61</v>
      </c>
      <c r="I26" s="32">
        <v>80</v>
      </c>
      <c r="J26" s="32">
        <v>128</v>
      </c>
      <c r="K26" s="32">
        <v>119</v>
      </c>
      <c r="L26" s="82">
        <v>145</v>
      </c>
      <c r="M26" s="82">
        <v>147</v>
      </c>
      <c r="N26" s="82">
        <v>139</v>
      </c>
      <c r="O26" s="33">
        <v>142</v>
      </c>
    </row>
    <row r="27" spans="1:15" ht="15" customHeight="1" x14ac:dyDescent="0.25">
      <c r="A27" s="24" t="s">
        <v>9</v>
      </c>
      <c r="B27" s="19">
        <v>117</v>
      </c>
      <c r="C27" s="19">
        <v>144</v>
      </c>
      <c r="D27" s="20">
        <v>128</v>
      </c>
      <c r="E27" s="30">
        <v>119</v>
      </c>
      <c r="F27" s="30">
        <v>120</v>
      </c>
      <c r="G27" s="31">
        <v>155</v>
      </c>
      <c r="H27" s="31">
        <v>163</v>
      </c>
      <c r="I27" s="32">
        <v>148</v>
      </c>
      <c r="J27" s="32">
        <v>178</v>
      </c>
      <c r="K27" s="32">
        <v>127</v>
      </c>
      <c r="L27" s="82">
        <v>100</v>
      </c>
      <c r="M27" s="82">
        <v>147</v>
      </c>
      <c r="N27" s="82">
        <v>133</v>
      </c>
      <c r="O27" s="33">
        <v>137</v>
      </c>
    </row>
    <row r="28" spans="1:15" ht="15" customHeight="1" x14ac:dyDescent="0.25">
      <c r="A28" s="24" t="s">
        <v>10</v>
      </c>
      <c r="B28" s="19">
        <v>21</v>
      </c>
      <c r="C28" s="19">
        <v>18</v>
      </c>
      <c r="D28" s="20">
        <v>33</v>
      </c>
      <c r="E28" s="30">
        <v>47</v>
      </c>
      <c r="F28" s="30">
        <v>23</v>
      </c>
      <c r="G28" s="31">
        <v>12</v>
      </c>
      <c r="H28" s="31">
        <v>13</v>
      </c>
      <c r="I28" s="32">
        <v>12</v>
      </c>
      <c r="J28" s="32">
        <v>17</v>
      </c>
      <c r="K28" s="32">
        <v>26</v>
      </c>
      <c r="L28" s="82">
        <v>23</v>
      </c>
      <c r="M28" s="82">
        <v>33</v>
      </c>
      <c r="N28" s="82">
        <v>36</v>
      </c>
      <c r="O28" s="33">
        <v>23</v>
      </c>
    </row>
    <row r="29" spans="1:15" ht="15" customHeight="1" x14ac:dyDescent="0.25">
      <c r="A29" s="24" t="s">
        <v>13</v>
      </c>
      <c r="B29" s="48">
        <v>0</v>
      </c>
      <c r="C29" s="48">
        <v>0</v>
      </c>
      <c r="D29" s="20">
        <v>17</v>
      </c>
      <c r="E29" s="30">
        <v>7</v>
      </c>
      <c r="F29" s="30">
        <v>5</v>
      </c>
      <c r="G29" s="31">
        <v>4</v>
      </c>
      <c r="H29" s="31">
        <v>6</v>
      </c>
      <c r="I29" s="32">
        <v>3</v>
      </c>
      <c r="J29" s="32">
        <v>12</v>
      </c>
      <c r="K29" s="32">
        <v>12</v>
      </c>
      <c r="L29" s="82">
        <v>72</v>
      </c>
      <c r="M29" s="82">
        <f>4+19</f>
        <v>23</v>
      </c>
      <c r="N29" s="82">
        <f>10+18</f>
        <v>28</v>
      </c>
      <c r="O29" s="33">
        <f>13+16</f>
        <v>29</v>
      </c>
    </row>
    <row r="30" spans="1:15" ht="15" customHeight="1" x14ac:dyDescent="0.25">
      <c r="A30" s="18"/>
      <c r="B30" s="19"/>
      <c r="C30" s="19"/>
      <c r="D30" s="2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15" customHeight="1" thickBot="1" x14ac:dyDescent="0.3">
      <c r="A31" s="28" t="s">
        <v>0</v>
      </c>
      <c r="B31" s="14">
        <v>1675</v>
      </c>
      <c r="C31" s="14">
        <v>1473</v>
      </c>
      <c r="D31" s="14">
        <v>2142</v>
      </c>
      <c r="E31" s="42">
        <v>1911</v>
      </c>
      <c r="F31" s="42">
        <v>2018</v>
      </c>
      <c r="G31" s="43">
        <v>1818</v>
      </c>
      <c r="H31" s="43">
        <v>2013</v>
      </c>
      <c r="I31" s="44">
        <v>1874</v>
      </c>
      <c r="J31" s="44">
        <v>1723</v>
      </c>
      <c r="K31" s="44">
        <v>2167</v>
      </c>
      <c r="L31" s="89">
        <v>2307</v>
      </c>
      <c r="M31" s="89">
        <f>SUM(M20:M29)</f>
        <v>2400</v>
      </c>
      <c r="N31" s="89">
        <f>SUM(N20:N29)</f>
        <v>2475</v>
      </c>
      <c r="O31" s="45">
        <f>SUM(O20:O29)</f>
        <v>2470</v>
      </c>
    </row>
    <row r="32" spans="1:15" ht="15" customHeight="1" x14ac:dyDescent="0.25">
      <c r="A32" s="46"/>
      <c r="B32" s="81"/>
      <c r="C32" s="81"/>
      <c r="D32" s="81"/>
      <c r="E32" s="30"/>
      <c r="F32" s="30"/>
      <c r="G32" s="31"/>
      <c r="H32" s="31"/>
      <c r="I32" s="32"/>
      <c r="J32" s="32"/>
      <c r="K32" s="32"/>
      <c r="L32" s="82"/>
      <c r="M32" s="82"/>
      <c r="N32" s="82"/>
      <c r="O32" s="82"/>
    </row>
    <row r="33" spans="1:15" ht="15" customHeight="1" x14ac:dyDescent="0.25">
      <c r="A33" s="47"/>
      <c r="B33" s="81"/>
      <c r="C33" s="81"/>
      <c r="D33" s="81"/>
      <c r="E33" s="30"/>
      <c r="F33" s="30"/>
      <c r="G33" s="31"/>
      <c r="H33" s="31"/>
      <c r="I33" s="32"/>
      <c r="J33" s="32"/>
      <c r="K33" s="32"/>
      <c r="L33" s="82"/>
      <c r="M33" s="82"/>
      <c r="N33" s="82"/>
      <c r="O33" s="82"/>
    </row>
    <row r="34" spans="1:15" ht="15" customHeight="1" x14ac:dyDescent="0.25">
      <c r="A34" s="46"/>
      <c r="B34" s="81"/>
      <c r="C34" s="81"/>
      <c r="D34" s="81"/>
      <c r="E34" s="30"/>
      <c r="F34" s="30"/>
      <c r="G34" s="31"/>
      <c r="H34" s="31"/>
      <c r="I34" s="32"/>
      <c r="J34" s="32"/>
      <c r="K34" s="32"/>
      <c r="L34" s="82"/>
      <c r="M34" s="82"/>
      <c r="N34" s="82"/>
      <c r="O34" s="82"/>
    </row>
    <row r="35" spans="1:15" ht="15" customHeight="1" thickBot="1" x14ac:dyDescent="0.3">
      <c r="A35" s="46"/>
      <c r="B35" s="46"/>
      <c r="C35" s="46"/>
      <c r="D35" s="46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ht="15.75" customHeight="1" thickBot="1" x14ac:dyDescent="0.3">
      <c r="A36" s="27"/>
      <c r="B36" s="107" t="s">
        <v>28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8"/>
    </row>
    <row r="37" spans="1:15" ht="16.5" thickTop="1" thickBot="1" x14ac:dyDescent="0.3">
      <c r="A37" s="15"/>
      <c r="B37" s="16">
        <v>2001</v>
      </c>
      <c r="C37" s="16">
        <v>2002</v>
      </c>
      <c r="D37" s="16">
        <v>2003</v>
      </c>
      <c r="E37" s="16">
        <v>2004</v>
      </c>
      <c r="F37" s="16">
        <v>2005</v>
      </c>
      <c r="G37" s="16">
        <v>2006</v>
      </c>
      <c r="H37" s="16">
        <v>2007</v>
      </c>
      <c r="I37" s="16">
        <v>2008</v>
      </c>
      <c r="J37" s="16">
        <v>2009</v>
      </c>
      <c r="K37" s="16">
        <v>2010</v>
      </c>
      <c r="L37" s="16">
        <v>2011</v>
      </c>
      <c r="M37" s="16">
        <v>2012</v>
      </c>
      <c r="N37" s="16">
        <v>2013</v>
      </c>
      <c r="O37" s="17">
        <v>2014</v>
      </c>
    </row>
    <row r="38" spans="1:15" ht="15" customHeight="1" thickTop="1" x14ac:dyDescent="0.25">
      <c r="A38" s="24" t="s">
        <v>17</v>
      </c>
      <c r="B38" s="30">
        <v>1843</v>
      </c>
      <c r="C38" s="30">
        <v>1616</v>
      </c>
      <c r="D38" s="30">
        <v>2143</v>
      </c>
      <c r="E38" s="30">
        <v>2198</v>
      </c>
      <c r="F38" s="30">
        <v>3505</v>
      </c>
      <c r="G38" s="30">
        <v>3494</v>
      </c>
      <c r="H38" s="30">
        <v>3302</v>
      </c>
      <c r="I38" s="30">
        <v>3014</v>
      </c>
      <c r="J38" s="30">
        <v>2842</v>
      </c>
      <c r="K38" s="30">
        <v>2893</v>
      </c>
      <c r="L38" s="30">
        <v>3124</v>
      </c>
      <c r="M38" s="30">
        <f>1811+1120+187+140</f>
        <v>3258</v>
      </c>
      <c r="N38" s="30">
        <f>1841+1183+201+153</f>
        <v>3378</v>
      </c>
      <c r="O38" s="39">
        <f>2088+1161+198+151</f>
        <v>3598</v>
      </c>
    </row>
    <row r="39" spans="1:15" ht="15" customHeight="1" x14ac:dyDescent="0.25">
      <c r="A39" s="24" t="s">
        <v>16</v>
      </c>
      <c r="B39" s="19">
        <v>9364</v>
      </c>
      <c r="C39" s="19">
        <v>9741</v>
      </c>
      <c r="D39" s="20">
        <v>10026</v>
      </c>
      <c r="E39" s="30">
        <v>10457</v>
      </c>
      <c r="F39" s="30">
        <v>10685</v>
      </c>
      <c r="G39" s="31">
        <v>11146</v>
      </c>
      <c r="H39" s="31">
        <v>12297</v>
      </c>
      <c r="I39" s="32">
        <v>12030</v>
      </c>
      <c r="J39" s="32">
        <v>11909</v>
      </c>
      <c r="K39" s="32">
        <v>11997</v>
      </c>
      <c r="L39" s="82">
        <v>12066</v>
      </c>
      <c r="M39" s="82">
        <v>12120</v>
      </c>
      <c r="N39" s="82">
        <v>11737</v>
      </c>
      <c r="O39" s="33">
        <v>11267</v>
      </c>
    </row>
    <row r="40" spans="1:15" ht="15" customHeight="1" x14ac:dyDescent="0.25">
      <c r="A40" s="24" t="s">
        <v>5</v>
      </c>
      <c r="B40" s="19">
        <v>1901</v>
      </c>
      <c r="C40" s="19">
        <v>2017</v>
      </c>
      <c r="D40" s="20">
        <v>2108</v>
      </c>
      <c r="E40" s="30">
        <v>2473</v>
      </c>
      <c r="F40" s="30">
        <v>2797</v>
      </c>
      <c r="G40" s="31">
        <v>3070</v>
      </c>
      <c r="H40" s="31">
        <v>3476</v>
      </c>
      <c r="I40" s="32">
        <v>3348</v>
      </c>
      <c r="J40" s="32">
        <v>3063</v>
      </c>
      <c r="K40" s="32">
        <v>3107</v>
      </c>
      <c r="L40" s="82">
        <v>3237</v>
      </c>
      <c r="M40" s="82">
        <v>3407</v>
      </c>
      <c r="N40" s="82">
        <v>3503</v>
      </c>
      <c r="O40" s="33">
        <v>3502</v>
      </c>
    </row>
    <row r="41" spans="1:15" ht="15" customHeight="1" x14ac:dyDescent="0.25">
      <c r="A41" s="24" t="s">
        <v>6</v>
      </c>
      <c r="B41" s="19">
        <v>6666</v>
      </c>
      <c r="C41" s="19">
        <v>6925</v>
      </c>
      <c r="D41" s="20">
        <v>7424</v>
      </c>
      <c r="E41" s="30">
        <v>8054</v>
      </c>
      <c r="F41" s="30">
        <v>8062</v>
      </c>
      <c r="G41" s="31">
        <v>9353</v>
      </c>
      <c r="H41" s="31">
        <v>11273</v>
      </c>
      <c r="I41" s="32">
        <v>10452</v>
      </c>
      <c r="J41" s="32">
        <v>9845</v>
      </c>
      <c r="K41" s="32">
        <v>9896</v>
      </c>
      <c r="L41" s="82">
        <v>9662</v>
      </c>
      <c r="M41" s="82">
        <v>9890</v>
      </c>
      <c r="N41" s="82">
        <v>9834</v>
      </c>
      <c r="O41" s="33">
        <v>9316</v>
      </c>
    </row>
    <row r="42" spans="1:15" ht="15" customHeight="1" x14ac:dyDescent="0.25">
      <c r="A42" s="24" t="s">
        <v>7</v>
      </c>
      <c r="B42" s="19">
        <v>20259</v>
      </c>
      <c r="C42" s="19">
        <v>20824</v>
      </c>
      <c r="D42" s="20">
        <v>21847</v>
      </c>
      <c r="E42" s="30">
        <v>23653</v>
      </c>
      <c r="F42" s="30">
        <v>24086</v>
      </c>
      <c r="G42" s="31">
        <v>26857</v>
      </c>
      <c r="H42" s="31">
        <v>32456</v>
      </c>
      <c r="I42" s="32">
        <v>31168</v>
      </c>
      <c r="J42" s="32">
        <v>29978</v>
      </c>
      <c r="K42" s="32">
        <v>30779</v>
      </c>
      <c r="L42" s="82">
        <v>31768</v>
      </c>
      <c r="M42" s="82">
        <v>33660</v>
      </c>
      <c r="N42" s="82">
        <v>34961</v>
      </c>
      <c r="O42" s="33">
        <v>35571</v>
      </c>
    </row>
    <row r="43" spans="1:15" ht="15" customHeight="1" x14ac:dyDescent="0.25">
      <c r="A43" s="24" t="s">
        <v>8</v>
      </c>
      <c r="B43" s="19">
        <v>4027</v>
      </c>
      <c r="C43" s="19">
        <v>3778</v>
      </c>
      <c r="D43" s="20">
        <v>3842</v>
      </c>
      <c r="E43" s="30">
        <v>3888</v>
      </c>
      <c r="F43" s="30">
        <v>3862</v>
      </c>
      <c r="G43" s="31">
        <v>4205</v>
      </c>
      <c r="H43" s="31">
        <v>5998</v>
      </c>
      <c r="I43" s="32">
        <v>5457</v>
      </c>
      <c r="J43" s="32">
        <v>5775</v>
      </c>
      <c r="K43" s="32">
        <v>5574</v>
      </c>
      <c r="L43" s="82">
        <v>5756</v>
      </c>
      <c r="M43" s="82">
        <v>6075</v>
      </c>
      <c r="N43" s="82">
        <v>6114</v>
      </c>
      <c r="O43" s="33">
        <v>6375</v>
      </c>
    </row>
    <row r="44" spans="1:15" ht="15" customHeight="1" x14ac:dyDescent="0.25">
      <c r="A44" s="24" t="s">
        <v>11</v>
      </c>
      <c r="B44" s="19">
        <v>4159</v>
      </c>
      <c r="C44" s="19">
        <v>4574</v>
      </c>
      <c r="D44" s="20">
        <v>4948</v>
      </c>
      <c r="E44" s="30">
        <v>4995</v>
      </c>
      <c r="F44" s="30">
        <v>4851</v>
      </c>
      <c r="G44" s="31">
        <v>5233</v>
      </c>
      <c r="H44" s="31">
        <v>5731</v>
      </c>
      <c r="I44" s="32">
        <v>5610</v>
      </c>
      <c r="J44" s="32">
        <v>5155</v>
      </c>
      <c r="K44" s="32">
        <v>5411</v>
      </c>
      <c r="L44" s="82">
        <v>5450</v>
      </c>
      <c r="M44" s="82">
        <v>5801</v>
      </c>
      <c r="N44" s="82">
        <v>6214</v>
      </c>
      <c r="O44" s="33">
        <v>6440</v>
      </c>
    </row>
    <row r="45" spans="1:15" ht="15" customHeight="1" x14ac:dyDescent="0.25">
      <c r="A45" s="24" t="s">
        <v>9</v>
      </c>
      <c r="B45" s="19">
        <v>2808</v>
      </c>
      <c r="C45" s="19">
        <v>2983</v>
      </c>
      <c r="D45" s="20">
        <v>3346</v>
      </c>
      <c r="E45" s="30">
        <v>3564</v>
      </c>
      <c r="F45" s="30">
        <v>4489</v>
      </c>
      <c r="G45" s="31">
        <v>5071</v>
      </c>
      <c r="H45" s="31">
        <v>6113</v>
      </c>
      <c r="I45" s="32">
        <v>6253</v>
      </c>
      <c r="J45" s="32">
        <v>6658</v>
      </c>
      <c r="K45" s="32">
        <v>6836</v>
      </c>
      <c r="L45" s="82">
        <v>7498</v>
      </c>
      <c r="M45" s="82">
        <v>7516</v>
      </c>
      <c r="N45" s="82">
        <v>7762</v>
      </c>
      <c r="O45" s="33">
        <v>8214</v>
      </c>
    </row>
    <row r="46" spans="1:15" ht="15" customHeight="1" x14ac:dyDescent="0.25">
      <c r="A46" s="24" t="s">
        <v>10</v>
      </c>
      <c r="B46" s="19">
        <v>3863</v>
      </c>
      <c r="C46" s="19">
        <v>4277</v>
      </c>
      <c r="D46" s="20">
        <v>4564</v>
      </c>
      <c r="E46" s="30">
        <v>4843</v>
      </c>
      <c r="F46" s="30">
        <v>4095</v>
      </c>
      <c r="G46" s="31">
        <v>4154</v>
      </c>
      <c r="H46" s="31">
        <v>3962</v>
      </c>
      <c r="I46" s="32">
        <v>3782</v>
      </c>
      <c r="J46" s="32">
        <v>3183</v>
      </c>
      <c r="K46" s="32">
        <v>3323</v>
      </c>
      <c r="L46" s="82">
        <v>3417</v>
      </c>
      <c r="M46" s="82">
        <v>3451</v>
      </c>
      <c r="N46" s="82">
        <v>3823</v>
      </c>
      <c r="O46" s="33">
        <v>4068</v>
      </c>
    </row>
    <row r="47" spans="1:15" ht="15" customHeight="1" x14ac:dyDescent="0.25">
      <c r="A47" s="24" t="s">
        <v>13</v>
      </c>
      <c r="B47" s="19">
        <v>1</v>
      </c>
      <c r="C47" s="19">
        <v>129</v>
      </c>
      <c r="D47" s="20">
        <v>307</v>
      </c>
      <c r="E47" s="30">
        <v>21</v>
      </c>
      <c r="F47" s="30">
        <v>15</v>
      </c>
      <c r="G47" s="31">
        <v>8</v>
      </c>
      <c r="H47" s="31">
        <v>1</v>
      </c>
      <c r="I47" s="32">
        <v>3</v>
      </c>
      <c r="J47" s="32" t="s">
        <v>35</v>
      </c>
      <c r="K47" s="32">
        <v>2</v>
      </c>
      <c r="L47" s="48">
        <v>6</v>
      </c>
      <c r="M47" s="48">
        <v>0</v>
      </c>
      <c r="N47" s="48">
        <v>1</v>
      </c>
      <c r="O47" s="69">
        <f>2+1</f>
        <v>3</v>
      </c>
    </row>
    <row r="48" spans="1:15" ht="15" customHeight="1" x14ac:dyDescent="0.25">
      <c r="A48" s="18"/>
      <c r="B48" s="19"/>
      <c r="C48" s="19"/>
      <c r="D48" s="20"/>
      <c r="E48" s="30"/>
      <c r="F48" s="30"/>
      <c r="G48" s="31"/>
      <c r="H48" s="31"/>
      <c r="I48" s="32"/>
      <c r="J48" s="32"/>
      <c r="K48" s="32"/>
      <c r="L48" s="82"/>
      <c r="M48" s="82"/>
      <c r="N48" s="82"/>
      <c r="O48" s="33"/>
    </row>
    <row r="49" spans="1:15" ht="15" customHeight="1" thickBot="1" x14ac:dyDescent="0.3">
      <c r="A49" s="28" t="s">
        <v>0</v>
      </c>
      <c r="B49" s="14">
        <v>54891</v>
      </c>
      <c r="C49" s="14">
        <v>56864</v>
      </c>
      <c r="D49" s="14">
        <v>60555</v>
      </c>
      <c r="E49" s="34">
        <f>SUM(E38:E47)</f>
        <v>64146</v>
      </c>
      <c r="F49" s="34">
        <f>SUM(F38:F47)</f>
        <v>66447</v>
      </c>
      <c r="G49" s="34">
        <f>SUM(G38:G47)</f>
        <v>72591</v>
      </c>
      <c r="H49" s="34">
        <f>SUM(H38:H47)</f>
        <v>84609</v>
      </c>
      <c r="I49" s="34">
        <f>SUM(I38:I47)</f>
        <v>81117</v>
      </c>
      <c r="J49" s="34">
        <v>78408</v>
      </c>
      <c r="K49" s="34">
        <v>79818</v>
      </c>
      <c r="L49" s="34">
        <v>81984</v>
      </c>
      <c r="M49" s="34">
        <f>SUM(M38:M47)</f>
        <v>85178</v>
      </c>
      <c r="N49" s="34">
        <f>SUM(N38:N47)</f>
        <v>87327</v>
      </c>
      <c r="O49" s="35">
        <f>SUM(O38:O47)</f>
        <v>88354</v>
      </c>
    </row>
    <row r="50" spans="1:15" ht="15" customHeight="1" thickBot="1" x14ac:dyDescent="0.3">
      <c r="A50" s="37"/>
      <c r="B50" s="37"/>
      <c r="C50" s="37"/>
      <c r="D50" s="37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5" customHeight="1" thickBot="1" x14ac:dyDescent="0.3">
      <c r="A51" s="27"/>
      <c r="B51" s="107" t="s">
        <v>29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8"/>
    </row>
    <row r="52" spans="1:15" ht="15" customHeight="1" thickTop="1" thickBot="1" x14ac:dyDescent="0.3">
      <c r="A52" s="15"/>
      <c r="B52" s="16">
        <v>2001</v>
      </c>
      <c r="C52" s="16">
        <v>2002</v>
      </c>
      <c r="D52" s="16">
        <v>2003</v>
      </c>
      <c r="E52" s="16">
        <v>2004</v>
      </c>
      <c r="F52" s="16">
        <v>2005</v>
      </c>
      <c r="G52" s="16">
        <v>2006</v>
      </c>
      <c r="H52" s="16">
        <v>2007</v>
      </c>
      <c r="I52" s="16">
        <v>2008</v>
      </c>
      <c r="J52" s="16">
        <v>2009</v>
      </c>
      <c r="K52" s="16">
        <v>2010</v>
      </c>
      <c r="L52" s="16">
        <v>2011</v>
      </c>
      <c r="M52" s="16">
        <v>2012</v>
      </c>
      <c r="N52" s="16">
        <v>2013</v>
      </c>
      <c r="O52" s="17">
        <v>2014</v>
      </c>
    </row>
    <row r="53" spans="1:15" ht="15" customHeight="1" thickTop="1" x14ac:dyDescent="0.25">
      <c r="A53" s="24" t="s">
        <v>17</v>
      </c>
      <c r="B53" s="30">
        <v>27</v>
      </c>
      <c r="C53" s="30">
        <v>28</v>
      </c>
      <c r="D53" s="30">
        <v>30</v>
      </c>
      <c r="E53" s="30">
        <v>22</v>
      </c>
      <c r="F53" s="30">
        <v>27</v>
      </c>
      <c r="G53" s="30">
        <v>44</v>
      </c>
      <c r="H53" s="30">
        <v>58</v>
      </c>
      <c r="I53" s="30">
        <v>54</v>
      </c>
      <c r="J53" s="30">
        <v>52</v>
      </c>
      <c r="K53" s="30">
        <v>87</v>
      </c>
      <c r="L53" s="30">
        <v>79</v>
      </c>
      <c r="M53" s="30">
        <f>2+7+65</f>
        <v>74</v>
      </c>
      <c r="N53" s="30">
        <f>1+13+79</f>
        <v>93</v>
      </c>
      <c r="O53" s="39">
        <f>7+9+81</f>
        <v>97</v>
      </c>
    </row>
    <row r="54" spans="1:15" ht="15" customHeight="1" x14ac:dyDescent="0.25">
      <c r="A54" s="24" t="s">
        <v>16</v>
      </c>
      <c r="B54" s="19">
        <v>957</v>
      </c>
      <c r="C54" s="19">
        <v>1034</v>
      </c>
      <c r="D54" s="20">
        <v>1087</v>
      </c>
      <c r="E54" s="30">
        <v>1145</v>
      </c>
      <c r="F54" s="30">
        <v>1182</v>
      </c>
      <c r="G54" s="31">
        <v>1315</v>
      </c>
      <c r="H54" s="31">
        <v>1116</v>
      </c>
      <c r="I54" s="32">
        <v>1200</v>
      </c>
      <c r="J54" s="32">
        <v>1286</v>
      </c>
      <c r="K54" s="32">
        <v>1601</v>
      </c>
      <c r="L54" s="82">
        <v>1683</v>
      </c>
      <c r="M54" s="82">
        <v>1560</v>
      </c>
      <c r="N54" s="82">
        <v>1664</v>
      </c>
      <c r="O54" s="33">
        <v>1749</v>
      </c>
    </row>
    <row r="55" spans="1:15" ht="15" customHeight="1" x14ac:dyDescent="0.25">
      <c r="A55" s="24" t="s">
        <v>5</v>
      </c>
      <c r="B55" s="19">
        <v>180</v>
      </c>
      <c r="C55" s="19">
        <v>188</v>
      </c>
      <c r="D55" s="20">
        <v>230</v>
      </c>
      <c r="E55" s="30">
        <v>208</v>
      </c>
      <c r="F55" s="30">
        <v>246</v>
      </c>
      <c r="G55" s="31">
        <v>244</v>
      </c>
      <c r="H55" s="31">
        <v>312</v>
      </c>
      <c r="I55" s="32">
        <v>339</v>
      </c>
      <c r="J55" s="32">
        <v>406</v>
      </c>
      <c r="K55" s="32">
        <v>406</v>
      </c>
      <c r="L55" s="82">
        <v>439</v>
      </c>
      <c r="M55" s="82">
        <v>420</v>
      </c>
      <c r="N55" s="82">
        <v>451</v>
      </c>
      <c r="O55" s="33">
        <v>521</v>
      </c>
    </row>
    <row r="56" spans="1:15" ht="15" customHeight="1" x14ac:dyDescent="0.25">
      <c r="A56" s="24" t="s">
        <v>6</v>
      </c>
      <c r="B56" s="19">
        <v>1103</v>
      </c>
      <c r="C56" s="19">
        <v>1236</v>
      </c>
      <c r="D56" s="20">
        <v>1133</v>
      </c>
      <c r="E56" s="30">
        <v>1321</v>
      </c>
      <c r="F56" s="30">
        <v>1359</v>
      </c>
      <c r="G56" s="31">
        <v>1498</v>
      </c>
      <c r="H56" s="31">
        <v>1485</v>
      </c>
      <c r="I56" s="32">
        <v>1900</v>
      </c>
      <c r="J56" s="32">
        <v>1887</v>
      </c>
      <c r="K56" s="32">
        <v>1895</v>
      </c>
      <c r="L56" s="82">
        <v>1996</v>
      </c>
      <c r="M56" s="82">
        <v>1940</v>
      </c>
      <c r="N56" s="82">
        <v>1930</v>
      </c>
      <c r="O56" s="33">
        <v>1938</v>
      </c>
    </row>
    <row r="57" spans="1:15" ht="15" customHeight="1" x14ac:dyDescent="0.25">
      <c r="A57" s="24" t="s">
        <v>7</v>
      </c>
      <c r="B57" s="19">
        <v>4702</v>
      </c>
      <c r="C57" s="19">
        <v>4676</v>
      </c>
      <c r="D57" s="20">
        <v>5183</v>
      </c>
      <c r="E57" s="30">
        <v>5310</v>
      </c>
      <c r="F57" s="30">
        <v>5283</v>
      </c>
      <c r="G57" s="31">
        <v>5148</v>
      </c>
      <c r="H57" s="31">
        <v>5719</v>
      </c>
      <c r="I57" s="32">
        <v>6190</v>
      </c>
      <c r="J57" s="32">
        <v>6841</v>
      </c>
      <c r="K57" s="32">
        <v>7367</v>
      </c>
      <c r="L57" s="82">
        <v>7720</v>
      </c>
      <c r="M57" s="82">
        <v>7839</v>
      </c>
      <c r="N57" s="82">
        <v>8158</v>
      </c>
      <c r="O57" s="33">
        <v>8801</v>
      </c>
    </row>
    <row r="58" spans="1:15" ht="15" customHeight="1" x14ac:dyDescent="0.25">
      <c r="A58" s="24" t="s">
        <v>8</v>
      </c>
      <c r="B58" s="19">
        <v>393</v>
      </c>
      <c r="C58" s="19">
        <v>389</v>
      </c>
      <c r="D58" s="20">
        <v>420</v>
      </c>
      <c r="E58" s="30">
        <v>467</v>
      </c>
      <c r="F58" s="30">
        <v>434</v>
      </c>
      <c r="G58" s="31">
        <v>497</v>
      </c>
      <c r="H58" s="31">
        <v>497</v>
      </c>
      <c r="I58" s="32">
        <v>583</v>
      </c>
      <c r="J58" s="32">
        <v>660</v>
      </c>
      <c r="K58" s="32">
        <v>692</v>
      </c>
      <c r="L58" s="82">
        <v>677</v>
      </c>
      <c r="M58" s="82">
        <v>738</v>
      </c>
      <c r="N58" s="82">
        <v>665</v>
      </c>
      <c r="O58" s="33">
        <v>700</v>
      </c>
    </row>
    <row r="59" spans="1:15" ht="15" customHeight="1" x14ac:dyDescent="0.25">
      <c r="A59" s="24" t="s">
        <v>11</v>
      </c>
      <c r="B59" s="19">
        <v>930</v>
      </c>
      <c r="C59" s="19">
        <v>1127</v>
      </c>
      <c r="D59" s="20">
        <v>1376</v>
      </c>
      <c r="E59" s="30">
        <v>1619</v>
      </c>
      <c r="F59" s="30">
        <v>1440</v>
      </c>
      <c r="G59" s="31">
        <v>1589</v>
      </c>
      <c r="H59" s="31">
        <v>1567</v>
      </c>
      <c r="I59" s="32">
        <v>1667</v>
      </c>
      <c r="J59" s="32">
        <v>1885</v>
      </c>
      <c r="K59" s="32">
        <v>2261</v>
      </c>
      <c r="L59" s="82">
        <v>2430</v>
      </c>
      <c r="M59" s="82">
        <v>2550</v>
      </c>
      <c r="N59" s="82">
        <v>2259</v>
      </c>
      <c r="O59" s="33">
        <v>3122</v>
      </c>
    </row>
    <row r="60" spans="1:15" ht="15" customHeight="1" x14ac:dyDescent="0.25">
      <c r="A60" s="24" t="s">
        <v>9</v>
      </c>
      <c r="B60" s="19">
        <v>728</v>
      </c>
      <c r="C60" s="19">
        <v>862</v>
      </c>
      <c r="D60" s="20">
        <v>956</v>
      </c>
      <c r="E60" s="30">
        <v>1100</v>
      </c>
      <c r="F60" s="30">
        <v>1218</v>
      </c>
      <c r="G60" s="31">
        <v>1409</v>
      </c>
      <c r="H60" s="31">
        <v>1408</v>
      </c>
      <c r="I60" s="32">
        <v>1606</v>
      </c>
      <c r="J60" s="32">
        <v>1827</v>
      </c>
      <c r="K60" s="32">
        <v>2039</v>
      </c>
      <c r="L60" s="82">
        <v>2060</v>
      </c>
      <c r="M60" s="82">
        <v>2167</v>
      </c>
      <c r="N60" s="82">
        <v>2795</v>
      </c>
      <c r="O60" s="33">
        <v>2392</v>
      </c>
    </row>
    <row r="61" spans="1:15" ht="15" customHeight="1" x14ac:dyDescent="0.25">
      <c r="A61" s="24" t="s">
        <v>10</v>
      </c>
      <c r="B61" s="19">
        <v>673</v>
      </c>
      <c r="C61" s="19">
        <v>735</v>
      </c>
      <c r="D61" s="20">
        <v>789</v>
      </c>
      <c r="E61" s="30">
        <v>931</v>
      </c>
      <c r="F61" s="30">
        <v>846</v>
      </c>
      <c r="G61" s="31">
        <v>963</v>
      </c>
      <c r="H61" s="31">
        <v>889</v>
      </c>
      <c r="I61" s="32">
        <v>915</v>
      </c>
      <c r="J61" s="32">
        <v>1005</v>
      </c>
      <c r="K61" s="32">
        <v>1128</v>
      </c>
      <c r="L61" s="82">
        <v>1104</v>
      </c>
      <c r="M61" s="82">
        <v>1148</v>
      </c>
      <c r="N61" s="82">
        <v>1231</v>
      </c>
      <c r="O61" s="33">
        <v>1296</v>
      </c>
    </row>
    <row r="62" spans="1:15" ht="15" customHeight="1" x14ac:dyDescent="0.25">
      <c r="A62" s="24" t="s">
        <v>13</v>
      </c>
      <c r="B62" s="48">
        <v>0</v>
      </c>
      <c r="C62" s="48">
        <v>0</v>
      </c>
      <c r="D62" s="48">
        <v>66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 t="s">
        <v>35</v>
      </c>
      <c r="K62" s="48">
        <v>1</v>
      </c>
      <c r="L62" s="48">
        <v>2</v>
      </c>
      <c r="M62" s="48">
        <v>1</v>
      </c>
      <c r="N62" s="48">
        <v>1</v>
      </c>
      <c r="O62" s="69">
        <v>1</v>
      </c>
    </row>
    <row r="63" spans="1:15" ht="15" customHeight="1" x14ac:dyDescent="0.25">
      <c r="A63" s="24"/>
      <c r="B63" s="19"/>
      <c r="C63" s="19"/>
      <c r="D63" s="20"/>
      <c r="E63" s="30"/>
      <c r="F63" s="30"/>
      <c r="G63" s="31"/>
      <c r="H63" s="31"/>
      <c r="I63" s="32"/>
      <c r="J63" s="32"/>
      <c r="K63" s="32"/>
      <c r="L63" s="82"/>
      <c r="M63" s="82"/>
      <c r="N63" s="82"/>
      <c r="O63" s="33"/>
    </row>
    <row r="64" spans="1:15" ht="15" customHeight="1" thickBot="1" x14ac:dyDescent="0.3">
      <c r="A64" s="28" t="s">
        <v>0</v>
      </c>
      <c r="B64" s="14">
        <v>9693</v>
      </c>
      <c r="C64" s="14">
        <v>10275</v>
      </c>
      <c r="D64" s="14">
        <f>SUM(D53:D62)</f>
        <v>11270</v>
      </c>
      <c r="E64" s="34">
        <f>SUM(E53:E61)</f>
        <v>12123</v>
      </c>
      <c r="F64" s="34">
        <f>SUM(F53:F61)</f>
        <v>12035</v>
      </c>
      <c r="G64" s="34">
        <f>SUM(G53:G61)</f>
        <v>12707</v>
      </c>
      <c r="H64" s="34">
        <f>SUM(H53:H61)</f>
        <v>13051</v>
      </c>
      <c r="I64" s="34">
        <f>SUM(I53:I61)</f>
        <v>14454</v>
      </c>
      <c r="J64" s="34">
        <v>15849</v>
      </c>
      <c r="K64" s="34">
        <v>17477</v>
      </c>
      <c r="L64" s="34">
        <v>18190</v>
      </c>
      <c r="M64" s="34">
        <f>SUM(M53:M62)</f>
        <v>18437</v>
      </c>
      <c r="N64" s="34">
        <f>SUM(N53:N62)</f>
        <v>19247</v>
      </c>
      <c r="O64" s="35">
        <f>SUM(O53:O62)</f>
        <v>20617</v>
      </c>
    </row>
    <row r="65" spans="1:15" ht="15" customHeight="1" x14ac:dyDescent="0.25">
      <c r="A65" s="46"/>
      <c r="B65" s="81"/>
      <c r="C65" s="81"/>
      <c r="D65" s="81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1:15" ht="15" customHeight="1" x14ac:dyDescent="0.25">
      <c r="A66" s="46"/>
      <c r="B66" s="81"/>
      <c r="C66" s="81"/>
      <c r="D66" s="81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1:15" ht="15" customHeight="1" x14ac:dyDescent="0.25">
      <c r="A67" s="47"/>
      <c r="B67" s="81"/>
      <c r="C67" s="81"/>
      <c r="D67" s="81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1:15" ht="15" customHeight="1" thickBot="1" x14ac:dyDescent="0.3">
      <c r="A68" s="46"/>
      <c r="B68" s="46"/>
      <c r="C68" s="46"/>
      <c r="D68" s="46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1:15" ht="15" customHeight="1" thickBot="1" x14ac:dyDescent="0.3">
      <c r="A69" s="27"/>
      <c r="B69" s="107" t="s">
        <v>33</v>
      </c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8"/>
    </row>
    <row r="70" spans="1:15" ht="15" customHeight="1" thickTop="1" thickBot="1" x14ac:dyDescent="0.3">
      <c r="A70" s="15"/>
      <c r="B70" s="16">
        <v>2001</v>
      </c>
      <c r="C70" s="16">
        <v>2002</v>
      </c>
      <c r="D70" s="16">
        <v>2003</v>
      </c>
      <c r="E70" s="16">
        <v>2004</v>
      </c>
      <c r="F70" s="16">
        <v>2005</v>
      </c>
      <c r="G70" s="16">
        <v>2006</v>
      </c>
      <c r="H70" s="16">
        <v>2007</v>
      </c>
      <c r="I70" s="16">
        <v>2008</v>
      </c>
      <c r="J70" s="16">
        <v>2009</v>
      </c>
      <c r="K70" s="16">
        <v>2010</v>
      </c>
      <c r="L70" s="16">
        <v>2011</v>
      </c>
      <c r="M70" s="16">
        <v>2012</v>
      </c>
      <c r="N70" s="16">
        <v>2013</v>
      </c>
      <c r="O70" s="17">
        <v>2014</v>
      </c>
    </row>
    <row r="71" spans="1:15" ht="15" customHeight="1" thickTop="1" x14ac:dyDescent="0.25">
      <c r="A71" s="24" t="s">
        <v>14</v>
      </c>
      <c r="B71" s="48">
        <v>0</v>
      </c>
      <c r="C71" s="48">
        <v>0</v>
      </c>
      <c r="D71" s="30">
        <v>4</v>
      </c>
      <c r="E71" s="30">
        <v>8</v>
      </c>
      <c r="F71" s="30">
        <v>6</v>
      </c>
      <c r="G71" s="30">
        <v>4</v>
      </c>
      <c r="H71" s="30">
        <v>3</v>
      </c>
      <c r="I71" s="30">
        <v>4</v>
      </c>
      <c r="J71" s="30">
        <v>8</v>
      </c>
      <c r="K71" s="30">
        <v>3</v>
      </c>
      <c r="L71" s="30">
        <v>8</v>
      </c>
      <c r="M71" s="30">
        <f>2+9</f>
        <v>11</v>
      </c>
      <c r="N71" s="30">
        <f>2+18</f>
        <v>20</v>
      </c>
      <c r="O71" s="39">
        <f>3+16</f>
        <v>19</v>
      </c>
    </row>
    <row r="72" spans="1:15" ht="15" customHeight="1" x14ac:dyDescent="0.25">
      <c r="A72" s="24" t="s">
        <v>4</v>
      </c>
      <c r="B72" s="19">
        <v>145</v>
      </c>
      <c r="C72" s="19">
        <v>152</v>
      </c>
      <c r="D72" s="20">
        <v>153</v>
      </c>
      <c r="E72" s="30">
        <v>181</v>
      </c>
      <c r="F72" s="30">
        <v>199</v>
      </c>
      <c r="G72" s="31">
        <v>182</v>
      </c>
      <c r="H72" s="31">
        <v>191</v>
      </c>
      <c r="I72" s="32">
        <v>157</v>
      </c>
      <c r="J72" s="32">
        <v>188</v>
      </c>
      <c r="K72" s="32">
        <v>185</v>
      </c>
      <c r="L72" s="82">
        <v>221</v>
      </c>
      <c r="M72" s="82">
        <v>201</v>
      </c>
      <c r="N72" s="82">
        <v>225</v>
      </c>
      <c r="O72" s="33">
        <v>217</v>
      </c>
    </row>
    <row r="73" spans="1:15" ht="15" customHeight="1" x14ac:dyDescent="0.25">
      <c r="A73" s="24" t="s">
        <v>5</v>
      </c>
      <c r="B73" s="19">
        <v>13</v>
      </c>
      <c r="C73" s="19">
        <v>16</v>
      </c>
      <c r="D73" s="20">
        <v>19</v>
      </c>
      <c r="E73" s="30">
        <v>19</v>
      </c>
      <c r="F73" s="30">
        <v>24</v>
      </c>
      <c r="G73" s="31">
        <v>26</v>
      </c>
      <c r="H73" s="31">
        <v>26</v>
      </c>
      <c r="I73" s="32">
        <v>19</v>
      </c>
      <c r="J73" s="32">
        <v>27</v>
      </c>
      <c r="K73" s="32">
        <v>32</v>
      </c>
      <c r="L73" s="82">
        <v>32</v>
      </c>
      <c r="M73" s="82">
        <v>50</v>
      </c>
      <c r="N73" s="82">
        <v>60</v>
      </c>
      <c r="O73" s="33">
        <v>73</v>
      </c>
    </row>
    <row r="74" spans="1:15" ht="15" customHeight="1" x14ac:dyDescent="0.25">
      <c r="A74" s="24" t="s">
        <v>6</v>
      </c>
      <c r="B74" s="19">
        <v>227</v>
      </c>
      <c r="C74" s="19">
        <v>190</v>
      </c>
      <c r="D74" s="20">
        <v>226</v>
      </c>
      <c r="E74" s="30">
        <v>209</v>
      </c>
      <c r="F74" s="30">
        <v>216</v>
      </c>
      <c r="G74" s="31">
        <v>196</v>
      </c>
      <c r="H74" s="31">
        <v>184</v>
      </c>
      <c r="I74" s="32">
        <v>221</v>
      </c>
      <c r="J74" s="32">
        <v>260</v>
      </c>
      <c r="K74" s="32">
        <v>234</v>
      </c>
      <c r="L74" s="82">
        <v>307</v>
      </c>
      <c r="M74" s="82">
        <v>325</v>
      </c>
      <c r="N74" s="82">
        <v>329</v>
      </c>
      <c r="O74" s="33">
        <v>302</v>
      </c>
    </row>
    <row r="75" spans="1:15" ht="15" customHeight="1" x14ac:dyDescent="0.25">
      <c r="A75" s="24" t="s">
        <v>7</v>
      </c>
      <c r="B75" s="19">
        <v>348</v>
      </c>
      <c r="C75" s="19">
        <v>334</v>
      </c>
      <c r="D75" s="20">
        <v>322</v>
      </c>
      <c r="E75" s="30">
        <v>347</v>
      </c>
      <c r="F75" s="30">
        <v>340</v>
      </c>
      <c r="G75" s="31">
        <v>394</v>
      </c>
      <c r="H75" s="31">
        <v>422</v>
      </c>
      <c r="I75" s="32">
        <v>456</v>
      </c>
      <c r="J75" s="32">
        <v>424</v>
      </c>
      <c r="K75" s="32">
        <v>448</v>
      </c>
      <c r="L75" s="82">
        <v>529</v>
      </c>
      <c r="M75" s="82">
        <v>522</v>
      </c>
      <c r="N75" s="82">
        <v>583</v>
      </c>
      <c r="O75" s="33">
        <v>596</v>
      </c>
    </row>
    <row r="76" spans="1:15" ht="15" customHeight="1" x14ac:dyDescent="0.25">
      <c r="A76" s="24" t="s">
        <v>8</v>
      </c>
      <c r="B76" s="19">
        <v>132</v>
      </c>
      <c r="C76" s="19">
        <v>149</v>
      </c>
      <c r="D76" s="20">
        <v>159</v>
      </c>
      <c r="E76" s="30">
        <v>172</v>
      </c>
      <c r="F76" s="30">
        <v>143</v>
      </c>
      <c r="G76" s="31">
        <v>158</v>
      </c>
      <c r="H76" s="31">
        <v>189</v>
      </c>
      <c r="I76" s="32">
        <v>184</v>
      </c>
      <c r="J76" s="32">
        <v>218</v>
      </c>
      <c r="K76" s="32">
        <v>238</v>
      </c>
      <c r="L76" s="82">
        <v>229</v>
      </c>
      <c r="M76" s="82">
        <v>267</v>
      </c>
      <c r="N76" s="82">
        <v>269</v>
      </c>
      <c r="O76" s="33">
        <v>275</v>
      </c>
    </row>
    <row r="77" spans="1:15" ht="15" customHeight="1" x14ac:dyDescent="0.25">
      <c r="A77" s="24" t="s">
        <v>11</v>
      </c>
      <c r="B77" s="19">
        <v>187</v>
      </c>
      <c r="C77" s="19">
        <v>209</v>
      </c>
      <c r="D77" s="20">
        <v>211</v>
      </c>
      <c r="E77" s="30">
        <v>250</v>
      </c>
      <c r="F77" s="30">
        <v>247</v>
      </c>
      <c r="G77" s="31">
        <v>318</v>
      </c>
      <c r="H77" s="31">
        <v>389</v>
      </c>
      <c r="I77" s="32">
        <v>423</v>
      </c>
      <c r="J77" s="32">
        <v>460</v>
      </c>
      <c r="K77" s="32">
        <v>484</v>
      </c>
      <c r="L77" s="82">
        <v>478</v>
      </c>
      <c r="M77" s="82">
        <v>516</v>
      </c>
      <c r="N77" s="82">
        <v>531</v>
      </c>
      <c r="O77" s="33">
        <v>563</v>
      </c>
    </row>
    <row r="78" spans="1:15" ht="15" customHeight="1" x14ac:dyDescent="0.25">
      <c r="A78" s="24" t="s">
        <v>9</v>
      </c>
      <c r="B78" s="19">
        <v>161</v>
      </c>
      <c r="C78" s="19">
        <v>206</v>
      </c>
      <c r="D78" s="20">
        <v>200</v>
      </c>
      <c r="E78" s="30">
        <v>231</v>
      </c>
      <c r="F78" s="30">
        <v>238</v>
      </c>
      <c r="G78" s="31">
        <v>225</v>
      </c>
      <c r="H78" s="31">
        <v>302</v>
      </c>
      <c r="I78" s="32">
        <v>289</v>
      </c>
      <c r="J78" s="32">
        <v>329</v>
      </c>
      <c r="K78" s="32">
        <v>361</v>
      </c>
      <c r="L78" s="82">
        <v>380</v>
      </c>
      <c r="M78" s="82">
        <v>372</v>
      </c>
      <c r="N78" s="82">
        <v>440</v>
      </c>
      <c r="O78" s="33">
        <v>431</v>
      </c>
    </row>
    <row r="79" spans="1:15" ht="15" customHeight="1" x14ac:dyDescent="0.25">
      <c r="A79" s="24" t="s">
        <v>10</v>
      </c>
      <c r="B79" s="19">
        <v>218</v>
      </c>
      <c r="C79" s="19">
        <v>228</v>
      </c>
      <c r="D79" s="20">
        <v>229</v>
      </c>
      <c r="E79" s="30">
        <v>257</v>
      </c>
      <c r="F79" s="30">
        <v>234</v>
      </c>
      <c r="G79" s="31">
        <v>298</v>
      </c>
      <c r="H79" s="31">
        <v>343</v>
      </c>
      <c r="I79" s="32">
        <v>370</v>
      </c>
      <c r="J79" s="32">
        <v>392</v>
      </c>
      <c r="K79" s="32">
        <v>431</v>
      </c>
      <c r="L79" s="82">
        <v>422</v>
      </c>
      <c r="M79" s="82">
        <v>462</v>
      </c>
      <c r="N79" s="82">
        <v>494</v>
      </c>
      <c r="O79" s="33">
        <v>489</v>
      </c>
    </row>
    <row r="80" spans="1:15" ht="15" customHeight="1" x14ac:dyDescent="0.25">
      <c r="A80" s="24" t="s">
        <v>13</v>
      </c>
      <c r="B80" s="48">
        <v>0</v>
      </c>
      <c r="C80" s="48">
        <v>0</v>
      </c>
      <c r="D80" s="48">
        <v>4</v>
      </c>
      <c r="E80" s="48">
        <v>0</v>
      </c>
      <c r="F80" s="48">
        <v>0</v>
      </c>
      <c r="G80" s="48">
        <v>0</v>
      </c>
      <c r="H80" s="48">
        <v>0</v>
      </c>
      <c r="I80" s="48">
        <v>0</v>
      </c>
      <c r="J80" s="48" t="s">
        <v>35</v>
      </c>
      <c r="K80" s="48">
        <v>0</v>
      </c>
      <c r="L80" s="48">
        <v>0</v>
      </c>
      <c r="M80" s="48">
        <v>0</v>
      </c>
      <c r="N80" s="98" t="s">
        <v>20</v>
      </c>
      <c r="O80" s="92">
        <v>1</v>
      </c>
    </row>
    <row r="81" spans="1:16" ht="15" customHeight="1" x14ac:dyDescent="0.25">
      <c r="A81" s="24"/>
      <c r="B81" s="19"/>
      <c r="C81" s="19"/>
      <c r="D81" s="20"/>
      <c r="E81" s="30"/>
      <c r="F81" s="30"/>
      <c r="G81" s="31"/>
      <c r="H81" s="31"/>
      <c r="I81" s="32"/>
      <c r="J81" s="32"/>
      <c r="K81" s="32"/>
      <c r="L81" s="82"/>
      <c r="M81" s="82"/>
      <c r="N81" s="82"/>
      <c r="O81" s="33"/>
    </row>
    <row r="82" spans="1:16" ht="15" customHeight="1" thickBot="1" x14ac:dyDescent="0.3">
      <c r="A82" s="28" t="s">
        <v>0</v>
      </c>
      <c r="B82" s="14">
        <v>1431</v>
      </c>
      <c r="C82" s="14">
        <v>1484</v>
      </c>
      <c r="D82" s="14">
        <f>SUM(D71:D80)</f>
        <v>1527</v>
      </c>
      <c r="E82" s="34">
        <f>SUM(E71:E79)</f>
        <v>1674</v>
      </c>
      <c r="F82" s="34">
        <f>SUM(F71:F79)</f>
        <v>1647</v>
      </c>
      <c r="G82" s="34">
        <f>SUM(G71:G79)</f>
        <v>1801</v>
      </c>
      <c r="H82" s="34">
        <f>SUM(H71:H79)</f>
        <v>2049</v>
      </c>
      <c r="I82" s="34">
        <f>SUM(I71:I79)</f>
        <v>2123</v>
      </c>
      <c r="J82" s="34">
        <v>2306</v>
      </c>
      <c r="K82" s="34">
        <v>2416</v>
      </c>
      <c r="L82" s="34">
        <v>2606</v>
      </c>
      <c r="M82" s="34">
        <f>SUM(M71:M80)</f>
        <v>2726</v>
      </c>
      <c r="N82" s="34">
        <f>SUM(N71:N80)</f>
        <v>2951</v>
      </c>
      <c r="O82" s="35">
        <f>SUM(O71:O80)</f>
        <v>2966</v>
      </c>
    </row>
    <row r="83" spans="1:1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6" x14ac:dyDescent="0.25">
      <c r="A84" s="13" t="s">
        <v>18</v>
      </c>
      <c r="B84" s="13"/>
      <c r="C84" s="13"/>
      <c r="D84" s="1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6" x14ac:dyDescent="0.25">
      <c r="A85" s="13"/>
      <c r="B85" s="13"/>
      <c r="C85" s="13"/>
      <c r="D85" s="1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6" x14ac:dyDescent="0.25">
      <c r="A86" s="25" t="s">
        <v>12</v>
      </c>
      <c r="B86" s="25"/>
      <c r="C86" s="25"/>
      <c r="D86" s="2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6" s="50" customFormat="1" ht="17.45" customHeight="1" x14ac:dyDescent="0.25">
      <c r="A87" s="102" t="s">
        <v>25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68"/>
    </row>
    <row r="88" spans="1:16" s="50" customFormat="1" ht="32.450000000000003" customHeight="1" x14ac:dyDescent="0.25">
      <c r="A88" s="102" t="s">
        <v>24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68"/>
    </row>
    <row r="89" spans="1:16" s="50" customFormat="1" ht="32.25" customHeight="1" x14ac:dyDescent="0.25">
      <c r="A89" s="102" t="s">
        <v>31</v>
      </c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68"/>
    </row>
    <row r="90" spans="1:1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x14ac:dyDescent="0.25">
      <c r="A91" s="13"/>
      <c r="B91" s="13"/>
      <c r="C91" s="13"/>
      <c r="D91" s="1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</sheetData>
  <mergeCells count="8">
    <mergeCell ref="B51:O51"/>
    <mergeCell ref="B3:O3"/>
    <mergeCell ref="B18:O18"/>
    <mergeCell ref="A87:O87"/>
    <mergeCell ref="A88:O88"/>
    <mergeCell ref="A89:O89"/>
    <mergeCell ref="B36:O36"/>
    <mergeCell ref="B69:O69"/>
  </mergeCells>
  <pageMargins left="0.39370078740157499" right="0.39370078740157499" top="0.59055118110236204" bottom="0.59055118110236204" header="0.31496062992126" footer="0.31496062992126"/>
  <pageSetup scale="85" fitToHeight="3" orientation="landscape" r:id="rId1"/>
  <rowBreaks count="2" manualBreakCount="2">
    <brk id="34" max="14" man="1"/>
    <brk id="67" max="14" man="1"/>
  </rowBreaks>
  <ignoredErrors>
    <ignoredError sqref="D16:I16 E49:I49 D64:I64 D82:I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T1 Summary</vt:lpstr>
      <vt:lpstr>T2 Credential Type and Gender</vt:lpstr>
      <vt:lpstr>T3 Credential Type and Program</vt:lpstr>
      <vt:lpstr>'T2 Credential Type and Gender'!Print_Area</vt:lpstr>
      <vt:lpstr>'T3 Credential Type and Program'!Print_Area</vt:lpstr>
    </vt:vector>
  </TitlesOfParts>
  <Company>cou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</dc:creator>
  <cp:lastModifiedBy>Sotiris</cp:lastModifiedBy>
  <cp:lastPrinted>2016-02-18T20:36:18Z</cp:lastPrinted>
  <dcterms:created xsi:type="dcterms:W3CDTF">2010-11-30T14:54:57Z</dcterms:created>
  <dcterms:modified xsi:type="dcterms:W3CDTF">2017-04-25T19:16:49Z</dcterms:modified>
</cp:coreProperties>
</file>