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R_ELF\R_NEST\MCDA_App_Shiny\MCDA_06262019\src\dams_mcda\www\"/>
    </mc:Choice>
  </mc:AlternateContent>
  <bookViews>
    <workbookView xWindow="0" yWindow="0" windowWidth="20235" windowHeight="7050" firstSheet="9" activeTab="9"/>
  </bookViews>
  <sheets>
    <sheet name="INFO" sheetId="10" r:id="rId1"/>
    <sheet name="West Enfield" sheetId="3" r:id="rId2"/>
    <sheet name="Medway" sheetId="4" r:id="rId3"/>
    <sheet name="East Millinocket" sheetId="6" r:id="rId4"/>
    <sheet name="Dolby" sheetId="8" r:id="rId5"/>
    <sheet name="MillinocketQuakish" sheetId="5" r:id="rId6"/>
    <sheet name="North Twin" sheetId="7"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B9" i="7" l="1"/>
  <c r="E9" i="4"/>
  <c r="D9" i="4"/>
  <c r="C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<sst xmlns="http://schemas.openxmlformats.org/spreadsheetml/2006/main" count="448" uniqueCount="165">
  <si>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</si>
  <si>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</si>
  <si>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</si>
  <si>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</si>
  <si>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</si>
  <si>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</si>
  <si>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</si>
  <si>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</si>
  <si>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</si>
  <si>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</si>
  <si>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</si>
  <si>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</si>
  <si>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</si>
  <si>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</si>
  <si>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</si>
  <si>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</si>
  <si>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</si>
  <si>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</si>
  <si>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</si>
  <si>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</si>
  <si>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</si>
  <si>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</si>
  <si>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</si>
  <si>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</si>
  <si>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</si>
  <si>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</si>
  <si>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</si>
  <si>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</si>
  <si>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</si>
  <si>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</si>
  <si>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</si>
  <si>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</si>
  <si>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</si>
  <si>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</si>
  <si>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</si>
  <si>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Indigenous Lifeways</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</si>
  <si>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</si>
  <si>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</si>
  <si>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</si>
  <si>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</si>
  <si>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</si>
  <si>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</si>
  <si>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</si>
  <si>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</si>
  <si>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</si>
  <si>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</si>
  <si>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</si>
  <si>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</si>
  <si>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Adjusted for inflation using: https://www.calculator.net/inflation-calculator.html?cstartingamount1=1&amp;cinyear1=2014&amp;coutyear1=2018&amp;calctype=1&amp;x=124&amp;y=20</t>
  </si>
  <si>
    <t>Annuitized Cost for Improve Hydro</t>
  </si>
  <si>
    <t>Annuitized Cost Improve Hydro = CAPEX Hydro*((0.062)*(1+0.062)^20)/(((1+0.062)^20)-1)+O&amp;M</t>
  </si>
  <si>
    <t>Annuitized cost - annual cost of the project over its lifetime. Here, annual cost of improving hydropower generation at a project (equation comes from NREL, 1995 report), assumes a 20-year lifetime and 6.2% discount rate (O'Connor et al. 2015).</t>
  </si>
  <si>
    <t>https://www.nrel.gov/docs/legosti/old/5173.pdf</t>
  </si>
  <si>
    <t>p.25, P.26(respectively)</t>
  </si>
  <si>
    <t>Adjusted for inflation using: https://www.calculator.net/inflation-calculator.html?cstartingamount1=1&amp;cinyear1=2014&amp;coutyear1=2018&amp;calctype=1&amp;x=124&amp;y=21</t>
  </si>
  <si>
    <t>Annuitized Cost for Improve Fish</t>
  </si>
  <si>
    <t>Annuitized Cost Improve Fish = CAPEX Fish*((0.062)*(1+0.062)^20)/(((1+0.062)^20)-1)+O&amp;M</t>
  </si>
  <si>
    <t>Annuitized cost - annual cost of the project over its lifetime. Here, annual cost of improving fish passage at a project (equation comes from NREL, 1995 report), assumes a 20-year lifetime and 6.2% discount rate (O'Connor et al. 2015).</t>
  </si>
  <si>
    <t>p.14</t>
  </si>
  <si>
    <t>https://www1.eere.energy.gov/water/pdfs/doewater-00662.pdf</t>
  </si>
  <si>
    <t>Adjusted for inflation using: https://www.calculator.net/inflation-calculator.html?cstartingamount1=1&amp;cinyear1=2014&amp;coutyear1=2018&amp;calctype=1&amp;x=124&amp;y=22</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</si>
  <si>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</si>
  <si>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</si>
  <si>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</si>
  <si>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</si>
  <si>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</si>
  <si>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</si>
  <si>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p.5, eq. 12</t>
  </si>
  <si>
    <t>Rating 1 - 3 where 1 is 'low' hazard and3 is 'high' hazard</t>
  </si>
  <si>
    <t>Properties Impacted</t>
  </si>
  <si>
    <t>no. properties</t>
  </si>
  <si>
    <t>p.4, eq. 8</t>
  </si>
  <si>
    <t>Gigawatthours (GWh)/year</t>
  </si>
  <si>
    <t>Average annual electricity generation - gigawatthours of electricity generated annually at a particular dam site. Data comes directly from FERC license.</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</si>
  <si>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</si>
  <si>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</si>
  <si>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</si>
  <si>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</si>
  <si>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</si>
  <si>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</si>
  <si>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</si>
  <si>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</si>
  <si>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</si>
  <si>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</si>
  <si>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</si>
  <si>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</si>
  <si>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</si>
  <si>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</si>
  <si>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</si>
  <si>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</si>
  <si>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</si>
  <si>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</si>
  <si>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</si>
  <si>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</si>
  <si>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</si>
  <si>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</si>
  <si>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</si>
  <si>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</si>
  <si>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</si>
  <si>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</si>
  <si>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</si>
  <si>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</si>
  <si>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</si>
  <si>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</si>
  <si>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</si>
  <si>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</si>
  <si>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</si>
  <si>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</si>
  <si>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</si>
  <si>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</si>
  <si>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</si>
  <si>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</si>
  <si>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</si>
  <si>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</si>
  <si>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</si>
  <si>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</si>
  <si>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</si>
  <si>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</si>
  <si>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</si>
  <si>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</si>
  <si>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</si>
  <si>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</si>
  <si>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</si>
  <si>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</si>
  <si>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</si>
  <si>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</si>
  <si>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</si>
  <si>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</si>
  <si>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</si>
  <si>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</si>
  <si>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</si>
  <si>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</si>
  <si>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</si>
  <si>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</si>
  <si>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Annuitized cost - annual cost of a project over its lifetime. Here, we use the sum of annuitized capital cost for improved hydro and fish passage  plus O&amp;M.</t>
  </si>
  <si>
    <t>Annuitized Cost Fish &amp; Hydro = Annuitized Capital Cost for Improve Fish Passage + Annuitized Capital Cost for Improve Hydro+O&amp;M</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</si>
  <si>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</si>
  <si>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</si>
  <si>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</si>
  <si>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</si>
  <si>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</si>
  <si>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</si>
  <si>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</si>
  <si>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</si>
  <si>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</si>
  <si>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</si>
  <si>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</si>
  <si>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</si>
  <si>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</si>
  <si>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0 -16</t>
  </si>
  <si>
    <t>0 - 15</t>
  </si>
  <si>
    <t>12-26</t>
  </si>
  <si>
    <t>0-16</t>
  </si>
  <si>
    <t>2 - 17</t>
  </si>
  <si>
    <t>0 - 16</t>
  </si>
  <si>
    <t>Annual emissions reduction = 0.131*annual generation/1000000</t>
  </si>
  <si>
    <t>Annual CO2 emissions reduction - based on avoiding the Maine electricity generation mix, life cycle for coal and gas, point-source for other fossil fuels, subtracting life cycle for hydro diversion from Figure 6 in Song et al. (2018). Where dams are diversion-style, 0.180 is used as the GHG emissions avoided (kgCO2eq/kWh) value.</t>
  </si>
  <si>
    <t>Estimated as possible upstream sea-run fish (Atlantic salmon, Alewife, Blueback herring, American eel) habitat area calculated using functional habitat units (Roy et al., 2018).</t>
  </si>
  <si>
    <t>Estimated storage potential of the reservoir based on its volume, calculated from max depth to the hydraulic height of the damand the base of the dam (Roy et al., 2018)</t>
  </si>
  <si>
    <t>A proxy for safety based on the State hazard rating, which indicates the potential for downstream property damage, injury, and death in the case of dam breach (Roy et al., 2018).</t>
  </si>
  <si>
    <t>Estimated number of properties impacted by the decision alternative, based on potential changes in viewshed or property value (Roy et al., 2018).</t>
  </si>
  <si>
    <t>Averaged pre-survey input from all Penobscot Nation participants to be used for all decision alternatives because having a free-flowing Penobscot River is crucial to Penobscot Nation cultural traditions and lifeways.</t>
  </si>
  <si>
    <t>Calculated as the average of municipal and Penobscot Nation participant pre-survey input values.</t>
  </si>
  <si>
    <t>Calculated as the non-weighted average of participant pre-survey input values.</t>
  </si>
  <si>
    <t>Estimated downstream area of river that may increase or decrease with a dam decision alternative, represents functional area for whitewater recreation defined by Roy et al.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</si>
</sst>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6" fillId="0" borderId="0" xfId="0" applyFont="1" applyBorder="1" applyAlignment="1">
      <alignment horizontal="righ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0" fontId="0" fillId="0" borderId="0" xfId="0"/>
    <xf numFmtId="1" fontId="0" fillId="0" borderId="0" xfId="0" applyNumberFormat="1"/>
    <xf numFmtId="1" fontId="0" fillId="0" borderId="0" xfId="0" applyNumberFormat="1" applyFill="1" applyAlignment="1">
      <alignment horizontal="right" vertical="top"/>
    </xf>
    <xf numFmtId="165" fontId="0" fillId="0" borderId="0" xfId="0" applyNumberFormat="1" applyFill="1" applyAlignment="1">
      <alignment vertical="top"/>
    </xf>
    <xf numFmtId="165" fontId="0" fillId="0" borderId="0" xfId="0" applyNumberFormat="1" applyAlignment="1">
      <alignment vertical="top"/>
    </xf>
    <xf numFmtId="165" fontId="6" fillId="0" borderId="0" xfId="0" applyNumberFormat="1" applyFont="1" applyBorder="1" applyAlignment="1">
      <alignment horizontal="right" vertical="top" wrapText="1"/>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5" Type="http://schemas.openxmlformats.org/officeDocument/2006/relationships/printerSettings" Target="../printerSettings/printerSettings2.bin"/><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s="29" t="s">
        <v>125</v>
      </c>
    </row>
    <row r="2" spans="1:1" x14ac:dyDescent="0.25">
      <c r="A2" s="29" t="s">
        <v>124</v>
      </c>
    </row>
    <row r="3" spans="1:1" x14ac:dyDescent="0.25">
      <c r="A3" s="29"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abSelected="1" topLeftCell="B2" workbookViewId="0">
      <selection activeCell="E3" sqref="E3"/>
    </sheetView>
  </sheetViews>
  <sheetFormatPr defaultColWidth="14.42578125" defaultRowHeight="15" x14ac:dyDescent="0.25"/>
  <cols>
    <col min="1" max="1" width="12.42578125" style="11" customWidth="1"/>
    <col min="2" max="2" width="9.85546875" style="11" customWidth="1"/>
    <col min="3" max="3" width="9.28515625" style="11" customWidth="1"/>
    <col min="4" max="4" width="22.85546875" style="11" customWidth="1"/>
    <col min="5" max="5" width="49" style="11" customWidth="1"/>
    <col min="7" max="7" width="14.42578125" style="11"/>
    <col min="9" max="9" width="47.7109375" style="11" customWidth="1"/>
    <col min="10" max="16384" width="14.42578125" style="11"/>
  </cols>
  <sheetData>
    <row r="1" spans="1:27" ht="90" x14ac:dyDescent="0.25">
      <c r="A1" s="1" t="s">
        <v>0</v>
      </c>
      <c r="B1" s="2" t="s">
        <v>1</v>
      </c>
      <c r="C1" s="2" t="s">
        <v>126</v>
      </c>
      <c r="D1" s="2" t="s">
        <v>2</v>
      </c>
      <c r="E1" s="2" t="s">
        <v>3</v>
      </c>
      <c r="F1" s="3" t="s">
        <v>4</v>
      </c>
      <c r="G1" s="2" t="s">
        <v>6</v>
      </c>
      <c r="H1" s="3" t="s">
        <v>7</v>
      </c>
      <c r="I1" s="25" t="s">
        <v>8</v>
      </c>
      <c r="J1" s="4"/>
      <c r="K1" s="4"/>
      <c r="L1" s="4"/>
      <c r="M1" s="4"/>
      <c r="N1" s="4"/>
      <c r="O1" s="4"/>
      <c r="P1" s="4"/>
      <c r="Q1" s="4"/>
      <c r="R1" s="4"/>
      <c r="S1" s="4"/>
      <c r="T1" s="4"/>
      <c r="U1" s="4"/>
      <c r="V1" s="4"/>
      <c r="W1" s="4"/>
      <c r="X1" s="4"/>
      <c r="Y1" s="4"/>
      <c r="Z1" s="4"/>
      <c r="AA1" s="4"/>
    </row>
    <row r="2" spans="1:27" ht="60" x14ac:dyDescent="0.25">
      <c r="A2" s="5" t="s">
        <v>14</v>
      </c>
      <c r="B2" s="6" t="s">
        <v>130</v>
      </c>
      <c r="C2" s="4" t="s">
        <v>127</v>
      </c>
      <c r="D2" s="14" t="s">
        <v>16</v>
      </c>
      <c r="E2" s="4" t="s">
        <v>157</v>
      </c>
      <c r="F2" s="7" t="s">
        <v>17</v>
      </c>
      <c r="G2" s="14" t="s">
        <v>21</v>
      </c>
      <c r="H2" s="10" t="s">
        <v>22</v>
      </c>
      <c r="I2" s="26" t="s">
        <v>22</v>
      </c>
      <c r="J2" s="4"/>
      <c r="K2" s="4"/>
      <c r="L2" s="4"/>
      <c r="M2" s="4"/>
      <c r="N2" s="4"/>
      <c r="O2" s="4"/>
      <c r="P2" s="4"/>
      <c r="Q2" s="4"/>
      <c r="R2" s="4"/>
      <c r="S2" s="4"/>
      <c r="T2" s="4"/>
      <c r="U2" s="4"/>
      <c r="V2" s="4"/>
      <c r="W2" s="4"/>
      <c r="X2" s="4"/>
      <c r="Y2" s="4"/>
      <c r="Z2" s="4"/>
      <c r="AA2" s="4"/>
    </row>
    <row r="3" spans="1:27" ht="60" x14ac:dyDescent="0.25">
      <c r="A3" s="5" t="s">
        <v>27</v>
      </c>
      <c r="B3" s="6" t="s">
        <v>28</v>
      </c>
      <c r="C3" s="4" t="s">
        <v>127</v>
      </c>
      <c r="D3" s="14" t="s">
        <v>16</v>
      </c>
      <c r="E3" s="4" t="s">
        <v>164</v>
      </c>
      <c r="F3" s="7" t="s">
        <v>17</v>
      </c>
      <c r="G3" s="14" t="s">
        <v>31</v>
      </c>
      <c r="H3" s="10" t="s">
        <v>22</v>
      </c>
      <c r="I3" s="26" t="s">
        <v>32</v>
      </c>
      <c r="J3" s="4"/>
      <c r="K3" s="4"/>
      <c r="L3" s="4"/>
      <c r="M3" s="4"/>
      <c r="N3" s="4"/>
      <c r="O3" s="4"/>
      <c r="P3" s="4"/>
      <c r="Q3" s="4"/>
      <c r="R3" s="4"/>
      <c r="S3" s="4"/>
      <c r="T3" s="4"/>
      <c r="U3" s="4"/>
      <c r="V3" s="4"/>
      <c r="W3" s="4"/>
      <c r="X3" s="4"/>
      <c r="Y3" s="4"/>
      <c r="Z3" s="4"/>
      <c r="AA3" s="4"/>
    </row>
    <row r="4" spans="1:27" ht="60" x14ac:dyDescent="0.25">
      <c r="A4" s="5" t="s">
        <v>34</v>
      </c>
      <c r="B4" s="6" t="s">
        <v>131</v>
      </c>
      <c r="C4" s="4" t="s">
        <v>127</v>
      </c>
      <c r="D4" s="14" t="s">
        <v>16</v>
      </c>
      <c r="E4" s="4" t="s">
        <v>158</v>
      </c>
      <c r="F4" s="7" t="s">
        <v>17</v>
      </c>
      <c r="G4" s="14" t="s">
        <v>36</v>
      </c>
      <c r="H4" s="10" t="s">
        <v>22</v>
      </c>
      <c r="I4" s="26" t="s">
        <v>22</v>
      </c>
      <c r="J4" s="4"/>
      <c r="K4" s="4"/>
      <c r="L4" s="4"/>
      <c r="M4" s="4"/>
      <c r="N4" s="4"/>
      <c r="O4" s="4"/>
      <c r="P4" s="4"/>
      <c r="Q4" s="4"/>
      <c r="R4" s="4"/>
      <c r="S4" s="4"/>
      <c r="T4" s="4"/>
      <c r="U4" s="4"/>
      <c r="V4" s="4"/>
      <c r="W4" s="4"/>
      <c r="X4" s="4"/>
      <c r="Y4" s="4"/>
      <c r="Z4" s="4"/>
      <c r="AA4" s="4"/>
    </row>
    <row r="5" spans="1:27" ht="90" x14ac:dyDescent="0.25">
      <c r="A5" s="8" t="s">
        <v>37</v>
      </c>
      <c r="B5" s="6" t="s">
        <v>132</v>
      </c>
      <c r="C5" s="4" t="s">
        <v>127</v>
      </c>
      <c r="D5" s="14" t="s">
        <v>39</v>
      </c>
      <c r="E5" s="14" t="s">
        <v>40</v>
      </c>
      <c r="F5" s="9" t="s">
        <v>41</v>
      </c>
      <c r="G5" s="14" t="s">
        <v>47</v>
      </c>
      <c r="H5" s="10" t="s">
        <v>22</v>
      </c>
      <c r="I5" s="31" t="s">
        <v>48</v>
      </c>
      <c r="J5" s="4"/>
      <c r="K5" s="4"/>
      <c r="L5" s="4"/>
      <c r="M5" s="4"/>
      <c r="N5" s="4"/>
      <c r="O5" s="4"/>
      <c r="P5" s="4"/>
      <c r="Q5" s="4"/>
      <c r="R5" s="4"/>
      <c r="S5" s="4"/>
      <c r="T5" s="4"/>
      <c r="U5" s="4"/>
      <c r="V5" s="4"/>
      <c r="W5" s="4"/>
      <c r="X5" s="4"/>
      <c r="Y5" s="4"/>
      <c r="Z5" s="4"/>
      <c r="AA5" s="4"/>
    </row>
    <row r="6" spans="1:27" ht="75" x14ac:dyDescent="0.25">
      <c r="A6" s="8" t="s">
        <v>49</v>
      </c>
      <c r="B6" s="6" t="s">
        <v>132</v>
      </c>
      <c r="C6" s="4" t="s">
        <v>127</v>
      </c>
      <c r="D6" s="14" t="s">
        <v>50</v>
      </c>
      <c r="E6" s="14" t="s">
        <v>51</v>
      </c>
      <c r="F6" s="12" t="s">
        <v>52</v>
      </c>
      <c r="G6" s="14" t="s">
        <v>53</v>
      </c>
      <c r="H6" s="12" t="s">
        <v>41</v>
      </c>
      <c r="I6" s="31" t="s">
        <v>54</v>
      </c>
      <c r="J6" s="4"/>
      <c r="K6" s="4"/>
      <c r="L6" s="4"/>
      <c r="M6" s="4"/>
      <c r="N6" s="4"/>
      <c r="O6" s="4"/>
      <c r="P6" s="4"/>
      <c r="Q6" s="4"/>
      <c r="R6" s="4"/>
      <c r="S6" s="4"/>
      <c r="T6" s="4"/>
      <c r="U6" s="4"/>
      <c r="V6" s="4"/>
      <c r="W6" s="4"/>
      <c r="X6" s="4"/>
      <c r="Y6" s="4"/>
      <c r="Z6" s="4"/>
      <c r="AA6" s="4"/>
    </row>
    <row r="7" spans="1:27" ht="75" x14ac:dyDescent="0.25">
      <c r="A7" s="8" t="s">
        <v>55</v>
      </c>
      <c r="B7" s="6" t="s">
        <v>132</v>
      </c>
      <c r="C7" s="4" t="s">
        <v>127</v>
      </c>
      <c r="D7" s="14" t="s">
        <v>56</v>
      </c>
      <c r="E7" s="14" t="s">
        <v>57</v>
      </c>
      <c r="F7" s="12" t="s">
        <v>52</v>
      </c>
      <c r="G7" s="14" t="s">
        <v>58</v>
      </c>
      <c r="H7" s="12" t="s">
        <v>59</v>
      </c>
      <c r="I7" s="31" t="s">
        <v>60</v>
      </c>
      <c r="J7" s="4"/>
      <c r="K7" s="4"/>
      <c r="L7" s="4"/>
      <c r="M7" s="4"/>
      <c r="N7" s="4"/>
      <c r="O7" s="4"/>
      <c r="P7" s="4"/>
      <c r="Q7" s="4"/>
      <c r="R7" s="4"/>
      <c r="S7" s="4"/>
      <c r="T7" s="4"/>
      <c r="U7" s="4"/>
      <c r="V7" s="4"/>
      <c r="W7" s="4"/>
      <c r="X7" s="4"/>
      <c r="Y7" s="4"/>
      <c r="Z7" s="4"/>
      <c r="AA7" s="4"/>
    </row>
    <row r="8" spans="1:27" ht="105" x14ac:dyDescent="0.25">
      <c r="A8" s="8" t="s">
        <v>61</v>
      </c>
      <c r="B8" s="6" t="s">
        <v>132</v>
      </c>
      <c r="C8" s="4" t="s">
        <v>127</v>
      </c>
      <c r="D8" s="4" t="s">
        <v>135</v>
      </c>
      <c r="E8" s="4" t="s">
        <v>134</v>
      </c>
      <c r="F8" s="12" t="s">
        <v>59</v>
      </c>
      <c r="G8" s="4" t="s">
        <v>22</v>
      </c>
      <c r="H8" s="12" t="s">
        <v>41</v>
      </c>
      <c r="I8" s="31" t="s">
        <v>54</v>
      </c>
      <c r="J8" s="4"/>
      <c r="K8" s="4"/>
      <c r="L8" s="4"/>
      <c r="M8" s="4"/>
      <c r="N8" s="4"/>
      <c r="O8" s="4"/>
      <c r="P8" s="4"/>
      <c r="Q8" s="4"/>
      <c r="R8" s="4"/>
      <c r="S8" s="4"/>
      <c r="T8" s="4"/>
      <c r="U8" s="4"/>
      <c r="V8" s="4"/>
      <c r="W8" s="4"/>
      <c r="X8" s="4"/>
      <c r="Y8" s="4"/>
      <c r="Z8" s="4"/>
      <c r="AA8" s="4"/>
    </row>
    <row r="9" spans="1:27" ht="75" x14ac:dyDescent="0.25">
      <c r="A9" s="8" t="s">
        <v>62</v>
      </c>
      <c r="B9" s="6" t="s">
        <v>132</v>
      </c>
      <c r="C9" s="4" t="s">
        <v>127</v>
      </c>
      <c r="D9" s="14" t="s">
        <v>63</v>
      </c>
      <c r="E9" s="14" t="s">
        <v>64</v>
      </c>
      <c r="F9" s="9" t="s">
        <v>65</v>
      </c>
      <c r="G9" s="14" t="s">
        <v>53</v>
      </c>
      <c r="H9" s="10" t="s">
        <v>22</v>
      </c>
      <c r="I9" s="31" t="s">
        <v>60</v>
      </c>
      <c r="J9" s="4"/>
      <c r="K9" s="4"/>
      <c r="L9" s="4"/>
      <c r="M9" s="4"/>
      <c r="N9" s="4"/>
      <c r="O9" s="4"/>
      <c r="P9" s="4"/>
      <c r="Q9" s="4"/>
      <c r="R9" s="4"/>
      <c r="S9" s="4"/>
      <c r="T9" s="4"/>
      <c r="U9" s="4"/>
      <c r="V9" s="4"/>
      <c r="W9" s="4"/>
      <c r="X9" s="4"/>
      <c r="Y9" s="4"/>
      <c r="Z9" s="4"/>
      <c r="AA9" s="4"/>
    </row>
    <row r="10" spans="1:27" ht="60" x14ac:dyDescent="0.25">
      <c r="A10" s="13" t="s">
        <v>26</v>
      </c>
      <c r="B10" s="6" t="s">
        <v>66</v>
      </c>
      <c r="C10" s="4" t="s">
        <v>127</v>
      </c>
      <c r="D10" s="14" t="s">
        <v>16</v>
      </c>
      <c r="E10" s="4" t="s">
        <v>159</v>
      </c>
      <c r="F10" s="7" t="s">
        <v>17</v>
      </c>
      <c r="G10" s="14" t="s">
        <v>67</v>
      </c>
      <c r="H10" s="10" t="s">
        <v>22</v>
      </c>
      <c r="I10" s="26" t="s">
        <v>68</v>
      </c>
      <c r="J10" s="4"/>
      <c r="K10" s="4"/>
      <c r="L10" s="4"/>
      <c r="M10" s="4"/>
      <c r="N10" s="4"/>
      <c r="O10" s="4"/>
      <c r="P10" s="4"/>
      <c r="Q10" s="4"/>
      <c r="R10" s="4"/>
      <c r="S10" s="4"/>
      <c r="T10" s="4"/>
      <c r="U10" s="4"/>
      <c r="V10" s="4"/>
      <c r="W10" s="4"/>
      <c r="X10" s="4"/>
      <c r="Y10" s="4"/>
      <c r="Z10" s="4"/>
      <c r="AA10" s="4"/>
    </row>
    <row r="11" spans="1:27" ht="45" x14ac:dyDescent="0.25">
      <c r="A11" s="13" t="s">
        <v>69</v>
      </c>
      <c r="B11" s="6" t="s">
        <v>70</v>
      </c>
      <c r="C11" s="4" t="s">
        <v>127</v>
      </c>
      <c r="D11" s="14" t="s">
        <v>16</v>
      </c>
      <c r="E11" s="4" t="s">
        <v>160</v>
      </c>
      <c r="F11" s="7" t="s">
        <v>17</v>
      </c>
      <c r="G11" s="14" t="s">
        <v>71</v>
      </c>
      <c r="H11" s="10" t="s">
        <v>22</v>
      </c>
      <c r="I11" s="26" t="s">
        <v>22</v>
      </c>
      <c r="J11" s="4"/>
      <c r="K11" s="4"/>
      <c r="L11" s="4"/>
      <c r="M11" s="4"/>
      <c r="N11" s="4"/>
      <c r="O11" s="4"/>
      <c r="P11" s="4"/>
      <c r="Q11" s="4"/>
      <c r="R11" s="4"/>
      <c r="S11" s="4"/>
      <c r="T11" s="4"/>
      <c r="U11" s="4"/>
      <c r="V11" s="4"/>
      <c r="W11" s="4"/>
      <c r="X11" s="4"/>
      <c r="Y11" s="4"/>
      <c r="Z11" s="4"/>
      <c r="AA11" s="4"/>
    </row>
    <row r="12" spans="1:27" s="40" customFormat="1" ht="60" x14ac:dyDescent="0.25">
      <c r="A12" s="33" t="s">
        <v>136</v>
      </c>
      <c r="B12" s="34" t="s">
        <v>72</v>
      </c>
      <c r="C12" s="35" t="s">
        <v>127</v>
      </c>
      <c r="D12" s="36" t="s">
        <v>22</v>
      </c>
      <c r="E12" s="36" t="s">
        <v>73</v>
      </c>
      <c r="F12" s="37" t="s">
        <v>74</v>
      </c>
      <c r="G12" s="36" t="s">
        <v>22</v>
      </c>
      <c r="H12" s="38" t="s">
        <v>22</v>
      </c>
      <c r="I12" s="43"/>
      <c r="J12" s="35"/>
      <c r="K12" s="35"/>
      <c r="L12" s="35"/>
      <c r="M12" s="35"/>
      <c r="N12" s="35"/>
      <c r="O12" s="35"/>
      <c r="P12" s="35"/>
      <c r="Q12" s="35"/>
      <c r="R12" s="35"/>
      <c r="S12" s="35"/>
      <c r="T12" s="35"/>
      <c r="U12" s="35"/>
      <c r="V12" s="35"/>
      <c r="W12" s="35"/>
      <c r="X12" s="35"/>
      <c r="Y12" s="35"/>
      <c r="Z12" s="35"/>
      <c r="AA12" s="35"/>
    </row>
    <row r="13" spans="1:27" ht="105" x14ac:dyDescent="0.25">
      <c r="A13" s="8" t="s">
        <v>75</v>
      </c>
      <c r="B13" s="6" t="s">
        <v>133</v>
      </c>
      <c r="C13" s="4" t="s">
        <v>127</v>
      </c>
      <c r="D13" s="4" t="s">
        <v>155</v>
      </c>
      <c r="E13" s="62" t="s">
        <v>156</v>
      </c>
      <c r="F13" s="9" t="s">
        <v>76</v>
      </c>
      <c r="G13" s="14" t="s">
        <v>22</v>
      </c>
      <c r="H13" s="10" t="s">
        <v>22</v>
      </c>
      <c r="I13" s="26" t="s">
        <v>22</v>
      </c>
      <c r="J13" s="4"/>
      <c r="K13" s="4"/>
      <c r="L13" s="4"/>
      <c r="M13" s="4"/>
      <c r="N13" s="4"/>
      <c r="O13" s="4"/>
      <c r="P13" s="4"/>
      <c r="Q13" s="4"/>
      <c r="R13" s="4"/>
      <c r="S13" s="4"/>
      <c r="T13" s="4"/>
      <c r="U13" s="4"/>
      <c r="V13" s="4"/>
      <c r="W13" s="4"/>
      <c r="X13" s="4"/>
      <c r="Y13" s="4"/>
      <c r="Z13" s="4"/>
      <c r="AA13" s="4"/>
    </row>
    <row r="14" spans="1:27" ht="75" x14ac:dyDescent="0.25">
      <c r="A14" s="13" t="s">
        <v>77</v>
      </c>
      <c r="B14" s="6" t="s">
        <v>66</v>
      </c>
      <c r="C14" s="4" t="s">
        <v>127</v>
      </c>
      <c r="D14" s="14" t="s">
        <v>22</v>
      </c>
      <c r="E14" s="4" t="s">
        <v>137</v>
      </c>
      <c r="F14" s="10" t="s">
        <v>78</v>
      </c>
      <c r="G14" s="14" t="s">
        <v>22</v>
      </c>
      <c r="H14" s="10" t="s">
        <v>22</v>
      </c>
      <c r="I14" s="31" t="s">
        <v>161</v>
      </c>
      <c r="J14" s="4"/>
      <c r="K14" s="4"/>
      <c r="L14" s="4"/>
      <c r="M14" s="4"/>
      <c r="N14" s="4"/>
      <c r="O14" s="4"/>
      <c r="P14" s="4"/>
      <c r="Q14" s="4"/>
      <c r="R14" s="4"/>
      <c r="S14" s="4"/>
      <c r="T14" s="4"/>
      <c r="U14" s="4"/>
      <c r="V14" s="4"/>
      <c r="W14" s="4"/>
      <c r="X14" s="4"/>
      <c r="Y14" s="4"/>
      <c r="Z14" s="4"/>
      <c r="AA14" s="4"/>
    </row>
    <row r="15" spans="1:27" ht="45" x14ac:dyDescent="0.25">
      <c r="A15" s="13" t="s">
        <v>42</v>
      </c>
      <c r="B15" s="6" t="s">
        <v>66</v>
      </c>
      <c r="C15" s="4" t="s">
        <v>127</v>
      </c>
      <c r="D15" s="14" t="s">
        <v>22</v>
      </c>
      <c r="E15" s="14" t="s">
        <v>79</v>
      </c>
      <c r="F15" s="10" t="s">
        <v>78</v>
      </c>
      <c r="G15" s="14" t="s">
        <v>22</v>
      </c>
      <c r="H15" s="10" t="s">
        <v>22</v>
      </c>
      <c r="I15" s="31" t="s">
        <v>163</v>
      </c>
      <c r="J15" s="4"/>
      <c r="K15" s="4"/>
      <c r="L15" s="4"/>
      <c r="M15" s="4"/>
      <c r="N15" s="4"/>
      <c r="O15" s="4"/>
      <c r="P15" s="4"/>
      <c r="Q15" s="4"/>
      <c r="R15" s="4"/>
      <c r="S15" s="4"/>
      <c r="T15" s="4"/>
      <c r="U15" s="4"/>
      <c r="V15" s="4"/>
      <c r="W15" s="4"/>
      <c r="X15" s="4"/>
      <c r="Y15" s="4"/>
      <c r="Z15" s="4"/>
      <c r="AA15" s="4"/>
    </row>
    <row r="16" spans="1:27" ht="45" x14ac:dyDescent="0.25">
      <c r="A16" s="13" t="s">
        <v>43</v>
      </c>
      <c r="B16" s="6" t="s">
        <v>66</v>
      </c>
      <c r="C16" s="4" t="s">
        <v>127</v>
      </c>
      <c r="D16" s="14" t="s">
        <v>22</v>
      </c>
      <c r="E16" s="14" t="s">
        <v>80</v>
      </c>
      <c r="F16" s="10" t="s">
        <v>78</v>
      </c>
      <c r="G16" s="14" t="s">
        <v>22</v>
      </c>
      <c r="H16" s="10" t="s">
        <v>22</v>
      </c>
      <c r="I16" s="31" t="s">
        <v>162</v>
      </c>
      <c r="J16" s="4"/>
      <c r="K16" s="4"/>
      <c r="L16" s="4"/>
      <c r="M16" s="4"/>
      <c r="N16" s="4"/>
      <c r="O16" s="4"/>
      <c r="P16" s="4"/>
      <c r="Q16" s="4"/>
      <c r="R16" s="4"/>
      <c r="S16" s="4"/>
      <c r="T16" s="4"/>
      <c r="U16" s="4"/>
      <c r="V16" s="4"/>
      <c r="W16" s="4"/>
      <c r="X16" s="4"/>
      <c r="Y16" s="4"/>
      <c r="Z16" s="4"/>
      <c r="AA16" s="4"/>
    </row>
    <row r="17" spans="1:27" ht="45" x14ac:dyDescent="0.25">
      <c r="A17" s="13" t="s">
        <v>44</v>
      </c>
      <c r="B17" s="6" t="s">
        <v>66</v>
      </c>
      <c r="C17" s="4" t="s">
        <v>127</v>
      </c>
      <c r="D17" s="14" t="s">
        <v>22</v>
      </c>
      <c r="E17" s="14" t="s">
        <v>81</v>
      </c>
      <c r="F17" s="10" t="s">
        <v>78</v>
      </c>
      <c r="G17" s="14" t="s">
        <v>22</v>
      </c>
      <c r="H17" s="10" t="s">
        <v>22</v>
      </c>
      <c r="I17" s="31" t="s">
        <v>163</v>
      </c>
      <c r="J17" s="4"/>
      <c r="K17" s="4"/>
      <c r="L17" s="4"/>
      <c r="M17" s="4"/>
      <c r="N17" s="4"/>
      <c r="O17" s="4"/>
      <c r="P17" s="4"/>
      <c r="Q17" s="4"/>
      <c r="R17" s="4"/>
      <c r="S17" s="4"/>
      <c r="T17" s="4"/>
      <c r="U17" s="4"/>
      <c r="V17" s="4"/>
      <c r="W17" s="4"/>
      <c r="X17" s="4"/>
      <c r="Y17" s="4"/>
      <c r="Z17" s="4"/>
      <c r="AA17" s="4"/>
    </row>
    <row r="18" spans="1:27" ht="30" x14ac:dyDescent="0.25">
      <c r="A18" s="13" t="s">
        <v>45</v>
      </c>
      <c r="B18" s="6" t="s">
        <v>66</v>
      </c>
      <c r="C18" s="4" t="s">
        <v>127</v>
      </c>
      <c r="D18" s="14" t="s">
        <v>22</v>
      </c>
      <c r="E18" s="14" t="s">
        <v>82</v>
      </c>
      <c r="F18" s="10" t="s">
        <v>78</v>
      </c>
      <c r="G18" s="14" t="s">
        <v>22</v>
      </c>
      <c r="H18" s="10" t="s">
        <v>22</v>
      </c>
      <c r="I18" s="31" t="s">
        <v>163</v>
      </c>
      <c r="J18" s="4"/>
      <c r="K18" s="4"/>
      <c r="L18" s="4"/>
      <c r="M18" s="4"/>
      <c r="N18" s="4"/>
      <c r="O18" s="4"/>
      <c r="P18" s="4"/>
      <c r="Q18" s="4"/>
      <c r="R18" s="4"/>
      <c r="S18" s="4"/>
      <c r="T18" s="4"/>
      <c r="U18" s="4"/>
      <c r="V18" s="4"/>
      <c r="W18" s="4"/>
      <c r="X18" s="4"/>
      <c r="Y18" s="4"/>
      <c r="Z18" s="4"/>
      <c r="AA18" s="4"/>
    </row>
    <row r="19" spans="1:27" ht="75" x14ac:dyDescent="0.25">
      <c r="A19" s="13" t="s">
        <v>46</v>
      </c>
      <c r="B19" s="6" t="s">
        <v>66</v>
      </c>
      <c r="C19" s="4" t="s">
        <v>127</v>
      </c>
      <c r="D19" s="14" t="s">
        <v>22</v>
      </c>
      <c r="E19" s="14" t="s">
        <v>83</v>
      </c>
      <c r="F19" s="10" t="s">
        <v>78</v>
      </c>
      <c r="G19" s="14" t="s">
        <v>22</v>
      </c>
      <c r="H19" s="10" t="s">
        <v>22</v>
      </c>
      <c r="I19" s="31" t="s">
        <v>161</v>
      </c>
      <c r="J19" s="4"/>
      <c r="K19" s="4"/>
      <c r="L19" s="4"/>
      <c r="M19" s="4"/>
      <c r="N19" s="4"/>
      <c r="O19" s="4"/>
      <c r="P19" s="4"/>
      <c r="Q19" s="4"/>
      <c r="R19" s="4"/>
      <c r="S19" s="4"/>
      <c r="T19" s="4"/>
      <c r="U19" s="4"/>
      <c r="V19" s="4"/>
      <c r="W19" s="4"/>
      <c r="X19" s="4"/>
      <c r="Y19" s="4"/>
      <c r="Z19" s="4"/>
      <c r="AA19" s="4"/>
    </row>
    <row r="20" spans="1:27" s="40" customFormat="1" ht="60" x14ac:dyDescent="0.25">
      <c r="A20" s="33" t="s">
        <v>84</v>
      </c>
      <c r="B20" s="34" t="s">
        <v>85</v>
      </c>
      <c r="C20" s="35" t="s">
        <v>128</v>
      </c>
      <c r="D20" s="36" t="s">
        <v>86</v>
      </c>
      <c r="E20" s="36" t="s">
        <v>87</v>
      </c>
      <c r="F20" s="37" t="s">
        <v>88</v>
      </c>
      <c r="G20" s="36" t="s">
        <v>89</v>
      </c>
      <c r="H20" s="38" t="s">
        <v>22</v>
      </c>
      <c r="I20" s="39" t="s">
        <v>143</v>
      </c>
      <c r="J20" s="35"/>
      <c r="K20" s="35"/>
      <c r="L20" s="35"/>
      <c r="M20" s="35"/>
      <c r="N20" s="35"/>
      <c r="O20" s="35"/>
      <c r="P20" s="35"/>
      <c r="Q20" s="35"/>
      <c r="R20" s="35"/>
      <c r="S20" s="35"/>
      <c r="T20" s="35"/>
      <c r="U20" s="35"/>
      <c r="V20" s="35"/>
      <c r="W20" s="35"/>
      <c r="X20" s="35"/>
      <c r="Y20" s="35"/>
      <c r="Z20" s="35"/>
      <c r="AA20" s="35"/>
    </row>
    <row r="21" spans="1:27" s="40" customFormat="1" ht="45" x14ac:dyDescent="0.25">
      <c r="A21" s="33" t="s">
        <v>90</v>
      </c>
      <c r="B21" s="34" t="s">
        <v>91</v>
      </c>
      <c r="C21" s="35" t="s">
        <v>128</v>
      </c>
      <c r="D21" s="36" t="s">
        <v>22</v>
      </c>
      <c r="E21" s="41" t="s">
        <v>144</v>
      </c>
      <c r="F21" s="38" t="s">
        <v>22</v>
      </c>
      <c r="G21" s="36" t="s">
        <v>22</v>
      </c>
      <c r="H21" s="38" t="s">
        <v>22</v>
      </c>
      <c r="I21" s="42" t="s">
        <v>138</v>
      </c>
      <c r="J21" s="35"/>
      <c r="K21" s="35"/>
      <c r="L21" s="35"/>
      <c r="M21" s="35"/>
      <c r="N21" s="35"/>
      <c r="O21" s="35"/>
      <c r="P21" s="35"/>
      <c r="Q21" s="35"/>
      <c r="R21" s="35"/>
      <c r="S21" s="35"/>
      <c r="T21" s="35"/>
      <c r="U21" s="35"/>
      <c r="V21" s="35"/>
      <c r="W21" s="35"/>
      <c r="X21" s="35"/>
      <c r="Y21" s="35"/>
      <c r="Z21" s="35"/>
      <c r="AA21" s="35"/>
    </row>
    <row r="22" spans="1:27" ht="90" x14ac:dyDescent="0.25">
      <c r="A22" s="8" t="s">
        <v>92</v>
      </c>
      <c r="B22" s="6" t="s">
        <v>91</v>
      </c>
      <c r="C22" s="4" t="s">
        <v>128</v>
      </c>
      <c r="D22" s="14" t="s">
        <v>22</v>
      </c>
      <c r="E22" s="4" t="s">
        <v>93</v>
      </c>
      <c r="F22" s="9" t="s">
        <v>94</v>
      </c>
      <c r="G22" s="14" t="s">
        <v>95</v>
      </c>
      <c r="H22" s="10" t="s">
        <v>22</v>
      </c>
      <c r="I22" s="32" t="s">
        <v>141</v>
      </c>
      <c r="J22" s="4"/>
      <c r="K22" s="4"/>
      <c r="L22" s="4"/>
      <c r="M22" s="4"/>
      <c r="N22" s="4"/>
      <c r="O22" s="4"/>
      <c r="P22" s="4"/>
      <c r="Q22" s="4"/>
      <c r="R22" s="4"/>
      <c r="S22" s="4"/>
      <c r="T22" s="4"/>
      <c r="U22" s="4"/>
      <c r="V22" s="4"/>
      <c r="W22" s="4"/>
      <c r="X22" s="4"/>
      <c r="Y22" s="4"/>
      <c r="Z22" s="4"/>
      <c r="AA22" s="4"/>
    </row>
    <row r="23" spans="1:27" ht="150" x14ac:dyDescent="0.25">
      <c r="A23" s="8" t="s">
        <v>96</v>
      </c>
      <c r="B23" s="6" t="s">
        <v>91</v>
      </c>
      <c r="C23" s="4" t="s">
        <v>128</v>
      </c>
      <c r="D23" s="14" t="s">
        <v>97</v>
      </c>
      <c r="E23" s="15" t="s">
        <v>98</v>
      </c>
      <c r="F23" s="16" t="s">
        <v>59</v>
      </c>
      <c r="G23" s="17" t="s">
        <v>99</v>
      </c>
      <c r="H23" s="10" t="s">
        <v>22</v>
      </c>
      <c r="I23" s="32" t="s">
        <v>139</v>
      </c>
      <c r="J23" s="4"/>
      <c r="K23" s="4"/>
      <c r="L23" s="4"/>
      <c r="M23" s="4"/>
      <c r="N23" s="4"/>
      <c r="O23" s="4"/>
      <c r="P23" s="4"/>
      <c r="Q23" s="4"/>
      <c r="R23" s="4"/>
      <c r="S23" s="4"/>
      <c r="T23" s="4"/>
      <c r="U23" s="4"/>
      <c r="V23" s="4"/>
      <c r="W23" s="4"/>
      <c r="X23" s="4"/>
      <c r="Y23" s="4"/>
      <c r="Z23" s="4"/>
      <c r="AA23" s="4"/>
    </row>
    <row r="24" spans="1:27" ht="60" x14ac:dyDescent="0.25">
      <c r="A24" s="8" t="s">
        <v>100</v>
      </c>
      <c r="B24" s="6" t="s">
        <v>91</v>
      </c>
      <c r="C24" s="4" t="s">
        <v>128</v>
      </c>
      <c r="D24" s="14" t="s">
        <v>101</v>
      </c>
      <c r="E24" s="15" t="s">
        <v>102</v>
      </c>
      <c r="F24" s="10" t="s">
        <v>22</v>
      </c>
      <c r="G24" s="14" t="s">
        <v>22</v>
      </c>
      <c r="H24" s="10" t="s">
        <v>22</v>
      </c>
      <c r="I24" s="32" t="s">
        <v>140</v>
      </c>
      <c r="J24" s="4"/>
      <c r="K24" s="4"/>
      <c r="L24" s="4"/>
      <c r="M24" s="4"/>
      <c r="N24" s="4"/>
      <c r="O24" s="4"/>
      <c r="P24" s="4"/>
      <c r="Q24" s="4"/>
      <c r="R24" s="4"/>
      <c r="S24" s="4"/>
      <c r="T24" s="4"/>
      <c r="U24" s="4"/>
      <c r="V24" s="4"/>
      <c r="W24" s="4"/>
      <c r="X24" s="4"/>
      <c r="Y24" s="4"/>
      <c r="Z24" s="4"/>
      <c r="AA24" s="4"/>
    </row>
    <row r="25" spans="1:27" ht="225" x14ac:dyDescent="0.25">
      <c r="A25" s="8" t="s">
        <v>103</v>
      </c>
      <c r="B25" s="6" t="s">
        <v>38</v>
      </c>
      <c r="C25" s="4" t="s">
        <v>128</v>
      </c>
      <c r="D25" s="14" t="s">
        <v>104</v>
      </c>
      <c r="E25" s="14" t="s">
        <v>105</v>
      </c>
      <c r="F25" s="12" t="s">
        <v>41</v>
      </c>
      <c r="G25" s="14" t="s">
        <v>47</v>
      </c>
      <c r="H25" s="12" t="s">
        <v>106</v>
      </c>
      <c r="I25" s="31" t="s">
        <v>107</v>
      </c>
      <c r="J25" s="4"/>
      <c r="K25" s="4"/>
      <c r="L25" s="4"/>
      <c r="M25" s="4"/>
      <c r="N25" s="4"/>
      <c r="O25" s="4"/>
      <c r="P25" s="4"/>
      <c r="Q25" s="4"/>
      <c r="R25" s="4"/>
      <c r="S25" s="4"/>
      <c r="T25" s="4"/>
      <c r="U25" s="4"/>
      <c r="V25" s="4"/>
      <c r="W25" s="4"/>
      <c r="X25" s="4"/>
      <c r="Y25" s="4"/>
      <c r="Z25" s="4"/>
      <c r="AA25" s="4"/>
    </row>
    <row r="26" spans="1:27" ht="120" x14ac:dyDescent="0.25">
      <c r="A26" s="8" t="s">
        <v>108</v>
      </c>
      <c r="B26" s="6" t="s">
        <v>72</v>
      </c>
      <c r="C26" s="4" t="s">
        <v>128</v>
      </c>
      <c r="D26" s="4" t="s">
        <v>142</v>
      </c>
      <c r="E26" s="14" t="s">
        <v>109</v>
      </c>
      <c r="F26" s="9" t="s">
        <v>94</v>
      </c>
      <c r="G26" s="14" t="s">
        <v>95</v>
      </c>
      <c r="H26" s="10" t="s">
        <v>22</v>
      </c>
      <c r="I26" s="31" t="s">
        <v>145</v>
      </c>
      <c r="J26" s="4"/>
      <c r="K26" s="4"/>
      <c r="L26" s="4"/>
      <c r="M26" s="4"/>
      <c r="N26" s="4"/>
      <c r="O26" s="4"/>
      <c r="P26" s="4"/>
      <c r="Q26" s="4"/>
      <c r="R26" s="4"/>
      <c r="S26" s="4"/>
      <c r="T26" s="4"/>
      <c r="U26" s="4"/>
      <c r="V26" s="4"/>
      <c r="W26" s="4"/>
      <c r="X26" s="4"/>
      <c r="Y26" s="4"/>
      <c r="Z26" s="4"/>
      <c r="AA26" s="4"/>
    </row>
    <row r="27" spans="1:27" ht="30" x14ac:dyDescent="0.25">
      <c r="A27" s="8" t="s">
        <v>110</v>
      </c>
      <c r="B27" s="6" t="s">
        <v>111</v>
      </c>
      <c r="C27" s="4" t="s">
        <v>128</v>
      </c>
      <c r="D27" s="14" t="s">
        <v>22</v>
      </c>
      <c r="E27" s="14" t="s">
        <v>112</v>
      </c>
      <c r="F27" s="9" t="s">
        <v>74</v>
      </c>
      <c r="G27" s="14" t="s">
        <v>22</v>
      </c>
      <c r="H27" s="9" t="s">
        <v>94</v>
      </c>
      <c r="I27" s="26" t="s">
        <v>22</v>
      </c>
      <c r="J27" s="4"/>
      <c r="K27" s="4"/>
      <c r="L27" s="4"/>
      <c r="M27" s="4"/>
      <c r="N27" s="4"/>
      <c r="O27" s="4"/>
      <c r="P27" s="4"/>
      <c r="Q27" s="4"/>
      <c r="R27" s="4"/>
      <c r="S27" s="4"/>
      <c r="T27" s="4"/>
      <c r="U27" s="4"/>
      <c r="V27" s="4"/>
      <c r="W27" s="4"/>
      <c r="X27" s="4"/>
      <c r="Y27" s="4"/>
      <c r="Z27" s="4"/>
      <c r="AA27" s="4"/>
    </row>
    <row r="28" spans="1:27" ht="60" x14ac:dyDescent="0.25">
      <c r="A28" s="18" t="s">
        <v>113</v>
      </c>
      <c r="B28" s="19" t="s">
        <v>111</v>
      </c>
      <c r="C28" s="30" t="s">
        <v>128</v>
      </c>
      <c r="D28" s="20" t="s">
        <v>22</v>
      </c>
      <c r="E28" s="44" t="s">
        <v>146</v>
      </c>
      <c r="F28" s="21" t="s">
        <v>94</v>
      </c>
      <c r="G28" s="20" t="s">
        <v>95</v>
      </c>
      <c r="H28" s="22" t="s">
        <v>22</v>
      </c>
      <c r="I28" s="27" t="s">
        <v>22</v>
      </c>
      <c r="J28" s="4"/>
      <c r="K28" s="4"/>
      <c r="L28" s="4"/>
      <c r="M28" s="4"/>
      <c r="N28" s="4"/>
      <c r="O28" s="4"/>
      <c r="P28" s="4"/>
      <c r="Q28" s="4"/>
      <c r="R28" s="4"/>
      <c r="S28" s="4"/>
      <c r="T28" s="4"/>
      <c r="U28" s="4"/>
      <c r="V28" s="4"/>
      <c r="W28" s="4"/>
      <c r="X28" s="4"/>
      <c r="Y28" s="4"/>
      <c r="Z28" s="4"/>
      <c r="AA28" s="4"/>
    </row>
    <row r="29" spans="1:27" x14ac:dyDescent="0.25">
      <c r="A29" s="24" t="s">
        <v>147</v>
      </c>
      <c r="F29" s="24"/>
      <c r="H29" s="23"/>
      <c r="I29" s="28"/>
    </row>
    <row r="30" spans="1:27" x14ac:dyDescent="0.25">
      <c r="F30" s="24"/>
      <c r="H30" s="23"/>
      <c r="I30" s="28"/>
    </row>
    <row r="31" spans="1:27" x14ac:dyDescent="0.25">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25">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25">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25">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25">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25">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25">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25">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row r="1008" spans="1:27" x14ac:dyDescent="0.25">
      <c r="A1008" s="4"/>
      <c r="B1008" s="4"/>
      <c r="C1008" s="4"/>
      <c r="D1008" s="4"/>
      <c r="E1008" s="4"/>
      <c r="F1008" s="24"/>
      <c r="G1008" s="4"/>
      <c r="H1008" s="24"/>
      <c r="I1008" s="4"/>
      <c r="J1008" s="4"/>
      <c r="K1008" s="4"/>
      <c r="L1008" s="4"/>
      <c r="M1008" s="4"/>
      <c r="N1008" s="4"/>
      <c r="O1008" s="4"/>
      <c r="P1008" s="4"/>
      <c r="Q1008" s="4"/>
      <c r="R1008" s="4"/>
      <c r="S1008" s="4"/>
      <c r="T1008" s="4"/>
      <c r="U1008" s="4"/>
      <c r="V1008" s="4"/>
      <c r="W1008" s="4"/>
      <c r="X1008" s="4"/>
      <c r="Y1008" s="4"/>
      <c r="Z1008" s="4"/>
      <c r="AA1008" s="4"/>
    </row>
    <row r="1009" spans="1:27" x14ac:dyDescent="0.25">
      <c r="A1009" s="4"/>
      <c r="B1009" s="4"/>
      <c r="C1009" s="4"/>
      <c r="D1009" s="4"/>
      <c r="E1009" s="4"/>
      <c r="F1009" s="24"/>
      <c r="G1009" s="4"/>
      <c r="H1009" s="24"/>
      <c r="I1009" s="4"/>
      <c r="J1009" s="4"/>
      <c r="K1009" s="4"/>
      <c r="L1009" s="4"/>
      <c r="M1009" s="4"/>
      <c r="N1009" s="4"/>
      <c r="O1009" s="4"/>
      <c r="P1009" s="4"/>
      <c r="Q1009" s="4"/>
      <c r="R1009" s="4"/>
      <c r="S1009" s="4"/>
      <c r="T1009" s="4"/>
      <c r="U1009" s="4"/>
      <c r="V1009" s="4"/>
      <c r="W1009" s="4"/>
      <c r="X1009" s="4"/>
      <c r="Y1009" s="4"/>
      <c r="Z1009" s="4"/>
      <c r="AA1009" s="4"/>
    </row>
  </sheetData>
  <hyperlinks>
    <hyperlink ref="F2" r:id="rId1"/>
    <hyperlink ref="F3" r:id="rId2"/>
    <hyperlink ref="F4" r:id="rId3"/>
    <hyperlink ref="F5" r:id="rId4"/>
    <hyperlink ref="F6" r:id="rId5"/>
    <hyperlink ref="H6" r:id="rId6"/>
    <hyperlink ref="F7" r:id="rId7"/>
    <hyperlink ref="H7" r:id="rId8"/>
    <hyperlink ref="F8" r:id="rId9"/>
    <hyperlink ref="H8" r:id="rId10"/>
    <hyperlink ref="F9" r:id="rId11"/>
    <hyperlink ref="F10" r:id="rId12"/>
    <hyperlink ref="F11" r:id="rId13"/>
    <hyperlink ref="F12" r:id="rId14"/>
    <hyperlink ref="F13" r:id="rId15"/>
    <hyperlink ref="F20" r:id="rId16"/>
    <hyperlink ref="F22" r:id="rId17"/>
    <hyperlink ref="F23" r:id="rId18"/>
    <hyperlink ref="F25" r:id="rId19"/>
    <hyperlink ref="H25" r:id="rId20"/>
    <hyperlink ref="F26" r:id="rId21"/>
    <hyperlink ref="F27" r:id="rId22"/>
    <hyperlink ref="H27" r:id="rId23"/>
    <hyperlink ref="F28"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workbookViewId="0">
      <pane xSplit="1" topLeftCell="D1" activePane="topRight" state="frozen"/>
      <selection pane="topRight" activeCell="B10" sqref="B10:F15"/>
    </sheetView>
  </sheetViews>
  <sheetFormatPr defaultColWidth="14.42578125" defaultRowHeight="15" customHeight="1" x14ac:dyDescent="0.25"/>
  <cols>
    <col min="1" max="1" width="25.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24200</v>
      </c>
      <c r="C2" s="50">
        <v>55480</v>
      </c>
      <c r="D2" s="50">
        <v>24200</v>
      </c>
      <c r="E2" s="50">
        <v>55480</v>
      </c>
      <c r="F2" s="50">
        <v>86750</v>
      </c>
    </row>
    <row r="3" spans="1:26" ht="30" x14ac:dyDescent="0.25">
      <c r="A3" s="49" t="s">
        <v>23</v>
      </c>
      <c r="B3" s="50">
        <v>11.7</v>
      </c>
      <c r="C3" s="50">
        <v>11.7</v>
      </c>
      <c r="D3" s="50">
        <v>11.7</v>
      </c>
      <c r="E3" s="50">
        <v>11.7</v>
      </c>
      <c r="F3" s="61" t="s">
        <v>151</v>
      </c>
    </row>
    <row r="4" spans="1:26" ht="30" x14ac:dyDescent="0.25">
      <c r="A4" s="49" t="s">
        <v>24</v>
      </c>
      <c r="B4" s="50">
        <v>0</v>
      </c>
      <c r="C4" s="50">
        <v>0</v>
      </c>
      <c r="D4" s="50">
        <v>0</v>
      </c>
      <c r="E4" s="50">
        <v>0</v>
      </c>
      <c r="F4" s="50">
        <v>0</v>
      </c>
    </row>
    <row r="5" spans="1:26" ht="30" x14ac:dyDescent="0.25">
      <c r="A5" s="49" t="s">
        <v>25</v>
      </c>
      <c r="B5" s="50">
        <v>948.97299999999996</v>
      </c>
      <c r="C5" s="50">
        <v>1066.577</v>
      </c>
      <c r="D5" s="50">
        <v>948.97299999999996</v>
      </c>
      <c r="E5" s="50">
        <v>1066.577</v>
      </c>
      <c r="F5" s="50">
        <v>179.28899999999999</v>
      </c>
    </row>
    <row r="6" spans="1:26" x14ac:dyDescent="0.25">
      <c r="A6" s="51" t="s">
        <v>26</v>
      </c>
      <c r="B6" s="50">
        <v>3</v>
      </c>
      <c r="C6" s="50">
        <v>3</v>
      </c>
      <c r="D6" s="50">
        <v>3</v>
      </c>
      <c r="E6" s="50">
        <v>3</v>
      </c>
      <c r="F6" s="50">
        <v>0</v>
      </c>
    </row>
    <row r="7" spans="1:26" ht="30" x14ac:dyDescent="0.25">
      <c r="A7" s="51" t="s">
        <v>29</v>
      </c>
      <c r="B7" s="50">
        <v>0</v>
      </c>
      <c r="C7" s="50">
        <v>0</v>
      </c>
      <c r="D7" s="50">
        <v>0</v>
      </c>
      <c r="E7" s="50">
        <v>0</v>
      </c>
      <c r="F7" s="50">
        <v>5</v>
      </c>
    </row>
    <row r="8" spans="1:26" ht="30" x14ac:dyDescent="0.25">
      <c r="A8" s="51" t="s">
        <v>30</v>
      </c>
      <c r="B8" s="45">
        <v>73</v>
      </c>
      <c r="C8" s="45">
        <v>73</v>
      </c>
      <c r="D8" s="45">
        <v>73</v>
      </c>
      <c r="E8" s="45">
        <v>73</v>
      </c>
      <c r="F8" s="45">
        <v>0</v>
      </c>
    </row>
    <row r="9" spans="1:26" ht="30" x14ac:dyDescent="0.25">
      <c r="A9" s="51" t="s">
        <v>33</v>
      </c>
      <c r="B9" s="65">
        <f>9612.21085822381/1000</f>
        <v>9.6122108582238113</v>
      </c>
      <c r="C9" s="65">
        <f t="shared" ref="C9:E9" si="0">9612.21085822381/1000</f>
        <v>9.6122108582238113</v>
      </c>
      <c r="D9" s="65">
        <f t="shared" si="0"/>
        <v>9.6122108582238113</v>
      </c>
      <c r="E9" s="65">
        <f t="shared" si="0"/>
        <v>9.6122108582238113</v>
      </c>
      <c r="F9" s="45">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30" x14ac:dyDescent="0.25">
      <c r="A15" s="51" t="s">
        <v>46</v>
      </c>
      <c r="B15" s="52"/>
      <c r="C15" s="52"/>
      <c r="D15" s="52"/>
      <c r="E15" s="52"/>
      <c r="F15" s="52"/>
    </row>
    <row r="16" spans="1:26" ht="30"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10" sqref="B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0">
        <v>0</v>
      </c>
      <c r="D2" s="50">
        <v>0</v>
      </c>
      <c r="E2" s="50">
        <v>0</v>
      </c>
      <c r="F2" s="50">
        <v>0</v>
      </c>
    </row>
    <row r="3" spans="1:26" ht="30" x14ac:dyDescent="0.25">
      <c r="A3" s="49" t="s">
        <v>23</v>
      </c>
      <c r="B3" s="50">
        <v>0</v>
      </c>
      <c r="C3" s="50">
        <v>0</v>
      </c>
      <c r="D3" s="50">
        <v>0</v>
      </c>
      <c r="E3" s="50">
        <v>0</v>
      </c>
      <c r="F3" s="58" t="s">
        <v>150</v>
      </c>
    </row>
    <row r="4" spans="1:26" x14ac:dyDescent="0.25">
      <c r="A4" s="49" t="s">
        <v>24</v>
      </c>
      <c r="B4" s="50">
        <v>0</v>
      </c>
      <c r="C4" s="50">
        <v>0</v>
      </c>
      <c r="D4" s="50">
        <v>0</v>
      </c>
      <c r="E4" s="50">
        <v>0</v>
      </c>
      <c r="F4" s="50">
        <v>0</v>
      </c>
    </row>
    <row r="5" spans="1:26" ht="30" x14ac:dyDescent="0.25">
      <c r="A5" s="49" t="s">
        <v>25</v>
      </c>
      <c r="B5" s="50">
        <v>246</v>
      </c>
      <c r="C5" s="50">
        <v>278.81900000000002</v>
      </c>
      <c r="D5" s="50">
        <v>1148.393</v>
      </c>
      <c r="E5" s="50">
        <v>1181.212</v>
      </c>
      <c r="F5" s="50">
        <v>160.15100000000001</v>
      </c>
    </row>
    <row r="6" spans="1:26" x14ac:dyDescent="0.25">
      <c r="A6" s="51" t="s">
        <v>26</v>
      </c>
      <c r="B6" s="50">
        <v>3</v>
      </c>
      <c r="C6" s="50">
        <v>3</v>
      </c>
      <c r="D6" s="50">
        <v>3</v>
      </c>
      <c r="E6" s="50">
        <v>3</v>
      </c>
      <c r="F6" s="50">
        <v>0</v>
      </c>
    </row>
    <row r="7" spans="1:26" x14ac:dyDescent="0.25">
      <c r="A7" s="51" t="s">
        <v>29</v>
      </c>
      <c r="B7" s="50">
        <v>0</v>
      </c>
      <c r="C7" s="50">
        <v>0</v>
      </c>
      <c r="D7" s="50">
        <v>0</v>
      </c>
      <c r="E7" s="50">
        <v>0</v>
      </c>
      <c r="F7" s="50">
        <v>11</v>
      </c>
    </row>
    <row r="8" spans="1:26" ht="30" x14ac:dyDescent="0.25">
      <c r="A8" s="51" t="s">
        <v>30</v>
      </c>
      <c r="B8" s="45">
        <v>28</v>
      </c>
      <c r="C8" s="45">
        <v>28</v>
      </c>
      <c r="D8" s="45">
        <v>48</v>
      </c>
      <c r="E8" s="45">
        <v>48</v>
      </c>
      <c r="F8" s="45">
        <v>0</v>
      </c>
    </row>
    <row r="9" spans="1:26" ht="30" x14ac:dyDescent="0.25">
      <c r="A9" s="51" t="s">
        <v>33</v>
      </c>
      <c r="B9" s="66">
        <f>5058.83186163302/1000</f>
        <v>5.0588318616330197</v>
      </c>
      <c r="C9" s="66">
        <f>8676.48487896361/1000</f>
        <v>8.6764848789636115</v>
      </c>
      <c r="D9" s="66">
        <f>5058.83186163302/1000</f>
        <v>5.0588318616330197</v>
      </c>
      <c r="E9" s="66">
        <f>8676.48487896361/1000</f>
        <v>8.6764848789636115</v>
      </c>
      <c r="F9" s="45">
        <v>0</v>
      </c>
    </row>
    <row r="10" spans="1:26" x14ac:dyDescent="0.25">
      <c r="A10" s="51" t="s">
        <v>35</v>
      </c>
      <c r="B10" s="52"/>
      <c r="C10" s="52"/>
      <c r="D10" s="52"/>
      <c r="E10" s="52"/>
      <c r="F10" s="52"/>
    </row>
    <row r="11" spans="1:26" x14ac:dyDescent="0.25">
      <c r="A11" s="51" t="s">
        <v>42</v>
      </c>
      <c r="B11" s="52"/>
      <c r="C11" s="63"/>
      <c r="D11" s="52"/>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5.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3" sqref="B3"/>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116</v>
      </c>
      <c r="D2" s="52">
        <v>0</v>
      </c>
      <c r="E2" s="52" t="s">
        <v>116</v>
      </c>
      <c r="F2" s="52" t="s">
        <v>117</v>
      </c>
    </row>
    <row r="3" spans="1:26" ht="30" x14ac:dyDescent="0.25">
      <c r="A3" s="49" t="s">
        <v>23</v>
      </c>
      <c r="B3" s="50">
        <v>0.29859999999999998</v>
      </c>
      <c r="C3" s="50">
        <v>0.29859999999999998</v>
      </c>
      <c r="D3" s="50">
        <v>0.29859999999999998</v>
      </c>
      <c r="E3" s="50">
        <v>0.29859999999999998</v>
      </c>
      <c r="F3" s="60" t="s">
        <v>152</v>
      </c>
    </row>
    <row r="4" spans="1:26" x14ac:dyDescent="0.25">
      <c r="A4" s="49" t="s">
        <v>24</v>
      </c>
      <c r="B4" s="50">
        <v>0</v>
      </c>
      <c r="C4" s="50">
        <v>0</v>
      </c>
      <c r="D4" s="50">
        <v>0</v>
      </c>
      <c r="E4" s="50">
        <v>0</v>
      </c>
      <c r="F4" s="50">
        <v>0</v>
      </c>
    </row>
    <row r="5" spans="1:26" ht="30" x14ac:dyDescent="0.25">
      <c r="A5" s="49" t="s">
        <v>25</v>
      </c>
      <c r="B5" s="50">
        <v>406.4</v>
      </c>
      <c r="C5" s="50">
        <v>470.74299999999999</v>
      </c>
      <c r="D5" s="50">
        <v>1897.182</v>
      </c>
      <c r="E5" s="50">
        <v>1961.5250000000001</v>
      </c>
      <c r="F5" s="50">
        <v>168.458</v>
      </c>
    </row>
    <row r="6" spans="1:26" x14ac:dyDescent="0.25">
      <c r="A6" s="51" t="s">
        <v>26</v>
      </c>
      <c r="B6" s="50">
        <v>1</v>
      </c>
      <c r="C6" s="50">
        <v>1</v>
      </c>
      <c r="D6" s="50">
        <v>1</v>
      </c>
      <c r="E6" s="50">
        <v>1</v>
      </c>
      <c r="F6" s="50">
        <v>0</v>
      </c>
    </row>
    <row r="7" spans="1:26" x14ac:dyDescent="0.25">
      <c r="A7" s="51" t="s">
        <v>29</v>
      </c>
      <c r="B7" s="50">
        <v>0</v>
      </c>
      <c r="C7" s="50">
        <v>0</v>
      </c>
      <c r="D7" s="50">
        <v>0</v>
      </c>
      <c r="E7" s="50">
        <v>0</v>
      </c>
      <c r="F7" s="50">
        <v>0</v>
      </c>
    </row>
    <row r="8" spans="1:26" ht="30" x14ac:dyDescent="0.25">
      <c r="A8" s="51" t="s">
        <v>30</v>
      </c>
      <c r="B8" s="45">
        <v>38</v>
      </c>
      <c r="C8" s="45">
        <v>38</v>
      </c>
      <c r="D8" s="45">
        <v>60</v>
      </c>
      <c r="E8" s="45">
        <v>60</v>
      </c>
      <c r="F8" s="50">
        <v>0</v>
      </c>
    </row>
    <row r="9" spans="1:26" ht="30" x14ac:dyDescent="0.25">
      <c r="A9" s="51" t="s">
        <v>33</v>
      </c>
      <c r="B9" s="67">
        <v>6.782771221</v>
      </c>
      <c r="C9" s="67">
        <v>6.782771221</v>
      </c>
      <c r="D9" s="68">
        <v>10.756990114000001</v>
      </c>
      <c r="E9" s="68">
        <v>10.756990114000001</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1.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10" sqref="B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120</v>
      </c>
      <c r="D2" s="52">
        <v>0</v>
      </c>
      <c r="E2" s="52" t="s">
        <v>120</v>
      </c>
      <c r="F2" s="52" t="s">
        <v>121</v>
      </c>
    </row>
    <row r="3" spans="1:26" ht="30" x14ac:dyDescent="0.25">
      <c r="A3" s="49" t="s">
        <v>23</v>
      </c>
      <c r="B3" s="50">
        <v>0.32500000000000001</v>
      </c>
      <c r="C3" s="50">
        <v>0.32500000000000001</v>
      </c>
      <c r="D3" s="50">
        <v>0.32500000000000001</v>
      </c>
      <c r="E3" s="50">
        <v>0.32500000000000001</v>
      </c>
      <c r="F3" s="61" t="s">
        <v>154</v>
      </c>
    </row>
    <row r="4" spans="1:26" x14ac:dyDescent="0.25">
      <c r="A4" s="49" t="s">
        <v>24</v>
      </c>
      <c r="B4" s="54">
        <f t="shared" ref="B4:E4" si="0">33163/100000</f>
        <v>0.33162999999999998</v>
      </c>
      <c r="C4" s="54">
        <f t="shared" si="0"/>
        <v>0.33162999999999998</v>
      </c>
      <c r="D4" s="54">
        <f t="shared" si="0"/>
        <v>0.33162999999999998</v>
      </c>
      <c r="E4" s="54">
        <f t="shared" si="0"/>
        <v>0.33162999999999998</v>
      </c>
      <c r="F4" s="55">
        <v>0</v>
      </c>
    </row>
    <row r="5" spans="1:26" ht="30" x14ac:dyDescent="0.25">
      <c r="A5" s="49" t="s">
        <v>25</v>
      </c>
      <c r="B5" s="50">
        <v>1229.307</v>
      </c>
      <c r="C5" s="50">
        <v>1414.53</v>
      </c>
      <c r="D5" s="50">
        <v>1229.307</v>
      </c>
      <c r="E5" s="50">
        <v>1414.53</v>
      </c>
      <c r="F5" s="50">
        <v>319.43299999999999</v>
      </c>
    </row>
    <row r="6" spans="1:26" x14ac:dyDescent="0.25">
      <c r="A6" s="51" t="s">
        <v>26</v>
      </c>
      <c r="B6" s="50">
        <v>2</v>
      </c>
      <c r="C6" s="50">
        <v>2</v>
      </c>
      <c r="D6" s="50">
        <v>2</v>
      </c>
      <c r="E6" s="50">
        <v>2</v>
      </c>
      <c r="F6" s="50">
        <v>0</v>
      </c>
    </row>
    <row r="7" spans="1:26" x14ac:dyDescent="0.25">
      <c r="A7" s="51" t="s">
        <v>29</v>
      </c>
      <c r="B7" s="50">
        <v>0</v>
      </c>
      <c r="C7" s="50">
        <v>0</v>
      </c>
      <c r="D7" s="50">
        <v>0</v>
      </c>
      <c r="E7" s="50">
        <v>0</v>
      </c>
      <c r="F7" s="50">
        <v>25</v>
      </c>
    </row>
    <row r="8" spans="1:26" ht="30" x14ac:dyDescent="0.25">
      <c r="A8" s="51" t="s">
        <v>30</v>
      </c>
      <c r="B8" s="50">
        <v>98.1</v>
      </c>
      <c r="C8" s="50">
        <v>98.1</v>
      </c>
      <c r="D8" s="50">
        <v>98.1</v>
      </c>
      <c r="E8" s="50">
        <v>98.1</v>
      </c>
      <c r="F8" s="50">
        <v>0</v>
      </c>
    </row>
    <row r="9" spans="1:26" ht="30" x14ac:dyDescent="0.25">
      <c r="A9" s="51" t="s">
        <v>33</v>
      </c>
      <c r="B9" s="68">
        <v>12.88193832</v>
      </c>
      <c r="C9" s="68">
        <v>12.88193832</v>
      </c>
      <c r="D9" s="68">
        <v>12.88193832</v>
      </c>
      <c r="E9" s="68">
        <v>12.88193832</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29.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opLeftCell="B1" workbookViewId="0">
      <selection activeCell="B10" sqref="B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114</v>
      </c>
      <c r="D2" s="52">
        <v>0</v>
      </c>
      <c r="E2" s="52" t="s">
        <v>114</v>
      </c>
      <c r="F2" s="52" t="s">
        <v>115</v>
      </c>
    </row>
    <row r="3" spans="1:26" ht="30" x14ac:dyDescent="0.25">
      <c r="A3" s="49" t="s">
        <v>23</v>
      </c>
      <c r="B3" s="50">
        <v>0.29859999999999998</v>
      </c>
      <c r="C3" s="50">
        <v>0.29859999999999998</v>
      </c>
      <c r="D3" s="50">
        <v>0.29859999999999998</v>
      </c>
      <c r="E3" s="50">
        <v>0.29859999999999998</v>
      </c>
      <c r="F3" s="59" t="s">
        <v>149</v>
      </c>
    </row>
    <row r="4" spans="1:26" x14ac:dyDescent="0.25">
      <c r="A4" s="49" t="s">
        <v>24</v>
      </c>
      <c r="B4" s="54">
        <f t="shared" ref="B4:E4" si="0">9869/100000</f>
        <v>9.869E-2</v>
      </c>
      <c r="C4" s="54">
        <f t="shared" si="0"/>
        <v>9.869E-2</v>
      </c>
      <c r="D4" s="54">
        <f t="shared" si="0"/>
        <v>9.869E-2</v>
      </c>
      <c r="E4" s="54">
        <f t="shared" si="0"/>
        <v>9.869E-2</v>
      </c>
      <c r="F4" s="55">
        <v>0</v>
      </c>
    </row>
    <row r="5" spans="1:26" ht="30" x14ac:dyDescent="0.25">
      <c r="A5" s="49" t="s">
        <v>25</v>
      </c>
      <c r="B5" s="50">
        <v>1657.029</v>
      </c>
      <c r="C5" s="50">
        <v>1969.8309999999999</v>
      </c>
      <c r="D5" s="50">
        <v>1657.029</v>
      </c>
      <c r="E5" s="50">
        <v>1969.8309999999999</v>
      </c>
      <c r="F5" s="50">
        <v>215.15199999999999</v>
      </c>
    </row>
    <row r="6" spans="1:26" x14ac:dyDescent="0.25">
      <c r="A6" s="51" t="s">
        <v>26</v>
      </c>
      <c r="B6" s="50">
        <v>1</v>
      </c>
      <c r="C6" s="50">
        <v>1</v>
      </c>
      <c r="D6" s="50">
        <v>1</v>
      </c>
      <c r="E6" s="50">
        <v>1</v>
      </c>
      <c r="F6" s="50">
        <v>0</v>
      </c>
    </row>
    <row r="7" spans="1:26" x14ac:dyDescent="0.25">
      <c r="A7" s="51" t="s">
        <v>29</v>
      </c>
      <c r="B7" s="50">
        <v>0</v>
      </c>
      <c r="C7" s="50">
        <v>0</v>
      </c>
      <c r="D7" s="50">
        <v>0</v>
      </c>
      <c r="E7" s="50">
        <v>0</v>
      </c>
      <c r="F7" s="50">
        <v>9</v>
      </c>
    </row>
    <row r="8" spans="1:26" ht="30" x14ac:dyDescent="0.25">
      <c r="A8" s="51" t="s">
        <v>30</v>
      </c>
      <c r="B8" s="45">
        <v>203</v>
      </c>
      <c r="C8" s="45">
        <v>203</v>
      </c>
      <c r="D8" s="45">
        <v>203</v>
      </c>
      <c r="E8" s="45">
        <v>203</v>
      </c>
      <c r="F8" s="50">
        <v>0</v>
      </c>
    </row>
    <row r="9" spans="1:26" ht="30" x14ac:dyDescent="0.25">
      <c r="A9" s="51" t="s">
        <v>33</v>
      </c>
      <c r="B9" s="67">
        <v>26.69620857</v>
      </c>
      <c r="C9" s="67">
        <v>26.69620857</v>
      </c>
      <c r="D9" s="67">
        <v>26.69620857</v>
      </c>
      <c r="E9" s="67">
        <v>26.69620857</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3"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10" sqref="B10: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118</v>
      </c>
      <c r="D2" s="52">
        <v>0</v>
      </c>
      <c r="E2" s="52" t="s">
        <v>118</v>
      </c>
      <c r="F2" s="52" t="s">
        <v>119</v>
      </c>
    </row>
    <row r="3" spans="1:26" ht="30" x14ac:dyDescent="0.25">
      <c r="A3" s="49" t="s">
        <v>23</v>
      </c>
      <c r="B3" s="50">
        <v>1.57</v>
      </c>
      <c r="C3" s="50">
        <v>1.57</v>
      </c>
      <c r="D3" s="50">
        <v>1.57</v>
      </c>
      <c r="E3" s="50">
        <v>1.57</v>
      </c>
      <c r="F3" s="61" t="s">
        <v>153</v>
      </c>
    </row>
    <row r="4" spans="1:26" x14ac:dyDescent="0.25">
      <c r="A4" s="49" t="s">
        <v>24</v>
      </c>
      <c r="B4" s="54">
        <f t="shared" ref="B4:E4" si="0">21456/100000</f>
        <v>0.21456</v>
      </c>
      <c r="C4" s="54">
        <f t="shared" si="0"/>
        <v>0.21456</v>
      </c>
      <c r="D4" s="54">
        <f t="shared" si="0"/>
        <v>0.21456</v>
      </c>
      <c r="E4" s="54">
        <f t="shared" si="0"/>
        <v>0.21456</v>
      </c>
      <c r="F4" s="55">
        <v>0</v>
      </c>
    </row>
    <row r="5" spans="1:26" ht="30" x14ac:dyDescent="0.25">
      <c r="A5" s="49" t="s">
        <v>25</v>
      </c>
      <c r="B5" s="50">
        <v>402.8</v>
      </c>
      <c r="C5" s="50">
        <v>467.46300000000002</v>
      </c>
      <c r="D5" s="50">
        <v>1880.377</v>
      </c>
      <c r="E5" s="50">
        <v>1945.04</v>
      </c>
      <c r="F5" s="50">
        <v>212.08799999999999</v>
      </c>
    </row>
    <row r="6" spans="1:26" x14ac:dyDescent="0.25">
      <c r="A6" s="51" t="s">
        <v>26</v>
      </c>
      <c r="B6" s="50">
        <v>2</v>
      </c>
      <c r="C6" s="50">
        <v>2</v>
      </c>
      <c r="D6" s="50">
        <v>2</v>
      </c>
      <c r="E6" s="50">
        <v>2</v>
      </c>
      <c r="F6" s="50">
        <v>0</v>
      </c>
    </row>
    <row r="7" spans="1:26" x14ac:dyDescent="0.25">
      <c r="A7" s="51" t="s">
        <v>29</v>
      </c>
      <c r="B7" s="50">
        <v>0</v>
      </c>
      <c r="C7" s="50">
        <v>0</v>
      </c>
      <c r="D7" s="50">
        <v>0</v>
      </c>
      <c r="E7" s="50">
        <v>0</v>
      </c>
      <c r="F7" s="50">
        <v>589</v>
      </c>
    </row>
    <row r="8" spans="1:26" ht="30" x14ac:dyDescent="0.25">
      <c r="A8" s="51" t="s">
        <v>30</v>
      </c>
      <c r="B8" s="45">
        <v>47</v>
      </c>
      <c r="C8" s="45">
        <v>47</v>
      </c>
      <c r="D8" s="45">
        <v>75</v>
      </c>
      <c r="E8" s="45">
        <v>75</v>
      </c>
      <c r="F8" s="50">
        <v>0</v>
      </c>
    </row>
    <row r="9" spans="1:26" ht="30" x14ac:dyDescent="0.25">
      <c r="A9" s="51" t="s">
        <v>33</v>
      </c>
      <c r="B9" s="68">
        <f>8.509949038</f>
        <v>8.5099490380000002</v>
      </c>
      <c r="C9" s="68">
        <v>8.5099490380000002</v>
      </c>
      <c r="D9" s="68">
        <v>13.426482992</v>
      </c>
      <c r="E9" s="68">
        <v>13.426482992</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2.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10" sqref="B10:F15"/>
    </sheetView>
  </sheetViews>
  <sheetFormatPr defaultColWidth="14.42578125" defaultRowHeight="15" customHeight="1" x14ac:dyDescent="0.25"/>
  <cols>
    <col min="1" max="1" width="36.425781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122</v>
      </c>
      <c r="D2" s="52">
        <v>0</v>
      </c>
      <c r="E2" s="52" t="s">
        <v>122</v>
      </c>
      <c r="F2" s="52" t="s">
        <v>123</v>
      </c>
    </row>
    <row r="3" spans="1:26" ht="30" x14ac:dyDescent="0.25">
      <c r="A3" s="49" t="s">
        <v>23</v>
      </c>
      <c r="B3" s="52">
        <v>0</v>
      </c>
      <c r="C3" s="52">
        <v>0</v>
      </c>
      <c r="D3" s="52">
        <v>0</v>
      </c>
      <c r="E3" s="52">
        <v>0</v>
      </c>
      <c r="F3" s="52">
        <v>0</v>
      </c>
    </row>
    <row r="4" spans="1:26" x14ac:dyDescent="0.25">
      <c r="A4" s="49" t="s">
        <v>24</v>
      </c>
      <c r="B4" s="56">
        <f t="shared" ref="B4:E4" si="0">40583/100000</f>
        <v>0.40583000000000002</v>
      </c>
      <c r="C4" s="56">
        <f t="shared" si="0"/>
        <v>0.40583000000000002</v>
      </c>
      <c r="D4" s="56">
        <f t="shared" si="0"/>
        <v>0.40583000000000002</v>
      </c>
      <c r="E4" s="56">
        <f t="shared" si="0"/>
        <v>0.40583000000000002</v>
      </c>
      <c r="F4" s="52">
        <v>0</v>
      </c>
    </row>
    <row r="5" spans="1:26" ht="30" x14ac:dyDescent="0.25">
      <c r="A5" s="49" t="s">
        <v>25</v>
      </c>
      <c r="B5" s="52">
        <v>1</v>
      </c>
      <c r="C5" s="52">
        <v>6.6459999999999999</v>
      </c>
      <c r="D5" s="52">
        <v>101.877</v>
      </c>
      <c r="E5" s="52">
        <v>107.523</v>
      </c>
      <c r="F5" s="52">
        <v>61.843000000000004</v>
      </c>
    </row>
    <row r="6" spans="1:26" x14ac:dyDescent="0.25">
      <c r="A6" s="51" t="s">
        <v>26</v>
      </c>
      <c r="B6" s="52">
        <v>2</v>
      </c>
      <c r="C6" s="52">
        <v>2</v>
      </c>
      <c r="D6" s="52">
        <v>2</v>
      </c>
      <c r="E6" s="52">
        <v>2</v>
      </c>
      <c r="F6" s="52">
        <v>0</v>
      </c>
    </row>
    <row r="7" spans="1:26" x14ac:dyDescent="0.25">
      <c r="A7" s="51" t="s">
        <v>29</v>
      </c>
      <c r="B7" s="52">
        <v>0</v>
      </c>
      <c r="C7" s="52">
        <v>0</v>
      </c>
      <c r="D7" s="52">
        <v>0</v>
      </c>
      <c r="E7" s="52">
        <v>0</v>
      </c>
      <c r="F7" s="52">
        <v>119</v>
      </c>
    </row>
    <row r="8" spans="1:26" ht="30" x14ac:dyDescent="0.25">
      <c r="A8" s="51" t="s">
        <v>30</v>
      </c>
      <c r="B8" s="52">
        <v>0</v>
      </c>
      <c r="C8" s="52">
        <v>0</v>
      </c>
      <c r="D8" s="45">
        <v>1</v>
      </c>
      <c r="E8" s="45">
        <v>1</v>
      </c>
      <c r="F8" s="52">
        <v>0</v>
      </c>
    </row>
    <row r="9" spans="1:26" ht="30" x14ac:dyDescent="0.25">
      <c r="A9" s="51" t="s">
        <v>33</v>
      </c>
      <c r="B9" s="58">
        <v>0</v>
      </c>
      <c r="C9" s="52">
        <v>0</v>
      </c>
      <c r="D9" s="68">
        <v>9.5859479999999997E-2</v>
      </c>
      <c r="E9" s="68">
        <v>9.5859479999999997E-2</v>
      </c>
      <c r="F9" s="52">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0.7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selection activeCell="B10" sqref="B10:F15"/>
    </sheetView>
  </sheetViews>
  <sheetFormatPr defaultColWidth="14.42578125" defaultRowHeight="15" customHeight="1" x14ac:dyDescent="0.25"/>
  <cols>
    <col min="1" max="1" width="36"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18</v>
      </c>
      <c r="D2" s="52">
        <v>0</v>
      </c>
      <c r="E2" s="52" t="s">
        <v>18</v>
      </c>
      <c r="F2" s="52" t="s">
        <v>19</v>
      </c>
    </row>
    <row r="3" spans="1:26" x14ac:dyDescent="0.25">
      <c r="A3" s="49" t="s">
        <v>20</v>
      </c>
      <c r="B3" s="50">
        <v>2.2000000000000002</v>
      </c>
      <c r="C3" s="50">
        <v>2.2000000000000002</v>
      </c>
      <c r="D3" s="50">
        <v>2.2000000000000002</v>
      </c>
      <c r="E3" s="50">
        <v>2.2000000000000002</v>
      </c>
      <c r="F3" s="61" t="s">
        <v>153</v>
      </c>
    </row>
    <row r="4" spans="1:26" x14ac:dyDescent="0.25">
      <c r="A4" s="49" t="s">
        <v>24</v>
      </c>
      <c r="B4" s="57">
        <f t="shared" ref="B4:E4" si="0">1378212/100000</f>
        <v>13.782120000000001</v>
      </c>
      <c r="C4" s="57">
        <f t="shared" si="0"/>
        <v>13.782120000000001</v>
      </c>
      <c r="D4" s="57">
        <f t="shared" si="0"/>
        <v>13.782120000000001</v>
      </c>
      <c r="E4" s="57">
        <f t="shared" si="0"/>
        <v>13.782120000000001</v>
      </c>
      <c r="F4" s="50">
        <v>0</v>
      </c>
    </row>
    <row r="5" spans="1:26" ht="30" x14ac:dyDescent="0.25">
      <c r="A5" s="49" t="s">
        <v>25</v>
      </c>
      <c r="B5" s="50">
        <v>747</v>
      </c>
      <c r="C5" s="50">
        <v>1072.415</v>
      </c>
      <c r="D5" s="50">
        <v>3487.1930000000002</v>
      </c>
      <c r="E5" s="50">
        <v>3812.6080000000002</v>
      </c>
      <c r="F5" s="50">
        <v>723.72</v>
      </c>
    </row>
    <row r="6" spans="1:26" x14ac:dyDescent="0.25">
      <c r="A6" s="51" t="s">
        <v>26</v>
      </c>
      <c r="B6" s="50">
        <v>3</v>
      </c>
      <c r="C6" s="50">
        <v>3</v>
      </c>
      <c r="D6" s="50">
        <v>3</v>
      </c>
      <c r="E6" s="50">
        <v>3</v>
      </c>
      <c r="F6" s="50">
        <v>0</v>
      </c>
    </row>
    <row r="7" spans="1:26" x14ac:dyDescent="0.25">
      <c r="A7" s="51" t="s">
        <v>29</v>
      </c>
      <c r="B7" s="50">
        <v>0</v>
      </c>
      <c r="C7" s="50">
        <v>0</v>
      </c>
      <c r="D7" s="50">
        <v>0</v>
      </c>
      <c r="E7" s="50">
        <v>0</v>
      </c>
      <c r="F7" s="50">
        <v>43</v>
      </c>
    </row>
    <row r="8" spans="1:26" ht="30" x14ac:dyDescent="0.25">
      <c r="A8" s="51" t="s">
        <v>30</v>
      </c>
      <c r="B8" s="45">
        <v>234</v>
      </c>
      <c r="C8" s="45">
        <v>234</v>
      </c>
      <c r="D8" s="45">
        <v>281</v>
      </c>
      <c r="E8" s="45">
        <v>281</v>
      </c>
      <c r="F8" s="50">
        <v>0</v>
      </c>
    </row>
    <row r="9" spans="1:26" ht="30" x14ac:dyDescent="0.25">
      <c r="A9" s="51" t="s">
        <v>33</v>
      </c>
      <c r="B9" s="68">
        <v>30.727559299999999</v>
      </c>
      <c r="C9" s="68">
        <v>30.727559299999999</v>
      </c>
      <c r="D9" s="68">
        <v>36.843596282999997</v>
      </c>
      <c r="E9" s="68">
        <v>36.843596282999997</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2.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MillinocketQuakish</vt:lpstr>
      <vt:lpstr>North Twin</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2019-09-21T14:58:39Z</dcterms:modified>
</cp:coreProperties>
</file>