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tariogov-my.sharepoint.com/personal/lindsey_russell_ontario_ca/Documents/Documents/SEM_SEI/SEM/SEM 2020/SEM 2021/"/>
    </mc:Choice>
  </mc:AlternateContent>
  <xr:revisionPtr revIDLastSave="14" documentId="8_{2406DD74-0367-481A-B9C4-B67DC530962F}" xr6:coauthVersionLast="45" xr6:coauthVersionMax="45" xr10:uidLastSave="{DCC82C81-5648-45A9-8BA6-9E0E91FF6ECE}"/>
  <bookViews>
    <workbookView xWindow="-120" yWindow="-120" windowWidth="29040" windowHeight="15840" xr2:uid="{00000000-000D-0000-FFFF-FFFF00000000}"/>
  </bookViews>
  <sheets>
    <sheet name="Species Comp_SO_ED" sheetId="1" r:id="rId1"/>
    <sheet name="Residual Trees" sheetId="4" r:id="rId2"/>
    <sheet name="Ecosite" sheetId="7" r:id="rId3"/>
    <sheet name="Calculations" sheetId="2" r:id="rId4"/>
    <sheet name="Set-up screen" sheetId="5" r:id="rId5"/>
    <sheet name="Output scre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O12" i="1"/>
  <c r="N25" i="1"/>
  <c r="N16" i="1"/>
  <c r="V15" i="1" l="1"/>
  <c r="Q6" i="4"/>
  <c r="S6" i="4"/>
  <c r="N6" i="4"/>
  <c r="O6" i="4"/>
  <c r="P6" i="4"/>
  <c r="R6" i="4"/>
  <c r="M6" i="4"/>
  <c r="C36" i="6"/>
  <c r="M31" i="2"/>
  <c r="M30" i="2"/>
  <c r="N214" i="1"/>
  <c r="N205" i="1"/>
  <c r="N196" i="1"/>
  <c r="N187" i="1"/>
  <c r="N178" i="1"/>
  <c r="N169" i="1"/>
  <c r="N160" i="1"/>
  <c r="N151" i="1"/>
  <c r="N142" i="1"/>
  <c r="N133" i="1"/>
  <c r="N124" i="1"/>
  <c r="N115" i="1"/>
  <c r="N106" i="1"/>
  <c r="N97" i="1"/>
  <c r="N88" i="1"/>
  <c r="N79" i="1"/>
  <c r="N70" i="1"/>
  <c r="N61" i="1"/>
  <c r="N52" i="1"/>
  <c r="N43" i="1"/>
  <c r="N34" i="1"/>
  <c r="B36" i="6" l="1"/>
  <c r="V114" i="1" l="1"/>
  <c r="W114" i="1"/>
  <c r="X114" i="1"/>
  <c r="Y114" i="1"/>
  <c r="Z114" i="1"/>
  <c r="V78" i="1"/>
  <c r="W78" i="1"/>
  <c r="X78" i="1"/>
  <c r="Y78" i="1"/>
  <c r="Z78" i="1"/>
  <c r="V87" i="1"/>
  <c r="W87" i="1"/>
  <c r="X87" i="1"/>
  <c r="Y87" i="1"/>
  <c r="Z87" i="1"/>
  <c r="Z213" i="1"/>
  <c r="Y213" i="1"/>
  <c r="X213" i="1"/>
  <c r="W213" i="1"/>
  <c r="V213" i="1"/>
  <c r="Z204" i="1"/>
  <c r="Y204" i="1"/>
  <c r="X204" i="1"/>
  <c r="W204" i="1"/>
  <c r="V204" i="1"/>
  <c r="Z195" i="1"/>
  <c r="Y195" i="1"/>
  <c r="X195" i="1"/>
  <c r="W195" i="1"/>
  <c r="V195" i="1"/>
  <c r="Z186" i="1"/>
  <c r="Y186" i="1"/>
  <c r="X186" i="1"/>
  <c r="W186" i="1"/>
  <c r="V186" i="1"/>
  <c r="Z177" i="1"/>
  <c r="Y177" i="1"/>
  <c r="X177" i="1"/>
  <c r="W177" i="1"/>
  <c r="V177" i="1"/>
  <c r="Z168" i="1"/>
  <c r="Y168" i="1"/>
  <c r="X168" i="1"/>
  <c r="W168" i="1"/>
  <c r="V168" i="1"/>
  <c r="Z159" i="1"/>
  <c r="Y159" i="1"/>
  <c r="X159" i="1"/>
  <c r="W159" i="1"/>
  <c r="V159" i="1"/>
  <c r="Z150" i="1"/>
  <c r="Y150" i="1"/>
  <c r="X150" i="1"/>
  <c r="W150" i="1"/>
  <c r="V150" i="1"/>
  <c r="Z141" i="1"/>
  <c r="Y141" i="1"/>
  <c r="X141" i="1"/>
  <c r="W141" i="1"/>
  <c r="V141" i="1"/>
  <c r="Z132" i="1"/>
  <c r="Y132" i="1"/>
  <c r="X132" i="1"/>
  <c r="W132" i="1"/>
  <c r="V132" i="1"/>
  <c r="Z123" i="1"/>
  <c r="Y123" i="1"/>
  <c r="X123" i="1"/>
  <c r="W123" i="1"/>
  <c r="V123" i="1"/>
  <c r="Z105" i="1"/>
  <c r="Y105" i="1"/>
  <c r="X105" i="1"/>
  <c r="W105" i="1"/>
  <c r="V105" i="1"/>
  <c r="Z96" i="1"/>
  <c r="Y96" i="1"/>
  <c r="X96" i="1"/>
  <c r="W96" i="1"/>
  <c r="V96" i="1"/>
  <c r="Z69" i="1"/>
  <c r="Y69" i="1"/>
  <c r="X69" i="1"/>
  <c r="W69" i="1"/>
  <c r="V69" i="1"/>
  <c r="Z60" i="1"/>
  <c r="Y60" i="1"/>
  <c r="X60" i="1"/>
  <c r="W60" i="1"/>
  <c r="V60" i="1"/>
  <c r="Z51" i="1"/>
  <c r="Y51" i="1"/>
  <c r="X51" i="1"/>
  <c r="W51" i="1"/>
  <c r="V51" i="1"/>
  <c r="Z42" i="1"/>
  <c r="Y42" i="1"/>
  <c r="X42" i="1"/>
  <c r="W42" i="1"/>
  <c r="V42" i="1"/>
  <c r="Z33" i="1"/>
  <c r="Y33" i="1"/>
  <c r="X33" i="1"/>
  <c r="W33" i="1"/>
  <c r="V33" i="1"/>
  <c r="Z24" i="1"/>
  <c r="Y24" i="1"/>
  <c r="X24" i="1"/>
  <c r="W24" i="1"/>
  <c r="V24" i="1"/>
  <c r="Z15" i="1"/>
  <c r="Y15" i="1"/>
  <c r="X15" i="1"/>
  <c r="W15" i="1"/>
  <c r="O9" i="1" l="1"/>
  <c r="P9" i="1"/>
  <c r="O10" i="1"/>
  <c r="P10" i="1"/>
  <c r="O11" i="1"/>
  <c r="P11" i="1"/>
  <c r="P12" i="1"/>
  <c r="O13" i="1"/>
  <c r="P13" i="1"/>
  <c r="O14" i="1"/>
  <c r="P14" i="1"/>
  <c r="O15" i="1"/>
  <c r="P15" i="1"/>
  <c r="O17" i="1"/>
  <c r="P17" i="1"/>
  <c r="O18" i="1"/>
  <c r="P18" i="1"/>
  <c r="O19" i="1"/>
  <c r="P19" i="1"/>
  <c r="O20" i="1"/>
  <c r="P20" i="1"/>
  <c r="O21" i="1"/>
  <c r="O22" i="1"/>
  <c r="P22" i="1"/>
  <c r="O23" i="1"/>
  <c r="P23" i="1"/>
  <c r="O24" i="1"/>
  <c r="P24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P8" i="1"/>
  <c r="P16" i="1" s="1"/>
  <c r="O8" i="1"/>
  <c r="O16" i="1" s="1"/>
  <c r="Q16" i="1" l="1"/>
  <c r="O25" i="1"/>
  <c r="P214" i="1"/>
  <c r="P151" i="1"/>
  <c r="P133" i="1"/>
  <c r="P124" i="1"/>
  <c r="P106" i="1"/>
  <c r="P88" i="1"/>
  <c r="P70" i="1"/>
  <c r="P52" i="1"/>
  <c r="P34" i="1"/>
  <c r="O187" i="1"/>
  <c r="O151" i="1"/>
  <c r="O142" i="1"/>
  <c r="O133" i="1"/>
  <c r="O124" i="1"/>
  <c r="Q124" i="1" s="1"/>
  <c r="O115" i="1"/>
  <c r="O106" i="1"/>
  <c r="Q106" i="1" s="1"/>
  <c r="O97" i="1"/>
  <c r="O88" i="1"/>
  <c r="O79" i="1"/>
  <c r="O70" i="1"/>
  <c r="O61" i="1"/>
  <c r="O52" i="1"/>
  <c r="O43" i="1"/>
  <c r="O34" i="1"/>
  <c r="P142" i="1"/>
  <c r="P115" i="1"/>
  <c r="P97" i="1"/>
  <c r="P79" i="1"/>
  <c r="P61" i="1"/>
  <c r="P43" i="1"/>
  <c r="P25" i="1"/>
  <c r="Q25" i="1" s="1"/>
  <c r="O214" i="1"/>
  <c r="Q34" i="1"/>
  <c r="P196" i="1"/>
  <c r="P178" i="1"/>
  <c r="P160" i="1"/>
  <c r="P205" i="1"/>
  <c r="P187" i="1"/>
  <c r="Q187" i="1" s="1"/>
  <c r="P169" i="1"/>
  <c r="O205" i="1"/>
  <c r="O196" i="1"/>
  <c r="O178" i="1"/>
  <c r="Q178" i="1" s="1"/>
  <c r="O169" i="1"/>
  <c r="Q169" i="1" s="1"/>
  <c r="O160" i="1"/>
  <c r="Q160" i="1"/>
  <c r="L31" i="2"/>
  <c r="L30" i="2"/>
  <c r="G31" i="2"/>
  <c r="B30" i="2"/>
  <c r="C30" i="2"/>
  <c r="D30" i="2"/>
  <c r="E30" i="2"/>
  <c r="F30" i="2"/>
  <c r="G30" i="2"/>
  <c r="B29" i="2"/>
  <c r="M32" i="2" s="1"/>
  <c r="Q70" i="1" l="1"/>
  <c r="Q142" i="1"/>
  <c r="L32" i="2"/>
  <c r="M33" i="2"/>
  <c r="M34" i="2"/>
  <c r="Q196" i="1"/>
  <c r="Q79" i="1"/>
  <c r="Q115" i="1"/>
  <c r="Q151" i="1"/>
  <c r="Q88" i="1"/>
  <c r="Q43" i="1"/>
  <c r="Q52" i="1"/>
  <c r="Q214" i="1"/>
  <c r="Q61" i="1"/>
  <c r="Q97" i="1"/>
  <c r="Q133" i="1"/>
  <c r="Q205" i="1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0" i="2"/>
  <c r="H11" i="2"/>
  <c r="AA159" i="1"/>
  <c r="AA123" i="1"/>
  <c r="AA69" i="1"/>
  <c r="H9" i="2"/>
  <c r="J9" i="2"/>
  <c r="AA213" i="1" l="1"/>
  <c r="AA204" i="1"/>
  <c r="AA195" i="1"/>
  <c r="AA186" i="1"/>
  <c r="AA177" i="1"/>
  <c r="AA168" i="1"/>
  <c r="AA150" i="1"/>
  <c r="AA141" i="1"/>
  <c r="AA132" i="1"/>
  <c r="AA114" i="1"/>
  <c r="AA105" i="1"/>
  <c r="AA96" i="1"/>
  <c r="AA87" i="1"/>
  <c r="AA78" i="1"/>
  <c r="B28" i="4" l="1"/>
  <c r="O4" i="4"/>
  <c r="P4" i="4"/>
  <c r="Q4" i="4"/>
  <c r="R4" i="4"/>
  <c r="N4" i="4"/>
  <c r="M4" i="4"/>
  <c r="S4" i="4" l="1"/>
  <c r="Q5" i="4"/>
  <c r="N5" i="4"/>
  <c r="P5" i="4"/>
  <c r="R5" i="4"/>
  <c r="O5" i="4"/>
  <c r="M5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S5" i="4" l="1"/>
  <c r="B31" i="2"/>
  <c r="H38" i="2" l="1"/>
  <c r="F31" i="2"/>
  <c r="E31" i="2"/>
  <c r="D31" i="2"/>
  <c r="C31" i="2"/>
  <c r="J8" i="2"/>
  <c r="J7" i="2"/>
  <c r="J6" i="2"/>
  <c r="J5" i="2"/>
  <c r="J4" i="2"/>
  <c r="H8" i="2"/>
  <c r="H7" i="2"/>
  <c r="H6" i="2"/>
  <c r="H5" i="2"/>
  <c r="H4" i="2"/>
  <c r="J30" i="2" l="1"/>
  <c r="J31" i="2"/>
  <c r="J32" i="2" s="1"/>
  <c r="D32" i="2"/>
  <c r="D33" i="2" s="1"/>
  <c r="H30" i="2"/>
  <c r="AA33" i="1"/>
  <c r="AA15" i="1"/>
  <c r="B32" i="2"/>
  <c r="E32" i="2"/>
  <c r="E33" i="2" s="1"/>
  <c r="F32" i="2"/>
  <c r="F34" i="2" s="1"/>
  <c r="C32" i="2"/>
  <c r="C33" i="2" s="1"/>
  <c r="G32" i="2"/>
  <c r="G33" i="2" s="1"/>
  <c r="AA24" i="1"/>
  <c r="AA42" i="1"/>
  <c r="AA51" i="1"/>
  <c r="AA60" i="1"/>
  <c r="D34" i="2" l="1"/>
  <c r="J33" i="2"/>
  <c r="E34" i="2"/>
  <c r="J34" i="2"/>
  <c r="L34" i="2"/>
  <c r="L33" i="2"/>
  <c r="C34" i="2"/>
  <c r="F33" i="2"/>
  <c r="G34" i="2"/>
  <c r="B34" i="2"/>
  <c r="B33" i="2"/>
</calcChain>
</file>

<file path=xl/sharedStrings.xml><?xml version="1.0" encoding="utf-8"?>
<sst xmlns="http://schemas.openxmlformats.org/spreadsheetml/2006/main" count="196" uniqueCount="111">
  <si>
    <t>Cluster</t>
  </si>
  <si>
    <t>Plot</t>
  </si>
  <si>
    <t>Mr</t>
  </si>
  <si>
    <t>Pj</t>
  </si>
  <si>
    <t>Sb</t>
  </si>
  <si>
    <t>Void</t>
  </si>
  <si>
    <t># trees</t>
  </si>
  <si>
    <t>n</t>
  </si>
  <si>
    <t>Mean</t>
  </si>
  <si>
    <t>SD</t>
  </si>
  <si>
    <t>CI</t>
  </si>
  <si>
    <t>Upper CI</t>
  </si>
  <si>
    <t>Lower CI</t>
  </si>
  <si>
    <t>P-value</t>
  </si>
  <si>
    <t>SFL call</t>
  </si>
  <si>
    <t>Area (ha)</t>
  </si>
  <si>
    <t>Agree/Disagree</t>
  </si>
  <si>
    <t>Agree</t>
  </si>
  <si>
    <t>District:</t>
  </si>
  <si>
    <t>Forest Management Unit:</t>
  </si>
  <si>
    <t>SFL:</t>
  </si>
  <si>
    <t>Date:</t>
  </si>
  <si>
    <t>Assessors:</t>
  </si>
  <si>
    <t>Stand/Block ID:</t>
  </si>
  <si>
    <t>Area (ha):</t>
  </si>
  <si>
    <t>Depletion Year:</t>
  </si>
  <si>
    <t>Year of Origin:</t>
  </si>
  <si>
    <r>
      <t xml:space="preserve">Plots/Cluster: 8 </t>
    </r>
    <r>
      <rPr>
        <sz val="11"/>
        <color theme="3"/>
        <rFont val="Calibri"/>
        <family val="2"/>
        <scheme val="minor"/>
      </rPr>
      <t>(default)</t>
    </r>
  </si>
  <si>
    <r>
      <t xml:space="preserve">BA Factor:  2 </t>
    </r>
    <r>
      <rPr>
        <sz val="11"/>
        <color theme="3"/>
        <rFont val="Calibri"/>
        <family val="2"/>
        <scheme val="minor"/>
      </rPr>
      <t>(default)</t>
    </r>
  </si>
  <si>
    <t>SGR Code:</t>
  </si>
  <si>
    <t>SFL Stocking/site occupancy:</t>
  </si>
  <si>
    <t>*Note:  Required inputs were listed vertically here to keep things clear; this information can certainly be set up more horizontally across the screen in TerraFlex.</t>
  </si>
  <si>
    <t>Regeneration Assessment Results</t>
  </si>
  <si>
    <t xml:space="preserve">Total # Clusters (n): </t>
  </si>
  <si>
    <t>Species</t>
  </si>
  <si>
    <t>Residual Summary</t>
  </si>
  <si>
    <t>SFL Species Composition:</t>
  </si>
  <si>
    <t>Pw</t>
  </si>
  <si>
    <t>Total</t>
  </si>
  <si>
    <t>Total # of trees</t>
  </si>
  <si>
    <t>Ecosite</t>
  </si>
  <si>
    <t>Moisture</t>
  </si>
  <si>
    <t>Nutrient</t>
  </si>
  <si>
    <t>Comments</t>
  </si>
  <si>
    <t>*Dropdown options for moisture: dry, fresh, moist, wet</t>
  </si>
  <si>
    <t>***Comment tab to show up on every 8th plot</t>
  </si>
  <si>
    <t>**No dropdown options for nutrient; optional for assessor to include</t>
  </si>
  <si>
    <t>Target Species:</t>
  </si>
  <si>
    <t>Target site occupancy/stocking:</t>
  </si>
  <si>
    <t>Pr</t>
  </si>
  <si>
    <t>Pr+Pw</t>
  </si>
  <si>
    <t>Pr+Pw is not significantly different.  SO is also not significantly different.</t>
  </si>
  <si>
    <t xml:space="preserve">Both meet the PWUS Forest Unit.  </t>
  </si>
  <si>
    <t>Or</t>
  </si>
  <si>
    <t>fresh</t>
  </si>
  <si>
    <t>dry</t>
  </si>
  <si>
    <t>SFL Survey Results</t>
  </si>
  <si>
    <t>1.) Barren</t>
  </si>
  <si>
    <t>2.) Shrubs</t>
  </si>
  <si>
    <t>3.) Herbaceous or grass cover</t>
  </si>
  <si>
    <t>4.) Rock</t>
  </si>
  <si>
    <t>5.) Wet</t>
  </si>
  <si>
    <t>6.) Slash</t>
  </si>
  <si>
    <t>7.) Ruts</t>
  </si>
  <si>
    <t>8.) Landing</t>
  </si>
  <si>
    <t>9.) Skid trail</t>
  </si>
  <si>
    <t>10.) Road</t>
  </si>
  <si>
    <t>Sw</t>
  </si>
  <si>
    <t>Reasons for Void (dropdown)</t>
  </si>
  <si>
    <r>
      <t>BA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/ha)</t>
    </r>
  </si>
  <si>
    <t>Calculation Summary Sheet</t>
  </si>
  <si>
    <t xml:space="preserve">Residual Overstory </t>
  </si>
  <si>
    <t>Ecosite Information</t>
  </si>
  <si>
    <t xml:space="preserve">Species Composition </t>
  </si>
  <si>
    <t>*See bottom of page for dropdown options for voids</t>
  </si>
  <si>
    <t>Initial Set-up Screen - Regeneration Assessment Details</t>
  </si>
  <si>
    <t>Ecosite:</t>
  </si>
  <si>
    <t>Results</t>
  </si>
  <si>
    <t>Percent (%)</t>
  </si>
  <si>
    <t>Site Occupancy (SO) and Effective Density (ED)</t>
  </si>
  <si>
    <t>Site Occupancy (%)</t>
  </si>
  <si>
    <t>Total Effective Density (stems/ha)</t>
  </si>
  <si>
    <r>
      <rPr>
        <sz val="11"/>
        <rFont val="Calibri"/>
        <family val="2"/>
        <scheme val="minor"/>
      </rPr>
      <t>SFL Effective Density:</t>
    </r>
    <r>
      <rPr>
        <sz val="11"/>
        <color theme="3"/>
        <rFont val="Calibri"/>
        <family val="2"/>
        <scheme val="minor"/>
      </rPr>
      <t xml:space="preserve"> (not all SFLs measure ED in shelterwood areas, however, MNRF will include this measure)</t>
    </r>
  </si>
  <si>
    <r>
      <t>Plot size                    (8 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</si>
  <si>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Plot size                    (16 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</si>
  <si>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Avg. BA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/ha)</t>
    </r>
  </si>
  <si>
    <t>Effective  Density (stems/ha)</t>
  </si>
  <si>
    <t>Species Composition (%)</t>
  </si>
  <si>
    <r>
      <t>BA (m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/ha)</t>
    </r>
  </si>
  <si>
    <t>Total Site Occupancy (%)</t>
  </si>
  <si>
    <t>spp.A (%)</t>
  </si>
  <si>
    <t>spp.B (%)</t>
  </si>
  <si>
    <t>spp.C (%)</t>
  </si>
  <si>
    <t>spp.D (%)</t>
  </si>
  <si>
    <t>spp.E (%)</t>
  </si>
  <si>
    <t>spp.F (%)</t>
  </si>
  <si>
    <r>
      <t># trees in        8 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 xml:space="preserve"> plot (&lt; 6 m)</t>
    </r>
  </si>
  <si>
    <r>
      <t># trees in        16 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 xml:space="preserve"> plot (≥ 6 m)</t>
    </r>
  </si>
  <si>
    <r>
      <t xml:space="preserve">MNRF Assessment Method: </t>
    </r>
    <r>
      <rPr>
        <sz val="11"/>
        <color theme="3"/>
        <rFont val="Calibri"/>
        <family val="2"/>
        <scheme val="minor"/>
      </rPr>
      <t>(default; ground)</t>
    </r>
  </si>
  <si>
    <r>
      <t xml:space="preserve">Silviculltural System: </t>
    </r>
    <r>
      <rPr>
        <sz val="11"/>
        <color theme="3"/>
        <rFont val="Calibri"/>
        <family val="2"/>
        <scheme val="minor"/>
      </rPr>
      <t>(default; shelterwood)</t>
    </r>
  </si>
  <si>
    <r>
      <t xml:space="preserve">Site Occupancy Measure: </t>
    </r>
    <r>
      <rPr>
        <sz val="11"/>
        <color theme="3"/>
        <rFont val="Calibri"/>
        <family val="2"/>
        <scheme val="minor"/>
      </rPr>
      <t>(default; 8 m2 and 16 m2)</t>
    </r>
  </si>
  <si>
    <r>
      <t xml:space="preserve">Plot size: </t>
    </r>
    <r>
      <rPr>
        <sz val="11"/>
        <color theme="3"/>
        <rFont val="Calibri"/>
        <family val="2"/>
        <scheme val="minor"/>
      </rPr>
      <t>(default; nested 8 m2 and 16 m2, )</t>
    </r>
  </si>
  <si>
    <r>
      <t xml:space="preserve">SFL Assessment Method: </t>
    </r>
    <r>
      <rPr>
        <sz val="11"/>
        <color theme="3"/>
        <rFont val="Calibri"/>
        <family val="2"/>
        <scheme val="minor"/>
      </rPr>
      <t>(default; ground)</t>
    </r>
  </si>
  <si>
    <t>Target Forest Unit:</t>
  </si>
  <si>
    <t>Depletion Forest Unit:</t>
  </si>
  <si>
    <t>SFL Forest Unit:</t>
  </si>
  <si>
    <r>
      <t>Total Residual BA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/ha):  </t>
    </r>
  </si>
  <si>
    <t>Site Occupancy, Effective Density and Species Composition</t>
  </si>
  <si>
    <t xml:space="preserve">Shelterwood Regeneration Assessment - Sample Data Calculations </t>
  </si>
  <si>
    <t>MNRF Forest Unit:</t>
  </si>
  <si>
    <t>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</si>
</sst>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</cellStyleXfs>
  <cellXfs count="16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5" borderId="4" xfId="0" applyFont="1" applyFill="1" applyBorder="1" applyAlignment="1" applyProtection="1">
      <alignment horizontal="center" vertical="center" wrapText="1"/>
    </xf>
    <xf numFmtId="0" fontId="6" fillId="5" borderId="0" xfId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6" fillId="5" borderId="0" xfId="1" applyNumberFormat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2" fontId="8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6" fillId="5" borderId="0" xfId="2"/>
    <xf numFmtId="0" fontId="7" fillId="5" borderId="0" xfId="2" applyFont="1"/>
    <xf numFmtId="0" fontId="10" fillId="5" borderId="0" xfId="2" applyFont="1"/>
    <xf numFmtId="0" fontId="11" fillId="5" borderId="0" xfId="2" applyFont="1"/>
    <xf numFmtId="0" fontId="6" fillId="5" borderId="1" xfId="5" quotePrefix="1" applyBorder="1" applyAlignment="1">
      <alignment horizontal="center" wrapText="1"/>
    </xf>
    <xf numFmtId="0" fontId="6" fillId="5" borderId="0" xfId="4"/>
    <xf numFmtId="0" fontId="10" fillId="5" borderId="0" xfId="4" applyFont="1"/>
    <xf numFmtId="0" fontId="6" fillId="5" borderId="1" xfId="4" applyBorder="1"/>
    <xf numFmtId="0" fontId="9" fillId="5" borderId="1" xfId="4" applyFont="1" applyBorder="1"/>
    <xf numFmtId="0" fontId="7" fillId="5" borderId="1" xfId="4" applyFont="1" applyBorder="1" applyAlignment="1">
      <alignment horizontal="left"/>
    </xf>
    <xf numFmtId="0" fontId="6" fillId="5" borderId="0" xfId="4" applyBorder="1"/>
    <xf numFmtId="0" fontId="7" fillId="8" borderId="1" xfId="4" applyFont="1" applyFill="1" applyBorder="1" applyAlignment="1">
      <alignment horizontal="left"/>
    </xf>
    <xf numFmtId="0" fontId="11" fillId="5" borderId="0" xfId="4" applyFont="1"/>
    <xf numFmtId="0" fontId="6" fillId="5" borderId="0" xfId="5"/>
    <xf numFmtId="0" fontId="7" fillId="5" borderId="0" xfId="5" applyFont="1"/>
    <xf numFmtId="0" fontId="6" fillId="5" borderId="1" xfId="5" applyBorder="1"/>
    <xf numFmtId="0" fontId="6" fillId="5" borderId="1" xfId="5" applyBorder="1" applyAlignment="1">
      <alignment horizontal="center"/>
    </xf>
    <xf numFmtId="0" fontId="0" fillId="5" borderId="0" xfId="2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0" xfId="5" applyFont="1"/>
    <xf numFmtId="0" fontId="1" fillId="0" borderId="0" xfId="0" applyFont="1" applyFill="1" applyBorder="1" applyAlignment="1" applyProtection="1">
      <alignment horizontal="center" vertical="center"/>
    </xf>
    <xf numFmtId="0" fontId="6" fillId="5" borderId="1" xfId="1" applyBorder="1" applyAlignment="1">
      <alignment horizontal="center"/>
    </xf>
    <xf numFmtId="0" fontId="1" fillId="6" borderId="1" xfId="0" applyFont="1" applyFill="1" applyBorder="1" applyAlignment="1" applyProtection="1">
      <alignment horizontal="left" vertical="center"/>
    </xf>
    <xf numFmtId="0" fontId="7" fillId="9" borderId="1" xfId="1" applyFont="1" applyFill="1" applyBorder="1" applyAlignment="1">
      <alignment horizontal="left" vertical="center"/>
    </xf>
    <xf numFmtId="0" fontId="7" fillId="9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5" borderId="0" xfId="2" applyFont="1"/>
    <xf numFmtId="0" fontId="9" fillId="0" borderId="0" xfId="0" applyFont="1"/>
    <xf numFmtId="165" fontId="0" fillId="0" borderId="0" xfId="0" applyNumberFormat="1" applyFill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left"/>
    </xf>
    <xf numFmtId="0" fontId="3" fillId="3" borderId="4" xfId="0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0" fillId="0" borderId="1" xfId="0" applyBorder="1"/>
    <xf numFmtId="1" fontId="6" fillId="5" borderId="1" xfId="1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2" fillId="11" borderId="10" xfId="0" applyFont="1" applyFill="1" applyBorder="1" applyAlignment="1" applyProtection="1">
      <alignment vertical="center" wrapText="1"/>
    </xf>
    <xf numFmtId="0" fontId="2" fillId="11" borderId="11" xfId="0" applyFont="1" applyFill="1" applyBorder="1" applyAlignment="1" applyProtection="1">
      <alignment vertical="center" wrapText="1"/>
    </xf>
    <xf numFmtId="0" fontId="2" fillId="11" borderId="12" xfId="0" applyFont="1" applyFill="1" applyBorder="1" applyAlignment="1" applyProtection="1">
      <alignment vertical="center" wrapText="1"/>
    </xf>
    <xf numFmtId="0" fontId="15" fillId="10" borderId="6" xfId="0" applyFont="1" applyFill="1" applyBorder="1" applyAlignment="1" applyProtection="1">
      <alignment horizontal="center" vertical="center" wrapText="1"/>
    </xf>
    <xf numFmtId="0" fontId="1" fillId="12" borderId="1" xfId="0" applyFont="1" applyFill="1" applyBorder="1" applyAlignment="1" applyProtection="1">
      <alignment horizontal="center" vertical="center"/>
    </xf>
    <xf numFmtId="0" fontId="9" fillId="5" borderId="0" xfId="0" applyFont="1" applyFill="1" applyAlignment="1">
      <alignment horizontal="center"/>
    </xf>
    <xf numFmtId="1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Alignment="1">
      <alignment horizontal="left"/>
    </xf>
    <xf numFmtId="0" fontId="7" fillId="0" borderId="0" xfId="0" applyFont="1" applyFill="1" applyBorder="1" applyAlignment="1">
      <alignment horizontal="center" vertical="top" wrapText="1"/>
    </xf>
    <xf numFmtId="1" fontId="7" fillId="6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6" fillId="0" borderId="0" xfId="1" applyNumberFormat="1" applyFill="1" applyAlignment="1">
      <alignment horizontal="center"/>
    </xf>
    <xf numFmtId="0" fontId="3" fillId="13" borderId="1" xfId="0" applyFont="1" applyFill="1" applyBorder="1" applyAlignment="1" applyProtection="1">
      <alignment horizontal="center" vertical="center" wrapText="1"/>
    </xf>
    <xf numFmtId="0" fontId="4" fillId="13" borderId="1" xfId="0" applyFont="1" applyFill="1" applyBorder="1" applyAlignment="1" applyProtection="1">
      <alignment horizontal="center" vertical="center" wrapText="1"/>
    </xf>
    <xf numFmtId="1" fontId="0" fillId="14" borderId="1" xfId="0" applyNumberFormat="1" applyFill="1" applyBorder="1" applyAlignment="1">
      <alignment horizontal="center"/>
    </xf>
    <xf numFmtId="1" fontId="5" fillId="13" borderId="1" xfId="0" applyNumberFormat="1" applyFont="1" applyFill="1" applyBorder="1" applyAlignment="1" applyProtection="1">
      <alignment horizontal="center" vertical="center" wrapText="1"/>
    </xf>
    <xf numFmtId="0" fontId="0" fillId="14" borderId="1" xfId="0" applyFill="1" applyBorder="1" applyAlignment="1">
      <alignment horizontal="center"/>
    </xf>
    <xf numFmtId="1" fontId="6" fillId="13" borderId="1" xfId="1" applyNumberFormat="1" applyFill="1" applyBorder="1" applyAlignment="1">
      <alignment horizontal="center"/>
    </xf>
    <xf numFmtId="0" fontId="5" fillId="13" borderId="1" xfId="0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14" borderId="1" xfId="0" applyFont="1" applyFill="1" applyBorder="1" applyAlignment="1" applyProtection="1">
      <alignment horizontal="center" vertical="center" wrapText="1"/>
    </xf>
    <xf numFmtId="0" fontId="4" fillId="14" borderId="1" xfId="0" applyFont="1" applyFill="1" applyBorder="1" applyAlignment="1" applyProtection="1">
      <alignment horizontal="center" vertical="center" wrapText="1"/>
    </xf>
    <xf numFmtId="1" fontId="5" fillId="14" borderId="1" xfId="0" applyNumberFormat="1" applyFont="1" applyFill="1" applyBorder="1" applyAlignment="1" applyProtection="1">
      <alignment horizontal="center" vertical="center" wrapText="1"/>
    </xf>
    <xf numFmtId="1" fontId="6" fillId="14" borderId="1" xfId="1" applyNumberForma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6" borderId="1" xfId="0" applyFont="1" applyFill="1" applyBorder="1" applyAlignment="1">
      <alignment horizontal="center"/>
    </xf>
    <xf numFmtId="0" fontId="0" fillId="5" borderId="1" xfId="1" applyFont="1" applyBorder="1" applyAlignment="1">
      <alignment horizontal="center"/>
    </xf>
    <xf numFmtId="2" fontId="6" fillId="5" borderId="1" xfId="1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10" borderId="1" xfId="0" applyFill="1" applyBorder="1"/>
    <xf numFmtId="0" fontId="7" fillId="15" borderId="0" xfId="0" applyFont="1" applyFill="1" applyAlignment="1">
      <alignment horizontal="left"/>
    </xf>
    <xf numFmtId="0" fontId="0" fillId="15" borderId="0" xfId="0" applyFill="1" applyAlignment="1">
      <alignment horizontal="center"/>
    </xf>
    <xf numFmtId="0" fontId="7" fillId="15" borderId="0" xfId="2" applyFont="1" applyFill="1"/>
    <xf numFmtId="0" fontId="7" fillId="16" borderId="0" xfId="2" applyFont="1" applyFill="1"/>
    <xf numFmtId="0" fontId="7" fillId="15" borderId="0" xfId="4" applyFont="1" applyFill="1"/>
    <xf numFmtId="0" fontId="6" fillId="15" borderId="0" xfId="4" applyFill="1"/>
    <xf numFmtId="0" fontId="9" fillId="5" borderId="0" xfId="4" applyFont="1"/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7" fillId="0" borderId="0" xfId="0" applyFont="1"/>
    <xf numFmtId="0" fontId="6" fillId="5" borderId="0" xfId="4" applyFont="1" applyBorder="1" applyAlignment="1">
      <alignment horizontal="left"/>
    </xf>
    <xf numFmtId="0" fontId="6" fillId="5" borderId="0" xfId="2" applyFont="1"/>
    <xf numFmtId="0" fontId="6" fillId="0" borderId="0" xfId="0" applyFont="1"/>
    <xf numFmtId="0" fontId="0" fillId="0" borderId="0" xfId="0" applyFill="1" applyAlignment="1">
      <alignment horizontal="left" vertical="top" wrapText="1"/>
    </xf>
    <xf numFmtId="2" fontId="0" fillId="0" borderId="1" xfId="0" applyNumberFormat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top" wrapText="1"/>
    </xf>
    <xf numFmtId="1" fontId="0" fillId="0" borderId="0" xfId="0" applyNumberFormat="1" applyFill="1" applyBorder="1" applyAlignment="1">
      <alignment horizontal="center"/>
    </xf>
    <xf numFmtId="0" fontId="1" fillId="2" borderId="17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1" fontId="0" fillId="0" borderId="18" xfId="0" applyNumberFormat="1" applyBorder="1" applyAlignment="1">
      <alignment horizontal="center"/>
    </xf>
    <xf numFmtId="1" fontId="7" fillId="6" borderId="6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 applyProtection="1">
      <alignment horizontal="center" vertical="center" wrapText="1"/>
    </xf>
    <xf numFmtId="1" fontId="5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top"/>
    </xf>
    <xf numFmtId="2" fontId="7" fillId="6" borderId="1" xfId="0" applyNumberFormat="1" applyFont="1" applyFill="1" applyBorder="1" applyAlignment="1">
      <alignment horizontal="center" vertical="top"/>
    </xf>
    <xf numFmtId="2" fontId="7" fillId="6" borderId="1" xfId="0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7" fillId="10" borderId="1" xfId="5" applyFont="1" applyFill="1" applyBorder="1" applyAlignment="1">
      <alignment horizontal="center" vertical="top"/>
    </xf>
    <xf numFmtId="0" fontId="7" fillId="10" borderId="1" xfId="5" applyFont="1" applyFill="1" applyBorder="1" applyAlignment="1">
      <alignment horizontal="center" vertical="top" wrapText="1"/>
    </xf>
    <xf numFmtId="0" fontId="7" fillId="10" borderId="1" xfId="4" applyFont="1" applyFill="1" applyBorder="1" applyAlignment="1">
      <alignment horizontal="center" vertical="top"/>
    </xf>
    <xf numFmtId="0" fontId="7" fillId="10" borderId="1" xfId="4" applyFont="1" applyFill="1" applyBorder="1" applyAlignment="1">
      <alignment horizontal="center" vertical="top" wrapText="1"/>
    </xf>
    <xf numFmtId="0" fontId="12" fillId="10" borderId="1" xfId="4" applyFont="1" applyFill="1" applyBorder="1" applyAlignment="1">
      <alignment horizontal="center" vertical="top" wrapText="1"/>
    </xf>
    <xf numFmtId="1" fontId="0" fillId="5" borderId="1" xfId="5" quotePrefix="1" applyNumberFormat="1" applyFont="1" applyBorder="1" applyAlignment="1">
      <alignment horizontal="center" wrapText="1"/>
    </xf>
    <xf numFmtId="1" fontId="6" fillId="5" borderId="1" xfId="5" applyNumberFormat="1" applyBorder="1" applyAlignment="1">
      <alignment horizontal="center"/>
    </xf>
    <xf numFmtId="0" fontId="0" fillId="0" borderId="0" xfId="0" applyFill="1" applyBorder="1"/>
    <xf numFmtId="2" fontId="7" fillId="0" borderId="0" xfId="0" applyNumberFormat="1" applyFont="1" applyFill="1" applyBorder="1" applyAlignment="1">
      <alignment horizontal="center" vertical="top"/>
    </xf>
    <xf numFmtId="2" fontId="0" fillId="0" borderId="0" xfId="0" applyNumberFormat="1" applyFill="1" applyBorder="1"/>
    <xf numFmtId="1" fontId="0" fillId="0" borderId="0" xfId="0" applyNumberFormat="1" applyFill="1" applyBorder="1"/>
    <xf numFmtId="2" fontId="6" fillId="0" borderId="0" xfId="1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2" applyFont="1" applyFill="1"/>
    <xf numFmtId="0" fontId="6" fillId="0" borderId="0" xfId="2" applyFill="1"/>
    <xf numFmtId="0" fontId="18" fillId="15" borderId="0" xfId="0" applyFont="1" applyFill="1" applyAlignment="1">
      <alignment horizontal="left" vertical="top"/>
    </xf>
    <xf numFmtId="0" fontId="19" fillId="15" borderId="0" xfId="0" applyFont="1" applyFill="1" applyAlignment="1">
      <alignment horizontal="left" vertical="top"/>
    </xf>
    <xf numFmtId="1" fontId="0" fillId="0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1" fontId="7" fillId="10" borderId="14" xfId="0" applyNumberFormat="1" applyFont="1" applyFill="1" applyBorder="1" applyAlignment="1">
      <alignment horizontal="center"/>
    </xf>
    <xf numFmtId="1" fontId="7" fillId="10" borderId="1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7" fillId="10" borderId="13" xfId="0" applyNumberFormat="1" applyFont="1" applyFill="1" applyBorder="1" applyAlignment="1">
      <alignment horizontal="center"/>
    </xf>
    <xf numFmtId="0" fontId="7" fillId="15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6" borderId="0" xfId="0" applyNumberFormat="1" applyFont="1" applyFill="1" applyAlignment="1">
      <alignment horizontal="center"/>
    </xf>
    <xf numFmtId="0" fontId="7" fillId="6" borderId="0" xfId="0" applyNumberFormat="1" applyFont="1" applyFill="1" applyAlignment="1"/>
    <xf numFmtId="0" fontId="7" fillId="15" borderId="0" xfId="0" applyFont="1" applyFill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4" fillId="4" borderId="9" xfId="0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horizontal="center"/>
    </xf>
  </cellXfs>
  <cellStyles count="6">
    <cellStyle name="Normal" xfId="0" builtinId="0"/>
    <cellStyle name="Normal 2" xfId="1" xr:uid="{625E7E23-0618-4441-90A8-B4AF79AF9439}"/>
    <cellStyle name="Normal 3" xfId="3" xr:uid="{A3B31A85-FC00-48B8-914C-61B9484A7AD3}"/>
    <cellStyle name="Normal 4" xfId="2" xr:uid="{DAF62BAE-A844-46E4-870C-12664C988483}"/>
    <cellStyle name="Normal 5" xfId="4" xr:uid="{3FEBD696-B7F5-4E38-A7F5-9F34B05C9BF4}"/>
    <cellStyle name="Normal 6" xfId="5" xr:uid="{2DF22660-EB54-4A83-B914-FD7A537D9395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1"/>
  <sheetViews>
    <sheetView tabSelected="1" workbookViewId="0">
      <pane ySplit="7" topLeftCell="A8" activePane="bottomLeft" state="frozen"/>
      <selection pane="bottomLeft" activeCell="G4" sqref="G4"/>
    </sheetView>
  </sheetViews>
  <sheetFormatPr defaultRowHeight="15" x14ac:dyDescent="0.25"/>
  <cols>
    <col min="1" max="1" width="17.42578125" style="4" customWidth="1"/>
    <col min="2" max="2" width="10.7109375" style="4" customWidth="1"/>
    <col min="3" max="12" width="10.7109375" style="19" customWidth="1"/>
    <col min="13" max="13" width="10.7109375" style="4" customWidth="1"/>
    <col min="14" max="14" width="10.7109375" style="19" customWidth="1"/>
    <col min="15" max="15" width="10.140625" customWidth="1"/>
    <col min="16" max="16" width="10.85546875" customWidth="1"/>
    <col min="17" max="17" width="11.5703125" style="19" customWidth="1"/>
    <col min="18" max="18" width="10.42578125" style="78" customWidth="1"/>
    <col min="20" max="20" width="15.140625" style="4" customWidth="1"/>
    <col min="21" max="26" width="10.7109375" style="4" customWidth="1"/>
  </cols>
  <sheetData>
    <row r="1" spans="1:36" x14ac:dyDescent="0.25">
      <c r="A1" s="154" t="s">
        <v>108</v>
      </c>
      <c r="B1" s="155"/>
      <c r="C1" s="155"/>
      <c r="D1" s="155"/>
      <c r="E1" s="155"/>
      <c r="F1" s="95"/>
      <c r="G1" s="95"/>
      <c r="H1" s="95"/>
      <c r="I1" s="95"/>
      <c r="J1" s="95"/>
      <c r="K1" s="114"/>
    </row>
    <row r="2" spans="1:36" ht="18.75" customHeight="1" x14ac:dyDescent="0.25">
      <c r="A2" s="146" t="s">
        <v>107</v>
      </c>
      <c r="B2" s="147"/>
      <c r="C2" s="147"/>
      <c r="D2" s="147"/>
      <c r="E2" s="147"/>
      <c r="F2" s="95"/>
      <c r="G2" s="95"/>
      <c r="H2" s="95"/>
      <c r="I2" s="95"/>
      <c r="J2" s="95"/>
      <c r="K2" s="114"/>
    </row>
    <row r="3" spans="1:36" x14ac:dyDescent="0.25">
      <c r="A3" s="152" t="s">
        <v>74</v>
      </c>
      <c r="B3" s="152"/>
      <c r="C3" s="152"/>
      <c r="D3" s="152"/>
      <c r="E3" s="152"/>
      <c r="F3" s="71"/>
    </row>
    <row r="4" spans="1:36" x14ac:dyDescent="0.25">
      <c r="A4" s="58"/>
      <c r="B4" s="58"/>
      <c r="C4" s="58"/>
      <c r="D4" s="58"/>
      <c r="E4" s="58"/>
      <c r="F4" s="71"/>
    </row>
    <row r="5" spans="1:36" ht="15.75" thickBot="1" x14ac:dyDescent="0.3">
      <c r="A5" s="51" t="s">
        <v>79</v>
      </c>
      <c r="T5" s="51"/>
    </row>
    <row r="6" spans="1:36" ht="15.75" thickBot="1" x14ac:dyDescent="0.3">
      <c r="A6" s="51"/>
      <c r="C6" s="153" t="s">
        <v>4</v>
      </c>
      <c r="D6" s="150"/>
      <c r="E6" s="150" t="s">
        <v>2</v>
      </c>
      <c r="F6" s="150"/>
      <c r="G6" s="150" t="s">
        <v>53</v>
      </c>
      <c r="H6" s="150"/>
      <c r="I6" s="150" t="s">
        <v>37</v>
      </c>
      <c r="J6" s="150"/>
      <c r="K6" s="150" t="s">
        <v>49</v>
      </c>
      <c r="L6" s="151"/>
      <c r="T6" s="51" t="s">
        <v>73</v>
      </c>
    </row>
    <row r="7" spans="1:36" ht="60.75" thickBot="1" x14ac:dyDescent="0.3">
      <c r="A7" s="1" t="s">
        <v>0</v>
      </c>
      <c r="B7" s="1" t="s">
        <v>1</v>
      </c>
      <c r="C7" s="50" t="s">
        <v>83</v>
      </c>
      <c r="D7" s="50" t="s">
        <v>84</v>
      </c>
      <c r="E7" s="50" t="s">
        <v>83</v>
      </c>
      <c r="F7" s="50" t="s">
        <v>84</v>
      </c>
      <c r="G7" s="50" t="s">
        <v>83</v>
      </c>
      <c r="H7" s="50" t="s">
        <v>84</v>
      </c>
      <c r="I7" s="50" t="s">
        <v>83</v>
      </c>
      <c r="J7" s="50" t="s">
        <v>84</v>
      </c>
      <c r="K7" s="50" t="s">
        <v>83</v>
      </c>
      <c r="L7" s="50" t="s">
        <v>84</v>
      </c>
      <c r="M7" s="118" t="s">
        <v>5</v>
      </c>
      <c r="N7" s="123" t="s">
        <v>80</v>
      </c>
      <c r="O7" s="119" t="s">
        <v>96</v>
      </c>
      <c r="P7" s="120" t="s">
        <v>97</v>
      </c>
      <c r="Q7" s="122" t="s">
        <v>81</v>
      </c>
      <c r="R7" s="116"/>
      <c r="S7" s="72"/>
      <c r="T7" s="1" t="s">
        <v>0</v>
      </c>
      <c r="U7" s="1" t="s">
        <v>1</v>
      </c>
      <c r="V7" s="1" t="s">
        <v>4</v>
      </c>
      <c r="W7" s="1" t="s">
        <v>2</v>
      </c>
      <c r="X7" s="1" t="s">
        <v>53</v>
      </c>
      <c r="Y7" s="1" t="s">
        <v>37</v>
      </c>
      <c r="Z7" s="1" t="s">
        <v>49</v>
      </c>
      <c r="AA7" s="1" t="s">
        <v>6</v>
      </c>
    </row>
    <row r="8" spans="1:36" x14ac:dyDescent="0.25">
      <c r="A8" s="54">
        <v>106</v>
      </c>
      <c r="B8" s="55">
        <v>1</v>
      </c>
      <c r="C8" s="148"/>
      <c r="D8" s="148"/>
      <c r="E8" s="148"/>
      <c r="F8" s="148"/>
      <c r="G8" s="148"/>
      <c r="H8" s="148"/>
      <c r="I8" s="149">
        <v>1</v>
      </c>
      <c r="J8" s="149">
        <v>1</v>
      </c>
      <c r="K8" s="148"/>
      <c r="L8" s="148"/>
      <c r="M8" s="74"/>
      <c r="N8" s="121"/>
      <c r="O8" s="57">
        <f>SUM($C8+$E8+$G8+$I8+$K8)</f>
        <v>1</v>
      </c>
      <c r="P8" s="57">
        <f>SUM($D8+$F8+$H8+$J8+$L8)</f>
        <v>1</v>
      </c>
      <c r="Q8" s="121"/>
      <c r="R8" s="117"/>
      <c r="T8" s="54">
        <v>106</v>
      </c>
      <c r="U8" s="55">
        <v>1</v>
      </c>
      <c r="V8" s="74"/>
      <c r="W8" s="74"/>
      <c r="X8" s="74"/>
      <c r="Y8" s="75"/>
      <c r="Z8" s="74"/>
      <c r="AA8" s="42"/>
    </row>
    <row r="9" spans="1:36" x14ac:dyDescent="0.25">
      <c r="A9" s="54">
        <v>106</v>
      </c>
      <c r="B9" s="55">
        <v>2</v>
      </c>
      <c r="C9" s="148">
        <v>2</v>
      </c>
      <c r="D9" s="148"/>
      <c r="E9" s="149"/>
      <c r="F9" s="149"/>
      <c r="G9" s="148"/>
      <c r="H9" s="148"/>
      <c r="I9" s="149">
        <v>1</v>
      </c>
      <c r="J9" s="149">
        <v>1</v>
      </c>
      <c r="K9" s="148"/>
      <c r="L9" s="148"/>
      <c r="M9" s="74"/>
      <c r="N9" s="88"/>
      <c r="O9" s="57">
        <f t="shared" ref="O9:O80" si="0">SUM($C9+$E9+$G9+$I9+$K9)</f>
        <v>3</v>
      </c>
      <c r="P9" s="57">
        <f t="shared" ref="P9:P80" si="1">SUM($D9+$F9+$H9+$J9+$L9)</f>
        <v>1</v>
      </c>
      <c r="Q9" s="88"/>
      <c r="R9" s="117"/>
      <c r="T9" s="54">
        <v>106</v>
      </c>
      <c r="U9" s="55">
        <v>2</v>
      </c>
      <c r="V9" s="74"/>
      <c r="W9" s="75"/>
      <c r="X9" s="74"/>
      <c r="Y9" s="75"/>
      <c r="Z9" s="74"/>
      <c r="AA9" s="42"/>
    </row>
    <row r="10" spans="1:36" x14ac:dyDescent="0.25">
      <c r="A10" s="54">
        <v>106</v>
      </c>
      <c r="B10" s="55">
        <v>3</v>
      </c>
      <c r="C10" s="148"/>
      <c r="D10" s="148"/>
      <c r="E10" s="148"/>
      <c r="F10" s="148"/>
      <c r="G10" s="148"/>
      <c r="H10" s="148"/>
      <c r="I10" s="149">
        <v>1</v>
      </c>
      <c r="J10" s="149"/>
      <c r="K10" s="148"/>
      <c r="L10" s="148"/>
      <c r="M10" s="74"/>
      <c r="N10" s="88"/>
      <c r="O10" s="57">
        <f t="shared" si="0"/>
        <v>1</v>
      </c>
      <c r="P10" s="57">
        <f t="shared" si="1"/>
        <v>0</v>
      </c>
      <c r="Q10" s="88"/>
      <c r="R10" s="117"/>
      <c r="T10" s="54">
        <v>106</v>
      </c>
      <c r="U10" s="55">
        <v>3</v>
      </c>
      <c r="V10" s="74"/>
      <c r="W10" s="74"/>
      <c r="X10" s="74"/>
      <c r="Y10" s="75"/>
      <c r="Z10" s="74"/>
      <c r="AA10" s="42"/>
    </row>
    <row r="11" spans="1:36" x14ac:dyDescent="0.25">
      <c r="A11" s="54">
        <v>106</v>
      </c>
      <c r="B11" s="55">
        <v>4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75">
        <v>1</v>
      </c>
      <c r="N11" s="124"/>
      <c r="O11" s="57">
        <f t="shared" si="0"/>
        <v>0</v>
      </c>
      <c r="P11" s="57">
        <f t="shared" si="1"/>
        <v>0</v>
      </c>
      <c r="Q11" s="88"/>
      <c r="R11" s="117"/>
      <c r="T11" s="54">
        <v>106</v>
      </c>
      <c r="U11" s="55">
        <v>4</v>
      </c>
      <c r="V11" s="74"/>
      <c r="W11" s="74"/>
      <c r="X11" s="74"/>
      <c r="Y11" s="74"/>
      <c r="Z11" s="74"/>
      <c r="AA11" s="42"/>
    </row>
    <row r="12" spans="1:36" x14ac:dyDescent="0.25">
      <c r="A12" s="54">
        <v>106</v>
      </c>
      <c r="B12" s="55">
        <v>5</v>
      </c>
      <c r="C12" s="148"/>
      <c r="D12" s="148"/>
      <c r="E12" s="148"/>
      <c r="F12" s="148"/>
      <c r="G12" s="148"/>
      <c r="H12" s="148"/>
      <c r="I12" s="149">
        <v>1</v>
      </c>
      <c r="J12" s="149"/>
      <c r="K12" s="148"/>
      <c r="L12" s="148"/>
      <c r="M12" s="74"/>
      <c r="N12" s="88"/>
      <c r="O12" s="57">
        <f>SUM($C12+$E12+$G12+$I12+$K12)</f>
        <v>1</v>
      </c>
      <c r="P12" s="57">
        <f t="shared" si="1"/>
        <v>0</v>
      </c>
      <c r="Q12" s="88"/>
      <c r="R12" s="117"/>
      <c r="T12" s="54">
        <v>106</v>
      </c>
      <c r="U12" s="55">
        <v>5</v>
      </c>
      <c r="V12" s="74"/>
      <c r="W12" s="74"/>
      <c r="X12" s="74"/>
      <c r="Y12" s="75"/>
      <c r="Z12" s="74"/>
      <c r="AA12" s="42"/>
    </row>
    <row r="13" spans="1:36" x14ac:dyDescent="0.25">
      <c r="A13" s="54">
        <v>106</v>
      </c>
      <c r="B13" s="55">
        <v>6</v>
      </c>
      <c r="C13" s="148"/>
      <c r="D13" s="148"/>
      <c r="E13" s="149">
        <v>2</v>
      </c>
      <c r="F13" s="149"/>
      <c r="G13" s="148"/>
      <c r="H13" s="148"/>
      <c r="I13" s="148"/>
      <c r="J13" s="148"/>
      <c r="K13" s="148"/>
      <c r="L13" s="148"/>
      <c r="M13" s="74"/>
      <c r="N13" s="88"/>
      <c r="O13" s="57">
        <f t="shared" si="0"/>
        <v>2</v>
      </c>
      <c r="P13" s="57">
        <f t="shared" si="1"/>
        <v>0</v>
      </c>
      <c r="Q13" s="88"/>
      <c r="R13" s="117"/>
      <c r="T13" s="54">
        <v>106</v>
      </c>
      <c r="U13" s="55">
        <v>6</v>
      </c>
      <c r="V13" s="74"/>
      <c r="W13" s="75"/>
      <c r="X13" s="74"/>
      <c r="Y13" s="74"/>
      <c r="Z13" s="74"/>
      <c r="AA13" s="42"/>
    </row>
    <row r="14" spans="1:36" x14ac:dyDescent="0.25">
      <c r="A14" s="54">
        <v>106</v>
      </c>
      <c r="B14" s="55">
        <v>7</v>
      </c>
      <c r="C14" s="148"/>
      <c r="D14" s="148"/>
      <c r="E14" s="149"/>
      <c r="F14" s="149"/>
      <c r="G14" s="148"/>
      <c r="H14" s="148"/>
      <c r="I14" s="148"/>
      <c r="J14" s="148"/>
      <c r="K14" s="149">
        <v>1</v>
      </c>
      <c r="L14" s="149"/>
      <c r="M14" s="74"/>
      <c r="N14" s="88"/>
      <c r="O14" s="57">
        <f t="shared" si="0"/>
        <v>1</v>
      </c>
      <c r="P14" s="57">
        <f t="shared" si="1"/>
        <v>0</v>
      </c>
      <c r="Q14" s="88"/>
      <c r="R14" s="117"/>
      <c r="T14" s="54">
        <v>106</v>
      </c>
      <c r="U14" s="55">
        <v>7</v>
      </c>
      <c r="V14" s="74"/>
      <c r="W14" s="75"/>
      <c r="X14" s="74"/>
      <c r="Y14" s="74"/>
      <c r="Z14" s="75"/>
      <c r="AA14" s="42"/>
    </row>
    <row r="15" spans="1:36" x14ac:dyDescent="0.25">
      <c r="A15" s="54">
        <v>106</v>
      </c>
      <c r="B15" s="55">
        <v>8</v>
      </c>
      <c r="C15" s="148"/>
      <c r="D15" s="148"/>
      <c r="E15" s="149"/>
      <c r="F15" s="149"/>
      <c r="G15" s="148"/>
      <c r="H15" s="148"/>
      <c r="I15" s="148"/>
      <c r="J15" s="148"/>
      <c r="K15" s="149"/>
      <c r="L15" s="149">
        <v>1</v>
      </c>
      <c r="M15" s="74"/>
      <c r="N15" s="88"/>
      <c r="O15" s="57">
        <f t="shared" si="0"/>
        <v>0</v>
      </c>
      <c r="P15" s="57">
        <f t="shared" si="1"/>
        <v>1</v>
      </c>
      <c r="Q15" s="88"/>
      <c r="R15" s="117"/>
      <c r="T15" s="54">
        <v>106</v>
      </c>
      <c r="U15" s="55">
        <v>8</v>
      </c>
      <c r="V15" s="115">
        <f>SUM(C8:D15)/(SUM($C8:$L15))</f>
        <v>0.16666666666666666</v>
      </c>
      <c r="W15" s="115">
        <f>SUM(E8:F15)/(SUM($C8:$L15))</f>
        <v>0.16666666666666666</v>
      </c>
      <c r="X15" s="115">
        <f>SUM(G8:H15)/(SUM($C8:$L15))</f>
        <v>0</v>
      </c>
      <c r="Y15" s="115">
        <f>SUM(I8:J15)/(SUM(C8:L15))</f>
        <v>0.5</v>
      </c>
      <c r="Z15" s="115">
        <f>SUM(K8:L15)/(SUM(C8:L15))</f>
        <v>0.16666666666666666</v>
      </c>
      <c r="AA15" s="98">
        <f>SUM(V15:Z15)</f>
        <v>0.99999999999999989</v>
      </c>
      <c r="AD15" s="8"/>
      <c r="AE15" s="8"/>
      <c r="AF15" s="8"/>
      <c r="AG15" s="8"/>
      <c r="AH15" s="8"/>
      <c r="AI15" s="8"/>
      <c r="AJ15" s="8"/>
    </row>
    <row r="16" spans="1:36" x14ac:dyDescent="0.25">
      <c r="A16" s="81"/>
      <c r="B16" s="82"/>
      <c r="C16" s="83"/>
      <c r="D16" s="83"/>
      <c r="E16" s="84"/>
      <c r="F16" s="84"/>
      <c r="G16" s="83"/>
      <c r="H16" s="83"/>
      <c r="I16" s="83"/>
      <c r="J16" s="83"/>
      <c r="K16" s="84"/>
      <c r="L16" s="84"/>
      <c r="M16" s="85"/>
      <c r="N16" s="83">
        <f>(1-(SUM(M8:M15)/8))*100</f>
        <v>87.5</v>
      </c>
      <c r="O16" s="86">
        <f>SUM(O8:O15)*1250/8</f>
        <v>1406.25</v>
      </c>
      <c r="P16" s="86">
        <f>SUM(P8:P15)*625/8</f>
        <v>234.375</v>
      </c>
      <c r="Q16" s="83">
        <f>SUM(O16:P16)</f>
        <v>1640.625</v>
      </c>
      <c r="R16" s="117"/>
      <c r="T16" s="54"/>
      <c r="U16" s="55"/>
      <c r="V16" s="115"/>
      <c r="W16" s="115"/>
      <c r="X16" s="115"/>
      <c r="Y16" s="115"/>
      <c r="Z16" s="115"/>
      <c r="AA16" s="98"/>
      <c r="AD16" s="8"/>
      <c r="AE16" s="8"/>
      <c r="AF16" s="8"/>
      <c r="AG16" s="8"/>
      <c r="AH16" s="8"/>
      <c r="AI16" s="8"/>
      <c r="AJ16" s="8"/>
    </row>
    <row r="17" spans="1:27" x14ac:dyDescent="0.25">
      <c r="A17" s="54">
        <v>107</v>
      </c>
      <c r="B17" s="55">
        <v>1</v>
      </c>
      <c r="C17" s="148"/>
      <c r="D17" s="148"/>
      <c r="E17" s="149"/>
      <c r="F17" s="149"/>
      <c r="G17" s="148"/>
      <c r="H17" s="148"/>
      <c r="I17" s="149">
        <v>2</v>
      </c>
      <c r="J17" s="149"/>
      <c r="K17" s="148"/>
      <c r="L17" s="148"/>
      <c r="M17" s="74"/>
      <c r="N17" s="88"/>
      <c r="O17" s="57">
        <f t="shared" si="0"/>
        <v>2</v>
      </c>
      <c r="P17" s="57">
        <f t="shared" si="1"/>
        <v>0</v>
      </c>
      <c r="Q17" s="88"/>
      <c r="R17" s="117"/>
      <c r="T17" s="54">
        <v>107</v>
      </c>
      <c r="U17" s="55">
        <v>1</v>
      </c>
      <c r="V17" s="115"/>
      <c r="W17" s="75"/>
      <c r="X17" s="74"/>
      <c r="Y17" s="75"/>
      <c r="Z17" s="74"/>
      <c r="AA17" s="42"/>
    </row>
    <row r="18" spans="1:27" x14ac:dyDescent="0.25">
      <c r="A18" s="54">
        <v>107</v>
      </c>
      <c r="B18" s="55">
        <v>2</v>
      </c>
      <c r="C18" s="148"/>
      <c r="D18" s="148"/>
      <c r="E18" s="148"/>
      <c r="F18" s="148"/>
      <c r="G18" s="148"/>
      <c r="H18" s="148"/>
      <c r="I18" s="149">
        <v>2</v>
      </c>
      <c r="J18" s="149"/>
      <c r="K18" s="148"/>
      <c r="L18" s="148"/>
      <c r="M18" s="74"/>
      <c r="N18" s="88"/>
      <c r="O18" s="57">
        <f t="shared" si="0"/>
        <v>2</v>
      </c>
      <c r="P18" s="57">
        <f t="shared" si="1"/>
        <v>0</v>
      </c>
      <c r="Q18" s="88"/>
      <c r="R18" s="117"/>
      <c r="T18" s="54">
        <v>107</v>
      </c>
      <c r="U18" s="55">
        <v>2</v>
      </c>
      <c r="V18" s="115"/>
      <c r="W18" s="74"/>
      <c r="X18" s="74"/>
      <c r="Y18" s="75"/>
      <c r="Z18" s="74"/>
      <c r="AA18" s="42"/>
    </row>
    <row r="19" spans="1:27" x14ac:dyDescent="0.25">
      <c r="A19" s="54">
        <v>107</v>
      </c>
      <c r="B19" s="55">
        <v>3</v>
      </c>
      <c r="C19" s="148"/>
      <c r="D19" s="148"/>
      <c r="E19" s="149">
        <v>1</v>
      </c>
      <c r="F19" s="149"/>
      <c r="G19" s="148"/>
      <c r="H19" s="148"/>
      <c r="I19" s="149">
        <v>1</v>
      </c>
      <c r="J19" s="149"/>
      <c r="K19" s="148"/>
      <c r="L19" s="148"/>
      <c r="M19" s="74"/>
      <c r="N19" s="88"/>
      <c r="O19" s="57">
        <f t="shared" si="0"/>
        <v>2</v>
      </c>
      <c r="P19" s="57">
        <f t="shared" si="1"/>
        <v>0</v>
      </c>
      <c r="Q19" s="88"/>
      <c r="R19" s="117"/>
      <c r="T19" s="54">
        <v>107</v>
      </c>
      <c r="U19" s="55">
        <v>3</v>
      </c>
      <c r="V19" s="115"/>
      <c r="W19" s="75"/>
      <c r="X19" s="74"/>
      <c r="Y19" s="75"/>
      <c r="Z19" s="74"/>
      <c r="AA19" s="42"/>
    </row>
    <row r="20" spans="1:27" x14ac:dyDescent="0.25">
      <c r="A20" s="54">
        <v>107</v>
      </c>
      <c r="B20" s="55">
        <v>4</v>
      </c>
      <c r="C20" s="148"/>
      <c r="D20" s="148"/>
      <c r="E20" s="148"/>
      <c r="F20" s="148"/>
      <c r="G20" s="148"/>
      <c r="H20" s="148"/>
      <c r="I20" s="149">
        <v>1</v>
      </c>
      <c r="J20" s="149"/>
      <c r="K20" s="149"/>
      <c r="L20" s="149">
        <v>1</v>
      </c>
      <c r="M20" s="74"/>
      <c r="N20" s="88"/>
      <c r="O20" s="57">
        <f t="shared" si="0"/>
        <v>1</v>
      </c>
      <c r="P20" s="57">
        <f t="shared" si="1"/>
        <v>1</v>
      </c>
      <c r="Q20" s="88"/>
      <c r="R20" s="117"/>
      <c r="T20" s="54">
        <v>107</v>
      </c>
      <c r="U20" s="55">
        <v>4</v>
      </c>
      <c r="V20" s="115"/>
      <c r="W20" s="74"/>
      <c r="X20" s="74"/>
      <c r="Y20" s="75"/>
      <c r="Z20" s="75"/>
      <c r="AA20" s="42"/>
    </row>
    <row r="21" spans="1:27" x14ac:dyDescent="0.25">
      <c r="A21" s="54">
        <v>107</v>
      </c>
      <c r="B21" s="55">
        <v>5</v>
      </c>
      <c r="C21" s="149"/>
      <c r="D21" s="149"/>
      <c r="E21" s="148"/>
      <c r="F21" s="148"/>
      <c r="G21" s="148"/>
      <c r="H21" s="148"/>
      <c r="I21" s="149">
        <v>1</v>
      </c>
      <c r="J21" s="149"/>
      <c r="K21" s="149">
        <v>1</v>
      </c>
      <c r="L21" s="149"/>
      <c r="M21" s="74"/>
      <c r="N21" s="88"/>
      <c r="O21" s="57">
        <f t="shared" si="0"/>
        <v>2</v>
      </c>
      <c r="P21" s="57">
        <f>SUM($D21+$F21+$H21+$J21+$L21)</f>
        <v>0</v>
      </c>
      <c r="Q21" s="88"/>
      <c r="R21" s="117"/>
      <c r="T21" s="54">
        <v>107</v>
      </c>
      <c r="U21" s="55">
        <v>5</v>
      </c>
      <c r="V21" s="115"/>
      <c r="W21" s="74"/>
      <c r="X21" s="74"/>
      <c r="Y21" s="75"/>
      <c r="Z21" s="75"/>
      <c r="AA21" s="42"/>
    </row>
    <row r="22" spans="1:27" x14ac:dyDescent="0.25">
      <c r="A22" s="54">
        <v>107</v>
      </c>
      <c r="B22" s="55">
        <v>6</v>
      </c>
      <c r="C22" s="149">
        <v>1</v>
      </c>
      <c r="D22" s="149"/>
      <c r="E22" s="148"/>
      <c r="F22" s="148"/>
      <c r="G22" s="148"/>
      <c r="H22" s="148"/>
      <c r="I22" s="148"/>
      <c r="J22" s="148"/>
      <c r="K22" s="149">
        <v>1</v>
      </c>
      <c r="L22" s="149"/>
      <c r="M22" s="74"/>
      <c r="N22" s="88"/>
      <c r="O22" s="57">
        <f t="shared" si="0"/>
        <v>2</v>
      </c>
      <c r="P22" s="57">
        <f t="shared" si="1"/>
        <v>0</v>
      </c>
      <c r="Q22" s="88"/>
      <c r="R22" s="117"/>
      <c r="T22" s="54">
        <v>107</v>
      </c>
      <c r="U22" s="55">
        <v>6</v>
      </c>
      <c r="V22" s="115"/>
      <c r="W22" s="74"/>
      <c r="X22" s="74"/>
      <c r="Y22" s="74"/>
      <c r="Z22" s="75"/>
      <c r="AA22" s="42"/>
    </row>
    <row r="23" spans="1:27" x14ac:dyDescent="0.25">
      <c r="A23" s="54">
        <v>107</v>
      </c>
      <c r="B23" s="55">
        <v>7</v>
      </c>
      <c r="C23" s="148"/>
      <c r="D23" s="148"/>
      <c r="E23" s="148"/>
      <c r="F23" s="148"/>
      <c r="G23" s="148">
        <v>1</v>
      </c>
      <c r="H23" s="148"/>
      <c r="I23" s="148"/>
      <c r="J23" s="148"/>
      <c r="K23" s="149"/>
      <c r="L23" s="149"/>
      <c r="M23" s="74"/>
      <c r="N23" s="88"/>
      <c r="O23" s="57">
        <f t="shared" si="0"/>
        <v>1</v>
      </c>
      <c r="P23" s="57">
        <f t="shared" si="1"/>
        <v>0</v>
      </c>
      <c r="Q23" s="88"/>
      <c r="R23" s="117"/>
      <c r="T23" s="54">
        <v>107</v>
      </c>
      <c r="U23" s="55">
        <v>7</v>
      </c>
      <c r="V23" s="115"/>
      <c r="W23" s="74"/>
      <c r="X23" s="74"/>
      <c r="Y23" s="74"/>
      <c r="Z23" s="75"/>
      <c r="AA23" s="42"/>
    </row>
    <row r="24" spans="1:27" x14ac:dyDescent="0.25">
      <c r="A24" s="54">
        <v>107</v>
      </c>
      <c r="B24" s="55">
        <v>8</v>
      </c>
      <c r="C24" s="149">
        <v>1</v>
      </c>
      <c r="D24" s="149"/>
      <c r="E24" s="148"/>
      <c r="F24" s="148"/>
      <c r="G24" s="148"/>
      <c r="H24" s="148"/>
      <c r="I24" s="148"/>
      <c r="J24" s="148"/>
      <c r="K24" s="149">
        <v>1</v>
      </c>
      <c r="L24" s="149"/>
      <c r="M24" s="74"/>
      <c r="N24" s="88"/>
      <c r="O24" s="57">
        <f t="shared" si="0"/>
        <v>2</v>
      </c>
      <c r="P24" s="57">
        <f t="shared" si="1"/>
        <v>0</v>
      </c>
      <c r="Q24" s="88"/>
      <c r="R24" s="117"/>
      <c r="T24" s="54">
        <v>107</v>
      </c>
      <c r="U24" s="55">
        <v>8</v>
      </c>
      <c r="V24" s="115">
        <f>SUM(C17:D24)/(SUM($C17:$L24))</f>
        <v>0.13333333333333333</v>
      </c>
      <c r="W24" s="115">
        <f>SUM(E17:F24)/(SUM($C17:$L24))</f>
        <v>6.6666666666666666E-2</v>
      </c>
      <c r="X24" s="115">
        <f>SUM(G17:H24)/(SUM($C17:$L24))</f>
        <v>6.6666666666666666E-2</v>
      </c>
      <c r="Y24" s="115">
        <f>SUM(I17:J24)/(SUM(C17:L24))</f>
        <v>0.46666666666666667</v>
      </c>
      <c r="Z24" s="115">
        <f>SUM(K17:L24)/(SUM(C17:L24))</f>
        <v>0.26666666666666666</v>
      </c>
      <c r="AA24" s="98">
        <f>SUM(V24:Z24)</f>
        <v>1</v>
      </c>
    </row>
    <row r="25" spans="1:27" x14ac:dyDescent="0.25">
      <c r="A25" s="81"/>
      <c r="B25" s="82"/>
      <c r="C25" s="84"/>
      <c r="D25" s="84"/>
      <c r="E25" s="83"/>
      <c r="F25" s="83"/>
      <c r="G25" s="83"/>
      <c r="H25" s="83"/>
      <c r="I25" s="83"/>
      <c r="J25" s="83"/>
      <c r="K25" s="84"/>
      <c r="L25" s="84"/>
      <c r="M25" s="85"/>
      <c r="N25" s="83">
        <f>(1-(SUM(M17:M24)/8))*100</f>
        <v>100</v>
      </c>
      <c r="O25" s="86">
        <f>SUM(O17:O24)*1250/8</f>
        <v>2187.5</v>
      </c>
      <c r="P25" s="86">
        <f>SUM(P17:P24)*625/8</f>
        <v>78.125</v>
      </c>
      <c r="Q25" s="83">
        <f>SUM(O25:P25)</f>
        <v>2265.625</v>
      </c>
      <c r="R25" s="165"/>
      <c r="T25" s="54"/>
      <c r="U25" s="55"/>
      <c r="V25" s="115"/>
      <c r="W25" s="115"/>
      <c r="X25" s="115"/>
      <c r="Y25" s="115"/>
      <c r="Z25" s="115"/>
      <c r="AA25" s="98"/>
    </row>
    <row r="26" spans="1:27" x14ac:dyDescent="0.25">
      <c r="A26" s="54">
        <v>108</v>
      </c>
      <c r="B26" s="55">
        <v>1</v>
      </c>
      <c r="C26" s="148"/>
      <c r="D26" s="148"/>
      <c r="E26" s="149">
        <v>1</v>
      </c>
      <c r="F26" s="149">
        <v>1</v>
      </c>
      <c r="G26" s="148"/>
      <c r="H26" s="148"/>
      <c r="I26" s="148"/>
      <c r="J26" s="148"/>
      <c r="K26" s="148"/>
      <c r="L26" s="148"/>
      <c r="M26" s="74"/>
      <c r="N26" s="88"/>
      <c r="O26" s="57">
        <f t="shared" si="0"/>
        <v>1</v>
      </c>
      <c r="P26" s="57">
        <f t="shared" si="1"/>
        <v>1</v>
      </c>
      <c r="Q26" s="88"/>
      <c r="R26" s="165"/>
      <c r="T26" s="54">
        <v>108</v>
      </c>
      <c r="U26" s="55">
        <v>1</v>
      </c>
      <c r="V26" s="74"/>
      <c r="W26" s="75"/>
      <c r="X26" s="74"/>
      <c r="Y26" s="74"/>
      <c r="Z26" s="74"/>
      <c r="AA26" s="42"/>
    </row>
    <row r="27" spans="1:27" x14ac:dyDescent="0.25">
      <c r="A27" s="54">
        <v>108</v>
      </c>
      <c r="B27" s="55">
        <v>2</v>
      </c>
      <c r="C27" s="149">
        <v>1</v>
      </c>
      <c r="D27" s="149"/>
      <c r="E27" s="148"/>
      <c r="F27" s="148"/>
      <c r="G27" s="148">
        <v>1</v>
      </c>
      <c r="H27" s="148"/>
      <c r="I27" s="148"/>
      <c r="J27" s="148"/>
      <c r="K27" s="149">
        <v>1</v>
      </c>
      <c r="L27" s="149"/>
      <c r="M27" s="74"/>
      <c r="N27" s="88"/>
      <c r="O27" s="57">
        <f t="shared" si="0"/>
        <v>3</v>
      </c>
      <c r="P27" s="57">
        <f t="shared" si="1"/>
        <v>0</v>
      </c>
      <c r="Q27" s="88"/>
      <c r="R27" s="165"/>
      <c r="T27" s="54">
        <v>108</v>
      </c>
      <c r="U27" s="55">
        <v>2</v>
      </c>
      <c r="V27" s="75"/>
      <c r="W27" s="74"/>
      <c r="X27" s="74"/>
      <c r="Y27" s="74"/>
      <c r="Z27" s="75"/>
      <c r="AA27" s="42"/>
    </row>
    <row r="28" spans="1:27" x14ac:dyDescent="0.25">
      <c r="A28" s="54">
        <v>108</v>
      </c>
      <c r="B28" s="55">
        <v>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75">
        <v>1</v>
      </c>
      <c r="N28" s="124"/>
      <c r="O28" s="57">
        <f t="shared" si="0"/>
        <v>0</v>
      </c>
      <c r="P28" s="57">
        <f t="shared" si="1"/>
        <v>0</v>
      </c>
      <c r="Q28" s="88"/>
      <c r="R28" s="165"/>
      <c r="T28" s="54">
        <v>108</v>
      </c>
      <c r="U28" s="55">
        <v>3</v>
      </c>
      <c r="V28" s="74"/>
      <c r="W28" s="74"/>
      <c r="X28" s="74"/>
      <c r="Y28" s="74"/>
      <c r="Z28" s="74"/>
      <c r="AA28" s="42"/>
    </row>
    <row r="29" spans="1:27" x14ac:dyDescent="0.25">
      <c r="A29" s="54">
        <v>108</v>
      </c>
      <c r="B29" s="55">
        <v>4</v>
      </c>
      <c r="C29" s="148"/>
      <c r="D29" s="148"/>
      <c r="E29" s="148"/>
      <c r="F29" s="148"/>
      <c r="G29" s="148">
        <v>1</v>
      </c>
      <c r="H29" s="148"/>
      <c r="I29" s="148"/>
      <c r="J29" s="148"/>
      <c r="K29" s="149"/>
      <c r="L29" s="149">
        <v>1</v>
      </c>
      <c r="M29" s="74"/>
      <c r="N29" s="88"/>
      <c r="O29" s="57">
        <f t="shared" si="0"/>
        <v>1</v>
      </c>
      <c r="P29" s="57">
        <f t="shared" si="1"/>
        <v>1</v>
      </c>
      <c r="Q29" s="88"/>
      <c r="T29" s="54">
        <v>108</v>
      </c>
      <c r="U29" s="55">
        <v>4</v>
      </c>
      <c r="V29" s="74"/>
      <c r="W29" s="74"/>
      <c r="X29" s="74"/>
      <c r="Y29" s="74"/>
      <c r="Z29" s="75"/>
      <c r="AA29" s="42"/>
    </row>
    <row r="30" spans="1:27" x14ac:dyDescent="0.25">
      <c r="A30" s="54">
        <v>108</v>
      </c>
      <c r="B30" s="55">
        <v>5</v>
      </c>
      <c r="C30" s="149">
        <v>1</v>
      </c>
      <c r="D30" s="149"/>
      <c r="E30" s="148"/>
      <c r="F30" s="148"/>
      <c r="G30" s="148"/>
      <c r="H30" s="148"/>
      <c r="I30" s="148"/>
      <c r="J30" s="148"/>
      <c r="K30" s="149"/>
      <c r="L30" s="149">
        <v>1</v>
      </c>
      <c r="M30" s="74"/>
      <c r="N30" s="88"/>
      <c r="O30" s="57">
        <f t="shared" si="0"/>
        <v>1</v>
      </c>
      <c r="P30" s="57">
        <f t="shared" si="1"/>
        <v>1</v>
      </c>
      <c r="Q30" s="88"/>
      <c r="T30" s="54">
        <v>108</v>
      </c>
      <c r="U30" s="55">
        <v>5</v>
      </c>
      <c r="V30" s="75"/>
      <c r="W30" s="74"/>
      <c r="X30" s="74"/>
      <c r="Y30" s="74"/>
      <c r="Z30" s="75"/>
      <c r="AA30" s="42"/>
    </row>
    <row r="31" spans="1:27" x14ac:dyDescent="0.25">
      <c r="A31" s="54">
        <v>108</v>
      </c>
      <c r="B31" s="55">
        <v>6</v>
      </c>
      <c r="C31" s="148"/>
      <c r="D31" s="148"/>
      <c r="E31" s="149">
        <v>1</v>
      </c>
      <c r="F31" s="149"/>
      <c r="G31" s="148"/>
      <c r="H31" s="148"/>
      <c r="I31" s="148"/>
      <c r="J31" s="148"/>
      <c r="K31" s="149">
        <v>1</v>
      </c>
      <c r="L31" s="149"/>
      <c r="M31" s="74"/>
      <c r="N31" s="88"/>
      <c r="O31" s="57">
        <f t="shared" si="0"/>
        <v>2</v>
      </c>
      <c r="P31" s="57">
        <f t="shared" si="1"/>
        <v>0</v>
      </c>
      <c r="Q31" s="88"/>
      <c r="T31" s="54">
        <v>108</v>
      </c>
      <c r="U31" s="55">
        <v>6</v>
      </c>
      <c r="V31" s="74"/>
      <c r="W31" s="75"/>
      <c r="X31" s="74"/>
      <c r="Y31" s="74"/>
      <c r="Z31" s="75"/>
      <c r="AA31" s="42"/>
    </row>
    <row r="32" spans="1:27" x14ac:dyDescent="0.25">
      <c r="A32" s="54">
        <v>108</v>
      </c>
      <c r="B32" s="55">
        <v>7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75">
        <v>1</v>
      </c>
      <c r="N32" s="124"/>
      <c r="O32" s="57">
        <f t="shared" si="0"/>
        <v>0</v>
      </c>
      <c r="P32" s="57">
        <f t="shared" si="1"/>
        <v>0</v>
      </c>
      <c r="Q32" s="88"/>
      <c r="T32" s="54">
        <v>108</v>
      </c>
      <c r="U32" s="55">
        <v>7</v>
      </c>
      <c r="V32" s="74"/>
      <c r="W32" s="74"/>
      <c r="X32" s="74"/>
      <c r="Y32" s="74"/>
      <c r="Z32" s="74"/>
      <c r="AA32" s="42"/>
    </row>
    <row r="33" spans="1:34" x14ac:dyDescent="0.25">
      <c r="A33" s="54">
        <v>108</v>
      </c>
      <c r="B33" s="55">
        <v>8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75">
        <v>1</v>
      </c>
      <c r="N33" s="124"/>
      <c r="O33" s="57">
        <f t="shared" si="0"/>
        <v>0</v>
      </c>
      <c r="P33" s="57">
        <f t="shared" si="1"/>
        <v>0</v>
      </c>
      <c r="Q33" s="88"/>
      <c r="R33" s="117"/>
      <c r="T33" s="54">
        <v>108</v>
      </c>
      <c r="U33" s="55">
        <v>8</v>
      </c>
      <c r="V33" s="115">
        <f>SUM(C26:D33)/(SUM($C26:$L33))</f>
        <v>0.18181818181818182</v>
      </c>
      <c r="W33" s="115">
        <f>SUM(E26:F33)/(SUM($C26:$L33))</f>
        <v>0.27272727272727271</v>
      </c>
      <c r="X33" s="115">
        <f>SUM(G26:H33)/(SUM($C26:$L33))</f>
        <v>0.18181818181818182</v>
      </c>
      <c r="Y33" s="115">
        <f>SUM(I26:J33)/(SUM(C26:L33))</f>
        <v>0</v>
      </c>
      <c r="Z33" s="115">
        <f>SUM(K26:L33)/(SUM(C26:L33))</f>
        <v>0.36363636363636365</v>
      </c>
      <c r="AA33" s="98">
        <f>SUM(V33:Z33)</f>
        <v>1</v>
      </c>
    </row>
    <row r="34" spans="1:34" x14ac:dyDescent="0.25">
      <c r="A34" s="81"/>
      <c r="B34" s="82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7"/>
      <c r="N34" s="84">
        <f>(1-(SUM(M26:M33)/8))*100</f>
        <v>62.5</v>
      </c>
      <c r="O34" s="86">
        <f>SUM(O26:O33)*1250/8</f>
        <v>1250</v>
      </c>
      <c r="P34" s="86">
        <f>SUM(P26:P33)*625/8</f>
        <v>234.375</v>
      </c>
      <c r="Q34" s="83">
        <f>SUM(O34:P34)</f>
        <v>1484.375</v>
      </c>
      <c r="R34" s="117"/>
      <c r="T34" s="54"/>
      <c r="U34" s="55"/>
      <c r="V34" s="115"/>
      <c r="W34" s="115"/>
      <c r="X34" s="115"/>
      <c r="Y34" s="115"/>
      <c r="Z34" s="115"/>
      <c r="AA34" s="98"/>
    </row>
    <row r="35" spans="1:34" x14ac:dyDescent="0.25">
      <c r="A35" s="54">
        <v>109</v>
      </c>
      <c r="B35" s="55">
        <v>1</v>
      </c>
      <c r="C35" s="149"/>
      <c r="D35" s="149"/>
      <c r="E35" s="148"/>
      <c r="F35" s="148"/>
      <c r="G35" s="148">
        <v>1</v>
      </c>
      <c r="H35" s="148"/>
      <c r="I35" s="149"/>
      <c r="J35" s="149"/>
      <c r="K35" s="148"/>
      <c r="L35" s="148"/>
      <c r="M35" s="74"/>
      <c r="N35" s="88"/>
      <c r="O35" s="57">
        <f t="shared" si="0"/>
        <v>1</v>
      </c>
      <c r="P35" s="57">
        <f t="shared" si="1"/>
        <v>0</v>
      </c>
      <c r="Q35" s="88"/>
      <c r="R35" s="117"/>
      <c r="T35" s="54">
        <v>109</v>
      </c>
      <c r="U35" s="55">
        <v>1</v>
      </c>
      <c r="V35" s="75"/>
      <c r="W35" s="74"/>
      <c r="X35" s="74"/>
      <c r="Y35" s="75"/>
      <c r="Z35" s="74"/>
      <c r="AA35" s="42"/>
    </row>
    <row r="36" spans="1:34" x14ac:dyDescent="0.25">
      <c r="A36" s="54">
        <v>109</v>
      </c>
      <c r="B36" s="55">
        <v>2</v>
      </c>
      <c r="C36" s="148"/>
      <c r="D36" s="148"/>
      <c r="E36" s="148"/>
      <c r="F36" s="148"/>
      <c r="G36" s="149"/>
      <c r="H36" s="149"/>
      <c r="I36" s="149">
        <v>1</v>
      </c>
      <c r="J36" s="149"/>
      <c r="K36" s="148">
        <v>1</v>
      </c>
      <c r="L36" s="148"/>
      <c r="M36" s="74"/>
      <c r="N36" s="88"/>
      <c r="O36" s="57">
        <f t="shared" si="0"/>
        <v>2</v>
      </c>
      <c r="P36" s="57">
        <f t="shared" si="1"/>
        <v>0</v>
      </c>
      <c r="Q36" s="88"/>
      <c r="R36" s="117"/>
      <c r="T36" s="54">
        <v>109</v>
      </c>
      <c r="U36" s="55">
        <v>2</v>
      </c>
      <c r="V36" s="74"/>
      <c r="W36" s="74"/>
      <c r="X36" s="75"/>
      <c r="Y36" s="75"/>
      <c r="Z36" s="74"/>
      <c r="AA36" s="42"/>
    </row>
    <row r="37" spans="1:34" x14ac:dyDescent="0.25">
      <c r="A37" s="54">
        <v>109</v>
      </c>
      <c r="B37" s="55">
        <v>3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75">
        <v>1</v>
      </c>
      <c r="N37" s="124"/>
      <c r="O37" s="57">
        <f t="shared" si="0"/>
        <v>0</v>
      </c>
      <c r="P37" s="57">
        <f t="shared" si="1"/>
        <v>0</v>
      </c>
      <c r="Q37" s="88"/>
      <c r="R37" s="117"/>
      <c r="T37" s="54">
        <v>109</v>
      </c>
      <c r="U37" s="55">
        <v>3</v>
      </c>
      <c r="V37" s="74"/>
      <c r="W37" s="74"/>
      <c r="X37" s="74"/>
      <c r="Y37" s="74"/>
      <c r="Z37" s="74"/>
      <c r="AA37" s="42"/>
    </row>
    <row r="38" spans="1:34" x14ac:dyDescent="0.25">
      <c r="A38" s="54">
        <v>109</v>
      </c>
      <c r="B38" s="55">
        <v>4</v>
      </c>
      <c r="C38" s="148"/>
      <c r="D38" s="148"/>
      <c r="E38" s="149">
        <v>1</v>
      </c>
      <c r="F38" s="149"/>
      <c r="G38" s="148"/>
      <c r="H38" s="148"/>
      <c r="I38" s="149"/>
      <c r="J38" s="149"/>
      <c r="K38" s="148"/>
      <c r="L38" s="148"/>
      <c r="M38" s="74"/>
      <c r="N38" s="88"/>
      <c r="O38" s="57">
        <f t="shared" si="0"/>
        <v>1</v>
      </c>
      <c r="P38" s="57">
        <f t="shared" si="1"/>
        <v>0</v>
      </c>
      <c r="Q38" s="88"/>
      <c r="R38" s="117"/>
      <c r="T38" s="54">
        <v>109</v>
      </c>
      <c r="U38" s="55">
        <v>4</v>
      </c>
      <c r="V38" s="74"/>
      <c r="W38" s="75"/>
      <c r="X38" s="74"/>
      <c r="Y38" s="75"/>
      <c r="Z38" s="74"/>
      <c r="AA38" s="42"/>
    </row>
    <row r="39" spans="1:34" x14ac:dyDescent="0.25">
      <c r="A39" s="54">
        <v>109</v>
      </c>
      <c r="B39" s="55">
        <v>5</v>
      </c>
      <c r="C39" s="148"/>
      <c r="D39" s="148"/>
      <c r="E39" s="148"/>
      <c r="F39" s="148"/>
      <c r="G39" s="148">
        <v>1</v>
      </c>
      <c r="H39" s="148"/>
      <c r="I39" s="149"/>
      <c r="J39" s="149"/>
      <c r="K39" s="148"/>
      <c r="L39" s="148"/>
      <c r="M39" s="74"/>
      <c r="N39" s="88"/>
      <c r="O39" s="57">
        <f t="shared" si="0"/>
        <v>1</v>
      </c>
      <c r="P39" s="57">
        <f t="shared" si="1"/>
        <v>0</v>
      </c>
      <c r="Q39" s="88"/>
      <c r="R39" s="117"/>
      <c r="T39" s="54">
        <v>109</v>
      </c>
      <c r="U39" s="55">
        <v>5</v>
      </c>
      <c r="V39" s="74"/>
      <c r="W39" s="74"/>
      <c r="X39" s="74"/>
      <c r="Y39" s="75"/>
      <c r="Z39" s="74"/>
      <c r="AA39" s="42"/>
    </row>
    <row r="40" spans="1:34" x14ac:dyDescent="0.25">
      <c r="A40" s="54">
        <v>109</v>
      </c>
      <c r="B40" s="55">
        <v>6</v>
      </c>
      <c r="C40" s="148">
        <v>1</v>
      </c>
      <c r="D40" s="148"/>
      <c r="E40" s="148"/>
      <c r="F40" s="148"/>
      <c r="G40" s="148"/>
      <c r="H40" s="148"/>
      <c r="I40" s="149">
        <v>1</v>
      </c>
      <c r="J40" s="149"/>
      <c r="K40" s="148"/>
      <c r="L40" s="148"/>
      <c r="M40" s="74"/>
      <c r="N40" s="88"/>
      <c r="O40" s="57">
        <f t="shared" si="0"/>
        <v>2</v>
      </c>
      <c r="P40" s="57">
        <f t="shared" si="1"/>
        <v>0</v>
      </c>
      <c r="Q40" s="88"/>
      <c r="R40" s="117"/>
      <c r="T40" s="54">
        <v>109</v>
      </c>
      <c r="U40" s="55">
        <v>6</v>
      </c>
      <c r="V40" s="74"/>
      <c r="W40" s="74"/>
      <c r="X40" s="74"/>
      <c r="Y40" s="75"/>
      <c r="Z40" s="74"/>
      <c r="AA40" s="42"/>
      <c r="AC40" s="162"/>
      <c r="AD40" s="162"/>
      <c r="AE40" s="162"/>
      <c r="AF40" s="162"/>
      <c r="AG40" s="162"/>
      <c r="AH40" s="162"/>
    </row>
    <row r="41" spans="1:34" x14ac:dyDescent="0.25">
      <c r="A41" s="54">
        <v>109</v>
      </c>
      <c r="B41" s="55">
        <v>7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75">
        <v>1</v>
      </c>
      <c r="N41" s="124"/>
      <c r="O41" s="57">
        <f t="shared" si="0"/>
        <v>0</v>
      </c>
      <c r="P41" s="57">
        <f t="shared" si="1"/>
        <v>0</v>
      </c>
      <c r="Q41" s="88"/>
      <c r="R41" s="117"/>
      <c r="T41" s="54">
        <v>109</v>
      </c>
      <c r="U41" s="55">
        <v>7</v>
      </c>
      <c r="V41" s="74"/>
      <c r="W41" s="74"/>
      <c r="X41" s="74"/>
      <c r="Y41" s="74"/>
      <c r="Z41" s="74"/>
      <c r="AA41" s="42"/>
      <c r="AC41" s="162"/>
      <c r="AD41" s="162"/>
      <c r="AE41" s="162"/>
      <c r="AF41" s="162"/>
      <c r="AG41" s="162"/>
      <c r="AH41" s="162"/>
    </row>
    <row r="42" spans="1:34" x14ac:dyDescent="0.25">
      <c r="A42" s="54">
        <v>109</v>
      </c>
      <c r="B42" s="55">
        <v>8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75">
        <v>1</v>
      </c>
      <c r="N42" s="124"/>
      <c r="O42" s="57">
        <f t="shared" si="0"/>
        <v>0</v>
      </c>
      <c r="P42" s="57">
        <f t="shared" si="1"/>
        <v>0</v>
      </c>
      <c r="Q42" s="88"/>
      <c r="R42" s="117"/>
      <c r="T42" s="54">
        <v>109</v>
      </c>
      <c r="U42" s="55">
        <v>8</v>
      </c>
      <c r="V42" s="115">
        <f>SUM(C35:D42)/(SUM($C35:$L42))</f>
        <v>0.14285714285714285</v>
      </c>
      <c r="W42" s="115">
        <f>SUM(E35:F42)/(SUM($C35:$L42))</f>
        <v>0.14285714285714285</v>
      </c>
      <c r="X42" s="115">
        <f>SUM(G35:H42)/(SUM($C35:$L42))</f>
        <v>0.2857142857142857</v>
      </c>
      <c r="Y42" s="115">
        <f>SUM(I35:J42)/(SUM(C35:L42))</f>
        <v>0.2857142857142857</v>
      </c>
      <c r="Z42" s="115">
        <f>SUM(K35:L42)/(SUM(C35:L42))</f>
        <v>0.14285714285714285</v>
      </c>
      <c r="AA42" s="98">
        <f>SUM(V42:Z42)</f>
        <v>1</v>
      </c>
      <c r="AC42" s="163"/>
      <c r="AD42" s="163"/>
      <c r="AE42" s="163"/>
      <c r="AF42" s="163"/>
      <c r="AG42" s="163"/>
      <c r="AH42" s="162"/>
    </row>
    <row r="43" spans="1:34" x14ac:dyDescent="0.25">
      <c r="A43" s="81"/>
      <c r="B43" s="82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7"/>
      <c r="N43" s="84">
        <f>(1-(SUM(M35:M42)/8))*100</f>
        <v>62.5</v>
      </c>
      <c r="O43" s="86">
        <f>SUM(O35:O42)*1250/8</f>
        <v>1093.75</v>
      </c>
      <c r="P43" s="86">
        <f>SUM(P35:P42)*625/8</f>
        <v>0</v>
      </c>
      <c r="Q43" s="83">
        <f>SUM(O43:P43)</f>
        <v>1093.75</v>
      </c>
      <c r="R43" s="117"/>
      <c r="T43" s="54"/>
      <c r="U43" s="55"/>
      <c r="V43" s="115"/>
      <c r="W43" s="115"/>
      <c r="X43" s="115"/>
      <c r="Y43" s="115"/>
      <c r="Z43" s="115"/>
      <c r="AA43" s="98"/>
    </row>
    <row r="44" spans="1:34" x14ac:dyDescent="0.25">
      <c r="A44" s="54">
        <v>110</v>
      </c>
      <c r="B44" s="55">
        <v>1</v>
      </c>
      <c r="C44" s="148"/>
      <c r="D44" s="148"/>
      <c r="E44" s="149">
        <v>2</v>
      </c>
      <c r="F44" s="149"/>
      <c r="G44" s="148"/>
      <c r="H44" s="148"/>
      <c r="I44" s="148"/>
      <c r="J44" s="148"/>
      <c r="K44" s="148"/>
      <c r="L44" s="148"/>
      <c r="M44" s="74"/>
      <c r="N44" s="88"/>
      <c r="O44" s="57">
        <f t="shared" si="0"/>
        <v>2</v>
      </c>
      <c r="P44" s="57">
        <f t="shared" si="1"/>
        <v>0</v>
      </c>
      <c r="Q44" s="88"/>
      <c r="R44" s="117"/>
      <c r="T44" s="54">
        <v>110</v>
      </c>
      <c r="U44" s="55">
        <v>1</v>
      </c>
      <c r="V44" s="74"/>
      <c r="W44" s="75"/>
      <c r="X44" s="74"/>
      <c r="Y44" s="74"/>
      <c r="Z44" s="74"/>
      <c r="AA44" s="42"/>
    </row>
    <row r="45" spans="1:34" x14ac:dyDescent="0.25">
      <c r="A45" s="54">
        <v>110</v>
      </c>
      <c r="B45" s="55">
        <v>2</v>
      </c>
      <c r="C45" s="149"/>
      <c r="D45" s="149"/>
      <c r="E45" s="148"/>
      <c r="F45" s="148"/>
      <c r="G45" s="148">
        <v>2</v>
      </c>
      <c r="H45" s="148"/>
      <c r="I45" s="149"/>
      <c r="J45" s="149"/>
      <c r="K45" s="148">
        <v>1</v>
      </c>
      <c r="L45" s="148"/>
      <c r="M45" s="74"/>
      <c r="N45" s="88"/>
      <c r="O45" s="57">
        <f t="shared" si="0"/>
        <v>3</v>
      </c>
      <c r="P45" s="57">
        <f t="shared" si="1"/>
        <v>0</v>
      </c>
      <c r="Q45" s="88"/>
      <c r="R45" s="117"/>
      <c r="T45" s="54">
        <v>110</v>
      </c>
      <c r="U45" s="55">
        <v>2</v>
      </c>
      <c r="V45" s="75"/>
      <c r="W45" s="74"/>
      <c r="X45" s="74"/>
      <c r="Y45" s="75"/>
      <c r="Z45" s="74"/>
      <c r="AA45" s="42"/>
    </row>
    <row r="46" spans="1:34" x14ac:dyDescent="0.25">
      <c r="A46" s="54">
        <v>110</v>
      </c>
      <c r="B46" s="55">
        <v>3</v>
      </c>
      <c r="C46" s="148"/>
      <c r="D46" s="148"/>
      <c r="E46" s="148"/>
      <c r="F46" s="148"/>
      <c r="G46" s="148"/>
      <c r="H46" s="148"/>
      <c r="I46" s="149">
        <v>1</v>
      </c>
      <c r="J46" s="149"/>
      <c r="K46" s="148"/>
      <c r="L46" s="148"/>
      <c r="M46" s="74"/>
      <c r="N46" s="88"/>
      <c r="O46" s="57">
        <f t="shared" si="0"/>
        <v>1</v>
      </c>
      <c r="P46" s="57">
        <f t="shared" si="1"/>
        <v>0</v>
      </c>
      <c r="Q46" s="88"/>
      <c r="R46" s="117"/>
      <c r="T46" s="54">
        <v>110</v>
      </c>
      <c r="U46" s="55">
        <v>3</v>
      </c>
      <c r="V46" s="74"/>
      <c r="W46" s="74"/>
      <c r="X46" s="74"/>
      <c r="Y46" s="75"/>
      <c r="Z46" s="74"/>
      <c r="AA46" s="42"/>
    </row>
    <row r="47" spans="1:34" x14ac:dyDescent="0.25">
      <c r="A47" s="54">
        <v>110</v>
      </c>
      <c r="B47" s="55">
        <v>4</v>
      </c>
      <c r="C47" s="148"/>
      <c r="D47" s="148"/>
      <c r="E47" s="149"/>
      <c r="F47" s="149"/>
      <c r="G47" s="148"/>
      <c r="H47" s="148"/>
      <c r="I47" s="148"/>
      <c r="J47" s="148"/>
      <c r="K47" s="149">
        <v>2</v>
      </c>
      <c r="L47" s="149"/>
      <c r="M47" s="74"/>
      <c r="N47" s="88"/>
      <c r="O47" s="57">
        <f t="shared" si="0"/>
        <v>2</v>
      </c>
      <c r="P47" s="57">
        <f t="shared" si="1"/>
        <v>0</v>
      </c>
      <c r="Q47" s="88"/>
      <c r="R47" s="117"/>
      <c r="T47" s="54">
        <v>110</v>
      </c>
      <c r="U47" s="55">
        <v>4</v>
      </c>
      <c r="V47" s="74"/>
      <c r="W47" s="75"/>
      <c r="X47" s="74"/>
      <c r="Y47" s="74"/>
      <c r="Z47" s="75"/>
      <c r="AA47" s="42"/>
    </row>
    <row r="48" spans="1:34" x14ac:dyDescent="0.25">
      <c r="A48" s="54">
        <v>110</v>
      </c>
      <c r="B48" s="55">
        <v>5</v>
      </c>
      <c r="C48" s="148"/>
      <c r="D48" s="148"/>
      <c r="E48" s="148"/>
      <c r="F48" s="148"/>
      <c r="G48" s="148">
        <v>2</v>
      </c>
      <c r="H48" s="148"/>
      <c r="I48" s="149">
        <v>2</v>
      </c>
      <c r="J48" s="149"/>
      <c r="K48" s="148"/>
      <c r="L48" s="148"/>
      <c r="M48" s="74"/>
      <c r="N48" s="88"/>
      <c r="O48" s="57">
        <f t="shared" si="0"/>
        <v>4</v>
      </c>
      <c r="P48" s="57">
        <f t="shared" si="1"/>
        <v>0</v>
      </c>
      <c r="Q48" s="88"/>
      <c r="R48" s="117"/>
      <c r="T48" s="54">
        <v>110</v>
      </c>
      <c r="U48" s="55">
        <v>5</v>
      </c>
      <c r="V48" s="74"/>
      <c r="W48" s="74"/>
      <c r="X48" s="74"/>
      <c r="Y48" s="75"/>
      <c r="Z48" s="74"/>
      <c r="AA48" s="42"/>
    </row>
    <row r="49" spans="1:27" x14ac:dyDescent="0.25">
      <c r="A49" s="54">
        <v>110</v>
      </c>
      <c r="B49" s="55">
        <v>6</v>
      </c>
      <c r="C49" s="148"/>
      <c r="D49" s="148"/>
      <c r="E49" s="149">
        <v>1</v>
      </c>
      <c r="F49" s="149"/>
      <c r="G49" s="148"/>
      <c r="H49" s="148"/>
      <c r="I49" s="148"/>
      <c r="J49" s="148"/>
      <c r="K49" s="149">
        <v>2</v>
      </c>
      <c r="L49" s="149"/>
      <c r="M49" s="74"/>
      <c r="N49" s="88"/>
      <c r="O49" s="57">
        <f t="shared" si="0"/>
        <v>3</v>
      </c>
      <c r="P49" s="57">
        <f t="shared" si="1"/>
        <v>0</v>
      </c>
      <c r="Q49" s="88"/>
      <c r="R49" s="117"/>
      <c r="T49" s="54">
        <v>110</v>
      </c>
      <c r="U49" s="55">
        <v>6</v>
      </c>
      <c r="V49" s="74"/>
      <c r="W49" s="75"/>
      <c r="X49" s="74"/>
      <c r="Y49" s="74"/>
      <c r="Z49" s="75"/>
      <c r="AA49" s="42"/>
    </row>
    <row r="50" spans="1:27" x14ac:dyDescent="0.25">
      <c r="A50" s="54">
        <v>110</v>
      </c>
      <c r="B50" s="55">
        <v>7</v>
      </c>
      <c r="C50" s="149">
        <v>1</v>
      </c>
      <c r="D50" s="149"/>
      <c r="E50" s="149">
        <v>1</v>
      </c>
      <c r="F50" s="149"/>
      <c r="G50" s="148"/>
      <c r="H50" s="148"/>
      <c r="I50" s="148"/>
      <c r="J50" s="148"/>
      <c r="K50" s="148"/>
      <c r="L50" s="148"/>
      <c r="M50" s="74"/>
      <c r="N50" s="88"/>
      <c r="O50" s="57">
        <f t="shared" si="0"/>
        <v>2</v>
      </c>
      <c r="P50" s="57">
        <f t="shared" si="1"/>
        <v>0</v>
      </c>
      <c r="Q50" s="88"/>
      <c r="R50" s="117"/>
      <c r="T50" s="54">
        <v>110</v>
      </c>
      <c r="U50" s="55">
        <v>7</v>
      </c>
      <c r="V50" s="75"/>
      <c r="W50" s="75"/>
      <c r="X50" s="74"/>
      <c r="Y50" s="74"/>
      <c r="Z50" s="74"/>
      <c r="AA50" s="42"/>
    </row>
    <row r="51" spans="1:27" x14ac:dyDescent="0.25">
      <c r="A51" s="54">
        <v>110</v>
      </c>
      <c r="B51" s="55">
        <v>8</v>
      </c>
      <c r="C51" s="149">
        <v>1</v>
      </c>
      <c r="D51" s="149">
        <v>1</v>
      </c>
      <c r="E51" s="148"/>
      <c r="F51" s="148"/>
      <c r="G51" s="148"/>
      <c r="H51" s="148"/>
      <c r="I51" s="148"/>
      <c r="J51" s="148"/>
      <c r="K51" s="148"/>
      <c r="L51" s="148"/>
      <c r="M51" s="74"/>
      <c r="N51" s="88"/>
      <c r="O51" s="57">
        <f t="shared" si="0"/>
        <v>1</v>
      </c>
      <c r="P51" s="57">
        <f t="shared" si="1"/>
        <v>1</v>
      </c>
      <c r="Q51" s="88"/>
      <c r="R51" s="117"/>
      <c r="T51" s="54">
        <v>110</v>
      </c>
      <c r="U51" s="55">
        <v>8</v>
      </c>
      <c r="V51" s="115">
        <f>SUM(C44:D51)/(SUM($C44:$L51))</f>
        <v>0.15789473684210525</v>
      </c>
      <c r="W51" s="115">
        <f>SUM(E44:F51)/(SUM($C44:$L51))</f>
        <v>0.21052631578947367</v>
      </c>
      <c r="X51" s="115">
        <f>SUM(G44:H51)/(SUM($C44:$L51))</f>
        <v>0.21052631578947367</v>
      </c>
      <c r="Y51" s="115">
        <f>SUM(I44:J51)/(SUM(C44:L51))</f>
        <v>0.15789473684210525</v>
      </c>
      <c r="Z51" s="115">
        <f>SUM(K44:L51)/(SUM(C44:L51))</f>
        <v>0.26315789473684209</v>
      </c>
      <c r="AA51" s="98">
        <f>SUM(V51:Z51)</f>
        <v>1</v>
      </c>
    </row>
    <row r="52" spans="1:27" x14ac:dyDescent="0.25">
      <c r="A52" s="81"/>
      <c r="B52" s="82"/>
      <c r="C52" s="84"/>
      <c r="D52" s="84"/>
      <c r="E52" s="83"/>
      <c r="F52" s="83"/>
      <c r="G52" s="83"/>
      <c r="H52" s="83"/>
      <c r="I52" s="83"/>
      <c r="J52" s="83"/>
      <c r="K52" s="83"/>
      <c r="L52" s="83"/>
      <c r="M52" s="85"/>
      <c r="N52" s="83">
        <f>(1-(SUM(M44:M51)/8))*100</f>
        <v>100</v>
      </c>
      <c r="O52" s="86">
        <f>SUM(O44:O51)*1250/8</f>
        <v>2812.5</v>
      </c>
      <c r="P52" s="86">
        <f>SUM(P44:P51)*625/8</f>
        <v>78.125</v>
      </c>
      <c r="Q52" s="83">
        <f>SUM(O52:P52)</f>
        <v>2890.625</v>
      </c>
      <c r="R52" s="165"/>
      <c r="T52" s="54"/>
      <c r="U52" s="55"/>
      <c r="V52" s="115"/>
      <c r="W52" s="115"/>
      <c r="X52" s="115"/>
      <c r="Y52" s="115"/>
      <c r="Z52" s="115"/>
      <c r="AA52" s="98"/>
    </row>
    <row r="53" spans="1:27" x14ac:dyDescent="0.25">
      <c r="A53" s="54">
        <v>111</v>
      </c>
      <c r="B53" s="55">
        <v>1</v>
      </c>
      <c r="C53" s="149">
        <v>1</v>
      </c>
      <c r="D53" s="149"/>
      <c r="E53" s="149"/>
      <c r="F53" s="149"/>
      <c r="G53" s="148"/>
      <c r="H53" s="148"/>
      <c r="I53" s="148"/>
      <c r="J53" s="148"/>
      <c r="K53" s="149">
        <v>1</v>
      </c>
      <c r="L53" s="149"/>
      <c r="M53" s="74"/>
      <c r="N53" s="88"/>
      <c r="O53" s="57">
        <f t="shared" si="0"/>
        <v>2</v>
      </c>
      <c r="P53" s="57">
        <f t="shared" si="1"/>
        <v>0</v>
      </c>
      <c r="Q53" s="88"/>
      <c r="R53" s="165"/>
      <c r="T53" s="54">
        <v>111</v>
      </c>
      <c r="U53" s="55">
        <v>1</v>
      </c>
      <c r="V53" s="75"/>
      <c r="W53" s="75"/>
      <c r="X53" s="74"/>
      <c r="Y53" s="74"/>
      <c r="Z53" s="75"/>
      <c r="AA53" s="42"/>
    </row>
    <row r="54" spans="1:27" x14ac:dyDescent="0.25">
      <c r="A54" s="54">
        <v>111</v>
      </c>
      <c r="B54" s="55">
        <v>2</v>
      </c>
      <c r="C54" s="149">
        <v>1</v>
      </c>
      <c r="D54" s="149"/>
      <c r="E54" s="148"/>
      <c r="F54" s="148"/>
      <c r="G54" s="148"/>
      <c r="H54" s="148"/>
      <c r="I54" s="148"/>
      <c r="J54" s="148"/>
      <c r="K54" s="149">
        <v>1</v>
      </c>
      <c r="L54" s="149"/>
      <c r="M54" s="74"/>
      <c r="N54" s="88"/>
      <c r="O54" s="57">
        <f t="shared" si="0"/>
        <v>2</v>
      </c>
      <c r="P54" s="57">
        <f t="shared" si="1"/>
        <v>0</v>
      </c>
      <c r="Q54" s="88"/>
      <c r="R54" s="165"/>
      <c r="T54" s="54">
        <v>111</v>
      </c>
      <c r="U54" s="55">
        <v>2</v>
      </c>
      <c r="V54" s="75"/>
      <c r="W54" s="74"/>
      <c r="X54" s="74"/>
      <c r="Y54" s="74"/>
      <c r="Z54" s="75"/>
      <c r="AA54" s="42"/>
    </row>
    <row r="55" spans="1:27" x14ac:dyDescent="0.25">
      <c r="A55" s="54">
        <v>111</v>
      </c>
      <c r="B55" s="55">
        <v>3</v>
      </c>
      <c r="C55" s="148"/>
      <c r="D55" s="148"/>
      <c r="E55" s="149">
        <v>1</v>
      </c>
      <c r="F55" s="149"/>
      <c r="G55" s="148"/>
      <c r="H55" s="148"/>
      <c r="I55" s="148"/>
      <c r="J55" s="148"/>
      <c r="K55" s="149">
        <v>1</v>
      </c>
      <c r="L55" s="149"/>
      <c r="M55" s="74"/>
      <c r="N55" s="88"/>
      <c r="O55" s="57">
        <f t="shared" si="0"/>
        <v>2</v>
      </c>
      <c r="P55" s="57">
        <f t="shared" si="1"/>
        <v>0</v>
      </c>
      <c r="Q55" s="88"/>
      <c r="R55" s="165"/>
      <c r="T55" s="54">
        <v>111</v>
      </c>
      <c r="U55" s="55">
        <v>3</v>
      </c>
      <c r="V55" s="74"/>
      <c r="W55" s="75"/>
      <c r="X55" s="74"/>
      <c r="Y55" s="74"/>
      <c r="Z55" s="75"/>
      <c r="AA55" s="42"/>
    </row>
    <row r="56" spans="1:27" x14ac:dyDescent="0.25">
      <c r="A56" s="54">
        <v>111</v>
      </c>
      <c r="B56" s="55">
        <v>4</v>
      </c>
      <c r="C56" s="148"/>
      <c r="D56" s="148"/>
      <c r="E56" s="148"/>
      <c r="F56" s="148"/>
      <c r="G56" s="148"/>
      <c r="H56" s="148"/>
      <c r="I56" s="149">
        <v>2</v>
      </c>
      <c r="J56" s="149"/>
      <c r="K56" s="149"/>
      <c r="L56" s="149"/>
      <c r="M56" s="74"/>
      <c r="N56" s="88"/>
      <c r="O56" s="57">
        <f t="shared" si="0"/>
        <v>2</v>
      </c>
      <c r="P56" s="57">
        <f t="shared" si="1"/>
        <v>0</v>
      </c>
      <c r="Q56" s="88"/>
      <c r="R56" s="117"/>
      <c r="T56" s="54">
        <v>111</v>
      </c>
      <c r="U56" s="55">
        <v>4</v>
      </c>
      <c r="V56" s="74"/>
      <c r="W56" s="74"/>
      <c r="X56" s="74"/>
      <c r="Y56" s="75"/>
      <c r="Z56" s="75"/>
      <c r="AA56" s="42"/>
    </row>
    <row r="57" spans="1:27" x14ac:dyDescent="0.25">
      <c r="A57" s="54">
        <v>111</v>
      </c>
      <c r="B57" s="55">
        <v>5</v>
      </c>
      <c r="C57" s="148"/>
      <c r="D57" s="148"/>
      <c r="E57" s="149"/>
      <c r="F57" s="149"/>
      <c r="G57" s="148">
        <v>2</v>
      </c>
      <c r="H57" s="148"/>
      <c r="I57" s="149">
        <v>1</v>
      </c>
      <c r="J57" s="149"/>
      <c r="K57" s="149">
        <v>1</v>
      </c>
      <c r="L57" s="149"/>
      <c r="M57" s="74"/>
      <c r="N57" s="88"/>
      <c r="O57" s="57">
        <f t="shared" si="0"/>
        <v>4</v>
      </c>
      <c r="P57" s="57">
        <f t="shared" si="1"/>
        <v>0</v>
      </c>
      <c r="Q57" s="88"/>
      <c r="T57" s="54">
        <v>111</v>
      </c>
      <c r="U57" s="55">
        <v>5</v>
      </c>
      <c r="V57" s="74"/>
      <c r="W57" s="75"/>
      <c r="X57" s="74"/>
      <c r="Y57" s="75"/>
      <c r="Z57" s="75"/>
      <c r="AA57" s="42"/>
    </row>
    <row r="58" spans="1:27" x14ac:dyDescent="0.25">
      <c r="A58" s="54">
        <v>111</v>
      </c>
      <c r="B58" s="55">
        <v>6</v>
      </c>
      <c r="C58" s="148"/>
      <c r="D58" s="148"/>
      <c r="E58" s="149">
        <v>1</v>
      </c>
      <c r="F58" s="149"/>
      <c r="G58" s="148"/>
      <c r="H58" s="148"/>
      <c r="I58" s="148"/>
      <c r="J58" s="148"/>
      <c r="K58" s="149"/>
      <c r="L58" s="149">
        <v>1</v>
      </c>
      <c r="M58" s="74"/>
      <c r="N58" s="88"/>
      <c r="O58" s="57">
        <f t="shared" si="0"/>
        <v>1</v>
      </c>
      <c r="P58" s="57">
        <f t="shared" si="1"/>
        <v>1</v>
      </c>
      <c r="Q58" s="88"/>
      <c r="R58" s="117"/>
      <c r="T58" s="54">
        <v>111</v>
      </c>
      <c r="U58" s="55">
        <v>6</v>
      </c>
      <c r="V58" s="74"/>
      <c r="W58" s="75"/>
      <c r="X58" s="74"/>
      <c r="Y58" s="74"/>
      <c r="Z58" s="75"/>
      <c r="AA58" s="42"/>
    </row>
    <row r="59" spans="1:27" x14ac:dyDescent="0.25">
      <c r="A59" s="54">
        <v>111</v>
      </c>
      <c r="B59" s="55">
        <v>7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75">
        <v>1</v>
      </c>
      <c r="N59" s="124"/>
      <c r="O59" s="57">
        <f t="shared" si="0"/>
        <v>0</v>
      </c>
      <c r="P59" s="57">
        <f t="shared" si="1"/>
        <v>0</v>
      </c>
      <c r="Q59" s="88"/>
      <c r="R59" s="117"/>
      <c r="T59" s="54">
        <v>111</v>
      </c>
      <c r="U59" s="55">
        <v>7</v>
      </c>
      <c r="V59" s="74"/>
      <c r="W59" s="74"/>
      <c r="X59" s="74"/>
      <c r="Y59" s="74"/>
      <c r="Z59" s="74"/>
      <c r="AA59" s="42"/>
    </row>
    <row r="60" spans="1:27" x14ac:dyDescent="0.25">
      <c r="A60" s="54">
        <v>111</v>
      </c>
      <c r="B60" s="55">
        <v>8</v>
      </c>
      <c r="C60" s="148"/>
      <c r="D60" s="148"/>
      <c r="E60" s="148"/>
      <c r="F60" s="148"/>
      <c r="G60" s="148"/>
      <c r="H60" s="148"/>
      <c r="I60" s="148"/>
      <c r="J60" s="148"/>
      <c r="K60" s="149">
        <v>2</v>
      </c>
      <c r="L60" s="149"/>
      <c r="M60" s="74"/>
      <c r="N60" s="88"/>
      <c r="O60" s="57">
        <f t="shared" si="0"/>
        <v>2</v>
      </c>
      <c r="P60" s="57">
        <f t="shared" si="1"/>
        <v>0</v>
      </c>
      <c r="Q60" s="88"/>
      <c r="R60" s="117"/>
      <c r="T60" s="54">
        <v>111</v>
      </c>
      <c r="U60" s="55">
        <v>8</v>
      </c>
      <c r="V60" s="115">
        <f>SUM(C53:D60)/(SUM($C53:$L60))</f>
        <v>0.125</v>
      </c>
      <c r="W60" s="115">
        <f>SUM(E53:F60)/(SUM($C53:$L60))</f>
        <v>0.125</v>
      </c>
      <c r="X60" s="115">
        <f>SUM(G53:H60)/(SUM($C53:$L60))</f>
        <v>0.125</v>
      </c>
      <c r="Y60" s="115">
        <f>SUM(I53:J60)/(SUM(C53:L60))</f>
        <v>0.1875</v>
      </c>
      <c r="Z60" s="115">
        <f>SUM(K53:L60)/(SUM(C53:L60))</f>
        <v>0.4375</v>
      </c>
      <c r="AA60" s="98">
        <f>SUM(V60:Z60)</f>
        <v>1</v>
      </c>
    </row>
    <row r="61" spans="1:27" x14ac:dyDescent="0.25">
      <c r="A61" s="81"/>
      <c r="B61" s="82"/>
      <c r="C61" s="83"/>
      <c r="D61" s="83"/>
      <c r="E61" s="83"/>
      <c r="F61" s="83"/>
      <c r="G61" s="83"/>
      <c r="H61" s="83"/>
      <c r="I61" s="83"/>
      <c r="J61" s="83"/>
      <c r="K61" s="84"/>
      <c r="L61" s="84"/>
      <c r="M61" s="85"/>
      <c r="N61" s="83">
        <f>(1-(SUM(M53:M60)/8))*100</f>
        <v>87.5</v>
      </c>
      <c r="O61" s="86">
        <f>SUM(O53:O60)*1250/8</f>
        <v>2343.75</v>
      </c>
      <c r="P61" s="86">
        <f>SUM(P53:P60)*625/8</f>
        <v>78.125</v>
      </c>
      <c r="Q61" s="83">
        <f>SUM(O61:P61)</f>
        <v>2421.875</v>
      </c>
      <c r="R61" s="117"/>
      <c r="T61" s="54"/>
      <c r="U61" s="55"/>
      <c r="V61" s="115"/>
      <c r="W61" s="115"/>
      <c r="X61" s="115"/>
      <c r="Y61" s="115"/>
      <c r="Z61" s="115"/>
      <c r="AA61" s="98"/>
    </row>
    <row r="62" spans="1:27" x14ac:dyDescent="0.25">
      <c r="A62" s="54">
        <v>112</v>
      </c>
      <c r="B62" s="55">
        <v>1</v>
      </c>
      <c r="C62" s="149">
        <v>1</v>
      </c>
      <c r="D62" s="149"/>
      <c r="E62" s="149"/>
      <c r="F62" s="149"/>
      <c r="G62" s="148"/>
      <c r="H62" s="148"/>
      <c r="I62" s="148"/>
      <c r="J62" s="148"/>
      <c r="K62" s="149">
        <v>1</v>
      </c>
      <c r="L62" s="149"/>
      <c r="M62" s="74"/>
      <c r="N62" s="88"/>
      <c r="O62" s="57">
        <f t="shared" si="0"/>
        <v>2</v>
      </c>
      <c r="P62" s="57">
        <f t="shared" si="1"/>
        <v>0</v>
      </c>
      <c r="Q62" s="88"/>
      <c r="R62" s="117"/>
      <c r="T62" s="54">
        <v>112</v>
      </c>
      <c r="U62" s="55">
        <v>1</v>
      </c>
      <c r="V62" s="75"/>
      <c r="W62" s="74"/>
      <c r="X62" s="74"/>
      <c r="Y62" s="74"/>
      <c r="Z62" s="75"/>
      <c r="AA62" s="42"/>
    </row>
    <row r="63" spans="1:27" x14ac:dyDescent="0.25">
      <c r="A63" s="54">
        <v>112</v>
      </c>
      <c r="B63" s="55">
        <v>2</v>
      </c>
      <c r="C63" s="149">
        <v>1</v>
      </c>
      <c r="D63" s="149"/>
      <c r="E63" s="148"/>
      <c r="F63" s="148"/>
      <c r="G63" s="148"/>
      <c r="H63" s="148"/>
      <c r="I63" s="148"/>
      <c r="J63" s="148"/>
      <c r="K63" s="149">
        <v>1</v>
      </c>
      <c r="L63" s="149"/>
      <c r="M63" s="74"/>
      <c r="N63" s="88"/>
      <c r="O63" s="57">
        <f t="shared" si="0"/>
        <v>2</v>
      </c>
      <c r="P63" s="57">
        <f t="shared" si="1"/>
        <v>0</v>
      </c>
      <c r="Q63" s="88"/>
      <c r="R63" s="117"/>
      <c r="T63" s="54">
        <v>112</v>
      </c>
      <c r="U63" s="55">
        <v>2</v>
      </c>
      <c r="V63" s="74"/>
      <c r="W63" s="74"/>
      <c r="X63" s="74"/>
      <c r="Y63" s="75"/>
      <c r="Z63" s="75"/>
      <c r="AA63" s="42"/>
    </row>
    <row r="64" spans="1:27" x14ac:dyDescent="0.25">
      <c r="A64" s="54">
        <v>112</v>
      </c>
      <c r="B64" s="55">
        <v>3</v>
      </c>
      <c r="C64" s="148"/>
      <c r="D64" s="148"/>
      <c r="E64" s="149">
        <v>1</v>
      </c>
      <c r="F64" s="149"/>
      <c r="G64" s="148"/>
      <c r="H64" s="148"/>
      <c r="I64" s="148"/>
      <c r="J64" s="148"/>
      <c r="K64" s="149">
        <v>1</v>
      </c>
      <c r="L64" s="149"/>
      <c r="M64" s="74"/>
      <c r="N64" s="88"/>
      <c r="O64" s="57">
        <f t="shared" si="0"/>
        <v>2</v>
      </c>
      <c r="P64" s="57">
        <f t="shared" si="1"/>
        <v>0</v>
      </c>
      <c r="Q64" s="88"/>
      <c r="R64" s="117"/>
      <c r="T64" s="54">
        <v>112</v>
      </c>
      <c r="U64" s="55">
        <v>3</v>
      </c>
      <c r="V64" s="75"/>
      <c r="W64" s="74"/>
      <c r="X64" s="74"/>
      <c r="Y64" s="75"/>
      <c r="Z64" s="74"/>
      <c r="AA64" s="42"/>
    </row>
    <row r="65" spans="1:27" x14ac:dyDescent="0.25">
      <c r="A65" s="54">
        <v>112</v>
      </c>
      <c r="B65" s="55">
        <v>4</v>
      </c>
      <c r="C65" s="148"/>
      <c r="D65" s="148"/>
      <c r="E65" s="148"/>
      <c r="F65" s="148"/>
      <c r="G65" s="148"/>
      <c r="H65" s="148"/>
      <c r="I65" s="149">
        <v>2</v>
      </c>
      <c r="J65" s="149"/>
      <c r="K65" s="149"/>
      <c r="L65" s="149"/>
      <c r="M65" s="74"/>
      <c r="N65" s="88"/>
      <c r="O65" s="57">
        <f t="shared" si="0"/>
        <v>2</v>
      </c>
      <c r="P65" s="57">
        <f t="shared" si="1"/>
        <v>0</v>
      </c>
      <c r="Q65" s="88"/>
      <c r="R65" s="117"/>
      <c r="T65" s="54">
        <v>112</v>
      </c>
      <c r="U65" s="55">
        <v>4</v>
      </c>
      <c r="V65" s="74"/>
      <c r="W65" s="75"/>
      <c r="X65" s="74"/>
      <c r="Y65" s="75"/>
      <c r="Z65" s="74"/>
      <c r="AA65" s="42"/>
    </row>
    <row r="66" spans="1:27" x14ac:dyDescent="0.25">
      <c r="A66" s="54">
        <v>112</v>
      </c>
      <c r="B66" s="55">
        <v>5</v>
      </c>
      <c r="C66" s="148"/>
      <c r="D66" s="148"/>
      <c r="E66" s="149"/>
      <c r="F66" s="149"/>
      <c r="G66" s="148">
        <v>2</v>
      </c>
      <c r="H66" s="148"/>
      <c r="I66" s="149">
        <v>2</v>
      </c>
      <c r="J66" s="149"/>
      <c r="K66" s="149">
        <v>2</v>
      </c>
      <c r="L66" s="149"/>
      <c r="M66" s="74"/>
      <c r="N66" s="88"/>
      <c r="O66" s="57">
        <f t="shared" si="0"/>
        <v>6</v>
      </c>
      <c r="P66" s="57">
        <f t="shared" si="1"/>
        <v>0</v>
      </c>
      <c r="Q66" s="88"/>
      <c r="R66" s="117"/>
      <c r="T66" s="54">
        <v>112</v>
      </c>
      <c r="U66" s="55">
        <v>5</v>
      </c>
      <c r="V66" s="74"/>
      <c r="W66" s="75"/>
      <c r="X66" s="74"/>
      <c r="Y66" s="74"/>
      <c r="Z66" s="74"/>
      <c r="AA66" s="42"/>
    </row>
    <row r="67" spans="1:27" x14ac:dyDescent="0.25">
      <c r="A67" s="54">
        <v>112</v>
      </c>
      <c r="B67" s="55">
        <v>6</v>
      </c>
      <c r="C67" s="148"/>
      <c r="D67" s="148"/>
      <c r="E67" s="149">
        <v>1</v>
      </c>
      <c r="F67" s="149"/>
      <c r="G67" s="148"/>
      <c r="H67" s="148"/>
      <c r="I67" s="148"/>
      <c r="J67" s="148"/>
      <c r="K67" s="149">
        <v>2</v>
      </c>
      <c r="L67" s="149"/>
      <c r="M67" s="74"/>
      <c r="N67" s="88"/>
      <c r="O67" s="57">
        <f t="shared" si="0"/>
        <v>3</v>
      </c>
      <c r="P67" s="57">
        <f t="shared" si="1"/>
        <v>0</v>
      </c>
      <c r="Q67" s="88"/>
      <c r="R67" s="117"/>
      <c r="T67" s="54">
        <v>112</v>
      </c>
      <c r="U67" s="55">
        <v>6</v>
      </c>
      <c r="V67" s="74"/>
      <c r="W67" s="75"/>
      <c r="X67" s="74"/>
      <c r="Y67" s="75"/>
      <c r="Z67" s="74"/>
      <c r="AA67" s="42"/>
    </row>
    <row r="68" spans="1:27" x14ac:dyDescent="0.25">
      <c r="A68" s="54">
        <v>112</v>
      </c>
      <c r="B68" s="55">
        <v>7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75">
        <v>1</v>
      </c>
      <c r="N68" s="124"/>
      <c r="O68" s="57">
        <f t="shared" si="0"/>
        <v>0</v>
      </c>
      <c r="P68" s="57">
        <f t="shared" si="1"/>
        <v>0</v>
      </c>
      <c r="Q68" s="88"/>
      <c r="R68" s="117"/>
      <c r="T68" s="54">
        <v>112</v>
      </c>
      <c r="U68" s="55">
        <v>7</v>
      </c>
      <c r="V68" s="74"/>
      <c r="W68" s="75"/>
      <c r="X68" s="74"/>
      <c r="Y68" s="74"/>
      <c r="Z68" s="74"/>
      <c r="AA68" s="42"/>
    </row>
    <row r="69" spans="1:27" x14ac:dyDescent="0.25">
      <c r="A69" s="54">
        <v>112</v>
      </c>
      <c r="B69" s="55">
        <v>8</v>
      </c>
      <c r="C69" s="148"/>
      <c r="D69" s="148"/>
      <c r="E69" s="148"/>
      <c r="F69" s="148"/>
      <c r="G69" s="148"/>
      <c r="H69" s="148"/>
      <c r="I69" s="148"/>
      <c r="J69" s="148"/>
      <c r="K69" s="149">
        <v>2</v>
      </c>
      <c r="L69" s="149"/>
      <c r="M69" s="74"/>
      <c r="N69" s="88"/>
      <c r="O69" s="57">
        <f t="shared" si="0"/>
        <v>2</v>
      </c>
      <c r="P69" s="57">
        <f t="shared" si="1"/>
        <v>0</v>
      </c>
      <c r="Q69" s="88"/>
      <c r="R69" s="117"/>
      <c r="T69" s="54">
        <v>112</v>
      </c>
      <c r="U69" s="55">
        <v>8</v>
      </c>
      <c r="V69" s="115">
        <f>SUM(C62:D69)/(SUM($C62:$L69))</f>
        <v>0.10526315789473684</v>
      </c>
      <c r="W69" s="115">
        <f>SUM(E62:F69)/(SUM($C62:$L69))</f>
        <v>0.10526315789473684</v>
      </c>
      <c r="X69" s="115">
        <f>SUM(G62:H69)/(SUM($C62:$L69))</f>
        <v>0.10526315789473684</v>
      </c>
      <c r="Y69" s="115">
        <f>SUM(I62:J69)/(SUM(C62:L69))</f>
        <v>0.21052631578947367</v>
      </c>
      <c r="Z69" s="115">
        <f>SUM(K62:L69)/(SUM(C62:L69))</f>
        <v>0.47368421052631576</v>
      </c>
      <c r="AA69" s="98">
        <f>SUM(V69:Z69)</f>
        <v>1</v>
      </c>
    </row>
    <row r="70" spans="1:27" x14ac:dyDescent="0.25">
      <c r="A70" s="81"/>
      <c r="B70" s="82"/>
      <c r="C70" s="83"/>
      <c r="D70" s="83"/>
      <c r="E70" s="83"/>
      <c r="F70" s="83"/>
      <c r="G70" s="83"/>
      <c r="H70" s="83"/>
      <c r="I70" s="83"/>
      <c r="J70" s="83"/>
      <c r="K70" s="84"/>
      <c r="L70" s="84"/>
      <c r="M70" s="85"/>
      <c r="N70" s="83">
        <f>(1-(SUM(M62:M69)/8))*100</f>
        <v>87.5</v>
      </c>
      <c r="O70" s="86">
        <f>SUM(O62:O69)*1250/8</f>
        <v>2968.75</v>
      </c>
      <c r="P70" s="86">
        <f>SUM(P62:P69)*625/8</f>
        <v>0</v>
      </c>
      <c r="Q70" s="83">
        <f>SUM(O70:P70)</f>
        <v>2968.75</v>
      </c>
      <c r="R70" s="117"/>
      <c r="T70" s="54"/>
      <c r="U70" s="55"/>
      <c r="V70" s="115"/>
      <c r="W70" s="115"/>
      <c r="X70" s="115"/>
      <c r="Y70" s="115"/>
      <c r="Z70" s="115"/>
      <c r="AA70" s="98"/>
    </row>
    <row r="71" spans="1:27" x14ac:dyDescent="0.25">
      <c r="A71" s="54">
        <v>113</v>
      </c>
      <c r="B71" s="55">
        <v>1</v>
      </c>
      <c r="C71" s="149">
        <v>1</v>
      </c>
      <c r="D71" s="149"/>
      <c r="E71" s="149"/>
      <c r="F71" s="149"/>
      <c r="G71" s="148"/>
      <c r="H71" s="148"/>
      <c r="I71" s="148"/>
      <c r="J71" s="148"/>
      <c r="K71" s="149">
        <v>1</v>
      </c>
      <c r="L71" s="149"/>
      <c r="M71" s="74"/>
      <c r="N71" s="88"/>
      <c r="O71" s="57">
        <f t="shared" si="0"/>
        <v>2</v>
      </c>
      <c r="P71" s="57">
        <f t="shared" si="1"/>
        <v>0</v>
      </c>
      <c r="Q71" s="88"/>
      <c r="R71" s="117"/>
      <c r="T71" s="54">
        <v>113</v>
      </c>
      <c r="U71" s="55">
        <v>1</v>
      </c>
      <c r="V71" s="74"/>
      <c r="W71" s="74"/>
      <c r="X71" s="74"/>
      <c r="Y71" s="74"/>
      <c r="Z71" s="75"/>
      <c r="AA71" s="42"/>
    </row>
    <row r="72" spans="1:27" x14ac:dyDescent="0.25">
      <c r="A72" s="54">
        <v>113</v>
      </c>
      <c r="B72" s="55">
        <v>2</v>
      </c>
      <c r="C72" s="149">
        <v>1</v>
      </c>
      <c r="D72" s="149"/>
      <c r="E72" s="148"/>
      <c r="F72" s="148"/>
      <c r="G72" s="148"/>
      <c r="H72" s="148"/>
      <c r="I72" s="148"/>
      <c r="J72" s="148"/>
      <c r="K72" s="149">
        <v>1</v>
      </c>
      <c r="L72" s="149"/>
      <c r="M72" s="74"/>
      <c r="N72" s="88"/>
      <c r="O72" s="57">
        <f t="shared" si="0"/>
        <v>2</v>
      </c>
      <c r="P72" s="57">
        <f t="shared" si="1"/>
        <v>0</v>
      </c>
      <c r="Q72" s="88"/>
      <c r="R72" s="117"/>
      <c r="T72" s="54">
        <v>113</v>
      </c>
      <c r="U72" s="55">
        <v>2</v>
      </c>
      <c r="V72" s="74"/>
      <c r="W72" s="74"/>
      <c r="X72" s="74"/>
      <c r="Y72" s="74"/>
      <c r="Z72" s="75"/>
      <c r="AA72" s="42"/>
    </row>
    <row r="73" spans="1:27" x14ac:dyDescent="0.25">
      <c r="A73" s="54">
        <v>113</v>
      </c>
      <c r="B73" s="55">
        <v>3</v>
      </c>
      <c r="C73" s="148"/>
      <c r="D73" s="148"/>
      <c r="E73" s="149">
        <v>1</v>
      </c>
      <c r="F73" s="149"/>
      <c r="G73" s="148"/>
      <c r="H73" s="148"/>
      <c r="I73" s="148"/>
      <c r="J73" s="148"/>
      <c r="K73" s="149">
        <v>1</v>
      </c>
      <c r="L73" s="149"/>
      <c r="M73" s="74"/>
      <c r="N73" s="88"/>
      <c r="O73" s="57">
        <f t="shared" si="0"/>
        <v>2</v>
      </c>
      <c r="P73" s="57">
        <f t="shared" si="1"/>
        <v>0</v>
      </c>
      <c r="Q73" s="88"/>
      <c r="R73" s="117"/>
      <c r="T73" s="54">
        <v>113</v>
      </c>
      <c r="U73" s="55">
        <v>3</v>
      </c>
      <c r="V73" s="74"/>
      <c r="W73" s="75"/>
      <c r="X73" s="74"/>
      <c r="Y73" s="74"/>
      <c r="Z73" s="74"/>
      <c r="AA73" s="42"/>
    </row>
    <row r="74" spans="1:27" x14ac:dyDescent="0.25">
      <c r="A74" s="54">
        <v>113</v>
      </c>
      <c r="B74" s="55">
        <v>4</v>
      </c>
      <c r="C74" s="148"/>
      <c r="D74" s="148"/>
      <c r="E74" s="148"/>
      <c r="F74" s="148"/>
      <c r="G74" s="148"/>
      <c r="H74" s="148"/>
      <c r="I74" s="149">
        <v>2</v>
      </c>
      <c r="J74" s="149"/>
      <c r="K74" s="149"/>
      <c r="L74" s="149"/>
      <c r="M74" s="74"/>
      <c r="N74" s="88"/>
      <c r="O74" s="57">
        <f t="shared" si="0"/>
        <v>2</v>
      </c>
      <c r="P74" s="57">
        <f t="shared" si="1"/>
        <v>0</v>
      </c>
      <c r="Q74" s="88"/>
      <c r="R74" s="117"/>
      <c r="T74" s="54">
        <v>113</v>
      </c>
      <c r="U74" s="55">
        <v>4</v>
      </c>
      <c r="V74" s="74"/>
      <c r="W74" s="74"/>
      <c r="X74" s="74"/>
      <c r="Y74" s="74"/>
      <c r="Z74" s="74"/>
      <c r="AA74" s="42"/>
    </row>
    <row r="75" spans="1:27" x14ac:dyDescent="0.25">
      <c r="A75" s="54">
        <v>113</v>
      </c>
      <c r="B75" s="55">
        <v>5</v>
      </c>
      <c r="C75" s="148"/>
      <c r="D75" s="148"/>
      <c r="E75" s="149"/>
      <c r="F75" s="149"/>
      <c r="G75" s="148">
        <v>2</v>
      </c>
      <c r="H75" s="148"/>
      <c r="I75" s="149">
        <v>2</v>
      </c>
      <c r="J75" s="149"/>
      <c r="K75" s="149">
        <v>1</v>
      </c>
      <c r="L75" s="149"/>
      <c r="M75" s="74"/>
      <c r="N75" s="88"/>
      <c r="O75" s="57">
        <f t="shared" si="0"/>
        <v>5</v>
      </c>
      <c r="P75" s="57">
        <f t="shared" si="1"/>
        <v>0</v>
      </c>
      <c r="Q75" s="88"/>
      <c r="R75" s="117"/>
      <c r="T75" s="54">
        <v>113</v>
      </c>
      <c r="U75" s="55">
        <v>5</v>
      </c>
      <c r="V75" s="74"/>
      <c r="W75" s="75"/>
      <c r="X75" s="74"/>
      <c r="Y75" s="74"/>
      <c r="Z75" s="75"/>
      <c r="AA75" s="42"/>
    </row>
    <row r="76" spans="1:27" x14ac:dyDescent="0.25">
      <c r="A76" s="54">
        <v>113</v>
      </c>
      <c r="B76" s="55">
        <v>6</v>
      </c>
      <c r="C76" s="148"/>
      <c r="D76" s="148"/>
      <c r="E76" s="149"/>
      <c r="F76" s="149"/>
      <c r="G76" s="148"/>
      <c r="H76" s="148"/>
      <c r="I76" s="148"/>
      <c r="J76" s="148"/>
      <c r="K76" s="149">
        <v>1</v>
      </c>
      <c r="L76" s="149"/>
      <c r="M76" s="74"/>
      <c r="N76" s="88"/>
      <c r="O76" s="57">
        <f t="shared" si="0"/>
        <v>1</v>
      </c>
      <c r="P76" s="57">
        <f t="shared" si="1"/>
        <v>0</v>
      </c>
      <c r="Q76" s="88"/>
      <c r="R76" s="117"/>
      <c r="T76" s="54">
        <v>113</v>
      </c>
      <c r="U76" s="55">
        <v>6</v>
      </c>
      <c r="V76" s="74"/>
      <c r="W76" s="75"/>
      <c r="X76" s="74"/>
      <c r="Y76" s="74"/>
      <c r="Z76" s="75"/>
      <c r="AA76" s="42"/>
    </row>
    <row r="77" spans="1:27" x14ac:dyDescent="0.25">
      <c r="A77" s="54">
        <v>113</v>
      </c>
      <c r="B77" s="55">
        <v>7</v>
      </c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75">
        <v>1</v>
      </c>
      <c r="N77" s="124"/>
      <c r="O77" s="57">
        <f t="shared" si="0"/>
        <v>0</v>
      </c>
      <c r="P77" s="57">
        <f t="shared" si="1"/>
        <v>0</v>
      </c>
      <c r="Q77" s="88"/>
      <c r="R77" s="117"/>
      <c r="T77" s="54">
        <v>113</v>
      </c>
      <c r="U77" s="55">
        <v>7</v>
      </c>
      <c r="V77" s="75"/>
      <c r="W77" s="75"/>
      <c r="X77" s="74"/>
      <c r="Y77" s="74"/>
      <c r="Z77" s="74"/>
      <c r="AA77" s="42"/>
    </row>
    <row r="78" spans="1:27" x14ac:dyDescent="0.25">
      <c r="A78" s="54">
        <v>113</v>
      </c>
      <c r="B78" s="55">
        <v>8</v>
      </c>
      <c r="C78" s="148"/>
      <c r="D78" s="148"/>
      <c r="E78" s="148"/>
      <c r="F78" s="148"/>
      <c r="G78" s="148"/>
      <c r="H78" s="148"/>
      <c r="I78" s="148"/>
      <c r="J78" s="148"/>
      <c r="K78" s="149">
        <v>2</v>
      </c>
      <c r="L78" s="149"/>
      <c r="M78" s="74"/>
      <c r="N78" s="88"/>
      <c r="O78" s="57">
        <f t="shared" si="0"/>
        <v>2</v>
      </c>
      <c r="P78" s="57">
        <f t="shared" si="1"/>
        <v>0</v>
      </c>
      <c r="Q78" s="88"/>
      <c r="R78" s="117"/>
      <c r="T78" s="54">
        <v>113</v>
      </c>
      <c r="U78" s="55">
        <v>8</v>
      </c>
      <c r="V78" s="115">
        <f>SUM(C71:D78)/(SUM($C71:$L78))</f>
        <v>0.125</v>
      </c>
      <c r="W78" s="115">
        <f>SUM(E71:F78)/(SUM($C71:$L78))</f>
        <v>6.25E-2</v>
      </c>
      <c r="X78" s="115">
        <f>SUM(G71:H78)/(SUM($C71:$L78))</f>
        <v>0.125</v>
      </c>
      <c r="Y78" s="115">
        <f>SUM(I71:J78)/(SUM(C71:L78))</f>
        <v>0.25</v>
      </c>
      <c r="Z78" s="115">
        <f>SUM(K71:L78)/(SUM(C71:L78))</f>
        <v>0.4375</v>
      </c>
      <c r="AA78" s="98">
        <f>SUM(V78:Z78)</f>
        <v>1</v>
      </c>
    </row>
    <row r="79" spans="1:27" x14ac:dyDescent="0.25">
      <c r="A79" s="81"/>
      <c r="B79" s="82"/>
      <c r="C79" s="83"/>
      <c r="D79" s="83"/>
      <c r="E79" s="83"/>
      <c r="F79" s="83"/>
      <c r="G79" s="83"/>
      <c r="H79" s="83"/>
      <c r="I79" s="83"/>
      <c r="J79" s="83"/>
      <c r="K79" s="84"/>
      <c r="L79" s="84"/>
      <c r="M79" s="85"/>
      <c r="N79" s="83">
        <f>(1-(SUM(M71:M78)/8))*100</f>
        <v>87.5</v>
      </c>
      <c r="O79" s="86">
        <f>SUM(O71:O78)*1250/8</f>
        <v>2500</v>
      </c>
      <c r="P79" s="86">
        <f>SUM(P71:P78)*625/8</f>
        <v>0</v>
      </c>
      <c r="Q79" s="83">
        <f>SUM(O79:P79)</f>
        <v>2500</v>
      </c>
      <c r="R79" s="117"/>
      <c r="T79" s="54"/>
      <c r="U79" s="55"/>
      <c r="V79" s="115"/>
      <c r="W79" s="115"/>
      <c r="X79" s="115"/>
      <c r="Y79" s="115"/>
      <c r="Z79" s="115"/>
      <c r="AA79" s="98"/>
    </row>
    <row r="80" spans="1:27" x14ac:dyDescent="0.25">
      <c r="A80" s="54">
        <v>114</v>
      </c>
      <c r="B80" s="55">
        <v>1</v>
      </c>
      <c r="C80" s="149">
        <v>1</v>
      </c>
      <c r="D80" s="149"/>
      <c r="E80" s="149"/>
      <c r="F80" s="149"/>
      <c r="G80" s="148"/>
      <c r="H80" s="148"/>
      <c r="I80" s="148"/>
      <c r="J80" s="148"/>
      <c r="K80" s="149">
        <v>1</v>
      </c>
      <c r="L80" s="149"/>
      <c r="M80" s="74"/>
      <c r="N80" s="88"/>
      <c r="O80" s="57">
        <f t="shared" si="0"/>
        <v>2</v>
      </c>
      <c r="P80" s="57">
        <f t="shared" si="1"/>
        <v>0</v>
      </c>
      <c r="Q80" s="88"/>
      <c r="R80" s="117"/>
      <c r="T80" s="54">
        <v>114</v>
      </c>
      <c r="U80" s="55">
        <v>1</v>
      </c>
      <c r="V80" s="74"/>
      <c r="W80" s="74"/>
      <c r="X80" s="74"/>
      <c r="Y80" s="74"/>
      <c r="Z80" s="74"/>
      <c r="AA80" s="42"/>
    </row>
    <row r="81" spans="1:27" x14ac:dyDescent="0.25">
      <c r="A81" s="54">
        <v>114</v>
      </c>
      <c r="B81" s="55">
        <v>2</v>
      </c>
      <c r="C81" s="149">
        <v>1</v>
      </c>
      <c r="D81" s="149"/>
      <c r="E81" s="148"/>
      <c r="F81" s="148"/>
      <c r="G81" s="148"/>
      <c r="H81" s="148"/>
      <c r="I81" s="148"/>
      <c r="J81" s="148"/>
      <c r="K81" s="149">
        <v>1</v>
      </c>
      <c r="L81" s="149"/>
      <c r="M81" s="74"/>
      <c r="N81" s="88"/>
      <c r="O81" s="57">
        <f t="shared" ref="O81:O152" si="2">SUM($C81+$E81+$G81+$I81+$K81)</f>
        <v>2</v>
      </c>
      <c r="P81" s="57">
        <f t="shared" ref="P81:P152" si="3">SUM($D81+$F81+$H81+$J81+$L81)</f>
        <v>0</v>
      </c>
      <c r="Q81" s="88"/>
      <c r="R81" s="117"/>
      <c r="T81" s="54">
        <v>114</v>
      </c>
      <c r="U81" s="55">
        <v>2</v>
      </c>
      <c r="V81" s="74"/>
      <c r="W81" s="74"/>
      <c r="X81" s="74"/>
      <c r="Y81" s="74"/>
      <c r="Z81" s="74"/>
      <c r="AA81" s="42"/>
    </row>
    <row r="82" spans="1:27" x14ac:dyDescent="0.25">
      <c r="A82" s="54">
        <v>114</v>
      </c>
      <c r="B82" s="55">
        <v>3</v>
      </c>
      <c r="C82" s="148"/>
      <c r="D82" s="148"/>
      <c r="E82" s="149">
        <v>1</v>
      </c>
      <c r="F82" s="149"/>
      <c r="G82" s="148"/>
      <c r="H82" s="148"/>
      <c r="I82" s="148"/>
      <c r="J82" s="148"/>
      <c r="K82" s="149">
        <v>1</v>
      </c>
      <c r="L82" s="149"/>
      <c r="M82" s="74"/>
      <c r="N82" s="88"/>
      <c r="O82" s="57">
        <f t="shared" si="2"/>
        <v>2</v>
      </c>
      <c r="P82" s="57">
        <f t="shared" si="3"/>
        <v>0</v>
      </c>
      <c r="Q82" s="88"/>
      <c r="R82" s="117"/>
      <c r="T82" s="54">
        <v>114</v>
      </c>
      <c r="U82" s="55">
        <v>3</v>
      </c>
      <c r="V82" s="75"/>
      <c r="W82" s="74"/>
      <c r="X82" s="74"/>
      <c r="Y82" s="74"/>
      <c r="Z82" s="75"/>
      <c r="AA82" s="42"/>
    </row>
    <row r="83" spans="1:27" x14ac:dyDescent="0.25">
      <c r="A83" s="54">
        <v>114</v>
      </c>
      <c r="B83" s="55">
        <v>4</v>
      </c>
      <c r="C83" s="148"/>
      <c r="D83" s="148"/>
      <c r="E83" s="148"/>
      <c r="F83" s="148"/>
      <c r="G83" s="148"/>
      <c r="H83" s="148"/>
      <c r="I83" s="149">
        <v>2</v>
      </c>
      <c r="J83" s="149"/>
      <c r="K83" s="149"/>
      <c r="L83" s="149"/>
      <c r="M83" s="74"/>
      <c r="N83" s="88"/>
      <c r="O83" s="57">
        <f t="shared" si="2"/>
        <v>2</v>
      </c>
      <c r="P83" s="57">
        <f t="shared" si="3"/>
        <v>0</v>
      </c>
      <c r="Q83" s="88"/>
      <c r="R83" s="117"/>
      <c r="T83" s="54">
        <v>114</v>
      </c>
      <c r="U83" s="55">
        <v>4</v>
      </c>
      <c r="V83" s="74"/>
      <c r="W83" s="74"/>
      <c r="X83" s="74"/>
      <c r="Y83" s="74"/>
      <c r="Z83" s="75"/>
      <c r="AA83" s="42"/>
    </row>
    <row r="84" spans="1:27" x14ac:dyDescent="0.25">
      <c r="A84" s="54">
        <v>114</v>
      </c>
      <c r="B84" s="55">
        <v>5</v>
      </c>
      <c r="C84" s="148"/>
      <c r="D84" s="148"/>
      <c r="E84" s="149"/>
      <c r="F84" s="149"/>
      <c r="G84" s="148">
        <v>2</v>
      </c>
      <c r="H84" s="148"/>
      <c r="I84" s="149">
        <v>1</v>
      </c>
      <c r="J84" s="149"/>
      <c r="K84" s="149">
        <v>1</v>
      </c>
      <c r="L84" s="149"/>
      <c r="M84" s="74"/>
      <c r="N84" s="88"/>
      <c r="O84" s="57">
        <f t="shared" si="2"/>
        <v>4</v>
      </c>
      <c r="P84" s="57">
        <f t="shared" si="3"/>
        <v>0</v>
      </c>
      <c r="Q84" s="88"/>
      <c r="R84" s="117"/>
      <c r="T84" s="54">
        <v>114</v>
      </c>
      <c r="U84" s="55">
        <v>5</v>
      </c>
      <c r="V84" s="74"/>
      <c r="W84" s="74"/>
      <c r="X84" s="74"/>
      <c r="Y84" s="74"/>
      <c r="Z84" s="75"/>
      <c r="AA84" s="42"/>
    </row>
    <row r="85" spans="1:27" x14ac:dyDescent="0.25">
      <c r="A85" s="54">
        <v>114</v>
      </c>
      <c r="B85" s="55">
        <v>6</v>
      </c>
      <c r="C85" s="148"/>
      <c r="D85" s="148"/>
      <c r="E85" s="149">
        <v>1</v>
      </c>
      <c r="F85" s="149"/>
      <c r="G85" s="148"/>
      <c r="H85" s="148"/>
      <c r="I85" s="148"/>
      <c r="J85" s="148"/>
      <c r="K85" s="149">
        <v>1</v>
      </c>
      <c r="L85" s="149"/>
      <c r="M85" s="74"/>
      <c r="N85" s="88"/>
      <c r="O85" s="57">
        <f t="shared" si="2"/>
        <v>2</v>
      </c>
      <c r="P85" s="57">
        <f t="shared" si="3"/>
        <v>0</v>
      </c>
      <c r="Q85" s="88"/>
      <c r="R85" s="117"/>
      <c r="T85" s="54">
        <v>114</v>
      </c>
      <c r="U85" s="55">
        <v>6</v>
      </c>
      <c r="V85" s="74"/>
      <c r="W85" s="74"/>
      <c r="X85" s="74"/>
      <c r="Y85" s="74"/>
      <c r="Z85" s="75"/>
      <c r="AA85" s="42"/>
    </row>
    <row r="86" spans="1:27" x14ac:dyDescent="0.25">
      <c r="A86" s="54">
        <v>114</v>
      </c>
      <c r="B86" s="55">
        <v>7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75">
        <v>1</v>
      </c>
      <c r="N86" s="124"/>
      <c r="O86" s="57">
        <f t="shared" si="2"/>
        <v>0</v>
      </c>
      <c r="P86" s="57">
        <f t="shared" si="3"/>
        <v>0</v>
      </c>
      <c r="Q86" s="88"/>
      <c r="R86" s="117"/>
      <c r="T86" s="54">
        <v>114</v>
      </c>
      <c r="U86" s="55">
        <v>7</v>
      </c>
      <c r="V86" s="74"/>
      <c r="W86" s="74"/>
      <c r="X86" s="74"/>
      <c r="Y86" s="74"/>
      <c r="Z86" s="75"/>
      <c r="AA86" s="42"/>
    </row>
    <row r="87" spans="1:27" x14ac:dyDescent="0.25">
      <c r="A87" s="54">
        <v>114</v>
      </c>
      <c r="B87" s="55">
        <v>8</v>
      </c>
      <c r="C87" s="148"/>
      <c r="D87" s="148"/>
      <c r="E87" s="148"/>
      <c r="F87" s="148"/>
      <c r="G87" s="148"/>
      <c r="H87" s="148"/>
      <c r="I87" s="148"/>
      <c r="J87" s="148"/>
      <c r="K87" s="149">
        <v>2</v>
      </c>
      <c r="L87" s="149"/>
      <c r="M87" s="74"/>
      <c r="N87" s="88"/>
      <c r="O87" s="57">
        <f t="shared" si="2"/>
        <v>2</v>
      </c>
      <c r="P87" s="57">
        <f t="shared" si="3"/>
        <v>0</v>
      </c>
      <c r="Q87" s="88"/>
      <c r="R87" s="117"/>
      <c r="T87" s="54">
        <v>114</v>
      </c>
      <c r="U87" s="55">
        <v>8</v>
      </c>
      <c r="V87" s="115">
        <f>SUM(C80:D87)/(SUM($C80:$L87))</f>
        <v>0.125</v>
      </c>
      <c r="W87" s="115">
        <f>SUM(E80:F87)/(SUM($C80:$L87))</f>
        <v>0.125</v>
      </c>
      <c r="X87" s="115">
        <f>SUM(G80:H87)/(SUM($C80:$L87))</f>
        <v>0.125</v>
      </c>
      <c r="Y87" s="115">
        <f>SUM(I80:J87)/(SUM(C80:L87))</f>
        <v>0.1875</v>
      </c>
      <c r="Z87" s="115">
        <f>SUM(K80:L87)/(SUM(C80:L87))</f>
        <v>0.4375</v>
      </c>
      <c r="AA87" s="98">
        <f>SUM(V87:Z87)</f>
        <v>1</v>
      </c>
    </row>
    <row r="88" spans="1:27" x14ac:dyDescent="0.25">
      <c r="A88" s="81"/>
      <c r="B88" s="82"/>
      <c r="C88" s="83"/>
      <c r="D88" s="83"/>
      <c r="E88" s="83"/>
      <c r="F88" s="83"/>
      <c r="G88" s="83"/>
      <c r="H88" s="83"/>
      <c r="I88" s="83"/>
      <c r="J88" s="83"/>
      <c r="K88" s="84"/>
      <c r="L88" s="84"/>
      <c r="M88" s="85"/>
      <c r="N88" s="83">
        <f>(1-(SUM(M80:M87)/8))*100</f>
        <v>87.5</v>
      </c>
      <c r="O88" s="86">
        <f>SUM(O80:O87)*1250/8</f>
        <v>2500</v>
      </c>
      <c r="P88" s="86">
        <f>SUM(P80:P87)*625/8</f>
        <v>0</v>
      </c>
      <c r="Q88" s="83">
        <f>SUM(O88:P88)</f>
        <v>2500</v>
      </c>
      <c r="R88" s="117"/>
      <c r="T88" s="54"/>
      <c r="U88" s="55"/>
      <c r="V88" s="115"/>
      <c r="W88" s="115"/>
      <c r="X88" s="115"/>
      <c r="Y88" s="115"/>
      <c r="Z88" s="115"/>
      <c r="AA88" s="98"/>
    </row>
    <row r="89" spans="1:27" x14ac:dyDescent="0.25">
      <c r="A89" s="54">
        <v>115</v>
      </c>
      <c r="B89" s="55">
        <v>1</v>
      </c>
      <c r="C89" s="149">
        <v>1</v>
      </c>
      <c r="D89" s="149"/>
      <c r="E89" s="149"/>
      <c r="F89" s="149"/>
      <c r="G89" s="148"/>
      <c r="H89" s="148"/>
      <c r="I89" s="148"/>
      <c r="J89" s="148"/>
      <c r="K89" s="149">
        <v>1</v>
      </c>
      <c r="L89" s="149"/>
      <c r="M89" s="74"/>
      <c r="N89" s="88"/>
      <c r="O89" s="57">
        <f t="shared" si="2"/>
        <v>2</v>
      </c>
      <c r="P89" s="57">
        <f t="shared" si="3"/>
        <v>0</v>
      </c>
      <c r="Q89" s="88"/>
      <c r="R89" s="117"/>
      <c r="T89" s="54">
        <v>115</v>
      </c>
      <c r="U89" s="55">
        <v>1</v>
      </c>
      <c r="V89" s="74"/>
      <c r="W89" s="74"/>
      <c r="X89" s="74"/>
      <c r="Y89" s="75"/>
      <c r="Z89" s="75"/>
      <c r="AA89" s="42"/>
    </row>
    <row r="90" spans="1:27" x14ac:dyDescent="0.25">
      <c r="A90" s="54">
        <v>115</v>
      </c>
      <c r="B90" s="55">
        <v>2</v>
      </c>
      <c r="C90" s="149">
        <v>1</v>
      </c>
      <c r="D90" s="149"/>
      <c r="E90" s="148"/>
      <c r="F90" s="148"/>
      <c r="G90" s="148"/>
      <c r="H90" s="148"/>
      <c r="I90" s="148"/>
      <c r="J90" s="148"/>
      <c r="K90" s="149">
        <v>1</v>
      </c>
      <c r="L90" s="149"/>
      <c r="M90" s="74"/>
      <c r="N90" s="88"/>
      <c r="O90" s="57">
        <f t="shared" si="2"/>
        <v>2</v>
      </c>
      <c r="P90" s="57">
        <f t="shared" si="3"/>
        <v>0</v>
      </c>
      <c r="Q90" s="88"/>
      <c r="R90" s="117"/>
      <c r="T90" s="54">
        <v>115</v>
      </c>
      <c r="U90" s="55">
        <v>2</v>
      </c>
      <c r="V90" s="75"/>
      <c r="W90" s="74"/>
      <c r="X90" s="74"/>
      <c r="Y90" s="74"/>
      <c r="Z90" s="75"/>
      <c r="AA90" s="42"/>
    </row>
    <row r="91" spans="1:27" x14ac:dyDescent="0.25">
      <c r="A91" s="54">
        <v>115</v>
      </c>
      <c r="B91" s="55">
        <v>3</v>
      </c>
      <c r="C91" s="148"/>
      <c r="D91" s="148"/>
      <c r="E91" s="149">
        <v>1</v>
      </c>
      <c r="F91" s="149"/>
      <c r="G91" s="148"/>
      <c r="H91" s="148"/>
      <c r="I91" s="148"/>
      <c r="J91" s="148"/>
      <c r="K91" s="149">
        <v>1</v>
      </c>
      <c r="L91" s="149"/>
      <c r="M91" s="74"/>
      <c r="N91" s="88"/>
      <c r="O91" s="57">
        <f t="shared" si="2"/>
        <v>2</v>
      </c>
      <c r="P91" s="57">
        <f t="shared" si="3"/>
        <v>0</v>
      </c>
      <c r="Q91" s="88"/>
      <c r="R91" s="117"/>
      <c r="T91" s="54">
        <v>115</v>
      </c>
      <c r="U91" s="55">
        <v>3</v>
      </c>
      <c r="V91" s="75"/>
      <c r="W91" s="74"/>
      <c r="X91" s="74"/>
      <c r="Y91" s="75"/>
      <c r="Z91" s="74"/>
      <c r="AA91" s="42"/>
    </row>
    <row r="92" spans="1:27" x14ac:dyDescent="0.25">
      <c r="A92" s="54">
        <v>115</v>
      </c>
      <c r="B92" s="55">
        <v>4</v>
      </c>
      <c r="C92" s="148"/>
      <c r="D92" s="148"/>
      <c r="E92" s="148"/>
      <c r="F92" s="148"/>
      <c r="G92" s="148"/>
      <c r="H92" s="148"/>
      <c r="I92" s="149">
        <v>2</v>
      </c>
      <c r="J92" s="149"/>
      <c r="K92" s="149"/>
      <c r="L92" s="149"/>
      <c r="M92" s="74"/>
      <c r="N92" s="88"/>
      <c r="O92" s="57">
        <f t="shared" si="2"/>
        <v>2</v>
      </c>
      <c r="P92" s="57">
        <f t="shared" si="3"/>
        <v>0</v>
      </c>
      <c r="Q92" s="88"/>
      <c r="R92" s="117"/>
      <c r="T92" s="54">
        <v>115</v>
      </c>
      <c r="U92" s="55">
        <v>4</v>
      </c>
      <c r="V92" s="74"/>
      <c r="W92" s="75"/>
      <c r="X92" s="74"/>
      <c r="Y92" s="74"/>
      <c r="Z92" s="75"/>
      <c r="AA92" s="42"/>
    </row>
    <row r="93" spans="1:27" x14ac:dyDescent="0.25">
      <c r="A93" s="54">
        <v>115</v>
      </c>
      <c r="B93" s="55">
        <v>5</v>
      </c>
      <c r="C93" s="148"/>
      <c r="D93" s="148"/>
      <c r="E93" s="149"/>
      <c r="F93" s="149"/>
      <c r="G93" s="148">
        <v>2</v>
      </c>
      <c r="H93" s="148"/>
      <c r="I93" s="149">
        <v>1</v>
      </c>
      <c r="J93" s="149"/>
      <c r="K93" s="149">
        <v>1</v>
      </c>
      <c r="L93" s="149"/>
      <c r="M93" s="74"/>
      <c r="N93" s="88"/>
      <c r="O93" s="57">
        <f t="shared" si="2"/>
        <v>4</v>
      </c>
      <c r="P93" s="57">
        <f t="shared" si="3"/>
        <v>0</v>
      </c>
      <c r="Q93" s="88"/>
      <c r="R93" s="117"/>
      <c r="T93" s="54">
        <v>115</v>
      </c>
      <c r="U93" s="55">
        <v>5</v>
      </c>
      <c r="V93" s="74"/>
      <c r="W93" s="75"/>
      <c r="X93" s="74"/>
      <c r="Y93" s="75"/>
      <c r="Z93" s="74"/>
      <c r="AA93" s="42"/>
    </row>
    <row r="94" spans="1:27" x14ac:dyDescent="0.25">
      <c r="A94" s="54">
        <v>115</v>
      </c>
      <c r="B94" s="55">
        <v>6</v>
      </c>
      <c r="C94" s="148"/>
      <c r="D94" s="148"/>
      <c r="E94" s="149">
        <v>1</v>
      </c>
      <c r="F94" s="149"/>
      <c r="G94" s="148"/>
      <c r="H94" s="148"/>
      <c r="I94" s="148"/>
      <c r="J94" s="148"/>
      <c r="K94" s="149">
        <v>1</v>
      </c>
      <c r="L94" s="149"/>
      <c r="M94" s="74"/>
      <c r="N94" s="88"/>
      <c r="O94" s="57">
        <f t="shared" si="2"/>
        <v>2</v>
      </c>
      <c r="P94" s="57">
        <f t="shared" si="3"/>
        <v>0</v>
      </c>
      <c r="Q94" s="88"/>
      <c r="R94" s="117"/>
      <c r="T94" s="54">
        <v>115</v>
      </c>
      <c r="U94" s="55">
        <v>6</v>
      </c>
      <c r="V94" s="74"/>
      <c r="W94" s="74"/>
      <c r="X94" s="74"/>
      <c r="Y94" s="74"/>
      <c r="Z94" s="74"/>
      <c r="AA94" s="42"/>
    </row>
    <row r="95" spans="1:27" x14ac:dyDescent="0.25">
      <c r="A95" s="54">
        <v>115</v>
      </c>
      <c r="B95" s="55">
        <v>7</v>
      </c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75">
        <v>1</v>
      </c>
      <c r="N95" s="124"/>
      <c r="O95" s="57">
        <f t="shared" si="2"/>
        <v>0</v>
      </c>
      <c r="P95" s="57">
        <f t="shared" si="3"/>
        <v>0</v>
      </c>
      <c r="Q95" s="88"/>
      <c r="R95" s="117"/>
      <c r="T95" s="54">
        <v>115</v>
      </c>
      <c r="U95" s="55">
        <v>7</v>
      </c>
      <c r="V95" s="74"/>
      <c r="W95" s="74"/>
      <c r="X95" s="74"/>
      <c r="Y95" s="74"/>
      <c r="Z95" s="74"/>
      <c r="AA95" s="42"/>
    </row>
    <row r="96" spans="1:27" x14ac:dyDescent="0.25">
      <c r="A96" s="54">
        <v>115</v>
      </c>
      <c r="B96" s="55">
        <v>8</v>
      </c>
      <c r="C96" s="148"/>
      <c r="D96" s="148"/>
      <c r="E96" s="148"/>
      <c r="F96" s="148"/>
      <c r="G96" s="148"/>
      <c r="H96" s="148"/>
      <c r="I96" s="148"/>
      <c r="J96" s="148"/>
      <c r="K96" s="149">
        <v>2</v>
      </c>
      <c r="L96" s="149"/>
      <c r="M96" s="74"/>
      <c r="N96" s="88"/>
      <c r="O96" s="57">
        <f t="shared" si="2"/>
        <v>2</v>
      </c>
      <c r="P96" s="57">
        <f t="shared" si="3"/>
        <v>0</v>
      </c>
      <c r="Q96" s="88"/>
      <c r="R96" s="117"/>
      <c r="T96" s="54">
        <v>115</v>
      </c>
      <c r="U96" s="55">
        <v>8</v>
      </c>
      <c r="V96" s="115">
        <f>SUM(C89:D96)/(SUM($C89:$L96))</f>
        <v>0.125</v>
      </c>
      <c r="W96" s="115">
        <f>SUM(E89:F96)/(SUM($C89:$L96))</f>
        <v>0.125</v>
      </c>
      <c r="X96" s="115">
        <f>SUM(G89:H96)/(SUM($C89:$L96))</f>
        <v>0.125</v>
      </c>
      <c r="Y96" s="115">
        <f>SUM(I89:J96)/(SUM(C89:L96))</f>
        <v>0.1875</v>
      </c>
      <c r="Z96" s="115">
        <f>SUM(K89:L96)/(SUM(C89:L96))</f>
        <v>0.4375</v>
      </c>
      <c r="AA96" s="98">
        <f>SUM(V96:Z96)</f>
        <v>1</v>
      </c>
    </row>
    <row r="97" spans="1:27" x14ac:dyDescent="0.25">
      <c r="A97" s="81"/>
      <c r="B97" s="82"/>
      <c r="C97" s="83"/>
      <c r="D97" s="83"/>
      <c r="E97" s="83"/>
      <c r="F97" s="83"/>
      <c r="G97" s="83"/>
      <c r="H97" s="83"/>
      <c r="I97" s="83"/>
      <c r="J97" s="83"/>
      <c r="K97" s="84"/>
      <c r="L97" s="84"/>
      <c r="M97" s="85"/>
      <c r="N97" s="83">
        <f>(1-(SUM(M89:M96)/8))*100</f>
        <v>87.5</v>
      </c>
      <c r="O97" s="86">
        <f>SUM(O89:O96)*1250/8</f>
        <v>2500</v>
      </c>
      <c r="P97" s="86">
        <f>SUM(P89:P96)*625/8</f>
        <v>0</v>
      </c>
      <c r="Q97" s="83">
        <f>SUM(O97:P97)</f>
        <v>2500</v>
      </c>
      <c r="R97" s="117"/>
      <c r="T97" s="54"/>
      <c r="U97" s="55"/>
      <c r="V97" s="115"/>
      <c r="W97" s="115"/>
      <c r="X97" s="115"/>
      <c r="Y97" s="115"/>
      <c r="Z97" s="115"/>
      <c r="AA97" s="98"/>
    </row>
    <row r="98" spans="1:27" x14ac:dyDescent="0.25">
      <c r="A98" s="54">
        <v>116</v>
      </c>
      <c r="B98" s="55">
        <v>1</v>
      </c>
      <c r="C98" s="148"/>
      <c r="D98" s="148"/>
      <c r="E98" s="149">
        <v>2</v>
      </c>
      <c r="F98" s="149"/>
      <c r="G98" s="148"/>
      <c r="H98" s="148"/>
      <c r="I98" s="148"/>
      <c r="J98" s="148"/>
      <c r="K98" s="148"/>
      <c r="L98" s="148"/>
      <c r="M98" s="74"/>
      <c r="N98" s="88"/>
      <c r="O98" s="57">
        <f t="shared" si="2"/>
        <v>2</v>
      </c>
      <c r="P98" s="57">
        <f t="shared" si="3"/>
        <v>0</v>
      </c>
      <c r="Q98" s="88"/>
      <c r="R98" s="117"/>
      <c r="T98" s="54">
        <v>116</v>
      </c>
      <c r="U98" s="55">
        <v>1</v>
      </c>
      <c r="V98" s="74"/>
      <c r="W98" s="74"/>
      <c r="X98" s="74"/>
      <c r="Y98" s="75"/>
      <c r="Z98" s="74"/>
      <c r="AA98" s="42"/>
    </row>
    <row r="99" spans="1:27" x14ac:dyDescent="0.25">
      <c r="A99" s="54">
        <v>116</v>
      </c>
      <c r="B99" s="55">
        <v>2</v>
      </c>
      <c r="C99" s="149">
        <v>1</v>
      </c>
      <c r="D99" s="149"/>
      <c r="E99" s="148"/>
      <c r="F99" s="148"/>
      <c r="G99" s="148">
        <v>1</v>
      </c>
      <c r="H99" s="148"/>
      <c r="I99" s="148"/>
      <c r="J99" s="148"/>
      <c r="K99" s="149">
        <v>1</v>
      </c>
      <c r="L99" s="149"/>
      <c r="M99" s="74"/>
      <c r="N99" s="88"/>
      <c r="O99" s="57">
        <f t="shared" si="2"/>
        <v>3</v>
      </c>
      <c r="P99" s="57">
        <f t="shared" si="3"/>
        <v>0</v>
      </c>
      <c r="Q99" s="88"/>
      <c r="R99" s="117"/>
      <c r="T99" s="54">
        <v>116</v>
      </c>
      <c r="U99" s="55">
        <v>2</v>
      </c>
      <c r="V99" s="74"/>
      <c r="W99" s="74"/>
      <c r="X99" s="74"/>
      <c r="Y99" s="75"/>
      <c r="Z99" s="74"/>
      <c r="AA99" s="42"/>
    </row>
    <row r="100" spans="1:27" x14ac:dyDescent="0.25">
      <c r="A100" s="54">
        <v>116</v>
      </c>
      <c r="B100" s="55">
        <v>3</v>
      </c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75">
        <v>1</v>
      </c>
      <c r="N100" s="124"/>
      <c r="O100" s="57">
        <f t="shared" si="2"/>
        <v>0</v>
      </c>
      <c r="P100" s="57">
        <f t="shared" si="3"/>
        <v>0</v>
      </c>
      <c r="Q100" s="88"/>
      <c r="R100" s="117"/>
      <c r="T100" s="54">
        <v>116</v>
      </c>
      <c r="U100" s="55">
        <v>3</v>
      </c>
      <c r="V100" s="74"/>
      <c r="W100" s="75"/>
      <c r="X100" s="74"/>
      <c r="Y100" s="75"/>
      <c r="Z100" s="74"/>
      <c r="AA100" s="42"/>
    </row>
    <row r="101" spans="1:27" x14ac:dyDescent="0.25">
      <c r="A101" s="54">
        <v>116</v>
      </c>
      <c r="B101" s="55">
        <v>4</v>
      </c>
      <c r="C101" s="148"/>
      <c r="D101" s="148"/>
      <c r="E101" s="148"/>
      <c r="F101" s="148"/>
      <c r="G101" s="148">
        <v>1</v>
      </c>
      <c r="H101" s="148"/>
      <c r="I101" s="148"/>
      <c r="J101" s="148"/>
      <c r="K101" s="149">
        <v>1</v>
      </c>
      <c r="L101" s="149"/>
      <c r="M101" s="74"/>
      <c r="N101" s="88"/>
      <c r="O101" s="57">
        <f t="shared" si="2"/>
        <v>2</v>
      </c>
      <c r="P101" s="57">
        <f t="shared" si="3"/>
        <v>0</v>
      </c>
      <c r="Q101" s="88"/>
      <c r="R101" s="117"/>
      <c r="T101" s="54">
        <v>116</v>
      </c>
      <c r="U101" s="55">
        <v>4</v>
      </c>
      <c r="V101" s="75"/>
      <c r="W101" s="74"/>
      <c r="X101" s="74"/>
      <c r="Y101" s="75"/>
      <c r="Z101" s="74"/>
      <c r="AA101" s="42"/>
    </row>
    <row r="102" spans="1:27" x14ac:dyDescent="0.25">
      <c r="A102" s="54">
        <v>116</v>
      </c>
      <c r="B102" s="55">
        <v>5</v>
      </c>
      <c r="C102" s="149">
        <v>1</v>
      </c>
      <c r="D102" s="149"/>
      <c r="E102" s="148"/>
      <c r="F102" s="148"/>
      <c r="G102" s="148"/>
      <c r="H102" s="148"/>
      <c r="I102" s="148"/>
      <c r="J102" s="148"/>
      <c r="K102" s="149">
        <v>1</v>
      </c>
      <c r="L102" s="149"/>
      <c r="M102" s="74"/>
      <c r="N102" s="88"/>
      <c r="O102" s="57">
        <f t="shared" si="2"/>
        <v>2</v>
      </c>
      <c r="P102" s="57">
        <f t="shared" si="3"/>
        <v>0</v>
      </c>
      <c r="Q102" s="88"/>
      <c r="R102" s="117"/>
      <c r="T102" s="54">
        <v>116</v>
      </c>
      <c r="U102" s="55">
        <v>5</v>
      </c>
      <c r="V102" s="74"/>
      <c r="W102" s="74"/>
      <c r="X102" s="74"/>
      <c r="Y102" s="75"/>
      <c r="Z102" s="74"/>
      <c r="AA102" s="42"/>
    </row>
    <row r="103" spans="1:27" x14ac:dyDescent="0.25">
      <c r="A103" s="54">
        <v>116</v>
      </c>
      <c r="B103" s="55">
        <v>6</v>
      </c>
      <c r="C103" s="148"/>
      <c r="D103" s="148"/>
      <c r="E103" s="149">
        <v>1</v>
      </c>
      <c r="F103" s="149"/>
      <c r="G103" s="148"/>
      <c r="H103" s="148"/>
      <c r="I103" s="148"/>
      <c r="J103" s="148"/>
      <c r="K103" s="149">
        <v>1</v>
      </c>
      <c r="L103" s="149"/>
      <c r="M103" s="74"/>
      <c r="N103" s="88"/>
      <c r="O103" s="57">
        <f t="shared" si="2"/>
        <v>2</v>
      </c>
      <c r="P103" s="57">
        <f t="shared" si="3"/>
        <v>0</v>
      </c>
      <c r="Q103" s="88"/>
      <c r="R103" s="117"/>
      <c r="T103" s="54">
        <v>116</v>
      </c>
      <c r="U103" s="55">
        <v>6</v>
      </c>
      <c r="V103" s="74"/>
      <c r="W103" s="74"/>
      <c r="X103" s="74"/>
      <c r="Y103" s="75"/>
      <c r="Z103" s="74"/>
      <c r="AA103" s="42"/>
    </row>
    <row r="104" spans="1:27" x14ac:dyDescent="0.25">
      <c r="A104" s="54">
        <v>116</v>
      </c>
      <c r="B104" s="55">
        <v>7</v>
      </c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75">
        <v>1</v>
      </c>
      <c r="N104" s="124"/>
      <c r="O104" s="57">
        <f t="shared" si="2"/>
        <v>0</v>
      </c>
      <c r="P104" s="57">
        <f t="shared" si="3"/>
        <v>0</v>
      </c>
      <c r="Q104" s="88"/>
      <c r="R104" s="117"/>
      <c r="T104" s="54">
        <v>116</v>
      </c>
      <c r="U104" s="55">
        <v>7</v>
      </c>
      <c r="V104" s="74"/>
      <c r="W104" s="74"/>
      <c r="X104" s="74"/>
      <c r="Y104" s="75"/>
      <c r="Z104" s="74"/>
      <c r="AA104" s="42"/>
    </row>
    <row r="105" spans="1:27" x14ac:dyDescent="0.25">
      <c r="A105" s="54">
        <v>116</v>
      </c>
      <c r="B105" s="55">
        <v>8</v>
      </c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75">
        <v>1</v>
      </c>
      <c r="N105" s="124"/>
      <c r="O105" s="57">
        <f t="shared" si="2"/>
        <v>0</v>
      </c>
      <c r="P105" s="57">
        <f t="shared" si="3"/>
        <v>0</v>
      </c>
      <c r="Q105" s="88"/>
      <c r="R105" s="117"/>
      <c r="T105" s="54">
        <v>116</v>
      </c>
      <c r="U105" s="55">
        <v>8</v>
      </c>
      <c r="V105" s="115">
        <f>SUM(C98:D105)/(SUM($C98:$L105))</f>
        <v>0.18181818181818182</v>
      </c>
      <c r="W105" s="115">
        <f>SUM(E98:F105)/(SUM($C98:$L105))</f>
        <v>0.27272727272727271</v>
      </c>
      <c r="X105" s="115">
        <f>SUM(G98:H105)/(SUM($C98:$L105))</f>
        <v>0.18181818181818182</v>
      </c>
      <c r="Y105" s="115">
        <f>SUM(I98:J105)/(SUM(C98:L105))</f>
        <v>0</v>
      </c>
      <c r="Z105" s="115">
        <f>SUM(K98:L105)/(SUM(C98:L105))</f>
        <v>0.36363636363636365</v>
      </c>
      <c r="AA105" s="98">
        <f>SUM(V105:Z105)</f>
        <v>1</v>
      </c>
    </row>
    <row r="106" spans="1:27" x14ac:dyDescent="0.25">
      <c r="A106" s="81"/>
      <c r="B106" s="82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7"/>
      <c r="N106" s="84">
        <f>(1-(SUM(M98:M105)/8))*100</f>
        <v>62.5</v>
      </c>
      <c r="O106" s="86">
        <f>SUM(O98:O105)*1250/8</f>
        <v>1718.75</v>
      </c>
      <c r="P106" s="86">
        <f>SUM(P98:P105)*625/8</f>
        <v>0</v>
      </c>
      <c r="Q106" s="83">
        <f>SUM(O106:P106)</f>
        <v>1718.75</v>
      </c>
      <c r="R106" s="117"/>
      <c r="T106" s="54"/>
      <c r="U106" s="55"/>
      <c r="V106" s="115"/>
      <c r="W106" s="115"/>
      <c r="X106" s="115"/>
      <c r="Y106" s="115"/>
      <c r="Z106" s="115"/>
      <c r="AA106" s="98"/>
    </row>
    <row r="107" spans="1:27" x14ac:dyDescent="0.25">
      <c r="A107" s="54">
        <v>117</v>
      </c>
      <c r="B107" s="55">
        <v>1</v>
      </c>
      <c r="C107" s="148"/>
      <c r="D107" s="148"/>
      <c r="E107" s="149">
        <v>2</v>
      </c>
      <c r="F107" s="149"/>
      <c r="G107" s="148"/>
      <c r="H107" s="148"/>
      <c r="I107" s="148"/>
      <c r="J107" s="148"/>
      <c r="K107" s="148"/>
      <c r="L107" s="148"/>
      <c r="M107" s="74"/>
      <c r="N107" s="88"/>
      <c r="O107" s="57">
        <f t="shared" si="2"/>
        <v>2</v>
      </c>
      <c r="P107" s="57">
        <f t="shared" si="3"/>
        <v>0</v>
      </c>
      <c r="Q107" s="88"/>
      <c r="R107" s="117"/>
      <c r="T107" s="54">
        <v>117</v>
      </c>
      <c r="U107" s="55">
        <v>1</v>
      </c>
      <c r="V107" s="74"/>
      <c r="W107" s="74"/>
      <c r="X107" s="74"/>
      <c r="Y107" s="75"/>
      <c r="Z107" s="75"/>
      <c r="AA107" s="42"/>
    </row>
    <row r="108" spans="1:27" x14ac:dyDescent="0.25">
      <c r="A108" s="54">
        <v>117</v>
      </c>
      <c r="B108" s="55">
        <v>2</v>
      </c>
      <c r="C108" s="149">
        <v>1</v>
      </c>
      <c r="D108" s="149"/>
      <c r="E108" s="148"/>
      <c r="F108" s="148"/>
      <c r="G108" s="148">
        <v>1</v>
      </c>
      <c r="H108" s="148"/>
      <c r="I108" s="148"/>
      <c r="J108" s="148"/>
      <c r="K108" s="149">
        <v>1</v>
      </c>
      <c r="L108" s="149"/>
      <c r="M108" s="74"/>
      <c r="N108" s="88"/>
      <c r="O108" s="57">
        <f t="shared" si="2"/>
        <v>3</v>
      </c>
      <c r="P108" s="57">
        <f t="shared" si="3"/>
        <v>0</v>
      </c>
      <c r="Q108" s="88"/>
      <c r="R108" s="117"/>
      <c r="T108" s="54">
        <v>117</v>
      </c>
      <c r="U108" s="55">
        <v>2</v>
      </c>
      <c r="V108" s="74"/>
      <c r="W108" s="74"/>
      <c r="X108" s="74"/>
      <c r="Y108" s="74"/>
      <c r="Z108" s="75"/>
      <c r="AA108" s="42"/>
    </row>
    <row r="109" spans="1:27" x14ac:dyDescent="0.25">
      <c r="A109" s="54">
        <v>117</v>
      </c>
      <c r="B109" s="55">
        <v>3</v>
      </c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75">
        <v>1</v>
      </c>
      <c r="N109" s="124"/>
      <c r="O109" s="57">
        <f t="shared" si="2"/>
        <v>0</v>
      </c>
      <c r="P109" s="57">
        <f t="shared" si="3"/>
        <v>0</v>
      </c>
      <c r="Q109" s="88"/>
      <c r="R109" s="117"/>
      <c r="T109" s="54">
        <v>117</v>
      </c>
      <c r="U109" s="55">
        <v>3</v>
      </c>
      <c r="V109" s="74"/>
      <c r="W109" s="75"/>
      <c r="X109" s="74"/>
      <c r="Y109" s="74"/>
      <c r="Z109" s="75"/>
      <c r="AA109" s="42"/>
    </row>
    <row r="110" spans="1:27" x14ac:dyDescent="0.25">
      <c r="A110" s="54">
        <v>117</v>
      </c>
      <c r="B110" s="55">
        <v>4</v>
      </c>
      <c r="C110" s="148"/>
      <c r="D110" s="148"/>
      <c r="E110" s="148"/>
      <c r="F110" s="148"/>
      <c r="G110" s="148">
        <v>1</v>
      </c>
      <c r="H110" s="148"/>
      <c r="I110" s="148"/>
      <c r="J110" s="148"/>
      <c r="K110" s="149">
        <v>1</v>
      </c>
      <c r="L110" s="149"/>
      <c r="M110" s="74"/>
      <c r="N110" s="88"/>
      <c r="O110" s="57">
        <f t="shared" si="2"/>
        <v>2</v>
      </c>
      <c r="P110" s="57">
        <f t="shared" si="3"/>
        <v>0</v>
      </c>
      <c r="Q110" s="88"/>
      <c r="R110" s="117"/>
      <c r="T110" s="54">
        <v>117</v>
      </c>
      <c r="U110" s="55">
        <v>4</v>
      </c>
      <c r="V110" s="74"/>
      <c r="W110" s="74"/>
      <c r="X110" s="74"/>
      <c r="Y110" s="74"/>
      <c r="Z110" s="75"/>
      <c r="AA110" s="42"/>
    </row>
    <row r="111" spans="1:27" x14ac:dyDescent="0.25">
      <c r="A111" s="54">
        <v>117</v>
      </c>
      <c r="B111" s="55">
        <v>5</v>
      </c>
      <c r="C111" s="149">
        <v>1</v>
      </c>
      <c r="D111" s="149"/>
      <c r="E111" s="148"/>
      <c r="F111" s="148"/>
      <c r="G111" s="148"/>
      <c r="H111" s="148"/>
      <c r="I111" s="148"/>
      <c r="J111" s="148"/>
      <c r="K111" s="149">
        <v>1</v>
      </c>
      <c r="L111" s="149"/>
      <c r="M111" s="74"/>
      <c r="N111" s="88"/>
      <c r="O111" s="57">
        <f t="shared" si="2"/>
        <v>2</v>
      </c>
      <c r="P111" s="57">
        <f t="shared" si="3"/>
        <v>0</v>
      </c>
      <c r="Q111" s="88"/>
      <c r="R111" s="117"/>
      <c r="T111" s="54">
        <v>117</v>
      </c>
      <c r="U111" s="55">
        <v>5</v>
      </c>
      <c r="V111" s="75"/>
      <c r="W111" s="74"/>
      <c r="X111" s="74"/>
      <c r="Y111" s="74"/>
      <c r="Z111" s="74"/>
      <c r="AA111" s="42"/>
    </row>
    <row r="112" spans="1:27" x14ac:dyDescent="0.25">
      <c r="A112" s="54">
        <v>117</v>
      </c>
      <c r="B112" s="55">
        <v>6</v>
      </c>
      <c r="C112" s="148"/>
      <c r="D112" s="148"/>
      <c r="E112" s="149">
        <v>1</v>
      </c>
      <c r="F112" s="149"/>
      <c r="G112" s="148"/>
      <c r="H112" s="148"/>
      <c r="I112" s="148"/>
      <c r="J112" s="148"/>
      <c r="K112" s="149">
        <v>1</v>
      </c>
      <c r="L112" s="149"/>
      <c r="M112" s="74"/>
      <c r="N112" s="88"/>
      <c r="O112" s="57">
        <f t="shared" si="2"/>
        <v>2</v>
      </c>
      <c r="P112" s="57">
        <f t="shared" si="3"/>
        <v>0</v>
      </c>
      <c r="Q112" s="88"/>
      <c r="R112" s="117"/>
      <c r="T112" s="54">
        <v>117</v>
      </c>
      <c r="U112" s="55">
        <v>6</v>
      </c>
      <c r="V112" s="74"/>
      <c r="W112" s="74"/>
      <c r="X112" s="74"/>
      <c r="Y112" s="74"/>
      <c r="Z112" s="74"/>
      <c r="AA112" s="42"/>
    </row>
    <row r="113" spans="1:27" x14ac:dyDescent="0.25">
      <c r="A113" s="54">
        <v>117</v>
      </c>
      <c r="B113" s="55">
        <v>7</v>
      </c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75">
        <v>1</v>
      </c>
      <c r="N113" s="124"/>
      <c r="O113" s="57">
        <f t="shared" si="2"/>
        <v>0</v>
      </c>
      <c r="P113" s="57">
        <f t="shared" si="3"/>
        <v>0</v>
      </c>
      <c r="Q113" s="88"/>
      <c r="R113" s="117"/>
      <c r="T113" s="54">
        <v>117</v>
      </c>
      <c r="U113" s="55">
        <v>7</v>
      </c>
      <c r="V113" s="74"/>
      <c r="W113" s="74"/>
      <c r="X113" s="74"/>
      <c r="Y113" s="74"/>
      <c r="Z113" s="74"/>
      <c r="AA113" s="42"/>
    </row>
    <row r="114" spans="1:27" x14ac:dyDescent="0.25">
      <c r="A114" s="54">
        <v>117</v>
      </c>
      <c r="B114" s="55">
        <v>8</v>
      </c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75">
        <v>1</v>
      </c>
      <c r="N114" s="124"/>
      <c r="O114" s="57">
        <f t="shared" si="2"/>
        <v>0</v>
      </c>
      <c r="P114" s="57">
        <f t="shared" si="3"/>
        <v>0</v>
      </c>
      <c r="Q114" s="88"/>
      <c r="R114" s="117"/>
      <c r="T114" s="54">
        <v>117</v>
      </c>
      <c r="U114" s="55">
        <v>8</v>
      </c>
      <c r="V114" s="115">
        <f>SUM(C107:D114)/(SUM($C107:$L114))</f>
        <v>0.18181818181818182</v>
      </c>
      <c r="W114" s="115">
        <f>SUM(E107:F114)/(SUM($C107:$L114))</f>
        <v>0.27272727272727271</v>
      </c>
      <c r="X114" s="115">
        <f>SUM(G107:H114)/(SUM($C107:$L114))</f>
        <v>0.18181818181818182</v>
      </c>
      <c r="Y114" s="115">
        <f>SUM(I107:J114)/(SUM(C107:L114))</f>
        <v>0</v>
      </c>
      <c r="Z114" s="115">
        <f>SUM(K107:L114)/(SUM(C107:L114))</f>
        <v>0.36363636363636365</v>
      </c>
      <c r="AA114" s="98">
        <f>SUM(V114:Z114)</f>
        <v>1</v>
      </c>
    </row>
    <row r="115" spans="1:27" x14ac:dyDescent="0.25">
      <c r="A115" s="81"/>
      <c r="B115" s="82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7"/>
      <c r="N115" s="84">
        <f>(1-(SUM(M107:M114)/8))*100</f>
        <v>62.5</v>
      </c>
      <c r="O115" s="86">
        <f>SUM(O107:O114)*1250/8</f>
        <v>1718.75</v>
      </c>
      <c r="P115" s="86">
        <f>SUM(P107:P114)*625/8</f>
        <v>0</v>
      </c>
      <c r="Q115" s="83">
        <f>SUM(O115:P115)</f>
        <v>1718.75</v>
      </c>
      <c r="R115" s="117"/>
      <c r="T115" s="54"/>
      <c r="U115" s="55"/>
      <c r="V115" s="115"/>
      <c r="W115" s="115"/>
      <c r="X115" s="115"/>
      <c r="Y115" s="115"/>
      <c r="Z115" s="115"/>
      <c r="AA115" s="98"/>
    </row>
    <row r="116" spans="1:27" x14ac:dyDescent="0.25">
      <c r="A116" s="54">
        <v>118</v>
      </c>
      <c r="B116" s="55">
        <v>1</v>
      </c>
      <c r="C116" s="148"/>
      <c r="D116" s="148"/>
      <c r="E116" s="149">
        <v>2</v>
      </c>
      <c r="F116" s="149"/>
      <c r="G116" s="148"/>
      <c r="H116" s="148"/>
      <c r="I116" s="148"/>
      <c r="J116" s="148"/>
      <c r="K116" s="148"/>
      <c r="L116" s="148"/>
      <c r="M116" s="74"/>
      <c r="N116" s="88"/>
      <c r="O116" s="57">
        <f t="shared" si="2"/>
        <v>2</v>
      </c>
      <c r="P116" s="57">
        <f t="shared" si="3"/>
        <v>0</v>
      </c>
      <c r="Q116" s="88"/>
      <c r="R116" s="117"/>
      <c r="T116" s="54">
        <v>118</v>
      </c>
      <c r="U116" s="55">
        <v>1</v>
      </c>
      <c r="V116" s="74"/>
      <c r="W116" s="74"/>
      <c r="X116" s="74"/>
      <c r="Y116" s="74"/>
      <c r="Z116" s="75"/>
      <c r="AA116" s="42"/>
    </row>
    <row r="117" spans="1:27" x14ac:dyDescent="0.25">
      <c r="A117" s="54">
        <v>118</v>
      </c>
      <c r="B117" s="55">
        <v>2</v>
      </c>
      <c r="C117" s="149">
        <v>1</v>
      </c>
      <c r="D117" s="149"/>
      <c r="E117" s="148"/>
      <c r="F117" s="148"/>
      <c r="G117" s="148">
        <v>1</v>
      </c>
      <c r="H117" s="148"/>
      <c r="I117" s="148"/>
      <c r="J117" s="148"/>
      <c r="K117" s="149">
        <v>1</v>
      </c>
      <c r="L117" s="149"/>
      <c r="M117" s="74"/>
      <c r="N117" s="88"/>
      <c r="O117" s="57">
        <f t="shared" si="2"/>
        <v>3</v>
      </c>
      <c r="P117" s="57">
        <f t="shared" si="3"/>
        <v>0</v>
      </c>
      <c r="Q117" s="88"/>
      <c r="R117" s="117"/>
      <c r="T117" s="54">
        <v>118</v>
      </c>
      <c r="U117" s="55">
        <v>2</v>
      </c>
      <c r="V117" s="75"/>
      <c r="W117" s="74"/>
      <c r="X117" s="74"/>
      <c r="Y117" s="74"/>
      <c r="Z117" s="75"/>
      <c r="AA117" s="42"/>
    </row>
    <row r="118" spans="1:27" x14ac:dyDescent="0.25">
      <c r="A118" s="54">
        <v>118</v>
      </c>
      <c r="B118" s="55">
        <v>3</v>
      </c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75">
        <v>1</v>
      </c>
      <c r="N118" s="124"/>
      <c r="O118" s="57">
        <f t="shared" si="2"/>
        <v>0</v>
      </c>
      <c r="P118" s="57">
        <f t="shared" si="3"/>
        <v>0</v>
      </c>
      <c r="Q118" s="88"/>
      <c r="R118" s="117"/>
      <c r="T118" s="54">
        <v>118</v>
      </c>
      <c r="U118" s="55">
        <v>3</v>
      </c>
      <c r="V118" s="74"/>
      <c r="W118" s="75"/>
      <c r="X118" s="74"/>
      <c r="Y118" s="74"/>
      <c r="Z118" s="74"/>
      <c r="AA118" s="42"/>
    </row>
    <row r="119" spans="1:27" x14ac:dyDescent="0.25">
      <c r="A119" s="54">
        <v>118</v>
      </c>
      <c r="B119" s="55">
        <v>4</v>
      </c>
      <c r="C119" s="148"/>
      <c r="D119" s="148"/>
      <c r="E119" s="148"/>
      <c r="F119" s="148"/>
      <c r="G119" s="148">
        <v>1</v>
      </c>
      <c r="H119" s="148"/>
      <c r="I119" s="148"/>
      <c r="J119" s="148"/>
      <c r="K119" s="149">
        <v>1</v>
      </c>
      <c r="L119" s="149"/>
      <c r="M119" s="74"/>
      <c r="N119" s="88"/>
      <c r="O119" s="57">
        <f t="shared" si="2"/>
        <v>2</v>
      </c>
      <c r="P119" s="57">
        <f t="shared" si="3"/>
        <v>0</v>
      </c>
      <c r="Q119" s="88"/>
      <c r="R119" s="117"/>
      <c r="T119" s="54">
        <v>118</v>
      </c>
      <c r="U119" s="55">
        <v>4</v>
      </c>
      <c r="V119" s="74"/>
      <c r="W119" s="74"/>
      <c r="X119" s="74"/>
      <c r="Y119" s="75"/>
      <c r="Z119" s="74"/>
      <c r="AA119" s="42"/>
    </row>
    <row r="120" spans="1:27" x14ac:dyDescent="0.25">
      <c r="A120" s="54">
        <v>118</v>
      </c>
      <c r="B120" s="55">
        <v>5</v>
      </c>
      <c r="C120" s="149">
        <v>1</v>
      </c>
      <c r="D120" s="149"/>
      <c r="E120" s="148"/>
      <c r="F120" s="148"/>
      <c r="G120" s="148"/>
      <c r="H120" s="148"/>
      <c r="I120" s="148"/>
      <c r="J120" s="148"/>
      <c r="K120" s="149">
        <v>1</v>
      </c>
      <c r="L120" s="149"/>
      <c r="M120" s="74"/>
      <c r="N120" s="88"/>
      <c r="O120" s="57">
        <f t="shared" si="2"/>
        <v>2</v>
      </c>
      <c r="P120" s="57">
        <f t="shared" si="3"/>
        <v>0</v>
      </c>
      <c r="Q120" s="88"/>
      <c r="R120" s="117"/>
      <c r="T120" s="54">
        <v>118</v>
      </c>
      <c r="U120" s="55">
        <v>5</v>
      </c>
      <c r="V120" s="74"/>
      <c r="W120" s="75"/>
      <c r="X120" s="74"/>
      <c r="Y120" s="74"/>
      <c r="Z120" s="75"/>
      <c r="AA120" s="42"/>
    </row>
    <row r="121" spans="1:27" x14ac:dyDescent="0.25">
      <c r="A121" s="54">
        <v>118</v>
      </c>
      <c r="B121" s="55">
        <v>6</v>
      </c>
      <c r="C121" s="148"/>
      <c r="D121" s="148"/>
      <c r="E121" s="149">
        <v>1</v>
      </c>
      <c r="F121" s="149"/>
      <c r="G121" s="148"/>
      <c r="H121" s="148"/>
      <c r="I121" s="148"/>
      <c r="J121" s="148"/>
      <c r="K121" s="149">
        <v>1</v>
      </c>
      <c r="L121" s="149"/>
      <c r="M121" s="74"/>
      <c r="N121" s="88"/>
      <c r="O121" s="57">
        <f t="shared" si="2"/>
        <v>2</v>
      </c>
      <c r="P121" s="57">
        <f t="shared" si="3"/>
        <v>0</v>
      </c>
      <c r="Q121" s="88"/>
      <c r="R121" s="117"/>
      <c r="T121" s="54">
        <v>118</v>
      </c>
      <c r="U121" s="55">
        <v>6</v>
      </c>
      <c r="V121" s="75"/>
      <c r="W121" s="75"/>
      <c r="X121" s="74"/>
      <c r="Y121" s="74"/>
      <c r="Z121" s="74"/>
      <c r="AA121" s="42"/>
    </row>
    <row r="122" spans="1:27" x14ac:dyDescent="0.25">
      <c r="A122" s="54">
        <v>118</v>
      </c>
      <c r="B122" s="55">
        <v>7</v>
      </c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75">
        <v>1</v>
      </c>
      <c r="N122" s="124"/>
      <c r="O122" s="57">
        <f t="shared" si="2"/>
        <v>0</v>
      </c>
      <c r="P122" s="57">
        <f t="shared" si="3"/>
        <v>0</v>
      </c>
      <c r="Q122" s="88"/>
      <c r="R122" s="117"/>
      <c r="T122" s="54">
        <v>118</v>
      </c>
      <c r="U122" s="55">
        <v>7</v>
      </c>
      <c r="V122" s="74"/>
      <c r="W122" s="75"/>
      <c r="X122" s="74"/>
      <c r="Y122" s="74"/>
      <c r="Z122" s="75"/>
      <c r="AA122" s="42"/>
    </row>
    <row r="123" spans="1:27" x14ac:dyDescent="0.25">
      <c r="A123" s="54">
        <v>118</v>
      </c>
      <c r="B123" s="55">
        <v>8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75">
        <v>1</v>
      </c>
      <c r="N123" s="124"/>
      <c r="O123" s="57">
        <f t="shared" si="2"/>
        <v>0</v>
      </c>
      <c r="P123" s="57">
        <f t="shared" si="3"/>
        <v>0</v>
      </c>
      <c r="Q123" s="88"/>
      <c r="R123" s="117"/>
      <c r="T123" s="54">
        <v>118</v>
      </c>
      <c r="U123" s="55">
        <v>8</v>
      </c>
      <c r="V123" s="115">
        <f>SUM(C116:D123)/(SUM($C116:$L123))</f>
        <v>0.18181818181818182</v>
      </c>
      <c r="W123" s="115">
        <f>SUM(E116:F123)/(SUM($C116:$L123))</f>
        <v>0.27272727272727271</v>
      </c>
      <c r="X123" s="115">
        <f>SUM(G116:H123)/(SUM($C116:$L123))</f>
        <v>0.18181818181818182</v>
      </c>
      <c r="Y123" s="115">
        <f>SUM(I116:J123)/(SUM(C116:L123))</f>
        <v>0</v>
      </c>
      <c r="Z123" s="115">
        <f>SUM(K116:L123)/(SUM(C116:L123))</f>
        <v>0.36363636363636365</v>
      </c>
      <c r="AA123" s="98">
        <f>SUM(V123:Z123)</f>
        <v>1</v>
      </c>
    </row>
    <row r="124" spans="1:27" x14ac:dyDescent="0.25">
      <c r="A124" s="81"/>
      <c r="B124" s="82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7"/>
      <c r="N124" s="84">
        <f>(1-(SUM(M116:M123)/8))*100</f>
        <v>62.5</v>
      </c>
      <c r="O124" s="86">
        <f>SUM(O116:O123)*1250/8</f>
        <v>1718.75</v>
      </c>
      <c r="P124" s="86">
        <f>SUM(P116:P123)*625/8</f>
        <v>0</v>
      </c>
      <c r="Q124" s="83">
        <f>SUM(O124:P124)</f>
        <v>1718.75</v>
      </c>
      <c r="R124" s="117"/>
      <c r="T124" s="54"/>
      <c r="U124" s="55"/>
      <c r="V124" s="115"/>
      <c r="W124" s="115"/>
      <c r="X124" s="115"/>
      <c r="Y124" s="115"/>
      <c r="Z124" s="115"/>
      <c r="AA124" s="98"/>
    </row>
    <row r="125" spans="1:27" x14ac:dyDescent="0.25">
      <c r="A125" s="54">
        <v>119</v>
      </c>
      <c r="B125" s="55">
        <v>1</v>
      </c>
      <c r="C125" s="148"/>
      <c r="D125" s="148"/>
      <c r="E125" s="148"/>
      <c r="F125" s="148"/>
      <c r="G125" s="148"/>
      <c r="H125" s="148"/>
      <c r="I125" s="149">
        <v>2</v>
      </c>
      <c r="J125" s="149"/>
      <c r="K125" s="148"/>
      <c r="L125" s="148"/>
      <c r="M125" s="74"/>
      <c r="N125" s="88"/>
      <c r="O125" s="57">
        <f t="shared" si="2"/>
        <v>2</v>
      </c>
      <c r="P125" s="57">
        <f t="shared" si="3"/>
        <v>0</v>
      </c>
      <c r="Q125" s="88"/>
      <c r="R125" s="117"/>
      <c r="T125" s="54">
        <v>119</v>
      </c>
      <c r="U125" s="55">
        <v>1</v>
      </c>
      <c r="V125" s="75"/>
      <c r="W125" s="74"/>
      <c r="X125" s="74"/>
      <c r="Y125" s="74"/>
      <c r="Z125" s="75"/>
      <c r="AA125" s="42"/>
    </row>
    <row r="126" spans="1:27" x14ac:dyDescent="0.25">
      <c r="A126" s="54">
        <v>119</v>
      </c>
      <c r="B126" s="55">
        <v>2</v>
      </c>
      <c r="C126" s="148">
        <v>2</v>
      </c>
      <c r="D126" s="148"/>
      <c r="E126" s="149"/>
      <c r="F126" s="149"/>
      <c r="G126" s="148"/>
      <c r="H126" s="148"/>
      <c r="I126" s="149">
        <v>2</v>
      </c>
      <c r="J126" s="149"/>
      <c r="K126" s="148"/>
      <c r="L126" s="148"/>
      <c r="M126" s="74"/>
      <c r="N126" s="88"/>
      <c r="O126" s="57">
        <f t="shared" si="2"/>
        <v>4</v>
      </c>
      <c r="P126" s="57">
        <f t="shared" si="3"/>
        <v>0</v>
      </c>
      <c r="Q126" s="88"/>
      <c r="R126" s="117"/>
      <c r="T126" s="54">
        <v>119</v>
      </c>
      <c r="U126" s="55">
        <v>2</v>
      </c>
      <c r="V126" s="75"/>
      <c r="W126" s="74"/>
      <c r="X126" s="74"/>
      <c r="Y126" s="74"/>
      <c r="Z126" s="74"/>
      <c r="AA126" s="42"/>
    </row>
    <row r="127" spans="1:27" x14ac:dyDescent="0.25">
      <c r="A127" s="54">
        <v>119</v>
      </c>
      <c r="B127" s="55">
        <v>3</v>
      </c>
      <c r="C127" s="148"/>
      <c r="D127" s="148"/>
      <c r="E127" s="148"/>
      <c r="F127" s="148"/>
      <c r="G127" s="148"/>
      <c r="H127" s="148"/>
      <c r="I127" s="149">
        <v>2</v>
      </c>
      <c r="J127" s="149"/>
      <c r="K127" s="148"/>
      <c r="L127" s="148"/>
      <c r="M127" s="74"/>
      <c r="N127" s="88"/>
      <c r="O127" s="57">
        <f t="shared" si="2"/>
        <v>2</v>
      </c>
      <c r="P127" s="57">
        <f t="shared" si="3"/>
        <v>0</v>
      </c>
      <c r="Q127" s="88"/>
      <c r="R127" s="117"/>
      <c r="T127" s="54">
        <v>119</v>
      </c>
      <c r="U127" s="55">
        <v>3</v>
      </c>
      <c r="V127" s="74"/>
      <c r="W127" s="75"/>
      <c r="X127" s="74"/>
      <c r="Y127" s="74"/>
      <c r="Z127" s="74"/>
      <c r="AA127" s="42"/>
    </row>
    <row r="128" spans="1:27" x14ac:dyDescent="0.25">
      <c r="A128" s="54">
        <v>119</v>
      </c>
      <c r="B128" s="55">
        <v>4</v>
      </c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75">
        <v>1</v>
      </c>
      <c r="N128" s="124"/>
      <c r="O128" s="57">
        <f t="shared" si="2"/>
        <v>0</v>
      </c>
      <c r="P128" s="57">
        <f t="shared" si="3"/>
        <v>0</v>
      </c>
      <c r="Q128" s="88"/>
      <c r="R128" s="117"/>
      <c r="T128" s="54">
        <v>119</v>
      </c>
      <c r="U128" s="55">
        <v>4</v>
      </c>
      <c r="V128" s="74"/>
      <c r="W128" s="75"/>
      <c r="X128" s="74"/>
      <c r="Y128" s="75"/>
      <c r="Z128" s="75"/>
      <c r="AA128" s="42"/>
    </row>
    <row r="129" spans="1:27" x14ac:dyDescent="0.25">
      <c r="A129" s="54">
        <v>119</v>
      </c>
      <c r="B129" s="55">
        <v>5</v>
      </c>
      <c r="C129" s="148"/>
      <c r="D129" s="148"/>
      <c r="E129" s="148"/>
      <c r="F129" s="148"/>
      <c r="G129" s="148"/>
      <c r="H129" s="148"/>
      <c r="I129" s="149">
        <v>1</v>
      </c>
      <c r="J129" s="149"/>
      <c r="K129" s="148"/>
      <c r="L129" s="148"/>
      <c r="M129" s="74"/>
      <c r="N129" s="88"/>
      <c r="O129" s="57">
        <f t="shared" si="2"/>
        <v>1</v>
      </c>
      <c r="P129" s="57">
        <f t="shared" si="3"/>
        <v>0</v>
      </c>
      <c r="Q129" s="88"/>
      <c r="R129" s="117"/>
      <c r="T129" s="54">
        <v>119</v>
      </c>
      <c r="U129" s="55">
        <v>5</v>
      </c>
      <c r="V129" s="74"/>
      <c r="W129" s="74"/>
      <c r="X129" s="74"/>
      <c r="Y129" s="75"/>
      <c r="Z129" s="75"/>
      <c r="AA129" s="42"/>
    </row>
    <row r="130" spans="1:27" x14ac:dyDescent="0.25">
      <c r="A130" s="54">
        <v>119</v>
      </c>
      <c r="B130" s="55">
        <v>6</v>
      </c>
      <c r="C130" s="148"/>
      <c r="D130" s="148"/>
      <c r="E130" s="149">
        <v>2</v>
      </c>
      <c r="F130" s="149"/>
      <c r="G130" s="148"/>
      <c r="H130" s="148"/>
      <c r="I130" s="148"/>
      <c r="J130" s="148"/>
      <c r="K130" s="148"/>
      <c r="L130" s="148"/>
      <c r="M130" s="74"/>
      <c r="N130" s="88"/>
      <c r="O130" s="57">
        <f t="shared" si="2"/>
        <v>2</v>
      </c>
      <c r="P130" s="57">
        <f t="shared" si="3"/>
        <v>0</v>
      </c>
      <c r="Q130" s="88"/>
      <c r="R130" s="117"/>
      <c r="T130" s="54">
        <v>119</v>
      </c>
      <c r="U130" s="55">
        <v>6</v>
      </c>
      <c r="V130" s="74"/>
      <c r="W130" s="75"/>
      <c r="X130" s="74"/>
      <c r="Y130" s="74"/>
      <c r="Z130" s="75"/>
      <c r="AA130" s="42"/>
    </row>
    <row r="131" spans="1:27" x14ac:dyDescent="0.25">
      <c r="A131" s="54">
        <v>119</v>
      </c>
      <c r="B131" s="55">
        <v>7</v>
      </c>
      <c r="C131" s="148"/>
      <c r="D131" s="148"/>
      <c r="E131" s="149"/>
      <c r="F131" s="149"/>
      <c r="G131" s="148"/>
      <c r="H131" s="148"/>
      <c r="I131" s="148"/>
      <c r="J131" s="148"/>
      <c r="K131" s="149">
        <v>1</v>
      </c>
      <c r="L131" s="149"/>
      <c r="M131" s="74"/>
      <c r="N131" s="88"/>
      <c r="O131" s="57">
        <f t="shared" si="2"/>
        <v>1</v>
      </c>
      <c r="P131" s="57">
        <f t="shared" si="3"/>
        <v>0</v>
      </c>
      <c r="Q131" s="88"/>
      <c r="R131" s="117"/>
      <c r="T131" s="54">
        <v>119</v>
      </c>
      <c r="U131" s="55">
        <v>7</v>
      </c>
      <c r="V131" s="74"/>
      <c r="W131" s="75"/>
      <c r="X131" s="74"/>
      <c r="Y131" s="74"/>
      <c r="Z131" s="75"/>
      <c r="AA131" s="42"/>
    </row>
    <row r="132" spans="1:27" x14ac:dyDescent="0.25">
      <c r="A132" s="54">
        <v>119</v>
      </c>
      <c r="B132" s="55">
        <v>8</v>
      </c>
      <c r="C132" s="148"/>
      <c r="D132" s="148"/>
      <c r="E132" s="149"/>
      <c r="F132" s="149"/>
      <c r="G132" s="148"/>
      <c r="H132" s="148"/>
      <c r="I132" s="148"/>
      <c r="J132" s="148"/>
      <c r="K132" s="149">
        <v>1</v>
      </c>
      <c r="L132" s="149"/>
      <c r="M132" s="74"/>
      <c r="N132" s="88"/>
      <c r="O132" s="57">
        <f t="shared" si="2"/>
        <v>1</v>
      </c>
      <c r="P132" s="57">
        <f t="shared" si="3"/>
        <v>0</v>
      </c>
      <c r="Q132" s="88"/>
      <c r="R132" s="117"/>
      <c r="T132" s="54">
        <v>119</v>
      </c>
      <c r="U132" s="55">
        <v>8</v>
      </c>
      <c r="V132" s="115">
        <f>SUM(C125:D132)/(SUM($C125:$L132))</f>
        <v>0.15384615384615385</v>
      </c>
      <c r="W132" s="115">
        <f>SUM(E125:F132)/(SUM($C125:$L132))</f>
        <v>0.15384615384615385</v>
      </c>
      <c r="X132" s="115">
        <f>SUM(G125:H132)/(SUM($C125:$L132))</f>
        <v>0</v>
      </c>
      <c r="Y132" s="115">
        <f>SUM(I125:J132)/(SUM(C125:L132))</f>
        <v>0.53846153846153844</v>
      </c>
      <c r="Z132" s="115">
        <f>SUM(K125:L132)/(SUM(C125:L132))</f>
        <v>0.15384615384615385</v>
      </c>
      <c r="AA132" s="98">
        <f>SUM(V132:Z132)</f>
        <v>1</v>
      </c>
    </row>
    <row r="133" spans="1:27" x14ac:dyDescent="0.25">
      <c r="A133" s="81"/>
      <c r="B133" s="82"/>
      <c r="C133" s="83"/>
      <c r="D133" s="83"/>
      <c r="E133" s="84"/>
      <c r="F133" s="84"/>
      <c r="G133" s="83"/>
      <c r="H133" s="83"/>
      <c r="I133" s="83"/>
      <c r="J133" s="83"/>
      <c r="K133" s="84"/>
      <c r="L133" s="84"/>
      <c r="M133" s="85"/>
      <c r="N133" s="83">
        <f>(1-(SUM(M125:M132)/8))*100</f>
        <v>87.5</v>
      </c>
      <c r="O133" s="86">
        <f>SUM(O125:O132)*1250/8</f>
        <v>2031.25</v>
      </c>
      <c r="P133" s="86">
        <f>SUM(P125:P132)*625/8</f>
        <v>0</v>
      </c>
      <c r="Q133" s="83">
        <f>SUM(O133:P133)</f>
        <v>2031.25</v>
      </c>
      <c r="R133" s="117"/>
      <c r="T133" s="54"/>
      <c r="U133" s="55"/>
      <c r="V133" s="115"/>
      <c r="W133" s="115"/>
      <c r="X133" s="115"/>
      <c r="Y133" s="115"/>
      <c r="Z133" s="115"/>
      <c r="AA133" s="98"/>
    </row>
    <row r="134" spans="1:27" x14ac:dyDescent="0.25">
      <c r="A134" s="54">
        <v>120</v>
      </c>
      <c r="B134" s="55">
        <v>1</v>
      </c>
      <c r="C134" s="148"/>
      <c r="D134" s="148"/>
      <c r="E134" s="149"/>
      <c r="F134" s="149"/>
      <c r="G134" s="148"/>
      <c r="H134" s="148"/>
      <c r="I134" s="149">
        <v>2</v>
      </c>
      <c r="J134" s="149"/>
      <c r="K134" s="148"/>
      <c r="L134" s="148"/>
      <c r="M134" s="74"/>
      <c r="N134" s="88"/>
      <c r="O134" s="57">
        <f t="shared" si="2"/>
        <v>2</v>
      </c>
      <c r="P134" s="57">
        <f t="shared" si="3"/>
        <v>0</v>
      </c>
      <c r="Q134" s="88"/>
      <c r="R134" s="117"/>
      <c r="T134" s="54">
        <v>120</v>
      </c>
      <c r="U134" s="55">
        <v>1</v>
      </c>
      <c r="V134" s="75"/>
      <c r="W134" s="74"/>
      <c r="X134" s="74"/>
      <c r="Y134" s="74"/>
      <c r="Z134" s="74"/>
      <c r="AA134" s="42"/>
    </row>
    <row r="135" spans="1:27" x14ac:dyDescent="0.25">
      <c r="A135" s="54">
        <v>120</v>
      </c>
      <c r="B135" s="55">
        <v>2</v>
      </c>
      <c r="C135" s="148"/>
      <c r="D135" s="148"/>
      <c r="E135" s="148"/>
      <c r="F135" s="148"/>
      <c r="G135" s="148"/>
      <c r="H135" s="148"/>
      <c r="I135" s="149">
        <v>2</v>
      </c>
      <c r="J135" s="149"/>
      <c r="K135" s="148"/>
      <c r="L135" s="148"/>
      <c r="M135" s="74"/>
      <c r="N135" s="88"/>
      <c r="O135" s="57">
        <f t="shared" si="2"/>
        <v>2</v>
      </c>
      <c r="P135" s="57">
        <f t="shared" si="3"/>
        <v>0</v>
      </c>
      <c r="Q135" s="88"/>
      <c r="R135" s="117"/>
      <c r="T135" s="54">
        <v>120</v>
      </c>
      <c r="U135" s="55">
        <v>2</v>
      </c>
      <c r="V135" s="74"/>
      <c r="W135" s="75"/>
      <c r="X135" s="74"/>
      <c r="Y135" s="74"/>
      <c r="Z135" s="74"/>
      <c r="AA135" s="42"/>
    </row>
    <row r="136" spans="1:27" x14ac:dyDescent="0.25">
      <c r="A136" s="54">
        <v>120</v>
      </c>
      <c r="B136" s="55">
        <v>3</v>
      </c>
      <c r="C136" s="148"/>
      <c r="D136" s="148"/>
      <c r="E136" s="149">
        <v>1</v>
      </c>
      <c r="F136" s="149"/>
      <c r="G136" s="148"/>
      <c r="H136" s="148"/>
      <c r="I136" s="149">
        <v>1</v>
      </c>
      <c r="J136" s="149"/>
      <c r="K136" s="148"/>
      <c r="L136" s="148"/>
      <c r="M136" s="74"/>
      <c r="N136" s="88"/>
      <c r="O136" s="57">
        <f t="shared" si="2"/>
        <v>2</v>
      </c>
      <c r="P136" s="57">
        <f t="shared" si="3"/>
        <v>0</v>
      </c>
      <c r="Q136" s="88"/>
      <c r="R136" s="117"/>
      <c r="T136" s="54">
        <v>120</v>
      </c>
      <c r="U136" s="55">
        <v>3</v>
      </c>
      <c r="V136" s="74"/>
      <c r="W136" s="74"/>
      <c r="X136" s="74"/>
      <c r="Y136" s="75"/>
      <c r="Z136" s="75"/>
      <c r="AA136" s="42"/>
    </row>
    <row r="137" spans="1:27" x14ac:dyDescent="0.25">
      <c r="A137" s="54">
        <v>120</v>
      </c>
      <c r="B137" s="55">
        <v>4</v>
      </c>
      <c r="C137" s="148"/>
      <c r="D137" s="148"/>
      <c r="E137" s="148"/>
      <c r="F137" s="148"/>
      <c r="G137" s="148"/>
      <c r="H137" s="148"/>
      <c r="I137" s="149">
        <v>1</v>
      </c>
      <c r="J137" s="149"/>
      <c r="K137" s="149">
        <v>1</v>
      </c>
      <c r="L137" s="149"/>
      <c r="M137" s="74"/>
      <c r="N137" s="88"/>
      <c r="O137" s="57">
        <f t="shared" si="2"/>
        <v>2</v>
      </c>
      <c r="P137" s="57">
        <f t="shared" si="3"/>
        <v>0</v>
      </c>
      <c r="Q137" s="88"/>
      <c r="R137" s="117"/>
      <c r="T137" s="54">
        <v>120</v>
      </c>
      <c r="U137" s="55">
        <v>4</v>
      </c>
      <c r="V137" s="74"/>
      <c r="W137" s="74"/>
      <c r="X137" s="74"/>
      <c r="Y137" s="74"/>
      <c r="Z137" s="75"/>
      <c r="AA137" s="42"/>
    </row>
    <row r="138" spans="1:27" x14ac:dyDescent="0.25">
      <c r="A138" s="54">
        <v>120</v>
      </c>
      <c r="B138" s="55">
        <v>5</v>
      </c>
      <c r="C138" s="149"/>
      <c r="D138" s="149"/>
      <c r="E138" s="148"/>
      <c r="F138" s="148"/>
      <c r="G138" s="148"/>
      <c r="H138" s="148"/>
      <c r="I138" s="149">
        <v>1</v>
      </c>
      <c r="J138" s="149"/>
      <c r="K138" s="149">
        <v>1</v>
      </c>
      <c r="L138" s="149"/>
      <c r="M138" s="74"/>
      <c r="N138" s="88"/>
      <c r="O138" s="57">
        <f t="shared" si="2"/>
        <v>2</v>
      </c>
      <c r="P138" s="57">
        <f t="shared" si="3"/>
        <v>0</v>
      </c>
      <c r="Q138" s="88"/>
      <c r="R138" s="117"/>
      <c r="T138" s="54">
        <v>120</v>
      </c>
      <c r="U138" s="55">
        <v>5</v>
      </c>
      <c r="V138" s="74"/>
      <c r="W138" s="74"/>
      <c r="X138" s="74"/>
      <c r="Y138" s="74"/>
      <c r="Z138" s="75"/>
      <c r="AA138" s="42"/>
    </row>
    <row r="139" spans="1:27" x14ac:dyDescent="0.25">
      <c r="A139" s="54">
        <v>120</v>
      </c>
      <c r="B139" s="55">
        <v>6</v>
      </c>
      <c r="C139" s="149">
        <v>1</v>
      </c>
      <c r="D139" s="149"/>
      <c r="E139" s="148"/>
      <c r="F139" s="148"/>
      <c r="G139" s="148"/>
      <c r="H139" s="148"/>
      <c r="I139" s="148"/>
      <c r="J139" s="148"/>
      <c r="K139" s="149">
        <v>1</v>
      </c>
      <c r="L139" s="149"/>
      <c r="M139" s="74"/>
      <c r="N139" s="88"/>
      <c r="O139" s="57">
        <f t="shared" si="2"/>
        <v>2</v>
      </c>
      <c r="P139" s="57">
        <f t="shared" si="3"/>
        <v>0</v>
      </c>
      <c r="Q139" s="88"/>
      <c r="R139" s="117"/>
      <c r="T139" s="54">
        <v>120</v>
      </c>
      <c r="U139" s="55">
        <v>6</v>
      </c>
      <c r="V139" s="74"/>
      <c r="W139" s="74"/>
      <c r="X139" s="74"/>
      <c r="Y139" s="75"/>
      <c r="Z139" s="75"/>
      <c r="AA139" s="42"/>
    </row>
    <row r="140" spans="1:27" x14ac:dyDescent="0.25">
      <c r="A140" s="54">
        <v>120</v>
      </c>
      <c r="B140" s="55">
        <v>7</v>
      </c>
      <c r="C140" s="148"/>
      <c r="D140" s="148"/>
      <c r="E140" s="148"/>
      <c r="F140" s="148"/>
      <c r="G140" s="148">
        <v>1</v>
      </c>
      <c r="H140" s="148"/>
      <c r="I140" s="148"/>
      <c r="J140" s="148"/>
      <c r="K140" s="149"/>
      <c r="L140" s="149"/>
      <c r="M140" s="74"/>
      <c r="N140" s="88"/>
      <c r="O140" s="57">
        <f t="shared" si="2"/>
        <v>1</v>
      </c>
      <c r="P140" s="57">
        <f t="shared" si="3"/>
        <v>0</v>
      </c>
      <c r="Q140" s="88"/>
      <c r="R140" s="117"/>
      <c r="T140" s="54">
        <v>120</v>
      </c>
      <c r="U140" s="55">
        <v>7</v>
      </c>
      <c r="V140" s="74"/>
      <c r="W140" s="75"/>
      <c r="X140" s="74"/>
      <c r="Y140" s="75"/>
      <c r="Z140" s="74"/>
      <c r="AA140" s="42"/>
    </row>
    <row r="141" spans="1:27" x14ac:dyDescent="0.25">
      <c r="A141" s="54">
        <v>120</v>
      </c>
      <c r="B141" s="55">
        <v>8</v>
      </c>
      <c r="C141" s="149">
        <v>1</v>
      </c>
      <c r="D141" s="149"/>
      <c r="E141" s="148"/>
      <c r="F141" s="148"/>
      <c r="G141" s="148"/>
      <c r="H141" s="148"/>
      <c r="I141" s="148"/>
      <c r="J141" s="148"/>
      <c r="K141" s="149">
        <v>1</v>
      </c>
      <c r="L141" s="149"/>
      <c r="M141" s="74"/>
      <c r="N141" s="88"/>
      <c r="O141" s="57">
        <f t="shared" si="2"/>
        <v>2</v>
      </c>
      <c r="P141" s="57">
        <f t="shared" si="3"/>
        <v>0</v>
      </c>
      <c r="Q141" s="88"/>
      <c r="R141" s="117"/>
      <c r="T141" s="54">
        <v>120</v>
      </c>
      <c r="U141" s="55">
        <v>8</v>
      </c>
      <c r="V141" s="115">
        <f>SUM(C134:D141)/(SUM($C134:$L141))</f>
        <v>0.13333333333333333</v>
      </c>
      <c r="W141" s="115">
        <f>SUM(E134:F141)/(SUM($C134:$L141))</f>
        <v>6.6666666666666666E-2</v>
      </c>
      <c r="X141" s="115">
        <f>SUM(G134:H141)/(SUM($C134:$L141))</f>
        <v>6.6666666666666666E-2</v>
      </c>
      <c r="Y141" s="115">
        <f>SUM(I134:J141)/(SUM(C134:L141))</f>
        <v>0.46666666666666667</v>
      </c>
      <c r="Z141" s="115">
        <f>SUM(K134:L141)/(SUM(C134:L141))</f>
        <v>0.26666666666666666</v>
      </c>
      <c r="AA141" s="98">
        <f>SUM(V141:Z141)</f>
        <v>1</v>
      </c>
    </row>
    <row r="142" spans="1:27" x14ac:dyDescent="0.25">
      <c r="A142" s="81"/>
      <c r="B142" s="82"/>
      <c r="C142" s="84"/>
      <c r="D142" s="84"/>
      <c r="E142" s="83"/>
      <c r="F142" s="83"/>
      <c r="G142" s="83"/>
      <c r="H142" s="83"/>
      <c r="I142" s="83"/>
      <c r="J142" s="83"/>
      <c r="K142" s="84"/>
      <c r="L142" s="84"/>
      <c r="M142" s="85"/>
      <c r="N142" s="83">
        <f>(1-(SUM(M134:M141)/8))*100</f>
        <v>100</v>
      </c>
      <c r="O142" s="86">
        <f>SUM(O134:O141)*1250/8</f>
        <v>2343.75</v>
      </c>
      <c r="P142" s="86">
        <f>SUM(P134:P141)*625/8</f>
        <v>0</v>
      </c>
      <c r="Q142" s="83">
        <f>SUM(O142:P142)</f>
        <v>2343.75</v>
      </c>
      <c r="R142" s="117"/>
      <c r="T142" s="54"/>
      <c r="U142" s="55"/>
      <c r="V142" s="115"/>
      <c r="W142" s="115"/>
      <c r="X142" s="115"/>
      <c r="Y142" s="115"/>
      <c r="Z142" s="115"/>
      <c r="AA142" s="98"/>
    </row>
    <row r="143" spans="1:27" x14ac:dyDescent="0.25">
      <c r="A143" s="54">
        <v>121</v>
      </c>
      <c r="B143" s="55">
        <v>1</v>
      </c>
      <c r="C143" s="148"/>
      <c r="D143" s="148"/>
      <c r="E143" s="148"/>
      <c r="F143" s="148"/>
      <c r="G143" s="148"/>
      <c r="H143" s="148"/>
      <c r="I143" s="149">
        <v>2</v>
      </c>
      <c r="J143" s="149"/>
      <c r="K143" s="148"/>
      <c r="L143" s="148"/>
      <c r="M143" s="74"/>
      <c r="N143" s="88"/>
      <c r="O143" s="57">
        <f t="shared" si="2"/>
        <v>2</v>
      </c>
      <c r="P143" s="57">
        <f t="shared" si="3"/>
        <v>0</v>
      </c>
      <c r="Q143" s="88"/>
      <c r="R143" s="117"/>
      <c r="T143" s="54">
        <v>121</v>
      </c>
      <c r="U143" s="55">
        <v>1</v>
      </c>
      <c r="V143" s="74"/>
      <c r="W143" s="74"/>
      <c r="X143" s="74"/>
      <c r="Y143" s="74"/>
      <c r="Z143" s="74"/>
      <c r="AA143" s="42"/>
    </row>
    <row r="144" spans="1:27" x14ac:dyDescent="0.25">
      <c r="A144" s="54">
        <v>121</v>
      </c>
      <c r="B144" s="55">
        <v>2</v>
      </c>
      <c r="C144" s="148">
        <v>2</v>
      </c>
      <c r="D144" s="148"/>
      <c r="E144" s="149"/>
      <c r="F144" s="149"/>
      <c r="G144" s="148"/>
      <c r="H144" s="148"/>
      <c r="I144" s="149">
        <v>2</v>
      </c>
      <c r="J144" s="149"/>
      <c r="K144" s="148"/>
      <c r="L144" s="148"/>
      <c r="M144" s="74"/>
      <c r="N144" s="88"/>
      <c r="O144" s="57">
        <f t="shared" si="2"/>
        <v>4</v>
      </c>
      <c r="P144" s="57">
        <f t="shared" si="3"/>
        <v>0</v>
      </c>
      <c r="Q144" s="88"/>
      <c r="R144" s="117"/>
      <c r="T144" s="54">
        <v>121</v>
      </c>
      <c r="U144" s="55">
        <v>2</v>
      </c>
      <c r="V144" s="74"/>
      <c r="W144" s="75"/>
      <c r="X144" s="74"/>
      <c r="Y144" s="74"/>
      <c r="Z144" s="75"/>
      <c r="AA144" s="42"/>
    </row>
    <row r="145" spans="1:27" x14ac:dyDescent="0.25">
      <c r="A145" s="54">
        <v>121</v>
      </c>
      <c r="B145" s="55">
        <v>3</v>
      </c>
      <c r="C145" s="148"/>
      <c r="D145" s="148"/>
      <c r="E145" s="148"/>
      <c r="F145" s="148"/>
      <c r="G145" s="148"/>
      <c r="H145" s="148"/>
      <c r="I145" s="149">
        <v>2</v>
      </c>
      <c r="J145" s="149"/>
      <c r="K145" s="148"/>
      <c r="L145" s="148"/>
      <c r="M145" s="74"/>
      <c r="N145" s="88"/>
      <c r="O145" s="57">
        <f t="shared" si="2"/>
        <v>2</v>
      </c>
      <c r="P145" s="57">
        <f t="shared" si="3"/>
        <v>0</v>
      </c>
      <c r="Q145" s="88"/>
      <c r="R145" s="117"/>
      <c r="T145" s="54">
        <v>121</v>
      </c>
      <c r="U145" s="55">
        <v>3</v>
      </c>
      <c r="V145" s="74"/>
      <c r="W145" s="74"/>
      <c r="X145" s="74"/>
      <c r="Y145" s="74"/>
      <c r="Z145" s="75"/>
      <c r="AA145" s="42"/>
    </row>
    <row r="146" spans="1:27" x14ac:dyDescent="0.25">
      <c r="A146" s="54">
        <v>121</v>
      </c>
      <c r="B146" s="55">
        <v>4</v>
      </c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75">
        <v>1</v>
      </c>
      <c r="N146" s="124"/>
      <c r="O146" s="57">
        <f t="shared" si="2"/>
        <v>0</v>
      </c>
      <c r="P146" s="57">
        <f t="shared" si="3"/>
        <v>0</v>
      </c>
      <c r="Q146" s="88"/>
      <c r="R146" s="117"/>
      <c r="T146" s="54">
        <v>121</v>
      </c>
      <c r="U146" s="55">
        <v>4</v>
      </c>
      <c r="V146" s="74"/>
      <c r="W146" s="74"/>
      <c r="X146" s="74"/>
      <c r="Y146" s="75"/>
      <c r="Z146" s="75"/>
      <c r="AA146" s="42"/>
    </row>
    <row r="147" spans="1:27" x14ac:dyDescent="0.25">
      <c r="A147" s="54">
        <v>121</v>
      </c>
      <c r="B147" s="55">
        <v>5</v>
      </c>
      <c r="C147" s="148"/>
      <c r="D147" s="148"/>
      <c r="E147" s="148"/>
      <c r="F147" s="148"/>
      <c r="G147" s="148"/>
      <c r="H147" s="148"/>
      <c r="I147" s="149">
        <v>1</v>
      </c>
      <c r="J147" s="149"/>
      <c r="K147" s="148"/>
      <c r="L147" s="148"/>
      <c r="M147" s="74"/>
      <c r="N147" s="88"/>
      <c r="O147" s="57">
        <f t="shared" si="2"/>
        <v>1</v>
      </c>
      <c r="P147" s="57">
        <f t="shared" si="3"/>
        <v>0</v>
      </c>
      <c r="Q147" s="88"/>
      <c r="R147" s="117"/>
      <c r="T147" s="54">
        <v>121</v>
      </c>
      <c r="U147" s="55">
        <v>5</v>
      </c>
      <c r="V147" s="74"/>
      <c r="W147" s="74"/>
      <c r="X147" s="74"/>
      <c r="Y147" s="75"/>
      <c r="Z147" s="75"/>
      <c r="AA147" s="42"/>
    </row>
    <row r="148" spans="1:27" x14ac:dyDescent="0.25">
      <c r="A148" s="54">
        <v>121</v>
      </c>
      <c r="B148" s="55">
        <v>6</v>
      </c>
      <c r="C148" s="148"/>
      <c r="D148" s="148"/>
      <c r="E148" s="149">
        <v>2</v>
      </c>
      <c r="F148" s="149"/>
      <c r="G148" s="148"/>
      <c r="H148" s="148"/>
      <c r="I148" s="148"/>
      <c r="J148" s="148"/>
      <c r="K148" s="148"/>
      <c r="L148" s="148"/>
      <c r="M148" s="74"/>
      <c r="N148" s="88"/>
      <c r="O148" s="57">
        <f t="shared" si="2"/>
        <v>2</v>
      </c>
      <c r="P148" s="57">
        <f t="shared" si="3"/>
        <v>0</v>
      </c>
      <c r="Q148" s="88"/>
      <c r="R148" s="117"/>
      <c r="T148" s="54">
        <v>121</v>
      </c>
      <c r="U148" s="55">
        <v>6</v>
      </c>
      <c r="V148" s="74"/>
      <c r="W148" s="74"/>
      <c r="X148" s="74"/>
      <c r="Y148" s="75"/>
      <c r="Z148" s="75"/>
      <c r="AA148" s="42"/>
    </row>
    <row r="149" spans="1:27" x14ac:dyDescent="0.25">
      <c r="A149" s="54">
        <v>121</v>
      </c>
      <c r="B149" s="55">
        <v>7</v>
      </c>
      <c r="C149" s="148"/>
      <c r="D149" s="148"/>
      <c r="E149" s="149"/>
      <c r="F149" s="149"/>
      <c r="G149" s="148"/>
      <c r="H149" s="148"/>
      <c r="I149" s="148"/>
      <c r="J149" s="148"/>
      <c r="K149" s="149">
        <v>1</v>
      </c>
      <c r="L149" s="149"/>
      <c r="M149" s="74"/>
      <c r="N149" s="88"/>
      <c r="O149" s="57">
        <f t="shared" si="2"/>
        <v>1</v>
      </c>
      <c r="P149" s="57">
        <f t="shared" si="3"/>
        <v>0</v>
      </c>
      <c r="Q149" s="88"/>
      <c r="R149" s="117"/>
      <c r="T149" s="54">
        <v>121</v>
      </c>
      <c r="U149" s="55">
        <v>7</v>
      </c>
      <c r="V149" s="74"/>
      <c r="W149" s="74"/>
      <c r="X149" s="74"/>
      <c r="Y149" s="75"/>
      <c r="Z149" s="75"/>
      <c r="AA149" s="42"/>
    </row>
    <row r="150" spans="1:27" x14ac:dyDescent="0.25">
      <c r="A150" s="54">
        <v>121</v>
      </c>
      <c r="B150" s="55">
        <v>8</v>
      </c>
      <c r="C150" s="148"/>
      <c r="D150" s="148"/>
      <c r="E150" s="149"/>
      <c r="F150" s="149"/>
      <c r="G150" s="148"/>
      <c r="H150" s="148"/>
      <c r="I150" s="148"/>
      <c r="J150" s="148"/>
      <c r="K150" s="149">
        <v>1</v>
      </c>
      <c r="L150" s="149"/>
      <c r="M150" s="74"/>
      <c r="N150" s="88"/>
      <c r="O150" s="57">
        <f t="shared" si="2"/>
        <v>1</v>
      </c>
      <c r="P150" s="57">
        <f t="shared" si="3"/>
        <v>0</v>
      </c>
      <c r="Q150" s="88"/>
      <c r="R150" s="117"/>
      <c r="T150" s="54">
        <v>121</v>
      </c>
      <c r="U150" s="55">
        <v>8</v>
      </c>
      <c r="V150" s="115">
        <f>SUM(C143:D150)/(SUM($C143:$L150))</f>
        <v>0.15384615384615385</v>
      </c>
      <c r="W150" s="115">
        <f>SUM(E143:F150)/(SUM($C143:$L150))</f>
        <v>0.15384615384615385</v>
      </c>
      <c r="X150" s="115">
        <f>SUM(G143:H150)/(SUM($C143:$L150))</f>
        <v>0</v>
      </c>
      <c r="Y150" s="115">
        <f>SUM(I143:J150)/(SUM(C143:L150))</f>
        <v>0.53846153846153844</v>
      </c>
      <c r="Z150" s="115">
        <f>SUM(K143:L150)/(SUM(C143:L150))</f>
        <v>0.15384615384615385</v>
      </c>
      <c r="AA150" s="98">
        <f>SUM(V150:Z150)</f>
        <v>1</v>
      </c>
    </row>
    <row r="151" spans="1:27" x14ac:dyDescent="0.25">
      <c r="A151" s="81"/>
      <c r="B151" s="82"/>
      <c r="C151" s="83"/>
      <c r="D151" s="83"/>
      <c r="E151" s="84"/>
      <c r="F151" s="84"/>
      <c r="G151" s="83"/>
      <c r="H151" s="83"/>
      <c r="I151" s="83"/>
      <c r="J151" s="83"/>
      <c r="K151" s="84"/>
      <c r="L151" s="84"/>
      <c r="M151" s="85"/>
      <c r="N151" s="83">
        <f>(1-(SUM(M143:M150)/8))*100</f>
        <v>87.5</v>
      </c>
      <c r="O151" s="86">
        <f>SUM(O143:O150)*1250/8</f>
        <v>2031.25</v>
      </c>
      <c r="P151" s="86">
        <f>SUM(P143:P150)*625/8</f>
        <v>0</v>
      </c>
      <c r="Q151" s="83">
        <f>SUM(O151:P151)</f>
        <v>2031.25</v>
      </c>
      <c r="R151" s="117"/>
      <c r="T151" s="54"/>
      <c r="U151" s="55"/>
      <c r="V151" s="115"/>
      <c r="W151" s="115"/>
      <c r="X151" s="115"/>
      <c r="Y151" s="115"/>
      <c r="Z151" s="115"/>
      <c r="AA151" s="98"/>
    </row>
    <row r="152" spans="1:27" x14ac:dyDescent="0.25">
      <c r="A152" s="54">
        <v>122</v>
      </c>
      <c r="B152" s="55">
        <v>1</v>
      </c>
      <c r="C152" s="148"/>
      <c r="D152" s="148"/>
      <c r="E152" s="149"/>
      <c r="F152" s="149"/>
      <c r="G152" s="148"/>
      <c r="H152" s="148"/>
      <c r="I152" s="149">
        <v>1</v>
      </c>
      <c r="J152" s="149">
        <v>1</v>
      </c>
      <c r="K152" s="148"/>
      <c r="L152" s="148"/>
      <c r="M152" s="74"/>
      <c r="N152" s="88"/>
      <c r="O152" s="57">
        <f t="shared" si="2"/>
        <v>1</v>
      </c>
      <c r="P152" s="57">
        <f t="shared" si="3"/>
        <v>1</v>
      </c>
      <c r="Q152" s="88"/>
      <c r="R152" s="117"/>
      <c r="T152" s="54">
        <v>122</v>
      </c>
      <c r="U152" s="55">
        <v>1</v>
      </c>
      <c r="V152" s="75"/>
      <c r="W152" s="74"/>
      <c r="X152" s="75"/>
      <c r="Y152" s="74"/>
      <c r="Z152" s="75"/>
      <c r="AA152" s="42"/>
    </row>
    <row r="153" spans="1:27" x14ac:dyDescent="0.25">
      <c r="A153" s="54">
        <v>122</v>
      </c>
      <c r="B153" s="55">
        <v>2</v>
      </c>
      <c r="C153" s="148"/>
      <c r="D153" s="148"/>
      <c r="E153" s="148"/>
      <c r="F153" s="148"/>
      <c r="G153" s="148"/>
      <c r="H153" s="148"/>
      <c r="I153" s="149">
        <v>1</v>
      </c>
      <c r="J153" s="149">
        <v>1</v>
      </c>
      <c r="K153" s="148"/>
      <c r="L153" s="148"/>
      <c r="M153" s="74"/>
      <c r="N153" s="88"/>
      <c r="O153" s="57">
        <f t="shared" ref="O153:O213" si="4">SUM($C153+$E153+$G153+$I153+$K153)</f>
        <v>1</v>
      </c>
      <c r="P153" s="57">
        <f t="shared" ref="P153:P213" si="5">SUM($D153+$F153+$H153+$J153+$L153)</f>
        <v>1</v>
      </c>
      <c r="Q153" s="88"/>
      <c r="R153" s="117"/>
      <c r="T153" s="54">
        <v>122</v>
      </c>
      <c r="U153" s="55">
        <v>2</v>
      </c>
      <c r="V153" s="75"/>
      <c r="W153" s="74"/>
      <c r="X153" s="74"/>
      <c r="Y153" s="74"/>
      <c r="Z153" s="75"/>
      <c r="AA153" s="42"/>
    </row>
    <row r="154" spans="1:27" x14ac:dyDescent="0.25">
      <c r="A154" s="54">
        <v>122</v>
      </c>
      <c r="B154" s="55">
        <v>3</v>
      </c>
      <c r="C154" s="148"/>
      <c r="D154" s="148"/>
      <c r="E154" s="149">
        <v>1</v>
      </c>
      <c r="F154" s="149"/>
      <c r="G154" s="148"/>
      <c r="H154" s="148"/>
      <c r="I154" s="149">
        <v>1</v>
      </c>
      <c r="J154" s="149"/>
      <c r="K154" s="148"/>
      <c r="L154" s="148"/>
      <c r="M154" s="74"/>
      <c r="N154" s="88"/>
      <c r="O154" s="57">
        <f t="shared" si="4"/>
        <v>2</v>
      </c>
      <c r="P154" s="57">
        <f t="shared" si="5"/>
        <v>0</v>
      </c>
      <c r="Q154" s="88"/>
      <c r="R154" s="117"/>
      <c r="T154" s="54">
        <v>122</v>
      </c>
      <c r="U154" s="55">
        <v>3</v>
      </c>
      <c r="V154" s="74"/>
      <c r="W154" s="74"/>
      <c r="X154" s="74"/>
      <c r="Y154" s="74"/>
      <c r="Z154" s="75"/>
      <c r="AA154" s="42"/>
    </row>
    <row r="155" spans="1:27" x14ac:dyDescent="0.25">
      <c r="A155" s="54">
        <v>122</v>
      </c>
      <c r="B155" s="55">
        <v>4</v>
      </c>
      <c r="C155" s="148"/>
      <c r="D155" s="148"/>
      <c r="E155" s="148"/>
      <c r="F155" s="148"/>
      <c r="G155" s="148"/>
      <c r="H155" s="148"/>
      <c r="I155" s="149">
        <v>1</v>
      </c>
      <c r="J155" s="149"/>
      <c r="K155" s="149">
        <v>1</v>
      </c>
      <c r="L155" s="149"/>
      <c r="M155" s="74"/>
      <c r="N155" s="88"/>
      <c r="O155" s="57">
        <f t="shared" si="4"/>
        <v>2</v>
      </c>
      <c r="P155" s="57">
        <f t="shared" si="5"/>
        <v>0</v>
      </c>
      <c r="Q155" s="88"/>
      <c r="R155" s="117"/>
      <c r="T155" s="54">
        <v>122</v>
      </c>
      <c r="U155" s="55">
        <v>4</v>
      </c>
      <c r="V155" s="75"/>
      <c r="W155" s="74"/>
      <c r="X155" s="74"/>
      <c r="Y155" s="74"/>
      <c r="Z155" s="74"/>
      <c r="AA155" s="42"/>
    </row>
    <row r="156" spans="1:27" x14ac:dyDescent="0.25">
      <c r="A156" s="54">
        <v>122</v>
      </c>
      <c r="B156" s="55">
        <v>5</v>
      </c>
      <c r="C156" s="149"/>
      <c r="D156" s="149"/>
      <c r="E156" s="148"/>
      <c r="F156" s="148"/>
      <c r="G156" s="148"/>
      <c r="H156" s="148"/>
      <c r="I156" s="149">
        <v>1</v>
      </c>
      <c r="J156" s="149"/>
      <c r="K156" s="149">
        <v>1</v>
      </c>
      <c r="L156" s="149"/>
      <c r="M156" s="74"/>
      <c r="N156" s="88"/>
      <c r="O156" s="57">
        <f t="shared" si="4"/>
        <v>2</v>
      </c>
      <c r="P156" s="57">
        <f t="shared" si="5"/>
        <v>0</v>
      </c>
      <c r="Q156" s="88"/>
      <c r="R156" s="117"/>
      <c r="T156" s="54">
        <v>122</v>
      </c>
      <c r="U156" s="55">
        <v>5</v>
      </c>
      <c r="V156" s="74"/>
      <c r="W156" s="74"/>
      <c r="X156" s="74"/>
      <c r="Y156" s="74"/>
      <c r="Z156" s="75"/>
      <c r="AA156" s="42"/>
    </row>
    <row r="157" spans="1:27" x14ac:dyDescent="0.25">
      <c r="A157" s="54">
        <v>122</v>
      </c>
      <c r="B157" s="55">
        <v>6</v>
      </c>
      <c r="C157" s="149">
        <v>1</v>
      </c>
      <c r="D157" s="149"/>
      <c r="E157" s="148"/>
      <c r="F157" s="148"/>
      <c r="G157" s="148"/>
      <c r="H157" s="148"/>
      <c r="I157" s="148"/>
      <c r="J157" s="148"/>
      <c r="K157" s="149">
        <v>1</v>
      </c>
      <c r="L157" s="149"/>
      <c r="M157" s="74"/>
      <c r="N157" s="88"/>
      <c r="O157" s="57">
        <f t="shared" si="4"/>
        <v>2</v>
      </c>
      <c r="P157" s="57">
        <f t="shared" si="5"/>
        <v>0</v>
      </c>
      <c r="Q157" s="88"/>
      <c r="R157" s="117"/>
      <c r="T157" s="54">
        <v>122</v>
      </c>
      <c r="U157" s="55">
        <v>6</v>
      </c>
      <c r="V157" s="74"/>
      <c r="W157" s="74"/>
      <c r="X157" s="74"/>
      <c r="Y157" s="74"/>
      <c r="Z157" s="74"/>
      <c r="AA157" s="42"/>
    </row>
    <row r="158" spans="1:27" x14ac:dyDescent="0.25">
      <c r="A158" s="54">
        <v>122</v>
      </c>
      <c r="B158" s="55">
        <v>7</v>
      </c>
      <c r="C158" s="148"/>
      <c r="D158" s="148"/>
      <c r="E158" s="148"/>
      <c r="F158" s="148"/>
      <c r="G158" s="148">
        <v>1</v>
      </c>
      <c r="H158" s="148"/>
      <c r="I158" s="148"/>
      <c r="J158" s="148"/>
      <c r="K158" s="149"/>
      <c r="L158" s="149"/>
      <c r="M158" s="74"/>
      <c r="N158" s="88"/>
      <c r="O158" s="57">
        <f t="shared" si="4"/>
        <v>1</v>
      </c>
      <c r="P158" s="57">
        <f t="shared" si="5"/>
        <v>0</v>
      </c>
      <c r="Q158" s="88"/>
      <c r="R158" s="117"/>
      <c r="T158" s="54">
        <v>122</v>
      </c>
      <c r="U158" s="55">
        <v>7</v>
      </c>
      <c r="V158" s="74"/>
      <c r="W158" s="74"/>
      <c r="X158" s="74"/>
      <c r="Y158" s="74"/>
      <c r="Z158" s="74"/>
      <c r="AA158" s="42"/>
    </row>
    <row r="159" spans="1:27" x14ac:dyDescent="0.25">
      <c r="A159" s="54">
        <v>122</v>
      </c>
      <c r="B159" s="55">
        <v>8</v>
      </c>
      <c r="C159" s="149">
        <v>1</v>
      </c>
      <c r="D159" s="149"/>
      <c r="E159" s="148"/>
      <c r="F159" s="148"/>
      <c r="G159" s="148"/>
      <c r="H159" s="148"/>
      <c r="I159" s="148"/>
      <c r="J159" s="148"/>
      <c r="K159" s="149">
        <v>1</v>
      </c>
      <c r="L159" s="149"/>
      <c r="M159" s="74"/>
      <c r="N159" s="88"/>
      <c r="O159" s="57">
        <f t="shared" si="4"/>
        <v>2</v>
      </c>
      <c r="P159" s="57">
        <f t="shared" si="5"/>
        <v>0</v>
      </c>
      <c r="Q159" s="88"/>
      <c r="R159" s="117"/>
      <c r="T159" s="54">
        <v>122</v>
      </c>
      <c r="U159" s="55">
        <v>8</v>
      </c>
      <c r="V159" s="115">
        <f>SUM(C152:D159)/(SUM($C152:$L159))</f>
        <v>0.13333333333333333</v>
      </c>
      <c r="W159" s="115">
        <f>SUM(E152:F159)/(SUM($C152:$L159))</f>
        <v>6.6666666666666666E-2</v>
      </c>
      <c r="X159" s="115">
        <f>SUM(G152:H159)/(SUM($C152:$L159))</f>
        <v>6.6666666666666666E-2</v>
      </c>
      <c r="Y159" s="115">
        <f>SUM(I152:J159)/(SUM(C152:L159))</f>
        <v>0.46666666666666667</v>
      </c>
      <c r="Z159" s="115">
        <f>SUM(K152:L159)/(SUM(C152:L159))</f>
        <v>0.26666666666666666</v>
      </c>
      <c r="AA159" s="98">
        <f>SUM(V159:Z159)</f>
        <v>1</v>
      </c>
    </row>
    <row r="160" spans="1:27" x14ac:dyDescent="0.25">
      <c r="A160" s="81"/>
      <c r="B160" s="82"/>
      <c r="C160" s="84"/>
      <c r="D160" s="84"/>
      <c r="E160" s="83"/>
      <c r="F160" s="83"/>
      <c r="G160" s="83"/>
      <c r="H160" s="83"/>
      <c r="I160" s="83"/>
      <c r="J160" s="83"/>
      <c r="K160" s="84"/>
      <c r="L160" s="84"/>
      <c r="M160" s="85"/>
      <c r="N160" s="83">
        <f>(1-(SUM(M152:M159)/8))*100</f>
        <v>100</v>
      </c>
      <c r="O160" s="86">
        <f>SUM(O152:O159)*1250/8</f>
        <v>2031.25</v>
      </c>
      <c r="P160" s="86">
        <f>SUM(P152:P159)*625/8</f>
        <v>156.25</v>
      </c>
      <c r="Q160" s="83">
        <f>SUM(O160:P160)</f>
        <v>2187.5</v>
      </c>
      <c r="R160" s="117"/>
      <c r="T160" s="54"/>
      <c r="U160" s="55"/>
      <c r="V160" s="115"/>
      <c r="W160" s="115"/>
      <c r="X160" s="115"/>
      <c r="Y160" s="115"/>
      <c r="Z160" s="115"/>
      <c r="AA160" s="98"/>
    </row>
    <row r="161" spans="1:27" x14ac:dyDescent="0.25">
      <c r="A161" s="54">
        <v>123</v>
      </c>
      <c r="B161" s="55">
        <v>1</v>
      </c>
      <c r="C161" s="148"/>
      <c r="D161" s="148"/>
      <c r="E161" s="148"/>
      <c r="F161" s="148"/>
      <c r="G161" s="148"/>
      <c r="H161" s="148"/>
      <c r="I161" s="149">
        <v>2</v>
      </c>
      <c r="J161" s="149"/>
      <c r="K161" s="148"/>
      <c r="L161" s="148"/>
      <c r="M161" s="74"/>
      <c r="N161" s="88"/>
      <c r="O161" s="57">
        <f t="shared" si="4"/>
        <v>2</v>
      </c>
      <c r="P161" s="57">
        <f t="shared" si="5"/>
        <v>0</v>
      </c>
      <c r="Q161" s="88"/>
      <c r="R161" s="117"/>
      <c r="T161" s="54">
        <v>123</v>
      </c>
      <c r="U161" s="55">
        <v>1</v>
      </c>
      <c r="V161" s="75"/>
      <c r="W161" s="74"/>
      <c r="X161" s="74"/>
      <c r="Y161" s="74"/>
      <c r="Z161" s="74"/>
      <c r="AA161" s="42"/>
    </row>
    <row r="162" spans="1:27" x14ac:dyDescent="0.25">
      <c r="A162" s="54">
        <v>123</v>
      </c>
      <c r="B162" s="55">
        <v>2</v>
      </c>
      <c r="C162" s="148">
        <v>2</v>
      </c>
      <c r="D162" s="148"/>
      <c r="E162" s="149"/>
      <c r="F162" s="149"/>
      <c r="G162" s="148"/>
      <c r="H162" s="148"/>
      <c r="I162" s="149">
        <v>2</v>
      </c>
      <c r="J162" s="149"/>
      <c r="K162" s="148"/>
      <c r="L162" s="148"/>
      <c r="M162" s="74"/>
      <c r="N162" s="88"/>
      <c r="O162" s="57">
        <f t="shared" si="4"/>
        <v>4</v>
      </c>
      <c r="P162" s="57">
        <f t="shared" si="5"/>
        <v>0</v>
      </c>
      <c r="Q162" s="88"/>
      <c r="R162" s="117"/>
      <c r="T162" s="54">
        <v>123</v>
      </c>
      <c r="U162" s="55">
        <v>2</v>
      </c>
      <c r="V162" s="74"/>
      <c r="W162" s="75"/>
      <c r="X162" s="74"/>
      <c r="Y162" s="74"/>
      <c r="Z162" s="75"/>
      <c r="AA162" s="42"/>
    </row>
    <row r="163" spans="1:27" x14ac:dyDescent="0.25">
      <c r="A163" s="54">
        <v>123</v>
      </c>
      <c r="B163" s="55">
        <v>3</v>
      </c>
      <c r="C163" s="148"/>
      <c r="D163" s="148"/>
      <c r="E163" s="148"/>
      <c r="F163" s="148"/>
      <c r="G163" s="148"/>
      <c r="H163" s="148"/>
      <c r="I163" s="149">
        <v>2</v>
      </c>
      <c r="J163" s="149"/>
      <c r="K163" s="148"/>
      <c r="L163" s="148"/>
      <c r="M163" s="74"/>
      <c r="N163" s="88"/>
      <c r="O163" s="57">
        <f t="shared" si="4"/>
        <v>2</v>
      </c>
      <c r="P163" s="57">
        <f t="shared" si="5"/>
        <v>0</v>
      </c>
      <c r="Q163" s="88"/>
      <c r="R163" s="117"/>
      <c r="T163" s="54">
        <v>123</v>
      </c>
      <c r="U163" s="55">
        <v>3</v>
      </c>
      <c r="V163" s="74"/>
      <c r="W163" s="74"/>
      <c r="X163" s="74"/>
      <c r="Y163" s="74"/>
      <c r="Z163" s="74"/>
      <c r="AA163" s="42"/>
    </row>
    <row r="164" spans="1:27" x14ac:dyDescent="0.25">
      <c r="A164" s="54">
        <v>123</v>
      </c>
      <c r="B164" s="55">
        <v>4</v>
      </c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75">
        <v>1</v>
      </c>
      <c r="N164" s="124"/>
      <c r="O164" s="57">
        <f t="shared" si="4"/>
        <v>0</v>
      </c>
      <c r="P164" s="57">
        <f t="shared" si="5"/>
        <v>0</v>
      </c>
      <c r="Q164" s="88"/>
      <c r="R164" s="117"/>
      <c r="T164" s="54">
        <v>123</v>
      </c>
      <c r="U164" s="55">
        <v>4</v>
      </c>
      <c r="V164" s="74"/>
      <c r="W164" s="74"/>
      <c r="X164" s="74"/>
      <c r="Y164" s="74"/>
      <c r="Z164" s="74"/>
      <c r="AA164" s="42"/>
    </row>
    <row r="165" spans="1:27" x14ac:dyDescent="0.25">
      <c r="A165" s="54">
        <v>123</v>
      </c>
      <c r="B165" s="55">
        <v>5</v>
      </c>
      <c r="C165" s="148"/>
      <c r="D165" s="148"/>
      <c r="E165" s="148"/>
      <c r="F165" s="148"/>
      <c r="G165" s="148"/>
      <c r="H165" s="148"/>
      <c r="I165" s="149">
        <v>1</v>
      </c>
      <c r="J165" s="149"/>
      <c r="K165" s="148"/>
      <c r="L165" s="148"/>
      <c r="M165" s="74"/>
      <c r="N165" s="88"/>
      <c r="O165" s="57">
        <f t="shared" si="4"/>
        <v>1</v>
      </c>
      <c r="P165" s="57">
        <f t="shared" si="5"/>
        <v>0</v>
      </c>
      <c r="Q165" s="88"/>
      <c r="R165" s="117"/>
      <c r="T165" s="54">
        <v>123</v>
      </c>
      <c r="U165" s="55">
        <v>5</v>
      </c>
      <c r="V165" s="74"/>
      <c r="W165" s="74"/>
      <c r="X165" s="74"/>
      <c r="Y165" s="74"/>
      <c r="Z165" s="74"/>
      <c r="AA165" s="42"/>
    </row>
    <row r="166" spans="1:27" x14ac:dyDescent="0.25">
      <c r="A166" s="54">
        <v>123</v>
      </c>
      <c r="B166" s="55">
        <v>6</v>
      </c>
      <c r="C166" s="148"/>
      <c r="D166" s="148"/>
      <c r="E166" s="149">
        <v>2</v>
      </c>
      <c r="F166" s="149"/>
      <c r="G166" s="148"/>
      <c r="H166" s="148"/>
      <c r="I166" s="148"/>
      <c r="J166" s="148"/>
      <c r="K166" s="148"/>
      <c r="L166" s="148"/>
      <c r="M166" s="74"/>
      <c r="N166" s="88"/>
      <c r="O166" s="57">
        <f t="shared" si="4"/>
        <v>2</v>
      </c>
      <c r="P166" s="57">
        <f t="shared" si="5"/>
        <v>0</v>
      </c>
      <c r="Q166" s="88"/>
      <c r="R166" s="117"/>
      <c r="T166" s="54">
        <v>123</v>
      </c>
      <c r="U166" s="55">
        <v>6</v>
      </c>
      <c r="V166" s="74"/>
      <c r="W166" s="74"/>
      <c r="X166" s="74"/>
      <c r="Y166" s="74"/>
      <c r="Z166" s="74"/>
      <c r="AA166" s="42"/>
    </row>
    <row r="167" spans="1:27" x14ac:dyDescent="0.25">
      <c r="A167" s="54">
        <v>123</v>
      </c>
      <c r="B167" s="55">
        <v>7</v>
      </c>
      <c r="C167" s="148"/>
      <c r="D167" s="148"/>
      <c r="E167" s="149"/>
      <c r="F167" s="149"/>
      <c r="G167" s="148"/>
      <c r="H167" s="148"/>
      <c r="I167" s="148"/>
      <c r="J167" s="148"/>
      <c r="K167" s="149">
        <v>1</v>
      </c>
      <c r="L167" s="149"/>
      <c r="M167" s="74"/>
      <c r="N167" s="88"/>
      <c r="O167" s="57">
        <f t="shared" si="4"/>
        <v>1</v>
      </c>
      <c r="P167" s="57">
        <f t="shared" si="5"/>
        <v>0</v>
      </c>
      <c r="Q167" s="88"/>
      <c r="R167" s="117"/>
      <c r="T167" s="54">
        <v>123</v>
      </c>
      <c r="U167" s="55">
        <v>7</v>
      </c>
      <c r="V167" s="75"/>
      <c r="W167" s="75"/>
      <c r="X167" s="74"/>
      <c r="Y167" s="75"/>
      <c r="Z167" s="74"/>
      <c r="AA167" s="42"/>
    </row>
    <row r="168" spans="1:27" x14ac:dyDescent="0.25">
      <c r="A168" s="54">
        <v>123</v>
      </c>
      <c r="B168" s="55">
        <v>8</v>
      </c>
      <c r="C168" s="148"/>
      <c r="D168" s="148"/>
      <c r="E168" s="149"/>
      <c r="F168" s="149"/>
      <c r="G168" s="148"/>
      <c r="H168" s="148"/>
      <c r="I168" s="148"/>
      <c r="J168" s="148"/>
      <c r="K168" s="149">
        <v>1</v>
      </c>
      <c r="L168" s="149"/>
      <c r="M168" s="74"/>
      <c r="N168" s="88"/>
      <c r="O168" s="57">
        <f t="shared" si="4"/>
        <v>1</v>
      </c>
      <c r="P168" s="57">
        <f t="shared" si="5"/>
        <v>0</v>
      </c>
      <c r="Q168" s="88"/>
      <c r="R168" s="117"/>
      <c r="T168" s="54">
        <v>123</v>
      </c>
      <c r="U168" s="55">
        <v>8</v>
      </c>
      <c r="V168" s="115">
        <f>SUM(C161:D168)/(SUM($C161:$L168))</f>
        <v>0.15384615384615385</v>
      </c>
      <c r="W168" s="115">
        <f>SUM(E161:F168)/(SUM($C161:$L168))</f>
        <v>0.15384615384615385</v>
      </c>
      <c r="X168" s="115">
        <f>SUM(G161:H168)/(SUM($C161:$L168))</f>
        <v>0</v>
      </c>
      <c r="Y168" s="115">
        <f>SUM(I161:J168)/(SUM(C161:L168))</f>
        <v>0.53846153846153844</v>
      </c>
      <c r="Z168" s="115">
        <f>SUM(K161:L168)/(SUM(C161:L168))</f>
        <v>0.15384615384615385</v>
      </c>
      <c r="AA168" s="98">
        <f>SUM(V168:Z168)</f>
        <v>1</v>
      </c>
    </row>
    <row r="169" spans="1:27" x14ac:dyDescent="0.25">
      <c r="A169" s="81"/>
      <c r="B169" s="82"/>
      <c r="C169" s="83"/>
      <c r="D169" s="83"/>
      <c r="E169" s="84"/>
      <c r="F169" s="84"/>
      <c r="G169" s="83"/>
      <c r="H169" s="83"/>
      <c r="I169" s="83"/>
      <c r="J169" s="83"/>
      <c r="K169" s="84"/>
      <c r="L169" s="84"/>
      <c r="M169" s="85"/>
      <c r="N169" s="83">
        <f>(1-(SUM(M161:M168)/8))*100</f>
        <v>87.5</v>
      </c>
      <c r="O169" s="86">
        <f>SUM(O161:O168)*1250/8</f>
        <v>2031.25</v>
      </c>
      <c r="P169" s="86">
        <f>SUM(P161:P168)*625/8</f>
        <v>0</v>
      </c>
      <c r="Q169" s="83">
        <f>SUM(O169:P169)</f>
        <v>2031.25</v>
      </c>
      <c r="R169" s="117"/>
      <c r="T169" s="54"/>
      <c r="U169" s="55"/>
      <c r="V169" s="115"/>
      <c r="W169" s="115"/>
      <c r="X169" s="115"/>
      <c r="Y169" s="115"/>
      <c r="Z169" s="115"/>
      <c r="AA169" s="98"/>
    </row>
    <row r="170" spans="1:27" x14ac:dyDescent="0.25">
      <c r="A170" s="54">
        <v>124</v>
      </c>
      <c r="B170" s="55">
        <v>1</v>
      </c>
      <c r="C170" s="148"/>
      <c r="D170" s="148"/>
      <c r="E170" s="149"/>
      <c r="F170" s="149"/>
      <c r="G170" s="148"/>
      <c r="H170" s="148"/>
      <c r="I170" s="149">
        <v>2</v>
      </c>
      <c r="J170" s="149"/>
      <c r="K170" s="148"/>
      <c r="L170" s="148"/>
      <c r="M170" s="74"/>
      <c r="N170" s="88"/>
      <c r="O170" s="57">
        <f t="shared" si="4"/>
        <v>2</v>
      </c>
      <c r="P170" s="57">
        <f t="shared" si="5"/>
        <v>0</v>
      </c>
      <c r="Q170" s="88"/>
      <c r="R170" s="117"/>
      <c r="T170" s="54">
        <v>124</v>
      </c>
      <c r="U170" s="55">
        <v>1</v>
      </c>
      <c r="V170" s="74"/>
      <c r="W170" s="74"/>
      <c r="X170" s="74"/>
      <c r="Y170" s="74"/>
      <c r="Z170" s="75"/>
      <c r="AA170" s="42"/>
    </row>
    <row r="171" spans="1:27" x14ac:dyDescent="0.25">
      <c r="A171" s="54">
        <v>124</v>
      </c>
      <c r="B171" s="55">
        <v>2</v>
      </c>
      <c r="C171" s="148"/>
      <c r="D171" s="148"/>
      <c r="E171" s="148"/>
      <c r="F171" s="148"/>
      <c r="G171" s="148"/>
      <c r="H171" s="148"/>
      <c r="I171" s="149">
        <v>2</v>
      </c>
      <c r="J171" s="149"/>
      <c r="K171" s="148"/>
      <c r="L171" s="148"/>
      <c r="M171" s="74"/>
      <c r="N171" s="88"/>
      <c r="O171" s="57">
        <f t="shared" si="4"/>
        <v>2</v>
      </c>
      <c r="P171" s="57">
        <f t="shared" si="5"/>
        <v>0</v>
      </c>
      <c r="Q171" s="88"/>
      <c r="R171" s="117"/>
      <c r="T171" s="54">
        <v>124</v>
      </c>
      <c r="U171" s="55">
        <v>2</v>
      </c>
      <c r="V171" s="74"/>
      <c r="W171" s="74"/>
      <c r="X171" s="74"/>
      <c r="Y171" s="75"/>
      <c r="Z171" s="75"/>
      <c r="AA171" s="42"/>
    </row>
    <row r="172" spans="1:27" x14ac:dyDescent="0.25">
      <c r="A172" s="54">
        <v>124</v>
      </c>
      <c r="B172" s="55">
        <v>3</v>
      </c>
      <c r="C172" s="148"/>
      <c r="D172" s="148"/>
      <c r="E172" s="149">
        <v>1</v>
      </c>
      <c r="F172" s="149"/>
      <c r="G172" s="148"/>
      <c r="H172" s="148"/>
      <c r="I172" s="149">
        <v>1</v>
      </c>
      <c r="J172" s="149"/>
      <c r="K172" s="148"/>
      <c r="L172" s="148"/>
      <c r="M172" s="74"/>
      <c r="N172" s="88"/>
      <c r="O172" s="57">
        <f t="shared" si="4"/>
        <v>2</v>
      </c>
      <c r="P172" s="57">
        <f t="shared" si="5"/>
        <v>0</v>
      </c>
      <c r="Q172" s="88"/>
      <c r="R172" s="117"/>
      <c r="T172" s="54">
        <v>124</v>
      </c>
      <c r="U172" s="55">
        <v>3</v>
      </c>
      <c r="V172" s="74"/>
      <c r="W172" s="75"/>
      <c r="X172" s="74"/>
      <c r="Y172" s="74"/>
      <c r="Z172" s="75"/>
      <c r="AA172" s="42"/>
    </row>
    <row r="173" spans="1:27" x14ac:dyDescent="0.25">
      <c r="A173" s="54">
        <v>124</v>
      </c>
      <c r="B173" s="55">
        <v>4</v>
      </c>
      <c r="C173" s="148"/>
      <c r="D173" s="148"/>
      <c r="E173" s="148"/>
      <c r="F173" s="148"/>
      <c r="G173" s="148"/>
      <c r="H173" s="148"/>
      <c r="I173" s="149">
        <v>1</v>
      </c>
      <c r="J173" s="149"/>
      <c r="K173" s="149">
        <v>1</v>
      </c>
      <c r="L173" s="149"/>
      <c r="M173" s="74"/>
      <c r="N173" s="88"/>
      <c r="O173" s="57">
        <f t="shared" si="4"/>
        <v>2</v>
      </c>
      <c r="P173" s="57">
        <f t="shared" si="5"/>
        <v>0</v>
      </c>
      <c r="Q173" s="88"/>
      <c r="R173" s="117"/>
      <c r="T173" s="54">
        <v>124</v>
      </c>
      <c r="U173" s="55">
        <v>4</v>
      </c>
      <c r="V173" s="75"/>
      <c r="W173" s="74"/>
      <c r="X173" s="74"/>
      <c r="Y173" s="74"/>
      <c r="Z173" s="75"/>
      <c r="AA173" s="42"/>
    </row>
    <row r="174" spans="1:27" x14ac:dyDescent="0.25">
      <c r="A174" s="54">
        <v>124</v>
      </c>
      <c r="B174" s="55">
        <v>5</v>
      </c>
      <c r="C174" s="149"/>
      <c r="D174" s="149"/>
      <c r="E174" s="148"/>
      <c r="F174" s="148"/>
      <c r="G174" s="148"/>
      <c r="H174" s="148"/>
      <c r="I174" s="149">
        <v>1</v>
      </c>
      <c r="J174" s="149"/>
      <c r="K174" s="149">
        <v>1</v>
      </c>
      <c r="L174" s="149"/>
      <c r="M174" s="74"/>
      <c r="N174" s="88"/>
      <c r="O174" s="57">
        <f t="shared" si="4"/>
        <v>2</v>
      </c>
      <c r="P174" s="57">
        <f t="shared" si="5"/>
        <v>0</v>
      </c>
      <c r="Q174" s="88"/>
      <c r="R174" s="117"/>
      <c r="T174" s="54">
        <v>124</v>
      </c>
      <c r="U174" s="55">
        <v>5</v>
      </c>
      <c r="V174" s="74"/>
      <c r="W174" s="74"/>
      <c r="X174" s="75"/>
      <c r="Y174" s="74"/>
      <c r="Z174" s="74"/>
      <c r="AA174" s="42"/>
    </row>
    <row r="175" spans="1:27" x14ac:dyDescent="0.25">
      <c r="A175" s="54">
        <v>124</v>
      </c>
      <c r="B175" s="55">
        <v>6</v>
      </c>
      <c r="C175" s="149">
        <v>1</v>
      </c>
      <c r="D175" s="149"/>
      <c r="E175" s="148"/>
      <c r="F175" s="148"/>
      <c r="G175" s="148"/>
      <c r="H175" s="148"/>
      <c r="I175" s="148"/>
      <c r="J175" s="148"/>
      <c r="K175" s="149">
        <v>1</v>
      </c>
      <c r="L175" s="149"/>
      <c r="M175" s="74"/>
      <c r="N175" s="88"/>
      <c r="O175" s="57">
        <f t="shared" si="4"/>
        <v>2</v>
      </c>
      <c r="P175" s="57">
        <f t="shared" si="5"/>
        <v>0</v>
      </c>
      <c r="Q175" s="88"/>
      <c r="R175" s="117"/>
      <c r="T175" s="54">
        <v>124</v>
      </c>
      <c r="U175" s="55">
        <v>6</v>
      </c>
      <c r="V175" s="74"/>
      <c r="W175" s="74"/>
      <c r="X175" s="74"/>
      <c r="Y175" s="74"/>
      <c r="Z175" s="74"/>
      <c r="AA175" s="42"/>
    </row>
    <row r="176" spans="1:27" x14ac:dyDescent="0.25">
      <c r="A176" s="54">
        <v>124</v>
      </c>
      <c r="B176" s="55">
        <v>7</v>
      </c>
      <c r="C176" s="148"/>
      <c r="D176" s="148"/>
      <c r="E176" s="148"/>
      <c r="F176" s="148"/>
      <c r="G176" s="148">
        <v>1</v>
      </c>
      <c r="H176" s="148"/>
      <c r="I176" s="148"/>
      <c r="J176" s="148"/>
      <c r="K176" s="149"/>
      <c r="L176" s="149"/>
      <c r="M176" s="74"/>
      <c r="N176" s="88"/>
      <c r="O176" s="57">
        <f t="shared" si="4"/>
        <v>1</v>
      </c>
      <c r="P176" s="57">
        <f t="shared" si="5"/>
        <v>0</v>
      </c>
      <c r="Q176" s="88"/>
      <c r="R176" s="117"/>
      <c r="T176" s="54">
        <v>124</v>
      </c>
      <c r="U176" s="55">
        <v>7</v>
      </c>
      <c r="V176" s="75"/>
      <c r="W176" s="74"/>
      <c r="X176" s="74"/>
      <c r="Y176" s="74"/>
      <c r="Z176" s="74"/>
      <c r="AA176" s="42"/>
    </row>
    <row r="177" spans="1:27" x14ac:dyDescent="0.25">
      <c r="A177" s="54">
        <v>124</v>
      </c>
      <c r="B177" s="55">
        <v>8</v>
      </c>
      <c r="C177" s="149">
        <v>1</v>
      </c>
      <c r="D177" s="149"/>
      <c r="E177" s="148"/>
      <c r="F177" s="148"/>
      <c r="G177" s="148"/>
      <c r="H177" s="148"/>
      <c r="I177" s="148"/>
      <c r="J177" s="148"/>
      <c r="K177" s="149">
        <v>1</v>
      </c>
      <c r="L177" s="149"/>
      <c r="M177" s="74"/>
      <c r="N177" s="88"/>
      <c r="O177" s="57">
        <f t="shared" si="4"/>
        <v>2</v>
      </c>
      <c r="P177" s="57">
        <f t="shared" si="5"/>
        <v>0</v>
      </c>
      <c r="Q177" s="88"/>
      <c r="R177" s="117"/>
      <c r="T177" s="54">
        <v>124</v>
      </c>
      <c r="U177" s="55">
        <v>8</v>
      </c>
      <c r="V177" s="115">
        <f>SUM(C170:D177)/(SUM($C170:$L177))</f>
        <v>0.13333333333333333</v>
      </c>
      <c r="W177" s="115">
        <f>SUM(E170:F177)/(SUM($C170:$L177))</f>
        <v>6.6666666666666666E-2</v>
      </c>
      <c r="X177" s="115">
        <f>SUM(G170:H177)/(SUM($C170:$L177))</f>
        <v>6.6666666666666666E-2</v>
      </c>
      <c r="Y177" s="115">
        <f>SUM(I170:J177)/(SUM(C170:L177))</f>
        <v>0.46666666666666667</v>
      </c>
      <c r="Z177" s="115">
        <f>SUM(K170:L177)/(SUM(C170:L177))</f>
        <v>0.26666666666666666</v>
      </c>
      <c r="AA177" s="98">
        <f>SUM(V177:Z177)</f>
        <v>1</v>
      </c>
    </row>
    <row r="178" spans="1:27" x14ac:dyDescent="0.25">
      <c r="A178" s="81"/>
      <c r="B178" s="82"/>
      <c r="C178" s="84"/>
      <c r="D178" s="84"/>
      <c r="E178" s="83"/>
      <c r="F178" s="83"/>
      <c r="G178" s="83"/>
      <c r="H178" s="83"/>
      <c r="I178" s="83"/>
      <c r="J178" s="83"/>
      <c r="K178" s="84"/>
      <c r="L178" s="84"/>
      <c r="M178" s="85"/>
      <c r="N178" s="83">
        <f>(1-(SUM(M170:M177)/8))*100</f>
        <v>100</v>
      </c>
      <c r="O178" s="86">
        <f>SUM(O170:O177)*1250/8</f>
        <v>2343.75</v>
      </c>
      <c r="P178" s="86">
        <f>SUM(P170:P177)*625/8</f>
        <v>0</v>
      </c>
      <c r="Q178" s="83">
        <f>SUM(O178:P178)</f>
        <v>2343.75</v>
      </c>
      <c r="R178" s="117"/>
      <c r="T178" s="54"/>
      <c r="U178" s="55"/>
      <c r="V178" s="115"/>
      <c r="W178" s="115"/>
      <c r="X178" s="115"/>
      <c r="Y178" s="115"/>
      <c r="Z178" s="115"/>
      <c r="AA178" s="98"/>
    </row>
    <row r="179" spans="1:27" x14ac:dyDescent="0.25">
      <c r="A179" s="54">
        <v>125</v>
      </c>
      <c r="B179" s="55">
        <v>1</v>
      </c>
      <c r="C179" s="148"/>
      <c r="D179" s="148"/>
      <c r="E179" s="148"/>
      <c r="F179" s="148"/>
      <c r="G179" s="148"/>
      <c r="H179" s="148"/>
      <c r="I179" s="149">
        <v>2</v>
      </c>
      <c r="J179" s="149"/>
      <c r="K179" s="148"/>
      <c r="L179" s="148"/>
      <c r="M179" s="74"/>
      <c r="N179" s="88"/>
      <c r="O179" s="57">
        <f t="shared" si="4"/>
        <v>2</v>
      </c>
      <c r="P179" s="57">
        <f t="shared" si="5"/>
        <v>0</v>
      </c>
      <c r="Q179" s="88"/>
      <c r="R179" s="117"/>
      <c r="T179" s="54">
        <v>125</v>
      </c>
      <c r="U179" s="55">
        <v>1</v>
      </c>
      <c r="V179" s="74"/>
      <c r="W179" s="74"/>
      <c r="X179" s="74"/>
      <c r="Y179" s="74"/>
      <c r="Z179" s="75"/>
      <c r="AA179" s="42"/>
    </row>
    <row r="180" spans="1:27" x14ac:dyDescent="0.25">
      <c r="A180" s="54">
        <v>125</v>
      </c>
      <c r="B180" s="55">
        <v>2</v>
      </c>
      <c r="C180" s="148"/>
      <c r="D180" s="148"/>
      <c r="E180" s="149"/>
      <c r="F180" s="149"/>
      <c r="G180" s="148"/>
      <c r="H180" s="148"/>
      <c r="I180" s="149"/>
      <c r="J180" s="149"/>
      <c r="K180" s="148"/>
      <c r="L180" s="148"/>
      <c r="M180" s="74"/>
      <c r="N180" s="88"/>
      <c r="O180" s="57">
        <f t="shared" si="4"/>
        <v>0</v>
      </c>
      <c r="P180" s="57">
        <f t="shared" si="5"/>
        <v>0</v>
      </c>
      <c r="Q180" s="88"/>
      <c r="R180" s="117"/>
      <c r="T180" s="54">
        <v>125</v>
      </c>
      <c r="U180" s="55">
        <v>2</v>
      </c>
      <c r="V180" s="74"/>
      <c r="W180" s="74"/>
      <c r="X180" s="74"/>
      <c r="Y180" s="74"/>
      <c r="Z180" s="74"/>
      <c r="AA180" s="42"/>
    </row>
    <row r="181" spans="1:27" x14ac:dyDescent="0.25">
      <c r="A181" s="54">
        <v>125</v>
      </c>
      <c r="B181" s="55">
        <v>3</v>
      </c>
      <c r="C181" s="148"/>
      <c r="D181" s="148"/>
      <c r="E181" s="148"/>
      <c r="F181" s="148"/>
      <c r="G181" s="148"/>
      <c r="H181" s="148"/>
      <c r="I181" s="149">
        <v>2</v>
      </c>
      <c r="J181" s="149"/>
      <c r="K181" s="148"/>
      <c r="L181" s="148"/>
      <c r="M181" s="74"/>
      <c r="N181" s="88"/>
      <c r="O181" s="57">
        <f t="shared" si="4"/>
        <v>2</v>
      </c>
      <c r="P181" s="57">
        <f t="shared" si="5"/>
        <v>0</v>
      </c>
      <c r="Q181" s="88"/>
      <c r="R181" s="117"/>
      <c r="T181" s="54">
        <v>125</v>
      </c>
      <c r="U181" s="55">
        <v>3</v>
      </c>
      <c r="V181" s="74"/>
      <c r="W181" s="74"/>
      <c r="X181" s="74"/>
      <c r="Y181" s="75"/>
      <c r="Z181" s="74"/>
      <c r="AA181" s="42"/>
    </row>
    <row r="182" spans="1:27" x14ac:dyDescent="0.25">
      <c r="A182" s="54">
        <v>125</v>
      </c>
      <c r="B182" s="55">
        <v>4</v>
      </c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75">
        <v>1</v>
      </c>
      <c r="N182" s="124"/>
      <c r="O182" s="57">
        <f t="shared" si="4"/>
        <v>0</v>
      </c>
      <c r="P182" s="57">
        <f t="shared" si="5"/>
        <v>0</v>
      </c>
      <c r="Q182" s="88"/>
      <c r="R182" s="117"/>
      <c r="T182" s="54">
        <v>125</v>
      </c>
      <c r="U182" s="55">
        <v>4</v>
      </c>
      <c r="V182" s="74"/>
      <c r="W182" s="75"/>
      <c r="X182" s="74"/>
      <c r="Y182" s="75"/>
      <c r="Z182" s="75"/>
      <c r="AA182" s="42"/>
    </row>
    <row r="183" spans="1:27" x14ac:dyDescent="0.25">
      <c r="A183" s="54">
        <v>125</v>
      </c>
      <c r="B183" s="55">
        <v>5</v>
      </c>
      <c r="C183" s="148"/>
      <c r="D183" s="148"/>
      <c r="E183" s="148"/>
      <c r="F183" s="148"/>
      <c r="G183" s="148"/>
      <c r="H183" s="148"/>
      <c r="I183" s="149">
        <v>1</v>
      </c>
      <c r="J183" s="149"/>
      <c r="K183" s="148"/>
      <c r="L183" s="148"/>
      <c r="M183" s="74"/>
      <c r="N183" s="88"/>
      <c r="O183" s="57">
        <f t="shared" si="4"/>
        <v>1</v>
      </c>
      <c r="P183" s="57">
        <f t="shared" si="5"/>
        <v>0</v>
      </c>
      <c r="Q183" s="88"/>
      <c r="R183" s="117"/>
      <c r="T183" s="54">
        <v>125</v>
      </c>
      <c r="U183" s="55">
        <v>5</v>
      </c>
      <c r="V183" s="74"/>
      <c r="W183" s="75"/>
      <c r="X183" s="74"/>
      <c r="Y183" s="74"/>
      <c r="Z183" s="74"/>
      <c r="AA183" s="42"/>
    </row>
    <row r="184" spans="1:27" x14ac:dyDescent="0.25">
      <c r="A184" s="54">
        <v>125</v>
      </c>
      <c r="B184" s="55">
        <v>6</v>
      </c>
      <c r="C184" s="148"/>
      <c r="D184" s="148"/>
      <c r="E184" s="149">
        <v>2</v>
      </c>
      <c r="F184" s="149"/>
      <c r="G184" s="148"/>
      <c r="H184" s="148"/>
      <c r="I184" s="148"/>
      <c r="J184" s="148"/>
      <c r="K184" s="148"/>
      <c r="L184" s="148"/>
      <c r="M184" s="74"/>
      <c r="N184" s="88"/>
      <c r="O184" s="57">
        <f t="shared" si="4"/>
        <v>2</v>
      </c>
      <c r="P184" s="57">
        <f t="shared" si="5"/>
        <v>0</v>
      </c>
      <c r="Q184" s="88"/>
      <c r="R184" s="117"/>
      <c r="T184" s="54">
        <v>125</v>
      </c>
      <c r="U184" s="55">
        <v>6</v>
      </c>
      <c r="V184" s="74"/>
      <c r="W184" s="75"/>
      <c r="X184" s="74"/>
      <c r="Y184" s="74"/>
      <c r="Z184" s="74"/>
      <c r="AA184" s="42"/>
    </row>
    <row r="185" spans="1:27" x14ac:dyDescent="0.25">
      <c r="A185" s="54">
        <v>125</v>
      </c>
      <c r="B185" s="55">
        <v>7</v>
      </c>
      <c r="C185" s="148"/>
      <c r="D185" s="148"/>
      <c r="E185" s="149"/>
      <c r="F185" s="149"/>
      <c r="G185" s="148"/>
      <c r="H185" s="148"/>
      <c r="I185" s="148"/>
      <c r="J185" s="148"/>
      <c r="K185" s="149">
        <v>1</v>
      </c>
      <c r="L185" s="149"/>
      <c r="M185" s="74"/>
      <c r="N185" s="88"/>
      <c r="O185" s="57">
        <f t="shared" si="4"/>
        <v>1</v>
      </c>
      <c r="P185" s="57">
        <f t="shared" si="5"/>
        <v>0</v>
      </c>
      <c r="Q185" s="88"/>
      <c r="R185" s="117"/>
      <c r="T185" s="54">
        <v>125</v>
      </c>
      <c r="U185" s="55">
        <v>7</v>
      </c>
      <c r="V185" s="75"/>
      <c r="W185" s="75"/>
      <c r="X185" s="74"/>
      <c r="Y185" s="74"/>
      <c r="Z185" s="74"/>
      <c r="AA185" s="42"/>
    </row>
    <row r="186" spans="1:27" x14ac:dyDescent="0.25">
      <c r="A186" s="54">
        <v>125</v>
      </c>
      <c r="B186" s="55">
        <v>8</v>
      </c>
      <c r="C186" s="148"/>
      <c r="D186" s="148"/>
      <c r="E186" s="149"/>
      <c r="F186" s="149"/>
      <c r="G186" s="148"/>
      <c r="H186" s="148"/>
      <c r="I186" s="148"/>
      <c r="J186" s="148"/>
      <c r="K186" s="149">
        <v>1</v>
      </c>
      <c r="L186" s="149"/>
      <c r="M186" s="74"/>
      <c r="N186" s="88"/>
      <c r="O186" s="57">
        <f t="shared" si="4"/>
        <v>1</v>
      </c>
      <c r="P186" s="57">
        <f t="shared" si="5"/>
        <v>0</v>
      </c>
      <c r="Q186" s="88"/>
      <c r="R186" s="117"/>
      <c r="T186" s="54">
        <v>125</v>
      </c>
      <c r="U186" s="55">
        <v>8</v>
      </c>
      <c r="V186" s="115">
        <f>SUM(C179:D186)/(SUM($C179:$L186))</f>
        <v>0</v>
      </c>
      <c r="W186" s="115">
        <f>SUM(E179:F186)/(SUM($C179:$L186))</f>
        <v>0.22222222222222221</v>
      </c>
      <c r="X186" s="115">
        <f>SUM(G179:H186)/(SUM($C179:$L186))</f>
        <v>0</v>
      </c>
      <c r="Y186" s="115">
        <f>SUM(I179:J186)/(SUM(C179:L186))</f>
        <v>0.55555555555555558</v>
      </c>
      <c r="Z186" s="115">
        <f>SUM(K179:L186)/(SUM(C179:L186))</f>
        <v>0.22222222222222221</v>
      </c>
      <c r="AA186" s="98">
        <f>SUM(V186:Z186)</f>
        <v>1</v>
      </c>
    </row>
    <row r="187" spans="1:27" x14ac:dyDescent="0.25">
      <c r="A187" s="81"/>
      <c r="B187" s="82"/>
      <c r="C187" s="83"/>
      <c r="D187" s="83"/>
      <c r="E187" s="84"/>
      <c r="F187" s="84"/>
      <c r="G187" s="83"/>
      <c r="H187" s="83"/>
      <c r="I187" s="83"/>
      <c r="J187" s="83"/>
      <c r="K187" s="84"/>
      <c r="L187" s="84"/>
      <c r="M187" s="85"/>
      <c r="N187" s="83">
        <f>(1-(SUM(M179:M186)/8))*100</f>
        <v>87.5</v>
      </c>
      <c r="O187" s="86">
        <f>SUM(O179:O186)*1250/8</f>
        <v>1406.25</v>
      </c>
      <c r="P187" s="86">
        <f>SUM(P179:P186)*625/8</f>
        <v>0</v>
      </c>
      <c r="Q187" s="83">
        <f>SUM(O187:P187)</f>
        <v>1406.25</v>
      </c>
      <c r="R187" s="117"/>
      <c r="T187" s="54"/>
      <c r="U187" s="55"/>
      <c r="V187" s="115"/>
      <c r="W187" s="115"/>
      <c r="X187" s="115"/>
      <c r="Y187" s="115"/>
      <c r="Z187" s="115"/>
      <c r="AA187" s="98"/>
    </row>
    <row r="188" spans="1:27" x14ac:dyDescent="0.25">
      <c r="A188" s="54">
        <v>126</v>
      </c>
      <c r="B188" s="55">
        <v>1</v>
      </c>
      <c r="C188" s="148"/>
      <c r="D188" s="148"/>
      <c r="E188" s="149"/>
      <c r="F188" s="149"/>
      <c r="G188" s="148"/>
      <c r="H188" s="148"/>
      <c r="I188" s="149">
        <v>2</v>
      </c>
      <c r="J188" s="149"/>
      <c r="K188" s="148"/>
      <c r="L188" s="148"/>
      <c r="M188" s="74"/>
      <c r="N188" s="88"/>
      <c r="O188" s="57">
        <f t="shared" si="4"/>
        <v>2</v>
      </c>
      <c r="P188" s="57">
        <f t="shared" si="5"/>
        <v>0</v>
      </c>
      <c r="Q188" s="88"/>
      <c r="R188" s="117"/>
      <c r="T188" s="54">
        <v>126</v>
      </c>
      <c r="U188" s="55">
        <v>1</v>
      </c>
      <c r="V188" s="74"/>
      <c r="W188" s="75"/>
      <c r="X188" s="74"/>
      <c r="Y188" s="74"/>
      <c r="Z188" s="75"/>
      <c r="AA188" s="42"/>
    </row>
    <row r="189" spans="1:27" x14ac:dyDescent="0.25">
      <c r="A189" s="54">
        <v>126</v>
      </c>
      <c r="B189" s="55">
        <v>2</v>
      </c>
      <c r="C189" s="148"/>
      <c r="D189" s="148"/>
      <c r="E189" s="148"/>
      <c r="F189" s="148"/>
      <c r="G189" s="148"/>
      <c r="H189" s="148"/>
      <c r="I189" s="149">
        <v>2</v>
      </c>
      <c r="J189" s="149"/>
      <c r="K189" s="148"/>
      <c r="L189" s="148"/>
      <c r="M189" s="74"/>
      <c r="N189" s="88"/>
      <c r="O189" s="57">
        <f t="shared" si="4"/>
        <v>2</v>
      </c>
      <c r="P189" s="57">
        <f t="shared" si="5"/>
        <v>0</v>
      </c>
      <c r="Q189" s="88"/>
      <c r="R189" s="117"/>
      <c r="T189" s="54">
        <v>126</v>
      </c>
      <c r="U189" s="55">
        <v>2</v>
      </c>
      <c r="V189" s="74"/>
      <c r="W189" s="74"/>
      <c r="X189" s="74"/>
      <c r="Y189" s="75"/>
      <c r="Z189" s="74"/>
      <c r="AA189" s="42"/>
    </row>
    <row r="190" spans="1:27" x14ac:dyDescent="0.25">
      <c r="A190" s="54">
        <v>126</v>
      </c>
      <c r="B190" s="55">
        <v>3</v>
      </c>
      <c r="C190" s="148"/>
      <c r="D190" s="148"/>
      <c r="E190" s="149">
        <v>1</v>
      </c>
      <c r="F190" s="149"/>
      <c r="G190" s="148"/>
      <c r="H190" s="148"/>
      <c r="I190" s="149">
        <v>1</v>
      </c>
      <c r="J190" s="149"/>
      <c r="K190" s="148"/>
      <c r="L190" s="148"/>
      <c r="M190" s="74"/>
      <c r="N190" s="88"/>
      <c r="O190" s="57">
        <f t="shared" si="4"/>
        <v>2</v>
      </c>
      <c r="P190" s="57">
        <f t="shared" si="5"/>
        <v>0</v>
      </c>
      <c r="Q190" s="88"/>
      <c r="R190" s="117"/>
      <c r="T190" s="54">
        <v>126</v>
      </c>
      <c r="U190" s="55">
        <v>3</v>
      </c>
      <c r="V190" s="74"/>
      <c r="W190" s="74"/>
      <c r="X190" s="74"/>
      <c r="Y190" s="75"/>
      <c r="Z190" s="75"/>
      <c r="AA190" s="42"/>
    </row>
    <row r="191" spans="1:27" x14ac:dyDescent="0.25">
      <c r="A191" s="54">
        <v>126</v>
      </c>
      <c r="B191" s="55">
        <v>4</v>
      </c>
      <c r="C191" s="148"/>
      <c r="D191" s="148"/>
      <c r="E191" s="148"/>
      <c r="F191" s="148"/>
      <c r="G191" s="148"/>
      <c r="H191" s="148"/>
      <c r="I191" s="149">
        <v>1</v>
      </c>
      <c r="J191" s="149"/>
      <c r="K191" s="149">
        <v>1</v>
      </c>
      <c r="L191" s="149"/>
      <c r="M191" s="74"/>
      <c r="N191" s="88"/>
      <c r="O191" s="57">
        <f t="shared" si="4"/>
        <v>2</v>
      </c>
      <c r="P191" s="57">
        <f t="shared" si="5"/>
        <v>0</v>
      </c>
      <c r="Q191" s="88"/>
      <c r="R191" s="117"/>
      <c r="T191" s="54">
        <v>126</v>
      </c>
      <c r="U191" s="55">
        <v>4</v>
      </c>
      <c r="V191" s="74"/>
      <c r="W191" s="74"/>
      <c r="X191" s="74"/>
      <c r="Y191" s="74"/>
      <c r="Z191" s="74"/>
      <c r="AA191" s="42"/>
    </row>
    <row r="192" spans="1:27" x14ac:dyDescent="0.25">
      <c r="A192" s="54">
        <v>126</v>
      </c>
      <c r="B192" s="55">
        <v>5</v>
      </c>
      <c r="C192" s="149"/>
      <c r="D192" s="149"/>
      <c r="E192" s="148"/>
      <c r="F192" s="148"/>
      <c r="G192" s="148"/>
      <c r="H192" s="148"/>
      <c r="I192" s="149">
        <v>1</v>
      </c>
      <c r="J192" s="149"/>
      <c r="K192" s="149">
        <v>1</v>
      </c>
      <c r="L192" s="149"/>
      <c r="M192" s="74"/>
      <c r="N192" s="88"/>
      <c r="O192" s="57">
        <f t="shared" si="4"/>
        <v>2</v>
      </c>
      <c r="P192" s="57">
        <f t="shared" si="5"/>
        <v>0</v>
      </c>
      <c r="Q192" s="88"/>
      <c r="R192" s="117"/>
      <c r="T192" s="54">
        <v>126</v>
      </c>
      <c r="U192" s="55">
        <v>5</v>
      </c>
      <c r="V192" s="74"/>
      <c r="W192" s="75"/>
      <c r="X192" s="74"/>
      <c r="Y192" s="75"/>
      <c r="Z192" s="74"/>
      <c r="AA192" s="42"/>
    </row>
    <row r="193" spans="1:27" x14ac:dyDescent="0.25">
      <c r="A193" s="54">
        <v>126</v>
      </c>
      <c r="B193" s="55">
        <v>6</v>
      </c>
      <c r="C193" s="149">
        <v>1</v>
      </c>
      <c r="D193" s="149"/>
      <c r="E193" s="148"/>
      <c r="F193" s="148"/>
      <c r="G193" s="148"/>
      <c r="H193" s="148"/>
      <c r="I193" s="148"/>
      <c r="J193" s="148"/>
      <c r="K193" s="149">
        <v>1</v>
      </c>
      <c r="L193" s="149"/>
      <c r="M193" s="74"/>
      <c r="N193" s="88"/>
      <c r="O193" s="57">
        <f t="shared" si="4"/>
        <v>2</v>
      </c>
      <c r="P193" s="57">
        <f t="shared" si="5"/>
        <v>0</v>
      </c>
      <c r="Q193" s="88"/>
      <c r="R193" s="117"/>
      <c r="T193" s="54">
        <v>126</v>
      </c>
      <c r="U193" s="55">
        <v>6</v>
      </c>
      <c r="V193" s="74"/>
      <c r="W193" s="74"/>
      <c r="X193" s="74"/>
      <c r="Y193" s="74"/>
      <c r="Z193" s="75"/>
      <c r="AA193" s="42"/>
    </row>
    <row r="194" spans="1:27" x14ac:dyDescent="0.25">
      <c r="A194" s="54">
        <v>126</v>
      </c>
      <c r="B194" s="55">
        <v>7</v>
      </c>
      <c r="C194" s="148"/>
      <c r="D194" s="148"/>
      <c r="E194" s="148"/>
      <c r="F194" s="148"/>
      <c r="G194" s="148">
        <v>1</v>
      </c>
      <c r="H194" s="148"/>
      <c r="I194" s="148"/>
      <c r="J194" s="148"/>
      <c r="K194" s="149"/>
      <c r="L194" s="149"/>
      <c r="M194" s="74"/>
      <c r="N194" s="88"/>
      <c r="O194" s="57">
        <f t="shared" si="4"/>
        <v>1</v>
      </c>
      <c r="P194" s="57">
        <f t="shared" si="5"/>
        <v>0</v>
      </c>
      <c r="Q194" s="88"/>
      <c r="R194" s="117"/>
      <c r="T194" s="54">
        <v>126</v>
      </c>
      <c r="U194" s="55">
        <v>7</v>
      </c>
      <c r="V194" s="75"/>
      <c r="W194" s="74"/>
      <c r="X194" s="74"/>
      <c r="Y194" s="74"/>
      <c r="Z194" s="74"/>
      <c r="AA194" s="42"/>
    </row>
    <row r="195" spans="1:27" x14ac:dyDescent="0.25">
      <c r="A195" s="54">
        <v>126</v>
      </c>
      <c r="B195" s="55">
        <v>8</v>
      </c>
      <c r="C195" s="149">
        <v>1</v>
      </c>
      <c r="D195" s="149"/>
      <c r="E195" s="148"/>
      <c r="F195" s="148"/>
      <c r="G195" s="148"/>
      <c r="H195" s="148"/>
      <c r="I195" s="148"/>
      <c r="J195" s="148"/>
      <c r="K195" s="149">
        <v>1</v>
      </c>
      <c r="L195" s="149"/>
      <c r="M195" s="74"/>
      <c r="N195" s="88"/>
      <c r="O195" s="57">
        <f t="shared" si="4"/>
        <v>2</v>
      </c>
      <c r="P195" s="57">
        <f t="shared" si="5"/>
        <v>0</v>
      </c>
      <c r="Q195" s="88"/>
      <c r="R195" s="117"/>
      <c r="T195" s="54">
        <v>126</v>
      </c>
      <c r="U195" s="55">
        <v>8</v>
      </c>
      <c r="V195" s="115">
        <f>SUM(C188:D195)/(SUM($C188:$L195))</f>
        <v>0.13333333333333333</v>
      </c>
      <c r="W195" s="115">
        <f>SUM(E188:F195)/(SUM($C188:$L195))</f>
        <v>6.6666666666666666E-2</v>
      </c>
      <c r="X195" s="115">
        <f>SUM(G188:H195)/(SUM($C188:$L195))</f>
        <v>6.6666666666666666E-2</v>
      </c>
      <c r="Y195" s="115">
        <f>SUM(I188:J195)/(SUM(C188:L195))</f>
        <v>0.46666666666666667</v>
      </c>
      <c r="Z195" s="115">
        <f>SUM(K188:L195)/(SUM(C188:L195))</f>
        <v>0.26666666666666666</v>
      </c>
      <c r="AA195" s="98">
        <f>SUM(V195:Z195)</f>
        <v>1</v>
      </c>
    </row>
    <row r="196" spans="1:27" x14ac:dyDescent="0.25">
      <c r="A196" s="81"/>
      <c r="B196" s="82"/>
      <c r="C196" s="84"/>
      <c r="D196" s="84"/>
      <c r="E196" s="83"/>
      <c r="F196" s="83"/>
      <c r="G196" s="83"/>
      <c r="H196" s="83"/>
      <c r="I196" s="83"/>
      <c r="J196" s="83"/>
      <c r="K196" s="84"/>
      <c r="L196" s="84"/>
      <c r="M196" s="85"/>
      <c r="N196" s="83">
        <f>(1-(SUM(M188:M195)/8))*100</f>
        <v>100</v>
      </c>
      <c r="O196" s="86">
        <f>SUM(O188:O195)*1250/8</f>
        <v>2343.75</v>
      </c>
      <c r="P196" s="86">
        <f>SUM(P188:P195)*625/8</f>
        <v>0</v>
      </c>
      <c r="Q196" s="83">
        <f>SUM(O196:P196)</f>
        <v>2343.75</v>
      </c>
      <c r="R196" s="117"/>
      <c r="T196" s="54"/>
      <c r="U196" s="55"/>
      <c r="V196" s="115"/>
      <c r="W196" s="115"/>
      <c r="X196" s="115"/>
      <c r="Y196" s="115"/>
      <c r="Z196" s="115"/>
      <c r="AA196" s="98"/>
    </row>
    <row r="197" spans="1:27" x14ac:dyDescent="0.25">
      <c r="A197" s="54">
        <v>127</v>
      </c>
      <c r="B197" s="55">
        <v>1</v>
      </c>
      <c r="C197" s="148"/>
      <c r="D197" s="148"/>
      <c r="E197" s="148"/>
      <c r="F197" s="148"/>
      <c r="G197" s="148"/>
      <c r="H197" s="148"/>
      <c r="I197" s="149">
        <v>2</v>
      </c>
      <c r="J197" s="149"/>
      <c r="K197" s="148"/>
      <c r="L197" s="148"/>
      <c r="M197" s="74"/>
      <c r="N197" s="88"/>
      <c r="O197" s="57">
        <f t="shared" si="4"/>
        <v>2</v>
      </c>
      <c r="P197" s="57">
        <f t="shared" si="5"/>
        <v>0</v>
      </c>
      <c r="Q197" s="88"/>
      <c r="R197" s="117"/>
      <c r="T197" s="54">
        <v>127</v>
      </c>
      <c r="U197" s="55">
        <v>1</v>
      </c>
      <c r="V197" s="75"/>
      <c r="W197" s="74"/>
      <c r="X197" s="74"/>
      <c r="Y197" s="74"/>
      <c r="Z197" s="75"/>
      <c r="AA197" s="42"/>
    </row>
    <row r="198" spans="1:27" x14ac:dyDescent="0.25">
      <c r="A198" s="54">
        <v>127</v>
      </c>
      <c r="B198" s="55">
        <v>2</v>
      </c>
      <c r="C198" s="148">
        <v>2</v>
      </c>
      <c r="D198" s="148"/>
      <c r="E198" s="149"/>
      <c r="F198" s="149"/>
      <c r="G198" s="148"/>
      <c r="H198" s="148"/>
      <c r="I198" s="149">
        <v>2</v>
      </c>
      <c r="J198" s="149"/>
      <c r="K198" s="148"/>
      <c r="L198" s="148"/>
      <c r="M198" s="74"/>
      <c r="N198" s="88"/>
      <c r="O198" s="57">
        <f t="shared" si="4"/>
        <v>4</v>
      </c>
      <c r="P198" s="57">
        <f t="shared" si="5"/>
        <v>0</v>
      </c>
      <c r="Q198" s="88"/>
      <c r="R198" s="117"/>
      <c r="T198" s="54">
        <v>127</v>
      </c>
      <c r="U198" s="55">
        <v>2</v>
      </c>
      <c r="V198" s="74"/>
      <c r="W198" s="74"/>
      <c r="X198" s="74"/>
      <c r="Y198" s="75"/>
      <c r="Z198" s="75"/>
      <c r="AA198" s="42"/>
    </row>
    <row r="199" spans="1:27" x14ac:dyDescent="0.25">
      <c r="A199" s="54">
        <v>127</v>
      </c>
      <c r="B199" s="55">
        <v>3</v>
      </c>
      <c r="C199" s="148"/>
      <c r="D199" s="148"/>
      <c r="E199" s="148"/>
      <c r="F199" s="148"/>
      <c r="G199" s="148"/>
      <c r="H199" s="148"/>
      <c r="I199" s="149">
        <v>2</v>
      </c>
      <c r="J199" s="149"/>
      <c r="K199" s="148"/>
      <c r="L199" s="148"/>
      <c r="M199" s="74"/>
      <c r="N199" s="88"/>
      <c r="O199" s="57">
        <f t="shared" si="4"/>
        <v>2</v>
      </c>
      <c r="P199" s="57">
        <f t="shared" si="5"/>
        <v>0</v>
      </c>
      <c r="Q199" s="88"/>
      <c r="R199" s="117"/>
      <c r="T199" s="54">
        <v>127</v>
      </c>
      <c r="U199" s="55">
        <v>3</v>
      </c>
      <c r="V199" s="74"/>
      <c r="W199" s="74"/>
      <c r="X199" s="74"/>
      <c r="Y199" s="74"/>
      <c r="Z199" s="75"/>
      <c r="AA199" s="42"/>
    </row>
    <row r="200" spans="1:27" x14ac:dyDescent="0.25">
      <c r="A200" s="54">
        <v>127</v>
      </c>
      <c r="B200" s="55">
        <v>4</v>
      </c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75">
        <v>1</v>
      </c>
      <c r="N200" s="124"/>
      <c r="O200" s="57">
        <f t="shared" si="4"/>
        <v>0</v>
      </c>
      <c r="P200" s="57">
        <f t="shared" si="5"/>
        <v>0</v>
      </c>
      <c r="Q200" s="88"/>
      <c r="R200" s="117"/>
      <c r="T200" s="54">
        <v>127</v>
      </c>
      <c r="U200" s="55">
        <v>4</v>
      </c>
      <c r="V200" s="75"/>
      <c r="W200" s="74"/>
      <c r="X200" s="75"/>
      <c r="Y200" s="74"/>
      <c r="Z200" s="74"/>
      <c r="AA200" s="42"/>
    </row>
    <row r="201" spans="1:27" x14ac:dyDescent="0.25">
      <c r="A201" s="54">
        <v>127</v>
      </c>
      <c r="B201" s="55">
        <v>5</v>
      </c>
      <c r="C201" s="148"/>
      <c r="D201" s="148"/>
      <c r="E201" s="148"/>
      <c r="F201" s="148"/>
      <c r="G201" s="148"/>
      <c r="H201" s="148"/>
      <c r="I201" s="149">
        <v>1</v>
      </c>
      <c r="J201" s="149"/>
      <c r="K201" s="148"/>
      <c r="L201" s="148"/>
      <c r="M201" s="74"/>
      <c r="N201" s="88"/>
      <c r="O201" s="57">
        <f t="shared" si="4"/>
        <v>1</v>
      </c>
      <c r="P201" s="57">
        <f t="shared" si="5"/>
        <v>0</v>
      </c>
      <c r="Q201" s="88"/>
      <c r="R201" s="117"/>
      <c r="T201" s="54">
        <v>127</v>
      </c>
      <c r="U201" s="55">
        <v>5</v>
      </c>
      <c r="V201" s="74"/>
      <c r="W201" s="74"/>
      <c r="X201" s="74"/>
      <c r="Y201" s="75"/>
      <c r="Z201" s="74"/>
      <c r="AA201" s="42"/>
    </row>
    <row r="202" spans="1:27" x14ac:dyDescent="0.25">
      <c r="A202" s="54">
        <v>127</v>
      </c>
      <c r="B202" s="55">
        <v>6</v>
      </c>
      <c r="C202" s="148"/>
      <c r="D202" s="148"/>
      <c r="E202" s="149">
        <v>2</v>
      </c>
      <c r="F202" s="149"/>
      <c r="G202" s="148"/>
      <c r="H202" s="148"/>
      <c r="I202" s="148"/>
      <c r="J202" s="148"/>
      <c r="K202" s="148"/>
      <c r="L202" s="148"/>
      <c r="M202" s="74"/>
      <c r="N202" s="88"/>
      <c r="O202" s="57">
        <f t="shared" si="4"/>
        <v>2</v>
      </c>
      <c r="P202" s="57">
        <f t="shared" si="5"/>
        <v>0</v>
      </c>
      <c r="Q202" s="88"/>
      <c r="R202" s="117"/>
      <c r="T202" s="54">
        <v>127</v>
      </c>
      <c r="U202" s="55">
        <v>6</v>
      </c>
      <c r="V202" s="74"/>
      <c r="W202" s="74"/>
      <c r="X202" s="74"/>
      <c r="Y202" s="74"/>
      <c r="Z202" s="74"/>
      <c r="AA202" s="42"/>
    </row>
    <row r="203" spans="1:27" x14ac:dyDescent="0.25">
      <c r="A203" s="54">
        <v>127</v>
      </c>
      <c r="B203" s="55">
        <v>7</v>
      </c>
      <c r="C203" s="148"/>
      <c r="D203" s="148"/>
      <c r="E203" s="149"/>
      <c r="F203" s="149"/>
      <c r="G203" s="148"/>
      <c r="H203" s="148"/>
      <c r="I203" s="148"/>
      <c r="J203" s="148"/>
      <c r="K203" s="149">
        <v>1</v>
      </c>
      <c r="L203" s="149"/>
      <c r="M203" s="74"/>
      <c r="N203" s="88"/>
      <c r="O203" s="57">
        <f t="shared" si="4"/>
        <v>1</v>
      </c>
      <c r="P203" s="57">
        <f t="shared" si="5"/>
        <v>0</v>
      </c>
      <c r="Q203" s="88"/>
      <c r="R203" s="117"/>
      <c r="T203" s="54">
        <v>127</v>
      </c>
      <c r="U203" s="55">
        <v>7</v>
      </c>
      <c r="V203" s="74"/>
      <c r="W203" s="74"/>
      <c r="X203" s="74"/>
      <c r="Y203" s="75"/>
      <c r="Z203" s="74"/>
      <c r="AA203" s="42"/>
    </row>
    <row r="204" spans="1:27" x14ac:dyDescent="0.25">
      <c r="A204" s="54">
        <v>127</v>
      </c>
      <c r="B204" s="55">
        <v>8</v>
      </c>
      <c r="C204" s="148"/>
      <c r="D204" s="148"/>
      <c r="E204" s="149"/>
      <c r="F204" s="149"/>
      <c r="G204" s="148"/>
      <c r="H204" s="148"/>
      <c r="I204" s="148"/>
      <c r="J204" s="148"/>
      <c r="K204" s="149">
        <v>1</v>
      </c>
      <c r="L204" s="149"/>
      <c r="M204" s="74"/>
      <c r="N204" s="88"/>
      <c r="O204" s="57">
        <f t="shared" si="4"/>
        <v>1</v>
      </c>
      <c r="P204" s="57">
        <f t="shared" si="5"/>
        <v>0</v>
      </c>
      <c r="Q204" s="88"/>
      <c r="R204" s="117"/>
      <c r="T204" s="54">
        <v>127</v>
      </c>
      <c r="U204" s="55">
        <v>8</v>
      </c>
      <c r="V204" s="115">
        <f>SUM(C197:D204)/(SUM($C197:$L204))</f>
        <v>0.15384615384615385</v>
      </c>
      <c r="W204" s="115">
        <f>SUM(E197:F204)/(SUM($C197:$L204))</f>
        <v>0.15384615384615385</v>
      </c>
      <c r="X204" s="115">
        <f>SUM(G197:H204)/(SUM($C197:$L204))</f>
        <v>0</v>
      </c>
      <c r="Y204" s="115">
        <f>SUM(I197:J204)/(SUM(C197:L204))</f>
        <v>0.53846153846153844</v>
      </c>
      <c r="Z204" s="115">
        <f>SUM(K197:L204)/(SUM(C197:L204))</f>
        <v>0.15384615384615385</v>
      </c>
      <c r="AA204" s="98">
        <f>SUM(V204:Z204)</f>
        <v>1</v>
      </c>
    </row>
    <row r="205" spans="1:27" x14ac:dyDescent="0.25">
      <c r="A205" s="81"/>
      <c r="B205" s="82"/>
      <c r="C205" s="83"/>
      <c r="D205" s="83"/>
      <c r="E205" s="84"/>
      <c r="F205" s="84"/>
      <c r="G205" s="83"/>
      <c r="H205" s="83"/>
      <c r="I205" s="83"/>
      <c r="J205" s="83"/>
      <c r="K205" s="84"/>
      <c r="L205" s="84"/>
      <c r="M205" s="85"/>
      <c r="N205" s="83">
        <f>(1-(SUM(M197:M204)/8))*100</f>
        <v>87.5</v>
      </c>
      <c r="O205" s="86">
        <f>SUM(O197:O204)*1250/8</f>
        <v>2031.25</v>
      </c>
      <c r="P205" s="86">
        <f>SUM(P197:P204)*625/8</f>
        <v>0</v>
      </c>
      <c r="Q205" s="83">
        <f>SUM(O205:P205)</f>
        <v>2031.25</v>
      </c>
      <c r="R205" s="117"/>
      <c r="T205" s="54"/>
      <c r="U205" s="55"/>
      <c r="V205" s="115"/>
      <c r="W205" s="115"/>
      <c r="X205" s="115"/>
      <c r="Y205" s="115"/>
      <c r="Z205" s="115"/>
      <c r="AA205" s="98"/>
    </row>
    <row r="206" spans="1:27" x14ac:dyDescent="0.25">
      <c r="A206" s="54">
        <v>128</v>
      </c>
      <c r="B206" s="55">
        <v>1</v>
      </c>
      <c r="C206" s="148"/>
      <c r="D206" s="148"/>
      <c r="E206" s="149"/>
      <c r="F206" s="149"/>
      <c r="G206" s="148"/>
      <c r="H206" s="148"/>
      <c r="I206" s="149">
        <v>2</v>
      </c>
      <c r="J206" s="149"/>
      <c r="K206" s="148"/>
      <c r="L206" s="148"/>
      <c r="M206" s="74"/>
      <c r="N206" s="88"/>
      <c r="O206" s="57">
        <f t="shared" si="4"/>
        <v>2</v>
      </c>
      <c r="P206" s="57">
        <f t="shared" si="5"/>
        <v>0</v>
      </c>
      <c r="Q206" s="88"/>
      <c r="R206" s="117"/>
      <c r="T206" s="54">
        <v>128</v>
      </c>
      <c r="U206" s="55">
        <v>1</v>
      </c>
      <c r="V206" s="74"/>
      <c r="W206" s="74"/>
      <c r="X206" s="74"/>
      <c r="Y206" s="75"/>
      <c r="Z206" s="74"/>
      <c r="AA206" s="42"/>
    </row>
    <row r="207" spans="1:27" x14ac:dyDescent="0.25">
      <c r="A207" s="54">
        <v>128</v>
      </c>
      <c r="B207" s="55">
        <v>2</v>
      </c>
      <c r="C207" s="148"/>
      <c r="D207" s="148"/>
      <c r="E207" s="148"/>
      <c r="F207" s="148"/>
      <c r="G207" s="148"/>
      <c r="H207" s="148"/>
      <c r="I207" s="149">
        <v>2</v>
      </c>
      <c r="J207" s="149"/>
      <c r="K207" s="148"/>
      <c r="L207" s="148"/>
      <c r="M207" s="74"/>
      <c r="N207" s="88"/>
      <c r="O207" s="57">
        <f t="shared" si="4"/>
        <v>2</v>
      </c>
      <c r="P207" s="57">
        <f t="shared" si="5"/>
        <v>0</v>
      </c>
      <c r="Q207" s="88"/>
      <c r="R207" s="117"/>
      <c r="T207" s="54">
        <v>128</v>
      </c>
      <c r="U207" s="55">
        <v>2</v>
      </c>
      <c r="V207" s="74"/>
      <c r="W207" s="74"/>
      <c r="X207" s="74"/>
      <c r="Y207" s="75"/>
      <c r="Z207" s="74"/>
      <c r="AA207" s="42"/>
    </row>
    <row r="208" spans="1:27" x14ac:dyDescent="0.25">
      <c r="A208" s="54">
        <v>128</v>
      </c>
      <c r="B208" s="55">
        <v>3</v>
      </c>
      <c r="C208" s="148"/>
      <c r="D208" s="148"/>
      <c r="E208" s="149">
        <v>1</v>
      </c>
      <c r="F208" s="149"/>
      <c r="G208" s="148"/>
      <c r="H208" s="148"/>
      <c r="I208" s="149">
        <v>1</v>
      </c>
      <c r="J208" s="149"/>
      <c r="K208" s="148"/>
      <c r="L208" s="148"/>
      <c r="M208" s="74"/>
      <c r="N208" s="88"/>
      <c r="O208" s="57">
        <f t="shared" si="4"/>
        <v>2</v>
      </c>
      <c r="P208" s="57">
        <f t="shared" si="5"/>
        <v>0</v>
      </c>
      <c r="Q208" s="88"/>
      <c r="R208" s="117"/>
      <c r="T208" s="54">
        <v>128</v>
      </c>
      <c r="U208" s="55">
        <v>3</v>
      </c>
      <c r="V208" s="74"/>
      <c r="W208" s="74"/>
      <c r="X208" s="74"/>
      <c r="Y208" s="74"/>
      <c r="Z208" s="75"/>
      <c r="AA208" s="42"/>
    </row>
    <row r="209" spans="1:27" x14ac:dyDescent="0.25">
      <c r="A209" s="54">
        <v>128</v>
      </c>
      <c r="B209" s="55">
        <v>4</v>
      </c>
      <c r="C209" s="148"/>
      <c r="D209" s="148"/>
      <c r="E209" s="148"/>
      <c r="F209" s="148"/>
      <c r="G209" s="148"/>
      <c r="H209" s="148"/>
      <c r="I209" s="149">
        <v>1</v>
      </c>
      <c r="J209" s="149"/>
      <c r="K209" s="149">
        <v>1</v>
      </c>
      <c r="L209" s="149"/>
      <c r="M209" s="74"/>
      <c r="N209" s="88"/>
      <c r="O209" s="57">
        <f t="shared" si="4"/>
        <v>2</v>
      </c>
      <c r="P209" s="57">
        <f t="shared" si="5"/>
        <v>0</v>
      </c>
      <c r="Q209" s="88"/>
      <c r="R209" s="117"/>
      <c r="T209" s="54">
        <v>128</v>
      </c>
      <c r="U209" s="55">
        <v>4</v>
      </c>
      <c r="V209" s="74"/>
      <c r="W209" s="74"/>
      <c r="X209" s="74"/>
      <c r="Y209" s="75"/>
      <c r="Z209" s="74"/>
      <c r="AA209" s="42"/>
    </row>
    <row r="210" spans="1:27" x14ac:dyDescent="0.25">
      <c r="A210" s="54">
        <v>128</v>
      </c>
      <c r="B210" s="55">
        <v>5</v>
      </c>
      <c r="C210" s="149"/>
      <c r="D210" s="149"/>
      <c r="E210" s="148"/>
      <c r="F210" s="148"/>
      <c r="G210" s="148"/>
      <c r="H210" s="148"/>
      <c r="I210" s="149">
        <v>1</v>
      </c>
      <c r="J210" s="149"/>
      <c r="K210" s="149">
        <v>1</v>
      </c>
      <c r="L210" s="149"/>
      <c r="M210" s="74"/>
      <c r="N210" s="88"/>
      <c r="O210" s="57">
        <f t="shared" si="4"/>
        <v>2</v>
      </c>
      <c r="P210" s="57">
        <f t="shared" si="5"/>
        <v>0</v>
      </c>
      <c r="Q210" s="88"/>
      <c r="R210" s="117"/>
      <c r="T210" s="54">
        <v>128</v>
      </c>
      <c r="U210" s="55">
        <v>5</v>
      </c>
      <c r="V210" s="74"/>
      <c r="W210" s="74"/>
      <c r="X210" s="74"/>
      <c r="Y210" s="75"/>
      <c r="Z210" s="75"/>
      <c r="AA210" s="42"/>
    </row>
    <row r="211" spans="1:27" x14ac:dyDescent="0.25">
      <c r="A211" s="54">
        <v>128</v>
      </c>
      <c r="B211" s="55">
        <v>6</v>
      </c>
      <c r="C211" s="149">
        <v>1</v>
      </c>
      <c r="D211" s="149"/>
      <c r="E211" s="148"/>
      <c r="F211" s="148"/>
      <c r="G211" s="148"/>
      <c r="H211" s="148"/>
      <c r="I211" s="148"/>
      <c r="J211" s="148"/>
      <c r="K211" s="149">
        <v>1</v>
      </c>
      <c r="L211" s="149"/>
      <c r="M211" s="74"/>
      <c r="N211" s="88"/>
      <c r="O211" s="57">
        <f t="shared" si="4"/>
        <v>2</v>
      </c>
      <c r="P211" s="57">
        <f t="shared" si="5"/>
        <v>0</v>
      </c>
      <c r="Q211" s="88"/>
      <c r="R211" s="117"/>
      <c r="T211" s="54">
        <v>128</v>
      </c>
      <c r="U211" s="55">
        <v>6</v>
      </c>
      <c r="V211" s="74"/>
      <c r="W211" s="75"/>
      <c r="X211" s="74"/>
      <c r="Y211" s="74"/>
      <c r="Z211" s="75"/>
      <c r="AA211" s="42"/>
    </row>
    <row r="212" spans="1:27" x14ac:dyDescent="0.25">
      <c r="A212" s="54">
        <v>128</v>
      </c>
      <c r="B212" s="55">
        <v>7</v>
      </c>
      <c r="C212" s="148"/>
      <c r="D212" s="148"/>
      <c r="E212" s="148"/>
      <c r="F212" s="148"/>
      <c r="G212" s="148">
        <v>1</v>
      </c>
      <c r="H212" s="148"/>
      <c r="I212" s="148"/>
      <c r="J212" s="148"/>
      <c r="K212" s="149"/>
      <c r="L212" s="149"/>
      <c r="M212" s="74"/>
      <c r="N212" s="88"/>
      <c r="O212" s="57">
        <f t="shared" si="4"/>
        <v>1</v>
      </c>
      <c r="P212" s="57">
        <f t="shared" si="5"/>
        <v>0</v>
      </c>
      <c r="Q212" s="88"/>
      <c r="R212" s="117"/>
      <c r="T212" s="54">
        <v>128</v>
      </c>
      <c r="U212" s="55">
        <v>7</v>
      </c>
      <c r="V212" s="74"/>
      <c r="W212" s="75"/>
      <c r="X212" s="74"/>
      <c r="Y212" s="75"/>
      <c r="Z212" s="74"/>
      <c r="AA212" s="42"/>
    </row>
    <row r="213" spans="1:27" x14ac:dyDescent="0.25">
      <c r="A213" s="54">
        <v>128</v>
      </c>
      <c r="B213" s="55">
        <v>8</v>
      </c>
      <c r="C213" s="149">
        <v>1</v>
      </c>
      <c r="D213" s="149"/>
      <c r="E213" s="148"/>
      <c r="F213" s="148"/>
      <c r="G213" s="148"/>
      <c r="H213" s="148"/>
      <c r="I213" s="148"/>
      <c r="J213" s="148"/>
      <c r="K213" s="149">
        <v>1</v>
      </c>
      <c r="L213" s="149"/>
      <c r="M213" s="74"/>
      <c r="N213" s="88"/>
      <c r="O213" s="57">
        <f t="shared" si="4"/>
        <v>2</v>
      </c>
      <c r="P213" s="57">
        <f t="shared" si="5"/>
        <v>0</v>
      </c>
      <c r="Q213" s="88"/>
      <c r="R213" s="117"/>
      <c r="T213" s="54">
        <v>128</v>
      </c>
      <c r="U213" s="55">
        <v>8</v>
      </c>
      <c r="V213" s="115">
        <f>SUM(C206:D213)/(SUM($C206:$L213))</f>
        <v>0.13333333333333333</v>
      </c>
      <c r="W213" s="115">
        <f>SUM(E206:F213)/(SUM($C206:$L213))</f>
        <v>6.6666666666666666E-2</v>
      </c>
      <c r="X213" s="115">
        <f>SUM(G206:H213)/(SUM($C206:$L213))</f>
        <v>6.6666666666666666E-2</v>
      </c>
      <c r="Y213" s="115">
        <f>SUM(I206:J213)/(SUM(C206:L213))</f>
        <v>0.46666666666666667</v>
      </c>
      <c r="Z213" s="115">
        <f>SUM(K206:L213)/(SUM(C206:L213))</f>
        <v>0.26666666666666666</v>
      </c>
      <c r="AA213" s="98">
        <f>SUM(V213:Z213)</f>
        <v>1</v>
      </c>
    </row>
    <row r="214" spans="1:27" x14ac:dyDescent="0.25">
      <c r="A214" s="90"/>
      <c r="B214" s="91"/>
      <c r="C214" s="92"/>
      <c r="D214" s="92"/>
      <c r="E214" s="83"/>
      <c r="F214" s="83"/>
      <c r="G214" s="83"/>
      <c r="H214" s="83"/>
      <c r="I214" s="83"/>
      <c r="J214" s="83"/>
      <c r="K214" s="92"/>
      <c r="L214" s="92"/>
      <c r="M214" s="85"/>
      <c r="N214" s="83">
        <f>(1-(SUM(M206:M213)/8))*100</f>
        <v>100</v>
      </c>
      <c r="O214" s="93">
        <f>SUM(O206:O213)*1250/8</f>
        <v>2343.75</v>
      </c>
      <c r="P214" s="93">
        <f>SUM(P206:P213)*625/8</f>
        <v>0</v>
      </c>
      <c r="Q214" s="83">
        <f>SUM(O214:P214)</f>
        <v>2343.75</v>
      </c>
      <c r="R214" s="117"/>
      <c r="T214" s="60"/>
      <c r="U214" s="164"/>
      <c r="V214" s="7"/>
      <c r="W214" s="7"/>
      <c r="X214" s="7"/>
      <c r="Y214" s="7"/>
      <c r="Z214" s="7"/>
      <c r="AA214" s="9"/>
    </row>
    <row r="215" spans="1:27" x14ac:dyDescent="0.25">
      <c r="A215" s="89"/>
      <c r="B215" s="76"/>
      <c r="C215" s="77"/>
      <c r="D215" s="77"/>
      <c r="E215" s="78"/>
      <c r="F215" s="78"/>
      <c r="G215" s="78"/>
      <c r="H215" s="78"/>
      <c r="I215" s="78"/>
      <c r="J215" s="78"/>
      <c r="K215" s="77"/>
      <c r="L215" s="77"/>
      <c r="M215" s="79"/>
      <c r="N215" s="78"/>
      <c r="O215" s="80"/>
      <c r="P215" s="80"/>
      <c r="T215" s="52"/>
      <c r="U215" s="53"/>
      <c r="V215" s="7"/>
      <c r="W215" s="7"/>
      <c r="X215" s="7"/>
      <c r="Y215" s="7"/>
      <c r="Z215" s="7"/>
      <c r="AA215" s="9"/>
    </row>
    <row r="216" spans="1:27" ht="15.75" thickBot="1" x14ac:dyDescent="0.3">
      <c r="A216" s="59"/>
      <c r="B216" s="3"/>
      <c r="E216" s="70"/>
      <c r="F216" s="70"/>
      <c r="O216" s="6"/>
      <c r="P216" s="6"/>
      <c r="T216" s="2"/>
      <c r="U216" s="3"/>
      <c r="W216" s="5"/>
      <c r="AA216" s="6"/>
    </row>
    <row r="217" spans="1:27" ht="30.75" thickBot="1" x14ac:dyDescent="0.3">
      <c r="A217" s="66" t="s">
        <v>68</v>
      </c>
      <c r="B217" s="61"/>
      <c r="E217" s="70"/>
      <c r="F217" s="70"/>
      <c r="O217" s="6"/>
      <c r="P217" s="6"/>
      <c r="T217" s="2"/>
      <c r="U217" s="3"/>
      <c r="W217" s="5"/>
      <c r="AA217" s="6"/>
    </row>
    <row r="218" spans="1:27" x14ac:dyDescent="0.25">
      <c r="A218" s="65" t="s">
        <v>57</v>
      </c>
      <c r="B218" s="62"/>
      <c r="E218" s="70"/>
      <c r="F218" s="70"/>
      <c r="K218" s="70"/>
      <c r="L218" s="70"/>
      <c r="O218" s="6"/>
      <c r="P218" s="6"/>
      <c r="T218" s="2"/>
      <c r="U218" s="3"/>
      <c r="W218" s="5"/>
      <c r="Z218" s="5"/>
      <c r="AA218" s="6"/>
    </row>
    <row r="219" spans="1:27" x14ac:dyDescent="0.25">
      <c r="A219" s="63" t="s">
        <v>58</v>
      </c>
      <c r="B219" s="62"/>
      <c r="C219" s="69"/>
      <c r="D219" s="69"/>
      <c r="E219" s="70"/>
      <c r="F219" s="70"/>
      <c r="K219" s="70"/>
      <c r="L219" s="70"/>
      <c r="O219" s="6"/>
      <c r="P219" s="6"/>
      <c r="T219" s="2"/>
      <c r="U219" s="3"/>
      <c r="V219" s="5"/>
      <c r="W219" s="5"/>
      <c r="Z219" s="5"/>
      <c r="AA219" s="6"/>
    </row>
    <row r="220" spans="1:27" ht="30" x14ac:dyDescent="0.25">
      <c r="A220" s="63" t="s">
        <v>59</v>
      </c>
      <c r="B220" s="62"/>
      <c r="C220" s="70"/>
      <c r="D220" s="70"/>
      <c r="O220" s="6"/>
      <c r="P220" s="6"/>
      <c r="T220" s="2"/>
      <c r="U220" s="3"/>
      <c r="V220" s="5"/>
      <c r="AA220" s="6"/>
    </row>
    <row r="221" spans="1:27" x14ac:dyDescent="0.25">
      <c r="A221" s="63" t="s">
        <v>60</v>
      </c>
      <c r="B221" s="62"/>
      <c r="M221" s="5"/>
      <c r="N221" s="70"/>
      <c r="O221" s="6"/>
      <c r="P221" s="6"/>
      <c r="T221" s="2"/>
      <c r="U221" s="3"/>
      <c r="AA221" s="6"/>
    </row>
    <row r="222" spans="1:27" x14ac:dyDescent="0.25">
      <c r="A222" s="63" t="s">
        <v>61</v>
      </c>
      <c r="B222" s="62"/>
      <c r="C222" s="70"/>
      <c r="D222" s="70"/>
      <c r="K222" s="70"/>
      <c r="L222" s="70"/>
      <c r="O222" s="6"/>
      <c r="P222" s="6"/>
      <c r="T222" s="2"/>
      <c r="U222" s="3"/>
      <c r="V222" s="5"/>
      <c r="Z222" s="5"/>
      <c r="AA222" s="6"/>
    </row>
    <row r="223" spans="1:27" x14ac:dyDescent="0.25">
      <c r="A223" s="63" t="s">
        <v>62</v>
      </c>
      <c r="B223" s="62"/>
      <c r="E223" s="70"/>
      <c r="F223" s="70"/>
      <c r="K223" s="70"/>
      <c r="L223" s="70"/>
      <c r="O223" s="6"/>
      <c r="P223" s="6"/>
      <c r="T223" s="2"/>
      <c r="U223" s="3"/>
      <c r="V223" s="7"/>
      <c r="W223" s="7"/>
      <c r="X223" s="7"/>
      <c r="Y223" s="7"/>
      <c r="Z223" s="7"/>
      <c r="AA223" s="9"/>
    </row>
    <row r="224" spans="1:27" x14ac:dyDescent="0.25">
      <c r="A224" s="63" t="s">
        <v>63</v>
      </c>
      <c r="B224" s="62"/>
      <c r="E224" s="70"/>
      <c r="F224" s="70"/>
      <c r="K224" s="70"/>
      <c r="L224" s="70"/>
      <c r="O224" s="6"/>
      <c r="P224" s="6"/>
      <c r="T224" s="2"/>
      <c r="U224" s="3"/>
      <c r="W224" s="5"/>
      <c r="Z224" s="5"/>
      <c r="AA224" s="6"/>
    </row>
    <row r="225" spans="1:27" x14ac:dyDescent="0.25">
      <c r="A225" s="63" t="s">
        <v>64</v>
      </c>
      <c r="B225" s="62"/>
      <c r="C225" s="70"/>
      <c r="D225" s="70"/>
      <c r="O225" s="6"/>
      <c r="P225" s="6"/>
      <c r="T225" s="2"/>
      <c r="U225" s="3"/>
      <c r="V225" s="5"/>
      <c r="AA225" s="6"/>
    </row>
    <row r="226" spans="1:27" x14ac:dyDescent="0.25">
      <c r="A226" s="63" t="s">
        <v>65</v>
      </c>
      <c r="B226" s="62"/>
      <c r="E226" s="70"/>
      <c r="F226" s="70"/>
      <c r="K226" s="70"/>
      <c r="L226" s="70"/>
      <c r="O226" s="6"/>
      <c r="P226" s="6"/>
      <c r="T226" s="2"/>
      <c r="U226" s="3"/>
      <c r="W226" s="5"/>
      <c r="Z226" s="5"/>
      <c r="AA226" s="6"/>
    </row>
    <row r="227" spans="1:27" ht="15.75" thickBot="1" x14ac:dyDescent="0.3">
      <c r="A227" s="64" t="s">
        <v>66</v>
      </c>
      <c r="B227" s="62"/>
      <c r="E227" s="70"/>
      <c r="F227" s="70"/>
      <c r="I227" s="70"/>
      <c r="J227" s="70"/>
      <c r="O227" s="6"/>
      <c r="P227" s="6"/>
      <c r="T227" s="2"/>
      <c r="U227" s="3"/>
      <c r="W227" s="5"/>
      <c r="Y227" s="5"/>
      <c r="AA227" s="6"/>
    </row>
    <row r="228" spans="1:27" x14ac:dyDescent="0.25">
      <c r="A228" s="60"/>
      <c r="B228" s="3"/>
      <c r="C228" s="70"/>
      <c r="D228" s="70"/>
      <c r="O228" s="6"/>
      <c r="P228" s="6"/>
      <c r="T228" s="2"/>
      <c r="U228" s="3"/>
      <c r="V228" s="5"/>
      <c r="AA228" s="6"/>
    </row>
    <row r="229" spans="1:27" x14ac:dyDescent="0.25">
      <c r="A229" s="2"/>
      <c r="B229" s="3"/>
      <c r="C229" s="69"/>
      <c r="D229" s="69"/>
      <c r="E229" s="70"/>
      <c r="F229" s="70"/>
      <c r="O229" s="6"/>
      <c r="P229" s="6"/>
      <c r="T229" s="2"/>
      <c r="U229" s="3"/>
      <c r="V229" s="5"/>
      <c r="W229" s="5"/>
      <c r="AA229" s="6"/>
    </row>
    <row r="230" spans="1:27" x14ac:dyDescent="0.25">
      <c r="A230" s="2"/>
      <c r="B230" s="3"/>
      <c r="M230" s="5"/>
      <c r="N230" s="70"/>
      <c r="O230" s="6"/>
      <c r="P230" s="6"/>
      <c r="T230" s="2"/>
      <c r="U230" s="3"/>
      <c r="AA230" s="6"/>
    </row>
    <row r="231" spans="1:27" x14ac:dyDescent="0.25">
      <c r="A231" s="2"/>
      <c r="B231" s="3"/>
      <c r="I231" s="70"/>
      <c r="J231" s="70"/>
      <c r="O231" s="6"/>
      <c r="P231" s="6"/>
      <c r="T231" s="2"/>
      <c r="U231" s="3"/>
      <c r="V231" s="7"/>
      <c r="W231" s="7"/>
      <c r="X231" s="7"/>
      <c r="Y231" s="7"/>
      <c r="Z231" s="7"/>
      <c r="AA231" s="9"/>
    </row>
    <row r="232" spans="1:27" x14ac:dyDescent="0.25">
      <c r="A232" s="2"/>
      <c r="B232" s="3"/>
      <c r="K232" s="70"/>
      <c r="L232" s="70"/>
      <c r="O232" s="6"/>
      <c r="P232" s="6"/>
      <c r="T232" s="2"/>
      <c r="U232" s="3"/>
      <c r="Z232" s="5"/>
      <c r="AA232" s="6"/>
    </row>
    <row r="233" spans="1:27" x14ac:dyDescent="0.25">
      <c r="A233" s="2"/>
      <c r="B233" s="3"/>
      <c r="C233" s="70"/>
      <c r="D233" s="70"/>
      <c r="K233" s="70"/>
      <c r="L233" s="70"/>
      <c r="O233" s="6"/>
      <c r="P233" s="6"/>
      <c r="T233" s="2"/>
      <c r="U233" s="3"/>
      <c r="V233" s="5"/>
      <c r="Z233" s="5"/>
      <c r="AA233" s="6"/>
    </row>
    <row r="234" spans="1:27" x14ac:dyDescent="0.25">
      <c r="A234" s="2"/>
      <c r="B234" s="3"/>
      <c r="E234" s="70"/>
      <c r="F234" s="70"/>
      <c r="K234" s="70"/>
      <c r="L234" s="70"/>
      <c r="O234" s="6"/>
      <c r="P234" s="6"/>
      <c r="T234" s="2"/>
      <c r="U234" s="3"/>
      <c r="W234" s="5"/>
      <c r="Z234" s="5"/>
      <c r="AA234" s="6"/>
    </row>
    <row r="235" spans="1:27" x14ac:dyDescent="0.25">
      <c r="A235" s="2"/>
      <c r="B235" s="3"/>
      <c r="K235" s="70"/>
      <c r="L235" s="70"/>
      <c r="O235" s="6"/>
      <c r="P235" s="6"/>
      <c r="T235" s="2"/>
      <c r="U235" s="3"/>
      <c r="Z235" s="5"/>
      <c r="AA235" s="6"/>
    </row>
    <row r="236" spans="1:27" x14ac:dyDescent="0.25">
      <c r="A236" s="2"/>
      <c r="B236" s="3"/>
      <c r="K236" s="70"/>
      <c r="L236" s="70"/>
      <c r="O236" s="6"/>
      <c r="P236" s="6"/>
      <c r="T236" s="2"/>
      <c r="U236" s="3"/>
      <c r="Z236" s="5"/>
      <c r="AA236" s="6"/>
    </row>
    <row r="237" spans="1:27" x14ac:dyDescent="0.25">
      <c r="A237" s="2"/>
      <c r="B237" s="3"/>
      <c r="K237" s="70"/>
      <c r="L237" s="70"/>
      <c r="O237" s="6"/>
      <c r="P237" s="6"/>
      <c r="T237" s="2"/>
      <c r="U237" s="3"/>
      <c r="Z237" s="5"/>
      <c r="AA237" s="6"/>
    </row>
    <row r="238" spans="1:27" x14ac:dyDescent="0.25">
      <c r="A238" s="2"/>
      <c r="B238" s="3"/>
      <c r="C238" s="69"/>
      <c r="D238" s="69"/>
      <c r="E238" s="70"/>
      <c r="F238" s="70"/>
      <c r="K238" s="70"/>
      <c r="L238" s="70"/>
      <c r="O238" s="6"/>
      <c r="P238" s="6"/>
      <c r="T238" s="2"/>
      <c r="U238" s="3"/>
      <c r="V238" s="5"/>
      <c r="W238" s="5"/>
      <c r="Z238" s="5"/>
      <c r="AA238" s="6"/>
    </row>
    <row r="239" spans="1:27" x14ac:dyDescent="0.25">
      <c r="A239" s="2"/>
      <c r="B239" s="3"/>
      <c r="K239" s="70"/>
      <c r="L239" s="70"/>
      <c r="O239" s="6"/>
      <c r="P239" s="6"/>
      <c r="T239" s="2"/>
      <c r="U239" s="3"/>
      <c r="V239" s="7"/>
      <c r="W239" s="7"/>
      <c r="X239" s="7"/>
      <c r="Y239" s="7"/>
      <c r="Z239" s="7"/>
      <c r="AA239" s="9"/>
    </row>
    <row r="240" spans="1:27" x14ac:dyDescent="0.25">
      <c r="A240" s="2"/>
      <c r="B240" s="3"/>
      <c r="E240" s="69"/>
      <c r="F240" s="69"/>
      <c r="G240" s="70"/>
      <c r="H240" s="70"/>
      <c r="O240" s="6"/>
      <c r="P240" s="6"/>
      <c r="T240" s="2"/>
      <c r="U240" s="3"/>
      <c r="W240" s="5"/>
      <c r="X240" s="5"/>
      <c r="AA240" s="6"/>
    </row>
    <row r="241" spans="1:27" x14ac:dyDescent="0.25">
      <c r="A241" s="2"/>
      <c r="B241" s="3"/>
      <c r="M241" s="5"/>
      <c r="N241" s="70"/>
      <c r="O241" s="6"/>
      <c r="P241" s="6"/>
      <c r="T241" s="2"/>
      <c r="U241" s="3"/>
      <c r="AA241" s="6"/>
    </row>
    <row r="242" spans="1:27" x14ac:dyDescent="0.25">
      <c r="A242" s="2"/>
      <c r="B242" s="3"/>
      <c r="M242" s="5"/>
      <c r="N242" s="70"/>
      <c r="O242" s="6"/>
      <c r="P242" s="6"/>
      <c r="T242" s="2"/>
      <c r="U242" s="3"/>
      <c r="AA242" s="6"/>
    </row>
    <row r="243" spans="1:27" x14ac:dyDescent="0.25">
      <c r="A243" s="2"/>
      <c r="B243" s="3"/>
      <c r="M243" s="5"/>
      <c r="N243" s="70"/>
      <c r="O243" s="6"/>
      <c r="P243" s="6"/>
      <c r="T243" s="2"/>
      <c r="U243" s="3"/>
      <c r="AA243" s="6"/>
    </row>
    <row r="244" spans="1:27" x14ac:dyDescent="0.25">
      <c r="A244" s="2"/>
      <c r="B244" s="3"/>
      <c r="I244" s="69"/>
      <c r="J244" s="69"/>
      <c r="K244" s="70"/>
      <c r="L244" s="70"/>
      <c r="O244" s="6"/>
      <c r="P244" s="6"/>
      <c r="T244" s="2"/>
      <c r="U244" s="3"/>
      <c r="Y244" s="5"/>
      <c r="Z244" s="5"/>
      <c r="AA244" s="6"/>
    </row>
    <row r="245" spans="1:27" x14ac:dyDescent="0.25">
      <c r="A245" s="2"/>
      <c r="B245" s="3"/>
      <c r="E245" s="70"/>
      <c r="F245" s="70"/>
      <c r="K245" s="70"/>
      <c r="L245" s="70"/>
      <c r="O245" s="6"/>
      <c r="P245" s="6"/>
      <c r="T245" s="2"/>
      <c r="U245" s="3"/>
      <c r="W245" s="5"/>
      <c r="Z245" s="5"/>
      <c r="AA245" s="6"/>
    </row>
    <row r="246" spans="1:27" x14ac:dyDescent="0.25">
      <c r="A246" s="2"/>
      <c r="B246" s="3"/>
      <c r="C246" s="70"/>
      <c r="D246" s="70"/>
      <c r="I246" s="70"/>
      <c r="J246" s="70"/>
      <c r="O246" s="6"/>
      <c r="P246" s="6"/>
      <c r="T246" s="2"/>
      <c r="U246" s="3"/>
      <c r="V246" s="5"/>
      <c r="Y246" s="5"/>
      <c r="AA246" s="6"/>
    </row>
    <row r="247" spans="1:27" x14ac:dyDescent="0.25">
      <c r="A247" s="2"/>
      <c r="B247" s="3"/>
      <c r="E247" s="70"/>
      <c r="F247" s="70"/>
      <c r="K247" s="70"/>
      <c r="L247" s="70"/>
      <c r="O247" s="6"/>
      <c r="P247" s="6"/>
      <c r="T247" s="2"/>
      <c r="U247" s="3"/>
      <c r="V247" s="7"/>
      <c r="W247" s="7"/>
      <c r="X247" s="7"/>
      <c r="Y247" s="7"/>
      <c r="Z247" s="7"/>
      <c r="AA247" s="9"/>
    </row>
    <row r="248" spans="1:27" x14ac:dyDescent="0.25">
      <c r="A248" s="2"/>
      <c r="B248" s="3"/>
      <c r="K248" s="70"/>
      <c r="L248" s="70"/>
      <c r="O248" s="6"/>
      <c r="P248" s="6"/>
      <c r="T248" s="2"/>
      <c r="U248" s="3"/>
      <c r="Z248" s="5"/>
      <c r="AA248" s="6"/>
    </row>
    <row r="249" spans="1:27" x14ac:dyDescent="0.25">
      <c r="A249" s="2"/>
      <c r="B249" s="3"/>
      <c r="E249" s="70"/>
      <c r="F249" s="70"/>
      <c r="O249" s="6"/>
      <c r="P249" s="6"/>
      <c r="T249" s="2"/>
      <c r="U249" s="3"/>
      <c r="W249" s="5"/>
      <c r="AA249" s="6"/>
    </row>
    <row r="250" spans="1:27" x14ac:dyDescent="0.25">
      <c r="A250" s="2"/>
      <c r="B250" s="3"/>
      <c r="C250" s="69"/>
      <c r="D250" s="69"/>
      <c r="E250" s="70"/>
      <c r="F250" s="70"/>
      <c r="O250" s="6"/>
      <c r="P250" s="6"/>
      <c r="T250" s="2"/>
      <c r="U250" s="3"/>
      <c r="V250" s="5"/>
      <c r="W250" s="5"/>
      <c r="AA250" s="6"/>
    </row>
    <row r="251" spans="1:27" x14ac:dyDescent="0.25">
      <c r="A251" s="2"/>
      <c r="B251" s="3"/>
      <c r="C251" s="69"/>
      <c r="D251" s="69"/>
      <c r="E251" s="70"/>
      <c r="F251" s="70"/>
      <c r="K251" s="70"/>
      <c r="L251" s="70"/>
      <c r="O251" s="6"/>
      <c r="P251" s="6"/>
      <c r="T251" s="2"/>
      <c r="U251" s="3"/>
      <c r="V251" s="5"/>
      <c r="W251" s="5"/>
      <c r="Z251" s="5"/>
      <c r="AA251" s="6"/>
    </row>
    <row r="252" spans="1:27" x14ac:dyDescent="0.25">
      <c r="A252" s="2"/>
      <c r="B252" s="3"/>
      <c r="E252" s="70"/>
      <c r="F252" s="70"/>
      <c r="O252" s="6"/>
      <c r="P252" s="6"/>
      <c r="T252" s="2"/>
      <c r="U252" s="3"/>
      <c r="W252" s="5"/>
      <c r="AA252" s="6"/>
    </row>
    <row r="253" spans="1:27" x14ac:dyDescent="0.25">
      <c r="A253" s="2"/>
      <c r="B253" s="3"/>
      <c r="E253" s="70"/>
      <c r="F253" s="70"/>
      <c r="K253" s="70"/>
      <c r="L253" s="70"/>
      <c r="O253" s="6"/>
      <c r="P253" s="6"/>
      <c r="T253" s="2"/>
      <c r="U253" s="3"/>
      <c r="W253" s="5"/>
      <c r="Z253" s="5"/>
      <c r="AA253" s="6"/>
    </row>
    <row r="254" spans="1:27" x14ac:dyDescent="0.25">
      <c r="A254" s="2"/>
      <c r="B254" s="3"/>
      <c r="E254" s="70"/>
      <c r="F254" s="70"/>
      <c r="I254" s="70"/>
      <c r="J254" s="70"/>
      <c r="O254" s="6"/>
      <c r="P254" s="6"/>
      <c r="T254" s="2"/>
      <c r="U254" s="3"/>
      <c r="W254" s="5"/>
      <c r="Y254" s="5"/>
      <c r="AA254" s="6"/>
    </row>
    <row r="255" spans="1:27" x14ac:dyDescent="0.25">
      <c r="A255" s="2"/>
      <c r="B255" s="3"/>
      <c r="E255" s="70"/>
      <c r="F255" s="70"/>
      <c r="K255" s="70"/>
      <c r="L255" s="70"/>
      <c r="O255" s="6"/>
      <c r="P255" s="6"/>
      <c r="T255" s="2"/>
      <c r="U255" s="3"/>
      <c r="V255" s="7"/>
      <c r="W255" s="7"/>
      <c r="X255" s="7"/>
      <c r="Y255" s="7"/>
      <c r="Z255" s="7"/>
      <c r="AA255" s="9"/>
    </row>
    <row r="256" spans="1:27" x14ac:dyDescent="0.25">
      <c r="A256" s="2"/>
      <c r="B256" s="3"/>
      <c r="C256" s="70"/>
      <c r="D256" s="70"/>
      <c r="O256" s="6"/>
      <c r="P256" s="6"/>
      <c r="T256" s="2"/>
      <c r="U256" s="3"/>
      <c r="V256" s="5"/>
      <c r="AA256" s="6"/>
    </row>
    <row r="257" spans="1:27" x14ac:dyDescent="0.25">
      <c r="A257" s="2"/>
      <c r="B257" s="3"/>
      <c r="E257" s="70"/>
      <c r="F257" s="70"/>
      <c r="K257" s="70"/>
      <c r="L257" s="70"/>
      <c r="O257" s="6"/>
      <c r="P257" s="6"/>
      <c r="T257" s="2"/>
      <c r="U257" s="3"/>
      <c r="W257" s="5"/>
      <c r="Z257" s="5"/>
      <c r="AA257" s="6"/>
    </row>
    <row r="258" spans="1:27" x14ac:dyDescent="0.25">
      <c r="A258" s="2"/>
      <c r="B258" s="3"/>
      <c r="G258" s="70"/>
      <c r="H258" s="70"/>
      <c r="O258" s="6"/>
      <c r="P258" s="6"/>
      <c r="T258" s="2"/>
      <c r="U258" s="3"/>
      <c r="X258" s="5"/>
      <c r="AA258" s="6"/>
    </row>
    <row r="259" spans="1:27" x14ac:dyDescent="0.25">
      <c r="A259" s="2"/>
      <c r="B259" s="3"/>
      <c r="K259" s="70"/>
      <c r="L259" s="70"/>
      <c r="O259" s="6"/>
      <c r="P259" s="6"/>
      <c r="T259" s="2"/>
      <c r="U259" s="3"/>
      <c r="Z259" s="5"/>
      <c r="AA259" s="6"/>
    </row>
    <row r="260" spans="1:27" x14ac:dyDescent="0.25">
      <c r="A260" s="2"/>
      <c r="B260" s="3"/>
      <c r="E260" s="70"/>
      <c r="F260" s="70"/>
      <c r="O260" s="6"/>
      <c r="P260" s="6"/>
      <c r="T260" s="2"/>
      <c r="U260" s="3"/>
      <c r="W260" s="5"/>
      <c r="AA260" s="6"/>
    </row>
    <row r="261" spans="1:27" x14ac:dyDescent="0.25">
      <c r="A261" s="2"/>
      <c r="B261" s="3"/>
      <c r="K261" s="70"/>
      <c r="L261" s="70"/>
      <c r="O261" s="6"/>
      <c r="P261" s="6"/>
      <c r="T261" s="2"/>
      <c r="U261" s="3"/>
      <c r="Z261" s="5"/>
      <c r="AA261" s="6"/>
    </row>
    <row r="262" spans="1:27" x14ac:dyDescent="0.25">
      <c r="A262" s="2"/>
      <c r="B262" s="3"/>
      <c r="C262" s="70"/>
      <c r="D262" s="70"/>
      <c r="K262" s="70"/>
      <c r="L262" s="70"/>
      <c r="O262" s="6"/>
      <c r="P262" s="6"/>
      <c r="T262" s="2"/>
      <c r="U262" s="3"/>
      <c r="V262" s="5"/>
      <c r="Z262" s="5"/>
      <c r="AA262" s="6"/>
    </row>
    <row r="263" spans="1:27" x14ac:dyDescent="0.25">
      <c r="A263" s="2"/>
      <c r="B263" s="3"/>
      <c r="E263" s="70"/>
      <c r="F263" s="70"/>
      <c r="K263" s="70"/>
      <c r="L263" s="70"/>
      <c r="O263" s="6"/>
      <c r="P263" s="6"/>
      <c r="T263" s="2"/>
      <c r="U263" s="3"/>
      <c r="V263" s="7"/>
      <c r="W263" s="7"/>
      <c r="X263" s="7"/>
      <c r="Y263" s="7"/>
      <c r="Z263" s="7"/>
      <c r="AA263" s="9"/>
    </row>
    <row r="264" spans="1:27" x14ac:dyDescent="0.25">
      <c r="A264" s="2"/>
      <c r="B264" s="3"/>
      <c r="G264" s="70"/>
      <c r="H264" s="70"/>
      <c r="K264" s="70"/>
      <c r="L264" s="70"/>
      <c r="O264" s="6"/>
      <c r="P264" s="6"/>
      <c r="T264" s="2"/>
      <c r="U264" s="3"/>
      <c r="X264" s="5"/>
      <c r="Z264" s="5"/>
      <c r="AA264" s="6"/>
    </row>
    <row r="265" spans="1:27" x14ac:dyDescent="0.25">
      <c r="A265" s="2"/>
      <c r="B265" s="3"/>
      <c r="C265" s="70"/>
      <c r="D265" s="70"/>
      <c r="K265" s="70"/>
      <c r="L265" s="70"/>
      <c r="O265" s="6"/>
      <c r="P265" s="6"/>
      <c r="T265" s="2"/>
      <c r="U265" s="3"/>
      <c r="V265" s="5"/>
      <c r="Z265" s="5"/>
      <c r="AA265" s="6"/>
    </row>
    <row r="266" spans="1:27" x14ac:dyDescent="0.25">
      <c r="A266" s="2"/>
      <c r="B266" s="3"/>
      <c r="C266" s="70"/>
      <c r="D266" s="70"/>
      <c r="O266" s="6"/>
      <c r="P266" s="6"/>
      <c r="T266" s="2"/>
      <c r="U266" s="3"/>
      <c r="V266" s="5"/>
      <c r="AA266" s="6"/>
    </row>
    <row r="267" spans="1:27" x14ac:dyDescent="0.25">
      <c r="A267" s="2"/>
      <c r="B267" s="3"/>
      <c r="M267" s="5"/>
      <c r="N267" s="70"/>
      <c r="O267" s="6"/>
      <c r="P267" s="6"/>
      <c r="T267" s="2"/>
      <c r="U267" s="3"/>
      <c r="AA267" s="6"/>
    </row>
    <row r="268" spans="1:27" x14ac:dyDescent="0.25">
      <c r="A268" s="2"/>
      <c r="B268" s="3"/>
      <c r="M268" s="5"/>
      <c r="N268" s="70"/>
      <c r="O268" s="6"/>
      <c r="P268" s="6"/>
      <c r="T268" s="2"/>
      <c r="U268" s="3"/>
      <c r="AA268" s="6"/>
    </row>
    <row r="269" spans="1:27" x14ac:dyDescent="0.25">
      <c r="A269" s="2"/>
      <c r="B269" s="3"/>
      <c r="M269" s="5"/>
      <c r="N269" s="70"/>
      <c r="O269" s="6"/>
      <c r="P269" s="6"/>
      <c r="T269" s="2"/>
      <c r="U269" s="3"/>
      <c r="AA269" s="6"/>
    </row>
    <row r="270" spans="1:27" x14ac:dyDescent="0.25">
      <c r="A270" s="2"/>
      <c r="B270" s="3"/>
      <c r="C270" s="70"/>
      <c r="D270" s="70"/>
      <c r="O270" s="6"/>
      <c r="P270" s="6"/>
      <c r="T270" s="2"/>
      <c r="U270" s="3"/>
      <c r="V270" s="5"/>
      <c r="AA270" s="6"/>
    </row>
    <row r="271" spans="1:27" x14ac:dyDescent="0.25">
      <c r="A271" s="2"/>
      <c r="B271" s="3"/>
      <c r="K271" s="70"/>
      <c r="L271" s="70"/>
      <c r="O271" s="6"/>
      <c r="P271" s="6"/>
      <c r="T271" s="2"/>
      <c r="U271" s="3"/>
      <c r="V271" s="7"/>
      <c r="W271" s="7"/>
      <c r="X271" s="7"/>
      <c r="Y271" s="7"/>
      <c r="Z271" s="7"/>
      <c r="AA271" s="9"/>
    </row>
  </sheetData>
  <mergeCells count="7">
    <mergeCell ref="A1:E1"/>
    <mergeCell ref="K6:L6"/>
    <mergeCell ref="A3:E3"/>
    <mergeCell ref="C6:D6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0658-4E1A-4993-B33E-0AB0B17EAB47}">
  <dimension ref="A1:S28"/>
  <sheetViews>
    <sheetView workbookViewId="0">
      <pane ySplit="3" topLeftCell="A4" activePane="bottomLeft" state="frozen"/>
      <selection pane="bottomLeft" activeCell="J4" sqref="J4"/>
    </sheetView>
  </sheetViews>
  <sheetFormatPr defaultRowHeight="15" x14ac:dyDescent="0.25"/>
  <cols>
    <col min="1" max="1" width="15.140625" style="4" customWidth="1"/>
    <col min="2" max="8" width="10.7109375" style="4" customWidth="1"/>
    <col min="10" max="10" width="11.140625" customWidth="1"/>
    <col min="11" max="11" width="8" customWidth="1"/>
    <col min="12" max="12" width="19" customWidth="1"/>
  </cols>
  <sheetData>
    <row r="1" spans="1:19" x14ac:dyDescent="0.25">
      <c r="A1" s="101" t="s">
        <v>71</v>
      </c>
      <c r="B1" s="102"/>
    </row>
    <row r="2" spans="1:19" x14ac:dyDescent="0.25">
      <c r="A2" s="51"/>
    </row>
    <row r="3" spans="1:19" ht="17.25" x14ac:dyDescent="0.25">
      <c r="A3" s="1" t="s">
        <v>0</v>
      </c>
      <c r="B3" s="1" t="s">
        <v>1</v>
      </c>
      <c r="C3" s="1" t="s">
        <v>4</v>
      </c>
      <c r="D3" s="1" t="s">
        <v>67</v>
      </c>
      <c r="E3" s="1" t="s">
        <v>53</v>
      </c>
      <c r="F3" s="96" t="s">
        <v>49</v>
      </c>
      <c r="G3" s="67" t="s">
        <v>37</v>
      </c>
      <c r="H3" s="1" t="s">
        <v>3</v>
      </c>
      <c r="I3" s="1" t="s">
        <v>6</v>
      </c>
      <c r="J3" s="1" t="s">
        <v>88</v>
      </c>
      <c r="K3" s="41"/>
      <c r="L3" s="100"/>
      <c r="M3" s="1" t="s">
        <v>4</v>
      </c>
      <c r="N3" s="1" t="s">
        <v>67</v>
      </c>
      <c r="O3" s="1" t="s">
        <v>53</v>
      </c>
      <c r="P3" s="96" t="s">
        <v>49</v>
      </c>
      <c r="Q3" s="67" t="s">
        <v>37</v>
      </c>
      <c r="R3" s="1" t="s">
        <v>3</v>
      </c>
      <c r="S3" s="1" t="s">
        <v>38</v>
      </c>
    </row>
    <row r="4" spans="1:19" x14ac:dyDescent="0.25">
      <c r="A4" s="54">
        <v>106</v>
      </c>
      <c r="B4" s="55">
        <v>4</v>
      </c>
      <c r="C4" s="74">
        <v>1</v>
      </c>
      <c r="D4" s="74"/>
      <c r="E4" s="74"/>
      <c r="F4" s="74">
        <v>1</v>
      </c>
      <c r="G4" s="74">
        <v>6</v>
      </c>
      <c r="H4" s="74"/>
      <c r="I4" s="42">
        <f t="shared" ref="I4:I26" si="0">SUM(C4:H4)</f>
        <v>8</v>
      </c>
      <c r="J4" s="42">
        <f>I4*2</f>
        <v>16</v>
      </c>
      <c r="K4" s="6"/>
      <c r="L4" s="43" t="s">
        <v>39</v>
      </c>
      <c r="M4" s="97">
        <f t="shared" ref="M4:R4" si="1">SUM(C4:C26)</f>
        <v>10</v>
      </c>
      <c r="N4" s="74">
        <f t="shared" si="1"/>
        <v>8</v>
      </c>
      <c r="O4" s="74">
        <f t="shared" si="1"/>
        <v>5</v>
      </c>
      <c r="P4" s="74">
        <f t="shared" si="1"/>
        <v>26</v>
      </c>
      <c r="Q4" s="74">
        <f t="shared" si="1"/>
        <v>128</v>
      </c>
      <c r="R4" s="74">
        <f t="shared" si="1"/>
        <v>2</v>
      </c>
      <c r="S4" s="74">
        <f>SUM(M4:R4)</f>
        <v>179</v>
      </c>
    </row>
    <row r="5" spans="1:19" ht="17.25" x14ac:dyDescent="0.25">
      <c r="A5" s="54">
        <v>107</v>
      </c>
      <c r="B5" s="55">
        <v>4</v>
      </c>
      <c r="C5" s="74"/>
      <c r="D5" s="74">
        <v>1</v>
      </c>
      <c r="E5" s="74">
        <v>1</v>
      </c>
      <c r="F5" s="74">
        <v>3</v>
      </c>
      <c r="G5" s="74">
        <v>5</v>
      </c>
      <c r="H5" s="75"/>
      <c r="I5" s="42">
        <f t="shared" si="0"/>
        <v>10</v>
      </c>
      <c r="J5" s="42">
        <f t="shared" ref="J5:J26" si="2">I5*2</f>
        <v>20</v>
      </c>
      <c r="K5" s="6"/>
      <c r="L5" s="44" t="s">
        <v>85</v>
      </c>
      <c r="M5" s="98">
        <f t="shared" ref="M5:R5" si="3">(M4*2)/$B$28</f>
        <v>0.86956521739130432</v>
      </c>
      <c r="N5" s="98">
        <f t="shared" si="3"/>
        <v>0.69565217391304346</v>
      </c>
      <c r="O5" s="98">
        <f t="shared" si="3"/>
        <v>0.43478260869565216</v>
      </c>
      <c r="P5" s="98">
        <f t="shared" si="3"/>
        <v>2.2608695652173911</v>
      </c>
      <c r="Q5" s="98">
        <f t="shared" si="3"/>
        <v>11.130434782608695</v>
      </c>
      <c r="R5" s="98">
        <f t="shared" si="3"/>
        <v>0.17391304347826086</v>
      </c>
      <c r="S5" s="99">
        <f>SUM(M5:R5)</f>
        <v>15.565217391304348</v>
      </c>
    </row>
    <row r="6" spans="1:19" x14ac:dyDescent="0.25">
      <c r="A6" s="54">
        <v>108</v>
      </c>
      <c r="B6" s="55">
        <v>4</v>
      </c>
      <c r="C6" s="74">
        <v>2</v>
      </c>
      <c r="D6" s="74"/>
      <c r="E6" s="74"/>
      <c r="F6" s="74">
        <v>3</v>
      </c>
      <c r="G6" s="74">
        <v>4</v>
      </c>
      <c r="H6" s="74"/>
      <c r="I6" s="42">
        <f t="shared" si="0"/>
        <v>9</v>
      </c>
      <c r="J6" s="42">
        <f t="shared" si="2"/>
        <v>18</v>
      </c>
      <c r="K6" s="6"/>
      <c r="L6" s="45" t="s">
        <v>78</v>
      </c>
      <c r="M6" s="57">
        <f>M4/S4*100</f>
        <v>5.5865921787709496</v>
      </c>
      <c r="N6" s="57">
        <f t="shared" ref="N6:R6" si="4">N5/$S$5*100</f>
        <v>4.4692737430167595</v>
      </c>
      <c r="O6" s="57">
        <f t="shared" si="4"/>
        <v>2.7932960893854748</v>
      </c>
      <c r="P6" s="57">
        <f t="shared" si="4"/>
        <v>14.525139664804469</v>
      </c>
      <c r="Q6" s="57">
        <f t="shared" si="4"/>
        <v>71.508379888268152</v>
      </c>
      <c r="R6" s="57">
        <f t="shared" si="4"/>
        <v>1.1173184357541899</v>
      </c>
      <c r="S6" s="57">
        <f>SUM(M6:R6)</f>
        <v>100</v>
      </c>
    </row>
    <row r="7" spans="1:19" x14ac:dyDescent="0.25">
      <c r="A7" s="54">
        <v>109</v>
      </c>
      <c r="B7" s="55">
        <v>4</v>
      </c>
      <c r="C7" s="74"/>
      <c r="D7" s="75">
        <v>1</v>
      </c>
      <c r="E7" s="75"/>
      <c r="F7" s="74"/>
      <c r="G7" s="74">
        <v>7</v>
      </c>
      <c r="H7" s="75"/>
      <c r="I7" s="42">
        <f t="shared" si="0"/>
        <v>8</v>
      </c>
      <c r="J7" s="42">
        <f t="shared" si="2"/>
        <v>16</v>
      </c>
      <c r="K7" s="6"/>
    </row>
    <row r="8" spans="1:19" x14ac:dyDescent="0.25">
      <c r="A8" s="54">
        <v>110</v>
      </c>
      <c r="B8" s="55">
        <v>4</v>
      </c>
      <c r="C8" s="74">
        <v>1</v>
      </c>
      <c r="D8" s="75"/>
      <c r="E8" s="75"/>
      <c r="F8" s="74">
        <v>2</v>
      </c>
      <c r="G8" s="74">
        <v>5</v>
      </c>
      <c r="H8" s="74"/>
      <c r="I8" s="42">
        <f t="shared" si="0"/>
        <v>8</v>
      </c>
      <c r="J8" s="42">
        <f t="shared" si="2"/>
        <v>16</v>
      </c>
      <c r="K8" s="6"/>
    </row>
    <row r="9" spans="1:19" x14ac:dyDescent="0.25">
      <c r="A9" s="54">
        <v>111</v>
      </c>
      <c r="B9" s="55">
        <v>4</v>
      </c>
      <c r="C9" s="74"/>
      <c r="D9" s="74"/>
      <c r="E9" s="74"/>
      <c r="F9" s="74">
        <v>2</v>
      </c>
      <c r="G9" s="74">
        <v>5</v>
      </c>
      <c r="H9" s="75"/>
      <c r="I9" s="42">
        <f t="shared" si="0"/>
        <v>7</v>
      </c>
      <c r="J9" s="42">
        <f t="shared" si="2"/>
        <v>14</v>
      </c>
      <c r="K9" s="6"/>
      <c r="L9" s="6"/>
      <c r="M9" s="6"/>
    </row>
    <row r="10" spans="1:19" x14ac:dyDescent="0.25">
      <c r="A10" s="54">
        <v>112</v>
      </c>
      <c r="B10" s="55">
        <v>4</v>
      </c>
      <c r="C10" s="74"/>
      <c r="D10" s="75"/>
      <c r="E10" s="75"/>
      <c r="F10" s="74">
        <v>1</v>
      </c>
      <c r="G10" s="74">
        <v>7</v>
      </c>
      <c r="H10" s="75"/>
      <c r="I10" s="42">
        <f t="shared" si="0"/>
        <v>8</v>
      </c>
      <c r="J10" s="42">
        <f t="shared" si="2"/>
        <v>16</v>
      </c>
      <c r="K10" s="6"/>
      <c r="L10" s="6"/>
      <c r="M10" s="6"/>
    </row>
    <row r="11" spans="1:19" x14ac:dyDescent="0.25">
      <c r="A11" s="54">
        <v>113</v>
      </c>
      <c r="B11" s="55">
        <v>4</v>
      </c>
      <c r="C11" s="74"/>
      <c r="D11" s="74"/>
      <c r="E11" s="74"/>
      <c r="F11" s="74"/>
      <c r="G11" s="74">
        <v>8</v>
      </c>
      <c r="H11" s="74"/>
      <c r="I11" s="42">
        <f t="shared" si="0"/>
        <v>8</v>
      </c>
      <c r="J11" s="42">
        <f t="shared" si="2"/>
        <v>16</v>
      </c>
      <c r="K11" s="6"/>
      <c r="L11" s="6"/>
      <c r="M11" s="6"/>
    </row>
    <row r="12" spans="1:19" x14ac:dyDescent="0.25">
      <c r="A12" s="54">
        <v>114</v>
      </c>
      <c r="B12" s="55">
        <v>4</v>
      </c>
      <c r="C12" s="74"/>
      <c r="D12" s="74"/>
      <c r="E12" s="74">
        <v>1</v>
      </c>
      <c r="F12" s="74">
        <v>1</v>
      </c>
      <c r="G12" s="74">
        <v>6</v>
      </c>
      <c r="H12" s="74"/>
      <c r="I12" s="42">
        <f t="shared" si="0"/>
        <v>8</v>
      </c>
      <c r="J12" s="42">
        <f t="shared" si="2"/>
        <v>16</v>
      </c>
      <c r="K12" s="6"/>
      <c r="L12" s="6"/>
      <c r="M12" s="6"/>
    </row>
    <row r="13" spans="1:19" x14ac:dyDescent="0.25">
      <c r="A13" s="54">
        <v>115</v>
      </c>
      <c r="B13" s="55">
        <v>4</v>
      </c>
      <c r="C13" s="74">
        <v>1</v>
      </c>
      <c r="D13" s="75"/>
      <c r="E13" s="75"/>
      <c r="F13" s="74">
        <v>2</v>
      </c>
      <c r="G13" s="74">
        <v>4</v>
      </c>
      <c r="H13" s="74"/>
      <c r="I13" s="42">
        <f t="shared" si="0"/>
        <v>7</v>
      </c>
      <c r="J13" s="42">
        <f t="shared" si="2"/>
        <v>14</v>
      </c>
      <c r="K13" s="6"/>
      <c r="L13" s="6"/>
      <c r="M13" s="6"/>
    </row>
    <row r="14" spans="1:19" x14ac:dyDescent="0.25">
      <c r="A14" s="54">
        <v>116</v>
      </c>
      <c r="B14" s="55">
        <v>4</v>
      </c>
      <c r="C14" s="75"/>
      <c r="D14" s="74"/>
      <c r="E14" s="74"/>
      <c r="F14" s="74">
        <v>1</v>
      </c>
      <c r="G14" s="74">
        <v>5</v>
      </c>
      <c r="H14" s="75">
        <v>1</v>
      </c>
      <c r="I14" s="42">
        <f t="shared" si="0"/>
        <v>7</v>
      </c>
      <c r="J14" s="42">
        <f t="shared" si="2"/>
        <v>14</v>
      </c>
      <c r="K14" s="6"/>
      <c r="L14" s="6"/>
      <c r="M14" s="6"/>
    </row>
    <row r="15" spans="1:19" x14ac:dyDescent="0.25">
      <c r="A15" s="54">
        <v>117</v>
      </c>
      <c r="B15" s="55">
        <v>4</v>
      </c>
      <c r="C15" s="74">
        <v>1</v>
      </c>
      <c r="D15" s="74">
        <v>1</v>
      </c>
      <c r="E15" s="74"/>
      <c r="F15" s="74"/>
      <c r="G15" s="74">
        <v>6</v>
      </c>
      <c r="H15" s="74"/>
      <c r="I15" s="42">
        <f t="shared" si="0"/>
        <v>8</v>
      </c>
      <c r="J15" s="42">
        <f t="shared" si="2"/>
        <v>16</v>
      </c>
      <c r="K15" s="6"/>
      <c r="L15" s="6"/>
      <c r="M15" s="6"/>
    </row>
    <row r="16" spans="1:19" x14ac:dyDescent="0.25">
      <c r="A16" s="54">
        <v>118</v>
      </c>
      <c r="B16" s="55">
        <v>4</v>
      </c>
      <c r="C16" s="74"/>
      <c r="D16" s="74"/>
      <c r="E16" s="74"/>
      <c r="F16" s="74">
        <v>2</v>
      </c>
      <c r="G16" s="74">
        <v>5</v>
      </c>
      <c r="H16" s="75"/>
      <c r="I16" s="42">
        <f t="shared" si="0"/>
        <v>7</v>
      </c>
      <c r="J16" s="42">
        <f t="shared" si="2"/>
        <v>14</v>
      </c>
      <c r="K16" s="6"/>
      <c r="L16" s="6"/>
      <c r="M16" s="6"/>
    </row>
    <row r="17" spans="1:13" x14ac:dyDescent="0.25">
      <c r="A17" s="54">
        <v>119</v>
      </c>
      <c r="B17" s="55">
        <v>4</v>
      </c>
      <c r="C17" s="74"/>
      <c r="D17" s="75"/>
      <c r="E17" s="75"/>
      <c r="F17" s="74">
        <v>1</v>
      </c>
      <c r="G17" s="74">
        <v>7</v>
      </c>
      <c r="H17" s="75"/>
      <c r="I17" s="42">
        <f t="shared" si="0"/>
        <v>8</v>
      </c>
      <c r="J17" s="42">
        <f t="shared" si="2"/>
        <v>16</v>
      </c>
      <c r="K17" s="6"/>
      <c r="L17" s="6"/>
      <c r="M17" s="42"/>
    </row>
    <row r="18" spans="1:13" x14ac:dyDescent="0.25">
      <c r="A18" s="54">
        <v>120</v>
      </c>
      <c r="B18" s="55">
        <v>4</v>
      </c>
      <c r="C18" s="74"/>
      <c r="D18" s="74">
        <v>2</v>
      </c>
      <c r="E18" s="74"/>
      <c r="F18" s="74">
        <v>2</v>
      </c>
      <c r="G18" s="74">
        <v>4</v>
      </c>
      <c r="H18" s="74"/>
      <c r="I18" s="42">
        <f t="shared" si="0"/>
        <v>8</v>
      </c>
      <c r="J18" s="42">
        <f t="shared" si="2"/>
        <v>16</v>
      </c>
      <c r="K18" s="6"/>
      <c r="L18" s="6"/>
      <c r="M18" s="42"/>
    </row>
    <row r="19" spans="1:13" x14ac:dyDescent="0.25">
      <c r="A19" s="54">
        <v>121</v>
      </c>
      <c r="B19" s="55">
        <v>4</v>
      </c>
      <c r="C19" s="74"/>
      <c r="D19" s="74">
        <v>1</v>
      </c>
      <c r="E19" s="74"/>
      <c r="F19" s="74"/>
      <c r="G19" s="74">
        <v>6</v>
      </c>
      <c r="H19" s="75"/>
      <c r="I19" s="42">
        <f t="shared" si="0"/>
        <v>7</v>
      </c>
      <c r="J19" s="42">
        <f t="shared" si="2"/>
        <v>14</v>
      </c>
      <c r="K19" s="6"/>
      <c r="L19" s="6"/>
      <c r="M19" s="6"/>
    </row>
    <row r="20" spans="1:13" x14ac:dyDescent="0.25">
      <c r="A20" s="54">
        <v>122</v>
      </c>
      <c r="B20" s="55">
        <v>4</v>
      </c>
      <c r="C20" s="75">
        <v>1</v>
      </c>
      <c r="D20" s="74"/>
      <c r="E20" s="74">
        <v>1</v>
      </c>
      <c r="F20" s="74">
        <v>1</v>
      </c>
      <c r="G20" s="74">
        <v>4</v>
      </c>
      <c r="H20" s="74"/>
      <c r="I20" s="42">
        <f t="shared" si="0"/>
        <v>7</v>
      </c>
      <c r="J20" s="42">
        <f t="shared" si="2"/>
        <v>14</v>
      </c>
      <c r="K20" s="6"/>
      <c r="L20" s="6"/>
      <c r="M20" s="6"/>
    </row>
    <row r="21" spans="1:13" x14ac:dyDescent="0.25">
      <c r="A21" s="54">
        <v>123</v>
      </c>
      <c r="B21" s="55">
        <v>4</v>
      </c>
      <c r="C21" s="74">
        <v>1</v>
      </c>
      <c r="D21" s="74"/>
      <c r="E21" s="74"/>
      <c r="F21" s="74"/>
      <c r="G21" s="74">
        <v>6</v>
      </c>
      <c r="H21" s="74"/>
      <c r="I21" s="42">
        <f t="shared" si="0"/>
        <v>7</v>
      </c>
      <c r="J21" s="42">
        <f t="shared" si="2"/>
        <v>14</v>
      </c>
      <c r="K21" s="6"/>
      <c r="L21" s="6"/>
      <c r="M21" s="6"/>
    </row>
    <row r="22" spans="1:13" x14ac:dyDescent="0.25">
      <c r="A22" s="54">
        <v>124</v>
      </c>
      <c r="B22" s="55">
        <v>4</v>
      </c>
      <c r="C22" s="75"/>
      <c r="D22" s="74"/>
      <c r="E22" s="74"/>
      <c r="F22" s="74">
        <v>2</v>
      </c>
      <c r="G22" s="74">
        <v>6</v>
      </c>
      <c r="H22" s="74"/>
      <c r="I22" s="42">
        <f t="shared" si="0"/>
        <v>8</v>
      </c>
      <c r="J22" s="42">
        <f t="shared" si="2"/>
        <v>16</v>
      </c>
      <c r="K22" s="6"/>
      <c r="L22" s="6"/>
      <c r="M22" s="6"/>
    </row>
    <row r="23" spans="1:13" x14ac:dyDescent="0.25">
      <c r="A23" s="54">
        <v>125</v>
      </c>
      <c r="B23" s="55">
        <v>4</v>
      </c>
      <c r="C23" s="74"/>
      <c r="D23" s="75"/>
      <c r="E23" s="75"/>
      <c r="F23" s="74"/>
      <c r="G23" s="74">
        <v>7</v>
      </c>
      <c r="H23" s="75">
        <v>1</v>
      </c>
      <c r="I23" s="42">
        <f t="shared" si="0"/>
        <v>8</v>
      </c>
      <c r="J23" s="42">
        <f t="shared" si="2"/>
        <v>16</v>
      </c>
      <c r="K23" s="6"/>
      <c r="L23" s="6"/>
      <c r="M23" s="6"/>
    </row>
    <row r="24" spans="1:13" x14ac:dyDescent="0.25">
      <c r="A24" s="54">
        <v>126</v>
      </c>
      <c r="B24" s="55">
        <v>4</v>
      </c>
      <c r="C24" s="74">
        <v>1</v>
      </c>
      <c r="D24" s="74"/>
      <c r="E24" s="74"/>
      <c r="F24" s="74">
        <v>2</v>
      </c>
      <c r="G24" s="74">
        <v>4</v>
      </c>
      <c r="H24" s="74"/>
      <c r="I24" s="42">
        <f t="shared" si="0"/>
        <v>7</v>
      </c>
      <c r="J24" s="42">
        <f t="shared" si="2"/>
        <v>14</v>
      </c>
      <c r="K24" s="6"/>
      <c r="L24" s="6"/>
      <c r="M24" s="6"/>
    </row>
    <row r="25" spans="1:13" x14ac:dyDescent="0.25">
      <c r="A25" s="54">
        <v>127</v>
      </c>
      <c r="B25" s="55">
        <v>4</v>
      </c>
      <c r="C25" s="75"/>
      <c r="D25" s="74">
        <v>2</v>
      </c>
      <c r="E25" s="74"/>
      <c r="F25" s="75"/>
      <c r="G25" s="75">
        <v>5</v>
      </c>
      <c r="H25" s="74"/>
      <c r="I25" s="42">
        <f t="shared" si="0"/>
        <v>7</v>
      </c>
      <c r="J25" s="42">
        <f t="shared" si="2"/>
        <v>14</v>
      </c>
      <c r="K25" s="6"/>
      <c r="L25" s="6"/>
      <c r="M25" s="6"/>
    </row>
    <row r="26" spans="1:13" x14ac:dyDescent="0.25">
      <c r="A26" s="54">
        <v>128</v>
      </c>
      <c r="B26" s="55">
        <v>4</v>
      </c>
      <c r="C26" s="74">
        <v>1</v>
      </c>
      <c r="D26" s="74"/>
      <c r="E26" s="74">
        <v>2</v>
      </c>
      <c r="F26" s="74"/>
      <c r="G26" s="74">
        <v>6</v>
      </c>
      <c r="H26" s="75"/>
      <c r="I26" s="42">
        <f t="shared" si="0"/>
        <v>9</v>
      </c>
      <c r="J26" s="42">
        <f t="shared" si="2"/>
        <v>18</v>
      </c>
      <c r="K26" s="6"/>
      <c r="L26" s="6"/>
      <c r="M26" s="6"/>
    </row>
    <row r="28" spans="1:13" x14ac:dyDescent="0.25">
      <c r="A28" s="143" t="s">
        <v>7</v>
      </c>
      <c r="B28" s="143">
        <f>COUNT(A4:A26)</f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0B39-0DD3-45AE-9ACE-BE7A50DBCB2F}">
  <dimension ref="A1:E31"/>
  <sheetViews>
    <sheetView workbookViewId="0">
      <pane ySplit="4" topLeftCell="A5" activePane="bottomLeft" state="frozen"/>
      <selection pane="bottomLeft" sqref="A1:B1"/>
    </sheetView>
  </sheetViews>
  <sheetFormatPr defaultRowHeight="15" x14ac:dyDescent="0.25"/>
  <cols>
    <col min="1" max="1" width="15.140625" style="4" customWidth="1"/>
    <col min="2" max="3" width="10.7109375" style="4" customWidth="1"/>
    <col min="5" max="5" width="37.28515625" customWidth="1"/>
  </cols>
  <sheetData>
    <row r="1" spans="1:5" x14ac:dyDescent="0.25">
      <c r="A1" s="158" t="s">
        <v>72</v>
      </c>
      <c r="B1" s="158"/>
    </row>
    <row r="3" spans="1:5" x14ac:dyDescent="0.25">
      <c r="A3" s="51"/>
      <c r="C3" s="156" t="s">
        <v>40</v>
      </c>
      <c r="D3" s="157"/>
    </row>
    <row r="4" spans="1:5" x14ac:dyDescent="0.25">
      <c r="A4" s="1" t="s">
        <v>0</v>
      </c>
      <c r="B4" s="1" t="s">
        <v>1</v>
      </c>
      <c r="C4" s="1" t="s">
        <v>41</v>
      </c>
      <c r="D4" s="1" t="s">
        <v>42</v>
      </c>
      <c r="E4" s="1" t="s">
        <v>43</v>
      </c>
    </row>
    <row r="5" spans="1:5" x14ac:dyDescent="0.25">
      <c r="A5" s="2">
        <v>106</v>
      </c>
      <c r="B5" s="3">
        <v>8</v>
      </c>
      <c r="C5" s="4" t="s">
        <v>55</v>
      </c>
    </row>
    <row r="6" spans="1:5" x14ac:dyDescent="0.25">
      <c r="A6" s="2">
        <v>107</v>
      </c>
      <c r="B6" s="3">
        <v>8</v>
      </c>
      <c r="C6" s="4" t="s">
        <v>55</v>
      </c>
    </row>
    <row r="7" spans="1:5" x14ac:dyDescent="0.25">
      <c r="A7" s="2">
        <v>108</v>
      </c>
      <c r="B7" s="3">
        <v>8</v>
      </c>
      <c r="C7" s="4" t="s">
        <v>54</v>
      </c>
    </row>
    <row r="8" spans="1:5" x14ac:dyDescent="0.25">
      <c r="A8" s="2">
        <v>109</v>
      </c>
      <c r="B8" s="3">
        <v>8</v>
      </c>
      <c r="C8" s="4" t="s">
        <v>54</v>
      </c>
    </row>
    <row r="9" spans="1:5" x14ac:dyDescent="0.25">
      <c r="A9" s="2">
        <v>110</v>
      </c>
      <c r="B9" s="3">
        <v>8</v>
      </c>
      <c r="C9" s="4" t="s">
        <v>54</v>
      </c>
    </row>
    <row r="10" spans="1:5" x14ac:dyDescent="0.25">
      <c r="A10" s="2">
        <v>111</v>
      </c>
      <c r="B10" s="3">
        <v>8</v>
      </c>
      <c r="C10" s="4" t="s">
        <v>54</v>
      </c>
    </row>
    <row r="11" spans="1:5" x14ac:dyDescent="0.25">
      <c r="A11" s="2">
        <v>112</v>
      </c>
      <c r="B11" s="3">
        <v>8</v>
      </c>
      <c r="C11" s="4" t="s">
        <v>54</v>
      </c>
    </row>
    <row r="12" spans="1:5" x14ac:dyDescent="0.25">
      <c r="A12" s="2">
        <v>113</v>
      </c>
      <c r="B12" s="3">
        <v>8</v>
      </c>
      <c r="C12" s="4" t="s">
        <v>54</v>
      </c>
    </row>
    <row r="13" spans="1:5" x14ac:dyDescent="0.25">
      <c r="A13" s="2">
        <v>114</v>
      </c>
      <c r="B13" s="3">
        <v>8</v>
      </c>
      <c r="C13" s="4" t="s">
        <v>54</v>
      </c>
    </row>
    <row r="14" spans="1:5" x14ac:dyDescent="0.25">
      <c r="A14" s="2">
        <v>115</v>
      </c>
      <c r="B14" s="3">
        <v>8</v>
      </c>
      <c r="C14" s="4" t="s">
        <v>54</v>
      </c>
    </row>
    <row r="15" spans="1:5" x14ac:dyDescent="0.25">
      <c r="A15" s="2">
        <v>116</v>
      </c>
      <c r="B15" s="3">
        <v>8</v>
      </c>
      <c r="C15" s="4" t="s">
        <v>54</v>
      </c>
    </row>
    <row r="16" spans="1:5" x14ac:dyDescent="0.25">
      <c r="A16" s="2">
        <v>117</v>
      </c>
      <c r="B16" s="3">
        <v>8</v>
      </c>
      <c r="C16" s="4" t="s">
        <v>54</v>
      </c>
    </row>
    <row r="17" spans="1:3" x14ac:dyDescent="0.25">
      <c r="A17" s="2">
        <v>118</v>
      </c>
      <c r="B17" s="3">
        <v>8</v>
      </c>
      <c r="C17" s="4" t="s">
        <v>54</v>
      </c>
    </row>
    <row r="18" spans="1:3" x14ac:dyDescent="0.25">
      <c r="A18" s="2">
        <v>119</v>
      </c>
      <c r="B18" s="3">
        <v>8</v>
      </c>
      <c r="C18" s="4" t="s">
        <v>54</v>
      </c>
    </row>
    <row r="19" spans="1:3" x14ac:dyDescent="0.25">
      <c r="A19" s="2">
        <v>120</v>
      </c>
      <c r="B19" s="3">
        <v>8</v>
      </c>
      <c r="C19" s="4" t="s">
        <v>54</v>
      </c>
    </row>
    <row r="20" spans="1:3" x14ac:dyDescent="0.25">
      <c r="A20" s="2">
        <v>121</v>
      </c>
      <c r="B20" s="3">
        <v>8</v>
      </c>
      <c r="C20" s="4" t="s">
        <v>54</v>
      </c>
    </row>
    <row r="21" spans="1:3" x14ac:dyDescent="0.25">
      <c r="A21" s="2">
        <v>122</v>
      </c>
      <c r="B21" s="3">
        <v>8</v>
      </c>
      <c r="C21" s="4" t="s">
        <v>54</v>
      </c>
    </row>
    <row r="22" spans="1:3" x14ac:dyDescent="0.25">
      <c r="A22" s="2">
        <v>123</v>
      </c>
      <c r="B22" s="3">
        <v>8</v>
      </c>
      <c r="C22" s="4" t="s">
        <v>54</v>
      </c>
    </row>
    <row r="23" spans="1:3" x14ac:dyDescent="0.25">
      <c r="A23" s="2">
        <v>124</v>
      </c>
      <c r="B23" s="3">
        <v>8</v>
      </c>
      <c r="C23" s="4" t="s">
        <v>54</v>
      </c>
    </row>
    <row r="24" spans="1:3" x14ac:dyDescent="0.25">
      <c r="A24" s="2">
        <v>125</v>
      </c>
      <c r="B24" s="3">
        <v>8</v>
      </c>
      <c r="C24" s="4" t="s">
        <v>54</v>
      </c>
    </row>
    <row r="25" spans="1:3" x14ac:dyDescent="0.25">
      <c r="A25" s="2">
        <v>126</v>
      </c>
      <c r="B25" s="3">
        <v>8</v>
      </c>
      <c r="C25" s="4" t="s">
        <v>55</v>
      </c>
    </row>
    <row r="26" spans="1:3" x14ac:dyDescent="0.25">
      <c r="A26" s="2">
        <v>127</v>
      </c>
      <c r="B26" s="3">
        <v>8</v>
      </c>
      <c r="C26" s="4" t="s">
        <v>55</v>
      </c>
    </row>
    <row r="27" spans="1:3" x14ac:dyDescent="0.25">
      <c r="A27" s="2">
        <v>128</v>
      </c>
      <c r="B27" s="3">
        <v>8</v>
      </c>
      <c r="C27" s="4" t="s">
        <v>55</v>
      </c>
    </row>
    <row r="29" spans="1:3" x14ac:dyDescent="0.25">
      <c r="A29" s="46" t="s">
        <v>44</v>
      </c>
    </row>
    <row r="30" spans="1:3" x14ac:dyDescent="0.25">
      <c r="A30" s="46" t="s">
        <v>46</v>
      </c>
    </row>
    <row r="31" spans="1:3" x14ac:dyDescent="0.25">
      <c r="A31" s="46" t="s">
        <v>45</v>
      </c>
    </row>
  </sheetData>
  <mergeCells count="2">
    <mergeCell ref="C3:D3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5362-E4E4-47E2-B0AD-BAA2D5F83C02}">
  <dimension ref="A1:U60"/>
  <sheetViews>
    <sheetView workbookViewId="0">
      <pane ySplit="3" topLeftCell="A4" activePane="bottomLeft" state="frozen"/>
      <selection pane="bottomLeft" activeCell="Q14" sqref="Q14"/>
    </sheetView>
  </sheetViews>
  <sheetFormatPr defaultRowHeight="15" x14ac:dyDescent="0.25"/>
  <cols>
    <col min="1" max="1" width="19.42578125" style="4" customWidth="1"/>
    <col min="2" max="6" width="10.7109375" style="7" customWidth="1"/>
    <col min="7" max="7" width="14.5703125" style="7" customWidth="1"/>
    <col min="8" max="8" width="10.7109375" style="7" customWidth="1"/>
    <col min="10" max="10" width="9.140625" style="7"/>
    <col min="12" max="12" width="18" style="18" customWidth="1"/>
    <col min="13" max="13" width="18.5703125" style="38" bestFit="1" customWidth="1"/>
  </cols>
  <sheetData>
    <row r="1" spans="1:21" x14ac:dyDescent="0.25">
      <c r="A1" s="158" t="s">
        <v>70</v>
      </c>
      <c r="B1" s="158"/>
      <c r="C1" s="158"/>
      <c r="D1" s="158"/>
    </row>
    <row r="2" spans="1:21" x14ac:dyDescent="0.25">
      <c r="A2" s="51"/>
    </row>
    <row r="3" spans="1:21" s="130" customFormat="1" ht="35.25" customHeight="1" x14ac:dyDescent="0.25">
      <c r="A3" s="126" t="s">
        <v>0</v>
      </c>
      <c r="B3" s="127" t="s">
        <v>4</v>
      </c>
      <c r="C3" s="127" t="s">
        <v>2</v>
      </c>
      <c r="D3" s="127" t="s">
        <v>53</v>
      </c>
      <c r="E3" s="127" t="s">
        <v>37</v>
      </c>
      <c r="F3" s="127" t="s">
        <v>49</v>
      </c>
      <c r="G3" s="128" t="s">
        <v>80</v>
      </c>
      <c r="H3" s="127" t="s">
        <v>6</v>
      </c>
      <c r="I3" s="129"/>
      <c r="J3" s="127" t="s">
        <v>50</v>
      </c>
      <c r="K3" s="129"/>
      <c r="L3" s="73" t="s">
        <v>86</v>
      </c>
      <c r="M3" s="126" t="s">
        <v>69</v>
      </c>
    </row>
    <row r="4" spans="1:21" x14ac:dyDescent="0.25">
      <c r="A4" s="74">
        <v>106</v>
      </c>
      <c r="B4" s="115">
        <v>0.16666666666666666</v>
      </c>
      <c r="C4" s="115">
        <v>0.16666666666666666</v>
      </c>
      <c r="D4" s="115">
        <v>0</v>
      </c>
      <c r="E4" s="115">
        <v>0.5</v>
      </c>
      <c r="F4" s="115">
        <v>0.16666666666666666</v>
      </c>
      <c r="G4" s="115">
        <v>0.875</v>
      </c>
      <c r="H4" s="115">
        <f>SUM(B4:F4)</f>
        <v>0.99999999999999989</v>
      </c>
      <c r="J4" s="115">
        <f>E4+F4</f>
        <v>0.66666666666666663</v>
      </c>
      <c r="L4" s="88">
        <v>1640.625</v>
      </c>
      <c r="M4" s="125">
        <v>16</v>
      </c>
      <c r="N4" s="48"/>
    </row>
    <row r="5" spans="1:21" x14ac:dyDescent="0.25">
      <c r="A5" s="74">
        <v>107</v>
      </c>
      <c r="B5" s="115">
        <v>0.13333333333333333</v>
      </c>
      <c r="C5" s="115">
        <v>6.6666666666666666E-2</v>
      </c>
      <c r="D5" s="115">
        <v>6.6666666666666666E-2</v>
      </c>
      <c r="E5" s="115">
        <v>0.46666666666666667</v>
      </c>
      <c r="F5" s="115">
        <v>0.26666666666666666</v>
      </c>
      <c r="G5" s="115">
        <v>1</v>
      </c>
      <c r="H5" s="115">
        <f t="shared" ref="H5:H26" si="0">SUM(B5:F5)</f>
        <v>1</v>
      </c>
      <c r="J5" s="115">
        <f t="shared" ref="J5:J26" si="1">E5+F5</f>
        <v>0.73333333333333339</v>
      </c>
      <c r="L5" s="88">
        <v>2265.625</v>
      </c>
      <c r="M5" s="125">
        <v>20</v>
      </c>
      <c r="P5" s="159"/>
      <c r="Q5" s="159"/>
      <c r="R5" s="159"/>
      <c r="S5" s="159"/>
      <c r="T5" s="159"/>
      <c r="U5" s="159"/>
    </row>
    <row r="6" spans="1:21" x14ac:dyDescent="0.25">
      <c r="A6" s="74">
        <v>108</v>
      </c>
      <c r="B6" s="115">
        <v>0.18181818181818182</v>
      </c>
      <c r="C6" s="115">
        <v>0.27272727272727271</v>
      </c>
      <c r="D6" s="115">
        <v>0.18181818181818182</v>
      </c>
      <c r="E6" s="115">
        <v>0</v>
      </c>
      <c r="F6" s="115">
        <v>0.36363636363636365</v>
      </c>
      <c r="G6" s="115">
        <v>0.625</v>
      </c>
      <c r="H6" s="115">
        <f t="shared" si="0"/>
        <v>1</v>
      </c>
      <c r="J6" s="115">
        <f t="shared" si="1"/>
        <v>0.36363636363636365</v>
      </c>
      <c r="L6" s="88">
        <v>1484.375</v>
      </c>
      <c r="M6" s="125">
        <v>18</v>
      </c>
      <c r="P6" s="159"/>
      <c r="Q6" s="159"/>
      <c r="R6" s="159"/>
      <c r="S6" s="159"/>
      <c r="T6" s="159"/>
      <c r="U6" s="159"/>
    </row>
    <row r="7" spans="1:21" x14ac:dyDescent="0.25">
      <c r="A7" s="74">
        <v>109</v>
      </c>
      <c r="B7" s="115">
        <v>0.14285714285714285</v>
      </c>
      <c r="C7" s="115">
        <v>0.14285714285714285</v>
      </c>
      <c r="D7" s="115">
        <v>0.2857142857142857</v>
      </c>
      <c r="E7" s="115">
        <v>0.2857142857142857</v>
      </c>
      <c r="F7" s="115">
        <v>0.14285714285714285</v>
      </c>
      <c r="G7" s="115">
        <v>0.63</v>
      </c>
      <c r="H7" s="115">
        <f t="shared" si="0"/>
        <v>1</v>
      </c>
      <c r="J7" s="115">
        <f t="shared" si="1"/>
        <v>0.42857142857142855</v>
      </c>
      <c r="L7" s="88">
        <v>1093.75</v>
      </c>
      <c r="M7" s="125">
        <v>16</v>
      </c>
      <c r="P7" s="159"/>
      <c r="Q7" s="159"/>
      <c r="R7" s="159"/>
      <c r="S7" s="159"/>
      <c r="T7" s="159"/>
      <c r="U7" s="159"/>
    </row>
    <row r="8" spans="1:21" x14ac:dyDescent="0.25">
      <c r="A8" s="74">
        <v>110</v>
      </c>
      <c r="B8" s="115">
        <v>0.15789473684210525</v>
      </c>
      <c r="C8" s="115">
        <v>0.21052631578947367</v>
      </c>
      <c r="D8" s="115">
        <v>0.21052631578947367</v>
      </c>
      <c r="E8" s="115">
        <v>0.15789473684210525</v>
      </c>
      <c r="F8" s="115">
        <v>0.26315789473684209</v>
      </c>
      <c r="G8" s="115">
        <v>1</v>
      </c>
      <c r="H8" s="115">
        <f t="shared" si="0"/>
        <v>1</v>
      </c>
      <c r="J8" s="115">
        <f t="shared" si="1"/>
        <v>0.42105263157894735</v>
      </c>
      <c r="L8" s="88">
        <v>2890.625</v>
      </c>
      <c r="M8" s="125">
        <v>16</v>
      </c>
      <c r="P8" s="159"/>
      <c r="Q8" s="159"/>
      <c r="R8" s="159"/>
      <c r="S8" s="159"/>
      <c r="T8" s="159"/>
      <c r="U8" s="159"/>
    </row>
    <row r="9" spans="1:21" x14ac:dyDescent="0.25">
      <c r="A9" s="74">
        <v>111</v>
      </c>
      <c r="B9" s="115">
        <v>0.125</v>
      </c>
      <c r="C9" s="115">
        <v>0.125</v>
      </c>
      <c r="D9" s="115">
        <v>0.125</v>
      </c>
      <c r="E9" s="115">
        <v>0.1875</v>
      </c>
      <c r="F9" s="115">
        <v>0.4375</v>
      </c>
      <c r="G9" s="115">
        <v>0.875</v>
      </c>
      <c r="H9" s="115">
        <f t="shared" si="0"/>
        <v>1</v>
      </c>
      <c r="J9" s="115">
        <f t="shared" si="1"/>
        <v>0.625</v>
      </c>
      <c r="L9" s="88">
        <v>2421.875</v>
      </c>
      <c r="M9" s="125">
        <v>14</v>
      </c>
      <c r="P9" s="159"/>
      <c r="Q9" s="159"/>
      <c r="R9" s="159"/>
      <c r="S9" s="159"/>
      <c r="T9" s="159"/>
      <c r="U9" s="159"/>
    </row>
    <row r="10" spans="1:21" x14ac:dyDescent="0.25">
      <c r="A10" s="74">
        <v>112</v>
      </c>
      <c r="B10" s="115">
        <v>0.10526315789473684</v>
      </c>
      <c r="C10" s="115">
        <v>0.10526315789473684</v>
      </c>
      <c r="D10" s="115">
        <v>0.10526315789473684</v>
      </c>
      <c r="E10" s="115">
        <v>0.21052631578947367</v>
      </c>
      <c r="F10" s="115">
        <v>0.47368421052631576</v>
      </c>
      <c r="G10" s="115">
        <v>0.875</v>
      </c>
      <c r="H10" s="115">
        <f t="shared" si="0"/>
        <v>1</v>
      </c>
      <c r="J10" s="115">
        <f t="shared" si="1"/>
        <v>0.68421052631578938</v>
      </c>
      <c r="L10" s="88">
        <v>2968.75</v>
      </c>
      <c r="M10" s="125">
        <v>16</v>
      </c>
      <c r="P10" s="159"/>
      <c r="Q10" s="159"/>
      <c r="R10" s="159"/>
      <c r="S10" s="159"/>
      <c r="T10" s="159"/>
      <c r="U10" s="159"/>
    </row>
    <row r="11" spans="1:21" x14ac:dyDescent="0.25">
      <c r="A11" s="74">
        <v>113</v>
      </c>
      <c r="B11" s="115">
        <v>0.125</v>
      </c>
      <c r="C11" s="115">
        <v>6.25E-2</v>
      </c>
      <c r="D11" s="115">
        <v>0.125</v>
      </c>
      <c r="E11" s="115">
        <v>0.25</v>
      </c>
      <c r="F11" s="115">
        <v>0.4375</v>
      </c>
      <c r="G11" s="115">
        <v>0.875</v>
      </c>
      <c r="H11" s="115">
        <f t="shared" si="0"/>
        <v>1</v>
      </c>
      <c r="J11" s="115">
        <f t="shared" si="1"/>
        <v>0.6875</v>
      </c>
      <c r="L11" s="88">
        <v>2500</v>
      </c>
      <c r="M11" s="125">
        <v>16</v>
      </c>
      <c r="P11" s="159"/>
      <c r="Q11" s="159"/>
      <c r="R11" s="159"/>
      <c r="S11" s="159"/>
      <c r="T11" s="159"/>
      <c r="U11" s="159"/>
    </row>
    <row r="12" spans="1:21" x14ac:dyDescent="0.25">
      <c r="A12" s="74">
        <v>114</v>
      </c>
      <c r="B12" s="115">
        <v>0.125</v>
      </c>
      <c r="C12" s="115">
        <v>0.125</v>
      </c>
      <c r="D12" s="115">
        <v>0.125</v>
      </c>
      <c r="E12" s="115">
        <v>0.1875</v>
      </c>
      <c r="F12" s="115">
        <v>0.4375</v>
      </c>
      <c r="G12" s="115">
        <v>0.875</v>
      </c>
      <c r="H12" s="115">
        <f t="shared" si="0"/>
        <v>1</v>
      </c>
      <c r="J12" s="115">
        <f t="shared" si="1"/>
        <v>0.625</v>
      </c>
      <c r="L12" s="88">
        <v>2500</v>
      </c>
      <c r="M12" s="125">
        <v>16</v>
      </c>
      <c r="P12" s="159"/>
      <c r="Q12" s="159"/>
      <c r="R12" s="159"/>
      <c r="S12" s="159"/>
      <c r="T12" s="159"/>
      <c r="U12" s="159"/>
    </row>
    <row r="13" spans="1:21" x14ac:dyDescent="0.25">
      <c r="A13" s="74">
        <v>115</v>
      </c>
      <c r="B13" s="115">
        <v>0.125</v>
      </c>
      <c r="C13" s="115">
        <v>0.125</v>
      </c>
      <c r="D13" s="115">
        <v>0.125</v>
      </c>
      <c r="E13" s="115">
        <v>0.1875</v>
      </c>
      <c r="F13" s="115">
        <v>0.4375</v>
      </c>
      <c r="G13" s="115">
        <v>0.875</v>
      </c>
      <c r="H13" s="115">
        <f t="shared" si="0"/>
        <v>1</v>
      </c>
      <c r="J13" s="115">
        <f t="shared" si="1"/>
        <v>0.625</v>
      </c>
      <c r="L13" s="88">
        <v>2500</v>
      </c>
      <c r="M13" s="125">
        <v>14</v>
      </c>
      <c r="P13" s="159"/>
      <c r="Q13" s="159"/>
      <c r="R13" s="159"/>
      <c r="S13" s="159"/>
      <c r="T13" s="159"/>
      <c r="U13" s="159"/>
    </row>
    <row r="14" spans="1:21" x14ac:dyDescent="0.25">
      <c r="A14" s="74">
        <v>116</v>
      </c>
      <c r="B14" s="115">
        <v>0.18181818181818182</v>
      </c>
      <c r="C14" s="115">
        <v>0.27272727272727271</v>
      </c>
      <c r="D14" s="115">
        <v>0.18181818181818182</v>
      </c>
      <c r="E14" s="115">
        <v>0</v>
      </c>
      <c r="F14" s="115">
        <v>0.36363636363636365</v>
      </c>
      <c r="G14" s="115">
        <v>0.625</v>
      </c>
      <c r="H14" s="115">
        <f t="shared" si="0"/>
        <v>1</v>
      </c>
      <c r="J14" s="115">
        <f t="shared" si="1"/>
        <v>0.36363636363636365</v>
      </c>
      <c r="L14" s="88">
        <v>1718.75</v>
      </c>
      <c r="M14" s="125">
        <v>14</v>
      </c>
      <c r="P14" s="159"/>
      <c r="Q14" s="159"/>
      <c r="R14" s="159"/>
      <c r="S14" s="159"/>
      <c r="T14" s="159"/>
      <c r="U14" s="159"/>
    </row>
    <row r="15" spans="1:21" x14ac:dyDescent="0.25">
      <c r="A15" s="74">
        <v>117</v>
      </c>
      <c r="B15" s="115">
        <v>0.18181818181818182</v>
      </c>
      <c r="C15" s="115">
        <v>0.27272727272727271</v>
      </c>
      <c r="D15" s="115">
        <v>0.18181818181818182</v>
      </c>
      <c r="E15" s="115">
        <v>0</v>
      </c>
      <c r="F15" s="115">
        <v>0.36363636363636365</v>
      </c>
      <c r="G15" s="115">
        <v>0.625</v>
      </c>
      <c r="H15" s="115">
        <f t="shared" si="0"/>
        <v>1</v>
      </c>
      <c r="J15" s="115">
        <f t="shared" si="1"/>
        <v>0.36363636363636365</v>
      </c>
      <c r="L15" s="88">
        <v>1718.75</v>
      </c>
      <c r="M15" s="125">
        <v>16</v>
      </c>
      <c r="P15" s="159"/>
      <c r="Q15" s="159"/>
      <c r="R15" s="159"/>
      <c r="S15" s="159"/>
      <c r="T15" s="159"/>
      <c r="U15" s="159"/>
    </row>
    <row r="16" spans="1:21" x14ac:dyDescent="0.25">
      <c r="A16" s="74">
        <v>118</v>
      </c>
      <c r="B16" s="115">
        <v>0.18181818181818182</v>
      </c>
      <c r="C16" s="115">
        <v>0.27272727272727271</v>
      </c>
      <c r="D16" s="115">
        <v>0.18181818181818182</v>
      </c>
      <c r="E16" s="115">
        <v>0</v>
      </c>
      <c r="F16" s="115">
        <v>0.36363636363636365</v>
      </c>
      <c r="G16" s="115">
        <v>0.625</v>
      </c>
      <c r="H16" s="115">
        <f t="shared" si="0"/>
        <v>1</v>
      </c>
      <c r="J16" s="115">
        <f t="shared" si="1"/>
        <v>0.36363636363636365</v>
      </c>
      <c r="L16" s="88">
        <v>1718.75</v>
      </c>
      <c r="M16" s="125">
        <v>14</v>
      </c>
      <c r="P16" s="159"/>
      <c r="Q16" s="159"/>
      <c r="R16" s="159"/>
      <c r="S16" s="159"/>
      <c r="T16" s="159"/>
      <c r="U16" s="159"/>
    </row>
    <row r="17" spans="1:21" x14ac:dyDescent="0.25">
      <c r="A17" s="74">
        <v>119</v>
      </c>
      <c r="B17" s="115">
        <v>0.15384615384615385</v>
      </c>
      <c r="C17" s="115">
        <v>0.15384615384615385</v>
      </c>
      <c r="D17" s="115">
        <v>0</v>
      </c>
      <c r="E17" s="115">
        <v>0.53846153846153844</v>
      </c>
      <c r="F17" s="115">
        <v>0.15384615384615385</v>
      </c>
      <c r="G17" s="115">
        <v>0.875</v>
      </c>
      <c r="H17" s="115">
        <f t="shared" si="0"/>
        <v>1</v>
      </c>
      <c r="J17" s="115">
        <f t="shared" si="1"/>
        <v>0.69230769230769229</v>
      </c>
      <c r="L17" s="88">
        <v>2031.25</v>
      </c>
      <c r="M17" s="125">
        <v>16</v>
      </c>
      <c r="P17" s="159"/>
      <c r="Q17" s="159"/>
      <c r="R17" s="159"/>
      <c r="S17" s="159"/>
      <c r="T17" s="159"/>
      <c r="U17" s="159"/>
    </row>
    <row r="18" spans="1:21" x14ac:dyDescent="0.25">
      <c r="A18" s="74">
        <v>120</v>
      </c>
      <c r="B18" s="115">
        <v>0.13333333333333333</v>
      </c>
      <c r="C18" s="115">
        <v>6.6666666666666666E-2</v>
      </c>
      <c r="D18" s="115">
        <v>6.6666666666666666E-2</v>
      </c>
      <c r="E18" s="115">
        <v>0.46666666666666667</v>
      </c>
      <c r="F18" s="115">
        <v>0.26666666666666666</v>
      </c>
      <c r="G18" s="115">
        <v>1</v>
      </c>
      <c r="H18" s="115">
        <f t="shared" si="0"/>
        <v>1</v>
      </c>
      <c r="J18" s="115">
        <f t="shared" si="1"/>
        <v>0.73333333333333339</v>
      </c>
      <c r="L18" s="88">
        <v>2343.75</v>
      </c>
      <c r="M18" s="125">
        <v>16</v>
      </c>
      <c r="P18" s="159"/>
      <c r="Q18" s="159"/>
      <c r="R18" s="159"/>
      <c r="S18" s="159"/>
      <c r="T18" s="159"/>
      <c r="U18" s="159"/>
    </row>
    <row r="19" spans="1:21" x14ac:dyDescent="0.25">
      <c r="A19" s="74">
        <v>121</v>
      </c>
      <c r="B19" s="115">
        <v>0.15384615384615385</v>
      </c>
      <c r="C19" s="115">
        <v>0.15384615384615385</v>
      </c>
      <c r="D19" s="115">
        <v>0</v>
      </c>
      <c r="E19" s="115">
        <v>0.53846153846153844</v>
      </c>
      <c r="F19" s="115">
        <v>0.15384615384615385</v>
      </c>
      <c r="G19" s="115">
        <v>0.875</v>
      </c>
      <c r="H19" s="115">
        <f t="shared" si="0"/>
        <v>1</v>
      </c>
      <c r="J19" s="115">
        <f t="shared" si="1"/>
        <v>0.69230769230769229</v>
      </c>
      <c r="L19" s="88">
        <v>2031.25</v>
      </c>
      <c r="M19" s="125">
        <v>14</v>
      </c>
      <c r="P19" s="159"/>
      <c r="Q19" s="159"/>
      <c r="R19" s="159"/>
      <c r="S19" s="159"/>
      <c r="T19" s="159"/>
      <c r="U19" s="159"/>
    </row>
    <row r="20" spans="1:21" x14ac:dyDescent="0.25">
      <c r="A20" s="74">
        <v>122</v>
      </c>
      <c r="B20" s="115">
        <v>0.13333333333333333</v>
      </c>
      <c r="C20" s="115">
        <v>6.6666666666666666E-2</v>
      </c>
      <c r="D20" s="115">
        <v>6.6666666666666666E-2</v>
      </c>
      <c r="E20" s="115">
        <v>0.46666666666666667</v>
      </c>
      <c r="F20" s="115">
        <v>0.26666666666666666</v>
      </c>
      <c r="G20" s="115">
        <v>1</v>
      </c>
      <c r="H20" s="115">
        <f t="shared" si="0"/>
        <v>1</v>
      </c>
      <c r="J20" s="115">
        <f t="shared" si="1"/>
        <v>0.73333333333333339</v>
      </c>
      <c r="L20" s="88">
        <v>2187.5</v>
      </c>
      <c r="M20" s="125">
        <v>14</v>
      </c>
      <c r="P20" s="159"/>
      <c r="Q20" s="159"/>
      <c r="R20" s="159"/>
      <c r="S20" s="159"/>
      <c r="T20" s="159"/>
      <c r="U20" s="159"/>
    </row>
    <row r="21" spans="1:21" x14ac:dyDescent="0.25">
      <c r="A21" s="74">
        <v>123</v>
      </c>
      <c r="B21" s="115">
        <v>0.15384615384615385</v>
      </c>
      <c r="C21" s="115">
        <v>0.15384615384615385</v>
      </c>
      <c r="D21" s="115">
        <v>0</v>
      </c>
      <c r="E21" s="115">
        <v>0.53846153846153844</v>
      </c>
      <c r="F21" s="115">
        <v>0.15384615384615385</v>
      </c>
      <c r="G21" s="115">
        <v>0.875</v>
      </c>
      <c r="H21" s="115">
        <f t="shared" si="0"/>
        <v>1</v>
      </c>
      <c r="J21" s="115">
        <f t="shared" si="1"/>
        <v>0.69230769230769229</v>
      </c>
      <c r="L21" s="88">
        <v>2031.25</v>
      </c>
      <c r="M21" s="125">
        <v>14</v>
      </c>
      <c r="P21" s="159"/>
      <c r="Q21" s="159"/>
      <c r="R21" s="159"/>
      <c r="S21" s="159"/>
      <c r="T21" s="159"/>
      <c r="U21" s="159"/>
    </row>
    <row r="22" spans="1:21" x14ac:dyDescent="0.25">
      <c r="A22" s="74">
        <v>124</v>
      </c>
      <c r="B22" s="115">
        <v>0.13333333333333333</v>
      </c>
      <c r="C22" s="115">
        <v>6.6666666666666666E-2</v>
      </c>
      <c r="D22" s="115">
        <v>6.6666666666666666E-2</v>
      </c>
      <c r="E22" s="115">
        <v>0.46666666666666667</v>
      </c>
      <c r="F22" s="115">
        <v>0.26666666666666666</v>
      </c>
      <c r="G22" s="115">
        <v>1</v>
      </c>
      <c r="H22" s="115">
        <f t="shared" si="0"/>
        <v>1</v>
      </c>
      <c r="J22" s="115">
        <f t="shared" si="1"/>
        <v>0.73333333333333339</v>
      </c>
      <c r="L22" s="88">
        <v>2343.75</v>
      </c>
      <c r="M22" s="125">
        <v>16</v>
      </c>
      <c r="P22" s="159"/>
      <c r="Q22" s="159"/>
      <c r="R22" s="159"/>
      <c r="S22" s="159"/>
      <c r="T22" s="159"/>
      <c r="U22" s="159"/>
    </row>
    <row r="23" spans="1:21" x14ac:dyDescent="0.25">
      <c r="A23" s="74">
        <v>125</v>
      </c>
      <c r="B23" s="115">
        <v>0</v>
      </c>
      <c r="C23" s="115">
        <v>0.22222222222222221</v>
      </c>
      <c r="D23" s="115">
        <v>0</v>
      </c>
      <c r="E23" s="115">
        <v>0.55555555555555558</v>
      </c>
      <c r="F23" s="115">
        <v>0.22222222222222221</v>
      </c>
      <c r="G23" s="115">
        <v>0.875</v>
      </c>
      <c r="H23" s="115">
        <f t="shared" si="0"/>
        <v>1</v>
      </c>
      <c r="J23" s="115">
        <f t="shared" si="1"/>
        <v>0.77777777777777779</v>
      </c>
      <c r="L23" s="88">
        <v>1406.25</v>
      </c>
      <c r="M23" s="125">
        <v>16</v>
      </c>
      <c r="P23" s="159"/>
      <c r="Q23" s="159"/>
      <c r="R23" s="159"/>
      <c r="S23" s="159"/>
      <c r="T23" s="159"/>
      <c r="U23" s="159"/>
    </row>
    <row r="24" spans="1:21" x14ac:dyDescent="0.25">
      <c r="A24" s="74">
        <v>126</v>
      </c>
      <c r="B24" s="115">
        <v>0.13333333333333333</v>
      </c>
      <c r="C24" s="115">
        <v>6.6666666666666666E-2</v>
      </c>
      <c r="D24" s="115">
        <v>6.6666666666666666E-2</v>
      </c>
      <c r="E24" s="115">
        <v>0.46666666666666667</v>
      </c>
      <c r="F24" s="115">
        <v>0.26666666666666666</v>
      </c>
      <c r="G24" s="115">
        <v>1</v>
      </c>
      <c r="H24" s="115">
        <f t="shared" si="0"/>
        <v>1</v>
      </c>
      <c r="J24" s="115">
        <f t="shared" si="1"/>
        <v>0.73333333333333339</v>
      </c>
      <c r="L24" s="88">
        <v>2343.75</v>
      </c>
      <c r="M24" s="125">
        <v>14</v>
      </c>
      <c r="P24" s="159"/>
      <c r="Q24" s="159"/>
      <c r="R24" s="159"/>
      <c r="S24" s="159"/>
      <c r="T24" s="159"/>
      <c r="U24" s="159"/>
    </row>
    <row r="25" spans="1:21" x14ac:dyDescent="0.25">
      <c r="A25" s="74">
        <v>127</v>
      </c>
      <c r="B25" s="115">
        <v>0.15384615384615385</v>
      </c>
      <c r="C25" s="115">
        <v>0.15384615384615385</v>
      </c>
      <c r="D25" s="115">
        <v>0</v>
      </c>
      <c r="E25" s="115">
        <v>0.53846153846153844</v>
      </c>
      <c r="F25" s="115">
        <v>0.15384615384615385</v>
      </c>
      <c r="G25" s="115">
        <v>0.875</v>
      </c>
      <c r="H25" s="115">
        <f t="shared" si="0"/>
        <v>1</v>
      </c>
      <c r="J25" s="115">
        <f t="shared" si="1"/>
        <v>0.69230769230769229</v>
      </c>
      <c r="L25" s="88">
        <v>2031.25</v>
      </c>
      <c r="M25" s="125">
        <v>14</v>
      </c>
      <c r="P25" s="159"/>
      <c r="Q25" s="159"/>
      <c r="R25" s="159"/>
      <c r="S25" s="159"/>
      <c r="T25" s="159"/>
      <c r="U25" s="159"/>
    </row>
    <row r="26" spans="1:21" x14ac:dyDescent="0.25">
      <c r="A26" s="74">
        <v>128</v>
      </c>
      <c r="B26" s="115">
        <v>0.13333333333333333</v>
      </c>
      <c r="C26" s="115">
        <v>6.6666666666666666E-2</v>
      </c>
      <c r="D26" s="115">
        <v>6.6666666666666666E-2</v>
      </c>
      <c r="E26" s="115">
        <v>0.46666666666666667</v>
      </c>
      <c r="F26" s="115">
        <v>0.26666666666666666</v>
      </c>
      <c r="G26" s="115">
        <v>1</v>
      </c>
      <c r="H26" s="115">
        <f t="shared" si="0"/>
        <v>1</v>
      </c>
      <c r="J26" s="115">
        <f t="shared" si="1"/>
        <v>0.73333333333333339</v>
      </c>
      <c r="L26" s="88">
        <v>2343.75</v>
      </c>
      <c r="M26" s="125">
        <v>18</v>
      </c>
      <c r="P26" s="159"/>
      <c r="Q26" s="159"/>
      <c r="R26" s="159"/>
      <c r="S26" s="159"/>
      <c r="T26" s="159"/>
      <c r="U26" s="159"/>
    </row>
    <row r="27" spans="1:21" x14ac:dyDescent="0.25">
      <c r="L27" s="19"/>
      <c r="P27" s="159"/>
      <c r="Q27" s="159"/>
      <c r="R27" s="159"/>
      <c r="S27" s="159"/>
      <c r="T27" s="159"/>
      <c r="U27" s="159"/>
    </row>
    <row r="28" spans="1:21" x14ac:dyDescent="0.25">
      <c r="P28" s="159"/>
      <c r="Q28" s="159"/>
      <c r="R28" s="159"/>
      <c r="S28" s="159"/>
      <c r="T28" s="159"/>
      <c r="U28" s="159"/>
    </row>
    <row r="29" spans="1:21" x14ac:dyDescent="0.25">
      <c r="A29" s="10" t="s">
        <v>7</v>
      </c>
      <c r="B29" s="11">
        <f>COUNT(A4:A26)</f>
        <v>23</v>
      </c>
      <c r="P29" s="159"/>
      <c r="Q29" s="159"/>
      <c r="R29" s="159"/>
      <c r="S29" s="159"/>
      <c r="T29" s="159"/>
      <c r="U29" s="159"/>
    </row>
    <row r="30" spans="1:21" x14ac:dyDescent="0.25">
      <c r="A30" s="12" t="s">
        <v>8</v>
      </c>
      <c r="B30" s="13">
        <f t="shared" ref="B30:G30" si="2">AVERAGE(B4:B26)</f>
        <v>0.13979734986599973</v>
      </c>
      <c r="C30" s="13">
        <f t="shared" si="2"/>
        <v>0.14744909616191082</v>
      </c>
      <c r="D30" s="13">
        <f t="shared" si="2"/>
        <v>9.6903325507444543E-2</v>
      </c>
      <c r="E30" s="13">
        <f t="shared" si="2"/>
        <v>0.32504508903250323</v>
      </c>
      <c r="F30" s="13">
        <f t="shared" si="2"/>
        <v>0.29080513943214176</v>
      </c>
      <c r="G30" s="15">
        <f t="shared" si="2"/>
        <v>0.85891304347826081</v>
      </c>
      <c r="H30" s="7">
        <f t="shared" ref="H30" si="3">SUM(B30:F30)</f>
        <v>1.0000000000000002</v>
      </c>
      <c r="J30" s="15">
        <f>AVERAGE(J4:J26)</f>
        <v>0.61585022846464488</v>
      </c>
      <c r="L30" s="11">
        <f>AVERAGE(L4:L26)</f>
        <v>2109.375</v>
      </c>
      <c r="M30" s="39">
        <f>AVERAGE(M4:M26)</f>
        <v>15.565217391304348</v>
      </c>
      <c r="N30" s="94"/>
      <c r="O30" s="95"/>
      <c r="P30" s="159"/>
      <c r="Q30" s="160"/>
      <c r="R30" s="160"/>
      <c r="S30" s="160"/>
      <c r="T30" s="160"/>
      <c r="U30" s="159"/>
    </row>
    <row r="31" spans="1:21" x14ac:dyDescent="0.25">
      <c r="A31" s="12" t="s">
        <v>9</v>
      </c>
      <c r="B31" s="13">
        <f>_xlfn.STDEV.S(B4:B11)</f>
        <v>2.5212230572847747E-2</v>
      </c>
      <c r="C31" s="13">
        <f>_xlfn.STDEV.S(C4:C11)</f>
        <v>7.170951057628358E-2</v>
      </c>
      <c r="D31" s="13">
        <f>_xlfn.STDEV.S(D4:D11)</f>
        <v>8.8268861692200287E-2</v>
      </c>
      <c r="E31" s="13">
        <f>_xlfn.STDEV.S(E4:E11)</f>
        <v>0.16333264279705975</v>
      </c>
      <c r="F31" s="13">
        <f>_xlfn.STDEV.S(F4:F11)</f>
        <v>0.1276675175770759</v>
      </c>
      <c r="G31" s="13">
        <f>_xlfn.STDEV.S(G4:G26)</f>
        <v>0.13708786599824457</v>
      </c>
      <c r="J31" s="13">
        <f>_xlfn.STDEV.S(J4:J26)</f>
        <v>0.14655502510444829</v>
      </c>
      <c r="L31" s="11">
        <f>_xlfn.STDEV.S(L4:L26)</f>
        <v>465.78131909288624</v>
      </c>
      <c r="M31" s="13">
        <f>_xlfn.STDEV.S(M4:M26)</f>
        <v>1.5904855449750881</v>
      </c>
      <c r="N31" s="95"/>
      <c r="O31" s="95"/>
      <c r="P31" s="159"/>
      <c r="Q31" s="160"/>
      <c r="R31" s="160"/>
      <c r="S31" s="160"/>
      <c r="T31" s="160"/>
      <c r="U31" s="159"/>
    </row>
    <row r="32" spans="1:21" x14ac:dyDescent="0.25">
      <c r="A32" s="12" t="s">
        <v>10</v>
      </c>
      <c r="B32" s="13">
        <f>_xlfn.CONFIDENCE.T(0.05,B31,$B$29)</f>
        <v>1.0902586071392731E-2</v>
      </c>
      <c r="C32" s="13">
        <f t="shared" ref="C32:G32" si="4">_xlfn.CONFIDENCE.T(0.05,C31,$B$29)</f>
        <v>3.1009517739273625E-2</v>
      </c>
      <c r="D32" s="13">
        <f t="shared" si="4"/>
        <v>3.8170318141524703E-2</v>
      </c>
      <c r="E32" s="13">
        <f t="shared" si="4"/>
        <v>7.0630331228239696E-2</v>
      </c>
      <c r="F32" s="13">
        <f t="shared" si="4"/>
        <v>5.5207574549319106E-2</v>
      </c>
      <c r="G32" s="13">
        <f t="shared" si="4"/>
        <v>5.9281238685760455E-2</v>
      </c>
      <c r="J32" s="13">
        <f>_xlfn.CONFIDENCE.T(0.05,J31,$B$29)</f>
        <v>6.337514528036832E-2</v>
      </c>
      <c r="L32" s="11">
        <f>_xlfn.CONFIDENCE.T(0.05,L31,$B$29)</f>
        <v>201.41894653803507</v>
      </c>
      <c r="M32" s="11">
        <f>_xlfn.CONFIDENCE.T(0.05,M31,$B$29)</f>
        <v>0.68777752524885993</v>
      </c>
      <c r="P32" s="159"/>
      <c r="Q32" s="159"/>
      <c r="R32" s="159"/>
      <c r="S32" s="159"/>
      <c r="T32" s="159"/>
      <c r="U32" s="159"/>
    </row>
    <row r="33" spans="1:21" x14ac:dyDescent="0.25">
      <c r="A33" s="12" t="s">
        <v>11</v>
      </c>
      <c r="B33" s="13">
        <f t="shared" ref="B33" si="5">B30+B32</f>
        <v>0.15069993593739245</v>
      </c>
      <c r="C33" s="13">
        <f t="shared" ref="C33:G33" si="6">C30+C32</f>
        <v>0.17845861390118445</v>
      </c>
      <c r="D33" s="13">
        <f t="shared" si="6"/>
        <v>0.13507364364896923</v>
      </c>
      <c r="E33" s="13">
        <f t="shared" si="6"/>
        <v>0.39567542026074293</v>
      </c>
      <c r="F33" s="13">
        <f t="shared" si="6"/>
        <v>0.34601271398146088</v>
      </c>
      <c r="G33" s="13">
        <f t="shared" si="6"/>
        <v>0.91819428216402121</v>
      </c>
      <c r="J33" s="13">
        <f t="shared" ref="J33" si="7">J30+J32</f>
        <v>0.67922537374501324</v>
      </c>
      <c r="L33" s="11">
        <f t="shared" ref="L33:M33" si="8">L30+L32</f>
        <v>2310.793946538035</v>
      </c>
      <c r="M33" s="11">
        <f t="shared" si="8"/>
        <v>16.252994916553206</v>
      </c>
      <c r="P33" s="159"/>
      <c r="Q33" s="159"/>
      <c r="R33" s="159"/>
      <c r="S33" s="159"/>
      <c r="T33" s="159"/>
      <c r="U33" s="159"/>
    </row>
    <row r="34" spans="1:21" x14ac:dyDescent="0.25">
      <c r="A34" s="12" t="s">
        <v>12</v>
      </c>
      <c r="B34" s="13">
        <f t="shared" ref="B34" si="9">B30-B32</f>
        <v>0.12889476379460701</v>
      </c>
      <c r="C34" s="13">
        <f t="shared" ref="C34:G34" si="10">C30-C32</f>
        <v>0.11643957842263719</v>
      </c>
      <c r="D34" s="13">
        <f t="shared" si="10"/>
        <v>5.873300736591984E-2</v>
      </c>
      <c r="E34" s="13">
        <f t="shared" si="10"/>
        <v>0.25441475780426354</v>
      </c>
      <c r="F34" s="13">
        <f t="shared" si="10"/>
        <v>0.23559756488282266</v>
      </c>
      <c r="G34" s="13">
        <f t="shared" si="10"/>
        <v>0.7996318047925004</v>
      </c>
      <c r="J34" s="13">
        <f t="shared" ref="J34" si="11">J30-J32</f>
        <v>0.55247508318427652</v>
      </c>
      <c r="L34" s="11">
        <f t="shared" ref="L34:M34" si="12">L30-L32</f>
        <v>1907.956053461965</v>
      </c>
      <c r="M34" s="11">
        <f t="shared" si="12"/>
        <v>14.877439866055488</v>
      </c>
      <c r="P34" s="159"/>
      <c r="Q34" s="159"/>
      <c r="R34" s="159"/>
      <c r="S34" s="159"/>
      <c r="T34" s="159"/>
      <c r="U34" s="159"/>
    </row>
    <row r="35" spans="1:21" x14ac:dyDescent="0.25">
      <c r="A35" s="14" t="s">
        <v>13</v>
      </c>
      <c r="B35" s="14" t="s">
        <v>110</v>
      </c>
      <c r="C35" s="161">
        <v>2.3999999999999998E-3</v>
      </c>
      <c r="E35" s="7">
        <v>4.7600000000000003E-2</v>
      </c>
      <c r="F35" s="161">
        <v>3.0999999999999999E-3</v>
      </c>
      <c r="G35" s="49">
        <v>5.1900000000000002E-2</v>
      </c>
      <c r="J35" s="49">
        <v>0.34789999999999999</v>
      </c>
      <c r="P35" s="159"/>
      <c r="Q35" s="159"/>
      <c r="R35" s="159"/>
      <c r="S35" s="159"/>
      <c r="T35" s="159"/>
      <c r="U35" s="159"/>
    </row>
    <row r="36" spans="1:21" x14ac:dyDescent="0.25">
      <c r="A36" s="68"/>
      <c r="B36" s="13"/>
      <c r="P36" s="159"/>
      <c r="Q36" s="159"/>
      <c r="R36" s="159"/>
      <c r="S36" s="159"/>
      <c r="T36" s="159"/>
      <c r="U36" s="159"/>
    </row>
    <row r="37" spans="1:21" x14ac:dyDescent="0.25">
      <c r="A37" s="12"/>
      <c r="B37" s="13"/>
      <c r="P37" s="159"/>
      <c r="Q37" s="159"/>
      <c r="R37" s="159"/>
      <c r="S37" s="159"/>
      <c r="T37" s="159"/>
      <c r="U37" s="159"/>
    </row>
    <row r="38" spans="1:21" x14ac:dyDescent="0.25">
      <c r="A38" s="12" t="s">
        <v>14</v>
      </c>
      <c r="B38" s="13">
        <v>0.1</v>
      </c>
      <c r="C38" s="7">
        <v>0.1</v>
      </c>
      <c r="E38" s="7">
        <v>0.4</v>
      </c>
      <c r="F38" s="7">
        <v>0.2</v>
      </c>
      <c r="G38" s="15">
        <v>0.8</v>
      </c>
      <c r="H38" s="7">
        <f>SUM(B38:F38)</f>
        <v>0.8</v>
      </c>
      <c r="J38" s="15">
        <v>0.65</v>
      </c>
      <c r="P38" s="159"/>
      <c r="Q38" s="159"/>
      <c r="R38" s="159"/>
      <c r="S38" s="159"/>
      <c r="T38" s="159"/>
      <c r="U38" s="159"/>
    </row>
    <row r="39" spans="1:21" x14ac:dyDescent="0.25">
      <c r="A39" s="12" t="s">
        <v>15</v>
      </c>
      <c r="B39" s="16">
        <v>10</v>
      </c>
      <c r="P39" s="159"/>
      <c r="Q39" s="159"/>
      <c r="R39" s="159"/>
      <c r="S39" s="159"/>
      <c r="T39" s="159"/>
      <c r="U39" s="159"/>
    </row>
    <row r="40" spans="1:21" x14ac:dyDescent="0.25">
      <c r="A40" s="12" t="s">
        <v>16</v>
      </c>
      <c r="B40" s="15" t="s">
        <v>17</v>
      </c>
      <c r="C40" s="17" t="s">
        <v>51</v>
      </c>
      <c r="P40" s="159"/>
      <c r="Q40" s="159"/>
      <c r="R40" s="159"/>
      <c r="S40" s="159"/>
      <c r="T40" s="159"/>
      <c r="U40" s="159"/>
    </row>
    <row r="41" spans="1:21" x14ac:dyDescent="0.25">
      <c r="C41" s="17" t="s">
        <v>52</v>
      </c>
      <c r="P41" s="159"/>
      <c r="Q41" s="159"/>
      <c r="R41" s="159"/>
      <c r="S41" s="159"/>
      <c r="T41" s="159"/>
      <c r="U41" s="159"/>
    </row>
    <row r="42" spans="1:21" x14ac:dyDescent="0.25">
      <c r="P42" s="159"/>
      <c r="Q42" s="159"/>
      <c r="R42" s="159"/>
      <c r="S42" s="159"/>
      <c r="T42" s="159"/>
      <c r="U42" s="159"/>
    </row>
    <row r="43" spans="1:21" x14ac:dyDescent="0.25">
      <c r="Q43" s="18"/>
    </row>
    <row r="44" spans="1:21" x14ac:dyDescent="0.25">
      <c r="R44" s="18"/>
    </row>
    <row r="45" spans="1:21" x14ac:dyDescent="0.25">
      <c r="Q45" s="18"/>
      <c r="R45" s="18"/>
    </row>
    <row r="46" spans="1:21" x14ac:dyDescent="0.25">
      <c r="Q46" s="18"/>
      <c r="R46" s="18"/>
    </row>
    <row r="47" spans="1:21" x14ac:dyDescent="0.25">
      <c r="Q47" s="18"/>
      <c r="R47" s="18"/>
    </row>
    <row r="48" spans="1:21" x14ac:dyDescent="0.25">
      <c r="Q48" s="18"/>
      <c r="R48" s="18"/>
    </row>
    <row r="49" spans="17:18" x14ac:dyDescent="0.25">
      <c r="Q49" s="18"/>
      <c r="R49" s="18"/>
    </row>
    <row r="50" spans="17:18" x14ac:dyDescent="0.25">
      <c r="Q50" s="18"/>
      <c r="R50" s="18"/>
    </row>
    <row r="51" spans="17:18" x14ac:dyDescent="0.25">
      <c r="Q51" s="18"/>
      <c r="R51" s="18"/>
    </row>
    <row r="52" spans="17:18" x14ac:dyDescent="0.25">
      <c r="Q52" s="18"/>
    </row>
    <row r="53" spans="17:18" x14ac:dyDescent="0.25">
      <c r="R53" s="18"/>
    </row>
    <row r="54" spans="17:18" x14ac:dyDescent="0.25">
      <c r="R54" s="18"/>
    </row>
    <row r="55" spans="17:18" x14ac:dyDescent="0.25">
      <c r="R55" s="18"/>
    </row>
    <row r="56" spans="17:18" x14ac:dyDescent="0.25">
      <c r="R56" s="18"/>
    </row>
    <row r="57" spans="17:18" x14ac:dyDescent="0.25">
      <c r="R57" s="18"/>
    </row>
    <row r="58" spans="17:18" x14ac:dyDescent="0.25">
      <c r="R58" s="18"/>
    </row>
    <row r="59" spans="17:18" x14ac:dyDescent="0.25">
      <c r="R59" s="18"/>
    </row>
    <row r="60" spans="17:18" x14ac:dyDescent="0.25">
      <c r="R60" s="1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AE80-38CE-41DE-9462-24FC4A93FF77}">
  <dimension ref="A1:I32"/>
  <sheetViews>
    <sheetView workbookViewId="0">
      <selection activeCell="M21" sqref="M21"/>
    </sheetView>
  </sheetViews>
  <sheetFormatPr defaultRowHeight="15" x14ac:dyDescent="0.25"/>
  <sheetData>
    <row r="1" spans="1:9" x14ac:dyDescent="0.25">
      <c r="A1" s="103" t="s">
        <v>75</v>
      </c>
      <c r="B1" s="104"/>
      <c r="C1" s="104"/>
      <c r="D1" s="104"/>
      <c r="E1" s="103"/>
      <c r="F1" s="103"/>
      <c r="G1" s="21"/>
      <c r="H1" s="21"/>
      <c r="I1" s="21"/>
    </row>
    <row r="3" spans="1:9" x14ac:dyDescent="0.25">
      <c r="A3" s="20" t="s">
        <v>18</v>
      </c>
      <c r="B3" s="20"/>
      <c r="C3" s="20"/>
      <c r="D3" s="20" t="s">
        <v>19</v>
      </c>
      <c r="E3" s="20"/>
      <c r="F3" s="20"/>
      <c r="G3" s="20"/>
      <c r="H3" s="20"/>
      <c r="I3" s="20" t="s">
        <v>20</v>
      </c>
    </row>
    <row r="5" spans="1:9" x14ac:dyDescent="0.25">
      <c r="A5" s="20" t="s">
        <v>21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0" t="s">
        <v>22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0" t="s">
        <v>23</v>
      </c>
      <c r="B7" s="20"/>
      <c r="C7" s="20"/>
      <c r="D7" s="20"/>
      <c r="E7" s="20"/>
      <c r="F7" s="20"/>
      <c r="G7" s="20"/>
      <c r="H7" s="20"/>
      <c r="I7" s="20"/>
    </row>
    <row r="8" spans="1:9" x14ac:dyDescent="0.25">
      <c r="A8" s="20" t="s">
        <v>24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144" t="s">
        <v>98</v>
      </c>
      <c r="B9" s="145"/>
      <c r="C9" s="145"/>
      <c r="D9" s="145"/>
      <c r="E9" s="145"/>
      <c r="F9" s="145"/>
      <c r="G9" s="145"/>
      <c r="H9" s="20"/>
      <c r="I9" s="20"/>
    </row>
    <row r="10" spans="1:9" x14ac:dyDescent="0.25">
      <c r="A10" s="20" t="s">
        <v>25</v>
      </c>
      <c r="B10" s="20"/>
      <c r="C10" s="20"/>
      <c r="D10" s="20"/>
      <c r="E10" s="20"/>
      <c r="F10" s="20"/>
      <c r="G10" s="20"/>
      <c r="H10" s="20"/>
      <c r="I10" s="20"/>
    </row>
    <row r="11" spans="1:9" x14ac:dyDescent="0.25">
      <c r="A11" s="20" t="s">
        <v>104</v>
      </c>
      <c r="B11" s="20"/>
      <c r="C11" s="20"/>
      <c r="D11" s="20"/>
      <c r="E11" s="20"/>
      <c r="F11" s="20"/>
      <c r="G11" s="20"/>
      <c r="H11" s="20"/>
      <c r="I11" s="20"/>
    </row>
    <row r="12" spans="1:9" x14ac:dyDescent="0.25">
      <c r="A12" s="20" t="s">
        <v>26</v>
      </c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37" t="s">
        <v>101</v>
      </c>
      <c r="B13" s="112"/>
      <c r="C13" s="112"/>
      <c r="D13" s="112"/>
      <c r="E13" s="112"/>
      <c r="F13" s="20"/>
      <c r="G13" s="20"/>
      <c r="H13" s="20"/>
      <c r="I13" s="20"/>
    </row>
    <row r="14" spans="1:9" x14ac:dyDescent="0.25">
      <c r="A14" s="37" t="s">
        <v>100</v>
      </c>
      <c r="B14" s="112"/>
      <c r="C14" s="112"/>
      <c r="D14" s="112"/>
      <c r="E14" s="112"/>
      <c r="F14" s="20"/>
      <c r="G14" s="20"/>
      <c r="H14" s="20"/>
      <c r="I14" s="20"/>
    </row>
    <row r="15" spans="1:9" x14ac:dyDescent="0.25">
      <c r="A15" s="20" t="s">
        <v>27</v>
      </c>
      <c r="B15" s="20"/>
      <c r="C15" s="20"/>
      <c r="D15" s="20"/>
      <c r="E15" s="20"/>
      <c r="F15" s="20"/>
      <c r="G15" s="20"/>
      <c r="H15" s="20"/>
      <c r="I15" s="20"/>
    </row>
    <row r="16" spans="1:9" x14ac:dyDescent="0.25">
      <c r="A16" s="23" t="s">
        <v>28</v>
      </c>
      <c r="B16" s="20"/>
      <c r="C16" s="20"/>
      <c r="D16" s="20"/>
      <c r="E16" s="20"/>
      <c r="F16" s="20"/>
      <c r="G16" s="20"/>
      <c r="H16" s="20"/>
      <c r="I16" s="20"/>
    </row>
    <row r="18" spans="1:4" x14ac:dyDescent="0.25">
      <c r="A18" s="37" t="s">
        <v>99</v>
      </c>
      <c r="B18" s="20"/>
      <c r="C18" s="20"/>
    </row>
    <row r="19" spans="1:4" x14ac:dyDescent="0.25">
      <c r="A19" s="20" t="s">
        <v>29</v>
      </c>
      <c r="B19" s="20"/>
      <c r="C19" s="20"/>
    </row>
    <row r="20" spans="1:4" x14ac:dyDescent="0.25">
      <c r="A20" s="20" t="s">
        <v>103</v>
      </c>
      <c r="B20" s="20"/>
      <c r="C20" s="20"/>
    </row>
    <row r="21" spans="1:4" x14ac:dyDescent="0.25">
      <c r="A21" s="112" t="s">
        <v>47</v>
      </c>
      <c r="B21" s="113"/>
      <c r="C21" s="113"/>
      <c r="D21" s="113"/>
    </row>
    <row r="22" spans="1:4" x14ac:dyDescent="0.25">
      <c r="A22" s="112" t="s">
        <v>48</v>
      </c>
      <c r="B22" s="113"/>
      <c r="C22" s="113"/>
      <c r="D22" s="113"/>
    </row>
    <row r="23" spans="1:4" x14ac:dyDescent="0.25">
      <c r="A23" s="47"/>
      <c r="B23" s="48"/>
      <c r="C23" s="48"/>
    </row>
    <row r="24" spans="1:4" x14ac:dyDescent="0.25">
      <c r="A24" s="21" t="s">
        <v>56</v>
      </c>
      <c r="B24" s="48"/>
      <c r="C24" s="48"/>
    </row>
    <row r="25" spans="1:4" x14ac:dyDescent="0.25">
      <c r="A25" s="37" t="s">
        <v>102</v>
      </c>
      <c r="B25" s="20"/>
      <c r="C25" s="20"/>
    </row>
    <row r="26" spans="1:4" x14ac:dyDescent="0.25">
      <c r="A26" s="37" t="s">
        <v>36</v>
      </c>
      <c r="B26" s="20"/>
      <c r="C26" s="20"/>
    </row>
    <row r="27" spans="1:4" x14ac:dyDescent="0.25">
      <c r="A27" s="20" t="s">
        <v>30</v>
      </c>
      <c r="B27" s="20"/>
      <c r="C27" s="20"/>
    </row>
    <row r="28" spans="1:4" x14ac:dyDescent="0.25">
      <c r="A28" s="20" t="s">
        <v>105</v>
      </c>
      <c r="B28" s="20"/>
      <c r="C28" s="20"/>
    </row>
    <row r="29" spans="1:4" x14ac:dyDescent="0.25">
      <c r="A29" s="22" t="s">
        <v>82</v>
      </c>
      <c r="B29" s="20"/>
      <c r="C29" s="20"/>
    </row>
    <row r="32" spans="1:4" x14ac:dyDescent="0.25">
      <c r="A32" s="20" t="s">
        <v>31</v>
      </c>
      <c r="B32" s="20"/>
      <c r="C32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C665-01EF-4641-B98C-DBEEF580A3B7}">
  <dimension ref="A1:N39"/>
  <sheetViews>
    <sheetView workbookViewId="0">
      <selection activeCell="J29" sqref="J29"/>
    </sheetView>
  </sheetViews>
  <sheetFormatPr defaultRowHeight="15" x14ac:dyDescent="0.25"/>
  <cols>
    <col min="2" max="2" width="13.85546875" customWidth="1"/>
    <col min="3" max="3" width="16.7109375" customWidth="1"/>
    <col min="4" max="5" width="10.28515625" customWidth="1"/>
    <col min="8" max="8" width="13.140625" customWidth="1"/>
    <col min="9" max="9" width="13.5703125" customWidth="1"/>
  </cols>
  <sheetData>
    <row r="1" spans="1:10" x14ac:dyDescent="0.25">
      <c r="A1" s="105" t="s">
        <v>32</v>
      </c>
      <c r="B1" s="106"/>
      <c r="C1" s="106"/>
      <c r="D1" s="25"/>
      <c r="E1" s="25"/>
      <c r="F1" s="25"/>
      <c r="G1" s="25"/>
      <c r="H1" s="25"/>
      <c r="I1" s="25"/>
      <c r="J1" s="25"/>
    </row>
    <row r="3" spans="1:10" x14ac:dyDescent="0.25">
      <c r="A3" s="25" t="s">
        <v>18</v>
      </c>
      <c r="B3" s="25"/>
      <c r="C3" s="25"/>
      <c r="D3" s="25" t="s">
        <v>19</v>
      </c>
      <c r="E3" s="25"/>
      <c r="F3" s="25"/>
      <c r="G3" s="25"/>
      <c r="H3" s="25"/>
      <c r="I3" s="25"/>
      <c r="J3" s="25" t="s">
        <v>20</v>
      </c>
    </row>
    <row r="4" spans="1:10" x14ac:dyDescent="0.25">
      <c r="A4" s="25" t="s">
        <v>23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x14ac:dyDescent="0.25">
      <c r="A5" s="111" t="s">
        <v>24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A6" s="32" t="s">
        <v>33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20" t="s">
        <v>29</v>
      </c>
      <c r="B7" s="20"/>
      <c r="C7" s="20"/>
      <c r="D7" s="25"/>
      <c r="E7" s="25"/>
      <c r="F7" s="25"/>
      <c r="G7" s="25"/>
      <c r="H7" s="25"/>
      <c r="I7" s="25"/>
      <c r="J7" s="25"/>
    </row>
    <row r="8" spans="1:10" x14ac:dyDescent="0.25">
      <c r="A8" s="20" t="s">
        <v>103</v>
      </c>
      <c r="B8" s="20"/>
      <c r="C8" s="20"/>
      <c r="D8" s="25"/>
      <c r="E8" s="25"/>
      <c r="F8" s="25"/>
      <c r="G8" s="25"/>
      <c r="H8" s="25"/>
      <c r="I8" s="25"/>
      <c r="J8" s="25"/>
    </row>
    <row r="9" spans="1:10" x14ac:dyDescent="0.25">
      <c r="A9" s="112" t="s">
        <v>47</v>
      </c>
      <c r="B9" s="113"/>
      <c r="C9" s="113"/>
      <c r="D9" s="25"/>
      <c r="E9" s="25"/>
      <c r="F9" s="25"/>
      <c r="G9" s="25"/>
      <c r="H9" s="25"/>
      <c r="I9" s="25"/>
      <c r="J9" s="25"/>
    </row>
    <row r="10" spans="1:10" x14ac:dyDescent="0.25">
      <c r="A10" s="112" t="s">
        <v>48</v>
      </c>
      <c r="B10" s="113"/>
      <c r="C10" s="113"/>
      <c r="D10" s="25"/>
      <c r="E10" s="25"/>
      <c r="F10" s="25"/>
      <c r="G10" s="25"/>
      <c r="H10" s="25"/>
      <c r="I10" s="25"/>
      <c r="J10" s="25"/>
    </row>
    <row r="11" spans="1:10" x14ac:dyDescent="0.25">
      <c r="A11" s="32"/>
      <c r="B11" s="25"/>
      <c r="C11" s="25"/>
      <c r="D11" s="25"/>
      <c r="E11" s="25"/>
      <c r="F11" s="25"/>
      <c r="G11" s="25"/>
      <c r="H11" s="25"/>
      <c r="I11" s="25"/>
      <c r="J11" s="25"/>
    </row>
    <row r="12" spans="1:10" x14ac:dyDescent="0.25">
      <c r="A12" s="32"/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s="110" t="s">
        <v>77</v>
      </c>
      <c r="B13" s="25"/>
      <c r="C13" s="25"/>
      <c r="D13" s="25"/>
      <c r="E13" s="25"/>
      <c r="F13" s="25"/>
      <c r="G13" s="25"/>
      <c r="H13" s="25"/>
      <c r="I13" s="30"/>
      <c r="J13" s="25"/>
    </row>
    <row r="14" spans="1:10" x14ac:dyDescent="0.25">
      <c r="A14" s="107" t="s">
        <v>109</v>
      </c>
      <c r="B14" s="25"/>
      <c r="C14" s="25"/>
      <c r="D14" s="25"/>
      <c r="E14" s="25"/>
      <c r="F14" s="25"/>
      <c r="G14" s="25"/>
      <c r="H14" s="25"/>
      <c r="I14" s="30"/>
      <c r="J14" s="25"/>
    </row>
    <row r="15" spans="1:10" x14ac:dyDescent="0.25">
      <c r="A15" s="107" t="s">
        <v>105</v>
      </c>
      <c r="B15" s="25"/>
      <c r="C15" s="25"/>
      <c r="D15" s="25"/>
      <c r="E15" s="25"/>
      <c r="F15" s="25"/>
      <c r="G15" s="25"/>
      <c r="H15" s="25"/>
      <c r="I15" s="30"/>
      <c r="J15" s="25"/>
    </row>
    <row r="16" spans="1:10" x14ac:dyDescent="0.25">
      <c r="A16" s="25"/>
      <c r="B16" s="25"/>
      <c r="C16" s="25"/>
      <c r="D16" s="25"/>
      <c r="E16" s="25"/>
      <c r="F16" s="25"/>
      <c r="G16" s="25"/>
      <c r="H16" s="25"/>
      <c r="I16" s="30"/>
      <c r="J16" s="25"/>
    </row>
    <row r="17" spans="1:14" ht="46.5" customHeight="1" x14ac:dyDescent="0.25">
      <c r="A17" s="133" t="s">
        <v>34</v>
      </c>
      <c r="B17" s="133" t="s">
        <v>90</v>
      </c>
      <c r="C17" s="133" t="s">
        <v>91</v>
      </c>
      <c r="D17" s="133" t="s">
        <v>92</v>
      </c>
      <c r="E17" s="133" t="s">
        <v>93</v>
      </c>
      <c r="F17" s="133" t="s">
        <v>94</v>
      </c>
      <c r="G17" s="133" t="s">
        <v>95</v>
      </c>
      <c r="H17" s="134" t="s">
        <v>89</v>
      </c>
      <c r="I17" s="135" t="s">
        <v>81</v>
      </c>
      <c r="J17" s="25"/>
    </row>
    <row r="18" spans="1:14" x14ac:dyDescent="0.25">
      <c r="A18" s="31" t="s">
        <v>8</v>
      </c>
      <c r="B18" s="27"/>
      <c r="C18" s="28"/>
      <c r="D18" s="27"/>
      <c r="E18" s="27"/>
      <c r="F18" s="27"/>
      <c r="G18" s="27"/>
      <c r="H18" s="27"/>
      <c r="I18" s="27"/>
      <c r="J18" s="25"/>
    </row>
    <row r="19" spans="1:14" x14ac:dyDescent="0.25">
      <c r="A19" s="31" t="s">
        <v>11</v>
      </c>
      <c r="B19" s="27"/>
      <c r="C19" s="27"/>
      <c r="D19" s="27"/>
      <c r="E19" s="27"/>
      <c r="F19" s="27"/>
      <c r="G19" s="27"/>
      <c r="H19" s="27"/>
      <c r="I19" s="27"/>
      <c r="J19" s="25"/>
    </row>
    <row r="20" spans="1:14" x14ac:dyDescent="0.25">
      <c r="A20" s="31" t="s">
        <v>12</v>
      </c>
      <c r="B20" s="27"/>
      <c r="C20" s="27"/>
      <c r="D20" s="27"/>
      <c r="E20" s="27"/>
      <c r="F20" s="27"/>
      <c r="G20" s="27"/>
      <c r="H20" s="27"/>
      <c r="I20" s="27"/>
      <c r="J20" s="25"/>
    </row>
    <row r="21" spans="1:14" x14ac:dyDescent="0.25">
      <c r="A21" s="31" t="s">
        <v>13</v>
      </c>
      <c r="B21" s="27"/>
      <c r="C21" s="27"/>
      <c r="D21" s="27"/>
      <c r="E21" s="27"/>
      <c r="F21" s="27"/>
      <c r="G21" s="27"/>
      <c r="H21" s="27"/>
      <c r="I21" s="27"/>
      <c r="J21" s="25"/>
    </row>
    <row r="22" spans="1:14" x14ac:dyDescent="0.25">
      <c r="A22" s="29"/>
      <c r="B22" s="27"/>
      <c r="C22" s="27"/>
      <c r="D22" s="27"/>
      <c r="E22" s="27"/>
      <c r="F22" s="27"/>
      <c r="G22" s="27"/>
      <c r="H22" s="27"/>
      <c r="I22" s="27"/>
      <c r="J22" s="25"/>
    </row>
    <row r="23" spans="1:14" x14ac:dyDescent="0.25">
      <c r="A23" s="31" t="s">
        <v>14</v>
      </c>
      <c r="B23" s="27"/>
      <c r="C23" s="27"/>
      <c r="D23" s="27"/>
      <c r="E23" s="27"/>
      <c r="F23" s="27"/>
      <c r="G23" s="27"/>
      <c r="H23" s="27"/>
      <c r="I23" s="27"/>
      <c r="J23" s="25"/>
    </row>
    <row r="24" spans="1:14" x14ac:dyDescent="0.25">
      <c r="A24" s="25"/>
      <c r="B24" s="25"/>
      <c r="C24" s="25"/>
      <c r="D24" s="25"/>
      <c r="E24" s="25"/>
      <c r="F24" s="25"/>
      <c r="G24" s="25"/>
      <c r="H24" s="25"/>
      <c r="I24" s="30"/>
    </row>
    <row r="26" spans="1:14" x14ac:dyDescent="0.25">
      <c r="A26" s="34" t="s">
        <v>35</v>
      </c>
      <c r="B26" s="34"/>
      <c r="C26" s="34"/>
      <c r="D26" s="26"/>
      <c r="E26" s="26"/>
      <c r="F26" s="26"/>
      <c r="G26" s="26"/>
      <c r="H26" s="26"/>
      <c r="I26" s="26"/>
    </row>
    <row r="27" spans="1:14" ht="17.25" x14ac:dyDescent="0.25">
      <c r="A27" s="40" t="s">
        <v>106</v>
      </c>
      <c r="B27" s="33"/>
      <c r="C27" s="33"/>
      <c r="F27" s="138"/>
      <c r="G27" s="138"/>
      <c r="H27" s="138"/>
      <c r="I27" s="138"/>
      <c r="J27" s="138"/>
      <c r="K27" s="138"/>
      <c r="L27" s="138"/>
      <c r="M27" s="138"/>
      <c r="N27" s="138"/>
    </row>
    <row r="28" spans="1:14" x14ac:dyDescent="0.25">
      <c r="F28" s="138"/>
      <c r="G28" s="138"/>
      <c r="H28" s="138"/>
      <c r="I28" s="138"/>
      <c r="J28" s="138"/>
      <c r="K28" s="138"/>
      <c r="L28" s="138"/>
      <c r="M28" s="138"/>
      <c r="N28" s="138"/>
    </row>
    <row r="29" spans="1:14" ht="30" x14ac:dyDescent="0.25">
      <c r="A29" s="131" t="s">
        <v>34</v>
      </c>
      <c r="B29" s="131" t="s">
        <v>69</v>
      </c>
      <c r="C29" s="132" t="s">
        <v>87</v>
      </c>
      <c r="F29" s="139"/>
      <c r="G29" s="139"/>
      <c r="H29" s="139"/>
      <c r="I29" s="139"/>
      <c r="J29" s="139"/>
      <c r="K29" s="138"/>
      <c r="L29" s="138"/>
      <c r="M29" s="138"/>
      <c r="N29" s="138"/>
    </row>
    <row r="30" spans="1:14" x14ac:dyDescent="0.25">
      <c r="A30" s="35" t="s">
        <v>4</v>
      </c>
      <c r="B30" s="24">
        <v>0.87</v>
      </c>
      <c r="C30" s="136">
        <v>5.59</v>
      </c>
      <c r="F30" s="140"/>
      <c r="G30" s="140"/>
      <c r="H30" s="140"/>
      <c r="I30" s="140"/>
      <c r="J30" s="140"/>
      <c r="K30" s="138"/>
      <c r="L30" s="138"/>
      <c r="M30" s="138"/>
      <c r="N30" s="138"/>
    </row>
    <row r="31" spans="1:14" x14ac:dyDescent="0.25">
      <c r="A31" s="35" t="s">
        <v>67</v>
      </c>
      <c r="B31" s="36">
        <v>0.7</v>
      </c>
      <c r="C31" s="137">
        <v>4.47</v>
      </c>
      <c r="F31" s="138"/>
      <c r="G31" s="140"/>
      <c r="H31" s="140"/>
      <c r="I31" s="140"/>
      <c r="J31" s="140"/>
      <c r="K31" s="140"/>
      <c r="L31" s="140"/>
      <c r="M31" s="140"/>
      <c r="N31" s="138"/>
    </row>
    <row r="32" spans="1:14" x14ac:dyDescent="0.25">
      <c r="A32" s="35" t="s">
        <v>53</v>
      </c>
      <c r="B32" s="36">
        <v>0.43</v>
      </c>
      <c r="C32" s="137">
        <v>2.79</v>
      </c>
      <c r="F32" s="138"/>
      <c r="G32" s="141"/>
      <c r="H32" s="141"/>
      <c r="I32" s="141"/>
      <c r="J32" s="141"/>
      <c r="K32" s="141"/>
      <c r="L32" s="141"/>
      <c r="M32" s="141"/>
      <c r="N32" s="138"/>
    </row>
    <row r="33" spans="1:14" x14ac:dyDescent="0.25">
      <c r="A33" s="35" t="s">
        <v>49</v>
      </c>
      <c r="B33" s="36">
        <v>2.2599999999999998</v>
      </c>
      <c r="C33" s="137">
        <v>14.53</v>
      </c>
      <c r="F33" s="138"/>
      <c r="G33" s="142"/>
      <c r="H33" s="142"/>
      <c r="I33" s="142"/>
      <c r="J33" s="142"/>
      <c r="K33" s="142"/>
      <c r="L33" s="142"/>
      <c r="M33" s="138"/>
      <c r="N33" s="138"/>
    </row>
    <row r="34" spans="1:14" x14ac:dyDescent="0.25">
      <c r="A34" s="35" t="s">
        <v>37</v>
      </c>
      <c r="B34" s="36">
        <v>11.13</v>
      </c>
      <c r="C34" s="137">
        <v>71.510000000000005</v>
      </c>
      <c r="F34" s="138"/>
      <c r="G34" s="138"/>
      <c r="H34" s="138"/>
      <c r="I34" s="138"/>
      <c r="J34" s="138"/>
      <c r="K34" s="138"/>
      <c r="L34" s="138"/>
      <c r="M34" s="138"/>
      <c r="N34" s="138"/>
    </row>
    <row r="35" spans="1:14" x14ac:dyDescent="0.25">
      <c r="A35" s="56" t="s">
        <v>3</v>
      </c>
      <c r="B35" s="74">
        <v>0.17</v>
      </c>
      <c r="C35" s="88">
        <v>1.1200000000000001</v>
      </c>
      <c r="F35" s="138"/>
      <c r="G35" s="138"/>
      <c r="H35" s="138"/>
      <c r="I35" s="138"/>
      <c r="J35" s="138"/>
      <c r="K35" s="138"/>
      <c r="L35" s="138"/>
      <c r="M35" s="138"/>
      <c r="N35" s="138"/>
    </row>
    <row r="36" spans="1:14" x14ac:dyDescent="0.25">
      <c r="A36" s="108" t="s">
        <v>38</v>
      </c>
      <c r="B36" s="109">
        <f>SUM(B30:B35)</f>
        <v>15.56</v>
      </c>
      <c r="C36" s="109">
        <f>SUM(C30:C35)</f>
        <v>100.01</v>
      </c>
    </row>
    <row r="38" spans="1:14" x14ac:dyDescent="0.25">
      <c r="A38" s="34" t="s">
        <v>76</v>
      </c>
      <c r="B38" s="33"/>
      <c r="C38" s="33"/>
    </row>
    <row r="39" spans="1:14" x14ac:dyDescent="0.25">
      <c r="A39" s="33"/>
      <c r="B39" s="33"/>
      <c r="C39" s="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B5227C4E08BD49B8632E0DF10A04C1" ma:contentTypeVersion="13" ma:contentTypeDescription="Create a new document." ma:contentTypeScope="" ma:versionID="109f39bdecc5aa94f955ada9f106e78e">
  <xsd:schema xmlns:xsd="http://www.w3.org/2001/XMLSchema" xmlns:xs="http://www.w3.org/2001/XMLSchema" xmlns:p="http://schemas.microsoft.com/office/2006/metadata/properties" xmlns:ns3="d8f147d2-aeeb-4c30-9e0a-6b127db2c1eb" xmlns:ns4="939a0a10-d1cc-4762-acd5-36a39ab25877" targetNamespace="http://schemas.microsoft.com/office/2006/metadata/properties" ma:root="true" ma:fieldsID="ea2293beaa284d0d905aabf03e0405dc" ns3:_="" ns4:_="">
    <xsd:import namespace="d8f147d2-aeeb-4c30-9e0a-6b127db2c1eb"/>
    <xsd:import namespace="939a0a10-d1cc-4762-acd5-36a39ab258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147d2-aeeb-4c30-9e0a-6b127db2c1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0a10-d1cc-4762-acd5-36a39ab25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5F1CCA-3B1E-49C3-A4C0-C0F3D811D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147d2-aeeb-4c30-9e0a-6b127db2c1eb"/>
    <ds:schemaRef ds:uri="939a0a10-d1cc-4762-acd5-36a39ab25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C8CEA8-D6F5-4B6B-B943-D296AE517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6B0804-A4C0-47AF-BE5F-E53FBA80B2DC}">
  <ds:schemaRefs>
    <ds:schemaRef ds:uri="http://purl.org/dc/elements/1.1/"/>
    <ds:schemaRef ds:uri="http://schemas.microsoft.com/office/2006/metadata/properties"/>
    <ds:schemaRef ds:uri="d8f147d2-aeeb-4c30-9e0a-6b127db2c1e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39a0a10-d1cc-4762-acd5-36a39ab2587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Comp_SO_ED</vt:lpstr>
      <vt:lpstr>Residual Trees</vt:lpstr>
      <vt:lpstr>Ecosite</vt:lpstr>
      <vt:lpstr>Calculations</vt:lpstr>
      <vt:lpstr>Set-up screen</vt:lpstr>
      <vt:lpstr>Output screen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Gurung, Meena (MNRF)</dc:creator>
  <cp:lastModifiedBy>Russell, Lindsey (MNRF)</cp:lastModifiedBy>
  <dcterms:created xsi:type="dcterms:W3CDTF">2019-12-13T16:35:20Z</dcterms:created>
  <dcterms:modified xsi:type="dcterms:W3CDTF">2021-03-19T20:56:48Z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gordon.kayahara@ontario.ca</vt:lpwstr>
  </property>
  <property fmtid="{D5CDD505-2E9C-101B-9397-08002B2CF9AE}" pid="5" name="MSIP_Label_034a106e-6316-442c-ad35-738afd673d2b_SetDate">
    <vt:lpwstr>2020-02-25T22:23:45.5740543Z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f038dd38-be02-4bcd-9492-170ae25af294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  <property fmtid="{D5CDD505-2E9C-101B-9397-08002B2CF9AE}" pid="11" name="ContentTypeId">
    <vt:lpwstr>0x010100A3B5227C4E08BD49B8632E0DF10A04C1</vt:lpwstr>
  </property>
</Properties>
</file>