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NR_SR_External\GI_MGMT\GISupport\OldGrowthAnalysis\Documents_GWatt\"/>
    </mc:Choice>
  </mc:AlternateContent>
  <xr:revisionPtr revIDLastSave="0" documentId="13_ncr:1_{5D49DB22-8E40-4DB3-B13C-5C8D86E14300}" xr6:coauthVersionLast="47" xr6:coauthVersionMax="47" xr10:uidLastSave="{00000000-0000-0000-0000-000000000000}"/>
  <bookViews>
    <workbookView xWindow="-120" yWindow="-120" windowWidth="29040" windowHeight="17640" xr2:uid="{81CC09A0-CCBA-490A-882D-74783881A46D}"/>
  </bookViews>
  <sheets>
    <sheet name="User Entry" sheetId="2" r:id="rId1"/>
    <sheet name="Central Ontario FE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AG4" i="1"/>
  <c r="AG5" i="1" s="1"/>
  <c r="W4" i="1"/>
  <c r="V4" i="1"/>
  <c r="V5" i="1" s="1"/>
  <c r="U4" i="1"/>
  <c r="U5" i="1" s="1"/>
  <c r="U57" i="1" s="1"/>
  <c r="T4" i="1"/>
  <c r="T5" i="1" s="1"/>
  <c r="S4" i="1"/>
  <c r="S5" i="1" s="1"/>
  <c r="R4" i="1"/>
  <c r="R5" i="1" s="1"/>
  <c r="Q4" i="1"/>
  <c r="P4" i="1"/>
  <c r="P5" i="1" s="1"/>
  <c r="P59" i="1" s="1"/>
  <c r="O4" i="1"/>
  <c r="O5" i="1" s="1"/>
  <c r="N4" i="1"/>
  <c r="M4" i="1"/>
  <c r="M5" i="1" s="1"/>
  <c r="L4" i="1"/>
  <c r="L5" i="1" s="1"/>
  <c r="K4" i="1"/>
  <c r="K5" i="1" s="1"/>
  <c r="K56" i="1" s="1"/>
  <c r="J4" i="1"/>
  <c r="J5" i="1" s="1"/>
  <c r="I4" i="1"/>
  <c r="I5" i="1" s="1"/>
  <c r="H4" i="1"/>
  <c r="H5" i="1" s="1"/>
  <c r="G4" i="1"/>
  <c r="G5" i="1" s="1"/>
  <c r="F4" i="1"/>
  <c r="E4" i="1"/>
  <c r="D4" i="1"/>
  <c r="D5" i="1" s="1"/>
  <c r="D55" i="1" s="1"/>
  <c r="C56" i="1"/>
  <c r="C51" i="1"/>
  <c r="C46" i="1"/>
  <c r="C41" i="1"/>
  <c r="C36" i="1"/>
  <c r="C5" i="1"/>
  <c r="C55" i="1" s="1"/>
  <c r="Y4" i="1" l="1"/>
  <c r="Y5" i="1" s="1"/>
  <c r="Y48" i="1" s="1"/>
  <c r="X4" i="1"/>
  <c r="X5" i="1" s="1"/>
  <c r="X59" i="1" s="1"/>
  <c r="Z4" i="1"/>
  <c r="Z5" i="1" s="1"/>
  <c r="Z58" i="1" s="1"/>
  <c r="AA4" i="1"/>
  <c r="AA5" i="1" s="1"/>
  <c r="AA54" i="1" s="1"/>
  <c r="W5" i="1"/>
  <c r="W45" i="1" s="1"/>
  <c r="P53" i="1"/>
  <c r="P35" i="1"/>
  <c r="P58" i="1"/>
  <c r="P52" i="1"/>
  <c r="G58" i="1"/>
  <c r="G54" i="1"/>
  <c r="G49" i="1"/>
  <c r="G39" i="1"/>
  <c r="G44" i="1"/>
  <c r="AP4" i="1"/>
  <c r="F5" i="1"/>
  <c r="F58" i="1" s="1"/>
  <c r="E5" i="1"/>
  <c r="E58" i="1" s="1"/>
  <c r="D46" i="1"/>
  <c r="D39" i="1"/>
  <c r="D54" i="1"/>
  <c r="D36" i="1"/>
  <c r="D38" i="1"/>
  <c r="D53" i="1"/>
  <c r="D41" i="1"/>
  <c r="D44" i="1"/>
  <c r="D58" i="1"/>
  <c r="P37" i="1"/>
  <c r="P45" i="1"/>
  <c r="P38" i="1"/>
  <c r="P47" i="1"/>
  <c r="P55" i="1"/>
  <c r="D48" i="1"/>
  <c r="P48" i="1"/>
  <c r="D56" i="1"/>
  <c r="P40" i="1"/>
  <c r="D49" i="1"/>
  <c r="P57" i="1"/>
  <c r="P42" i="1"/>
  <c r="P50" i="1"/>
  <c r="D59" i="1"/>
  <c r="D43" i="1"/>
  <c r="G59" i="1"/>
  <c r="P43" i="1"/>
  <c r="D51" i="1"/>
  <c r="T57" i="1"/>
  <c r="T52" i="1"/>
  <c r="T47" i="1"/>
  <c r="T42" i="1"/>
  <c r="T37" i="1"/>
  <c r="T55" i="1"/>
  <c r="T50" i="1"/>
  <c r="T45" i="1"/>
  <c r="T40" i="1"/>
  <c r="T35" i="1"/>
  <c r="T58" i="1"/>
  <c r="T53" i="1"/>
  <c r="T48" i="1"/>
  <c r="T43" i="1"/>
  <c r="T38" i="1"/>
  <c r="T56" i="1"/>
  <c r="T51" i="1"/>
  <c r="T46" i="1"/>
  <c r="T41" i="1"/>
  <c r="T36" i="1"/>
  <c r="T59" i="1"/>
  <c r="T54" i="1"/>
  <c r="T49" i="1"/>
  <c r="T44" i="1"/>
  <c r="T39" i="1"/>
  <c r="V55" i="1"/>
  <c r="V50" i="1"/>
  <c r="V45" i="1"/>
  <c r="V40" i="1"/>
  <c r="V35" i="1"/>
  <c r="V58" i="1"/>
  <c r="V53" i="1"/>
  <c r="V48" i="1"/>
  <c r="V43" i="1"/>
  <c r="V38" i="1"/>
  <c r="V56" i="1"/>
  <c r="V51" i="1"/>
  <c r="V46" i="1"/>
  <c r="V41" i="1"/>
  <c r="V36" i="1"/>
  <c r="V59" i="1"/>
  <c r="V54" i="1"/>
  <c r="V49" i="1"/>
  <c r="V44" i="1"/>
  <c r="V39" i="1"/>
  <c r="V57" i="1"/>
  <c r="V52" i="1"/>
  <c r="V47" i="1"/>
  <c r="V42" i="1"/>
  <c r="V37" i="1"/>
  <c r="H58" i="1"/>
  <c r="H53" i="1"/>
  <c r="H48" i="1"/>
  <c r="H43" i="1"/>
  <c r="H38" i="1"/>
  <c r="H51" i="1"/>
  <c r="H46" i="1"/>
  <c r="H36" i="1"/>
  <c r="H56" i="1"/>
  <c r="H41" i="1"/>
  <c r="H59" i="1"/>
  <c r="H54" i="1"/>
  <c r="H49" i="1"/>
  <c r="H44" i="1"/>
  <c r="H39" i="1"/>
  <c r="H57" i="1"/>
  <c r="H52" i="1"/>
  <c r="H47" i="1"/>
  <c r="H42" i="1"/>
  <c r="H37" i="1"/>
  <c r="H55" i="1"/>
  <c r="H50" i="1"/>
  <c r="H45" i="1"/>
  <c r="H40" i="1"/>
  <c r="H35" i="1"/>
  <c r="AG56" i="1"/>
  <c r="AG51" i="1"/>
  <c r="AG46" i="1"/>
  <c r="AG41" i="1"/>
  <c r="AG36" i="1"/>
  <c r="AG59" i="1"/>
  <c r="AG54" i="1"/>
  <c r="AG49" i="1"/>
  <c r="AG44" i="1"/>
  <c r="AG39" i="1"/>
  <c r="AG57" i="1"/>
  <c r="AG52" i="1"/>
  <c r="AG47" i="1"/>
  <c r="AG42" i="1"/>
  <c r="AG37" i="1"/>
  <c r="AG55" i="1"/>
  <c r="AG50" i="1"/>
  <c r="AG45" i="1"/>
  <c r="AG40" i="1"/>
  <c r="AG35" i="1"/>
  <c r="AG58" i="1"/>
  <c r="AG53" i="1"/>
  <c r="AG48" i="1"/>
  <c r="AG43" i="1"/>
  <c r="AG38" i="1"/>
  <c r="I58" i="1"/>
  <c r="I53" i="1"/>
  <c r="I48" i="1"/>
  <c r="I43" i="1"/>
  <c r="I38" i="1"/>
  <c r="I56" i="1"/>
  <c r="I51" i="1"/>
  <c r="I46" i="1"/>
  <c r="I41" i="1"/>
  <c r="I36" i="1"/>
  <c r="I59" i="1"/>
  <c r="I54" i="1"/>
  <c r="I49" i="1"/>
  <c r="I44" i="1"/>
  <c r="I39" i="1"/>
  <c r="I57" i="1"/>
  <c r="I52" i="1"/>
  <c r="I47" i="1"/>
  <c r="I42" i="1"/>
  <c r="I37" i="1"/>
  <c r="I55" i="1"/>
  <c r="I50" i="1"/>
  <c r="I45" i="1"/>
  <c r="I40" i="1"/>
  <c r="I35" i="1"/>
  <c r="J56" i="1"/>
  <c r="J51" i="1"/>
  <c r="J46" i="1"/>
  <c r="J41" i="1"/>
  <c r="J36" i="1"/>
  <c r="J59" i="1"/>
  <c r="J54" i="1"/>
  <c r="J49" i="1"/>
  <c r="J44" i="1"/>
  <c r="J39" i="1"/>
  <c r="J57" i="1"/>
  <c r="J52" i="1"/>
  <c r="J47" i="1"/>
  <c r="J42" i="1"/>
  <c r="J37" i="1"/>
  <c r="J55" i="1"/>
  <c r="J50" i="1"/>
  <c r="J45" i="1"/>
  <c r="J40" i="1"/>
  <c r="J35" i="1"/>
  <c r="J58" i="1"/>
  <c r="J53" i="1"/>
  <c r="J48" i="1"/>
  <c r="J43" i="1"/>
  <c r="J38" i="1"/>
  <c r="L56" i="1"/>
  <c r="L51" i="1"/>
  <c r="L46" i="1"/>
  <c r="L41" i="1"/>
  <c r="L36" i="1"/>
  <c r="L59" i="1"/>
  <c r="L54" i="1"/>
  <c r="L49" i="1"/>
  <c r="L44" i="1"/>
  <c r="L39" i="1"/>
  <c r="L57" i="1"/>
  <c r="L52" i="1"/>
  <c r="L47" i="1"/>
  <c r="L42" i="1"/>
  <c r="L37" i="1"/>
  <c r="L55" i="1"/>
  <c r="L50" i="1"/>
  <c r="L45" i="1"/>
  <c r="L40" i="1"/>
  <c r="L35" i="1"/>
  <c r="L58" i="1"/>
  <c r="L53" i="1"/>
  <c r="L48" i="1"/>
  <c r="L43" i="1"/>
  <c r="L38" i="1"/>
  <c r="M56" i="1"/>
  <c r="M51" i="1"/>
  <c r="M46" i="1"/>
  <c r="M41" i="1"/>
  <c r="M36" i="1"/>
  <c r="M59" i="1"/>
  <c r="M54" i="1"/>
  <c r="M49" i="1"/>
  <c r="M44" i="1"/>
  <c r="M39" i="1"/>
  <c r="M57" i="1"/>
  <c r="M52" i="1"/>
  <c r="M47" i="1"/>
  <c r="M42" i="1"/>
  <c r="M37" i="1"/>
  <c r="M55" i="1"/>
  <c r="M50" i="1"/>
  <c r="M45" i="1"/>
  <c r="M40" i="1"/>
  <c r="M35" i="1"/>
  <c r="M58" i="1"/>
  <c r="M53" i="1"/>
  <c r="M48" i="1"/>
  <c r="M43" i="1"/>
  <c r="M38" i="1"/>
  <c r="O59" i="1"/>
  <c r="O54" i="1"/>
  <c r="O49" i="1"/>
  <c r="O44" i="1"/>
  <c r="O39" i="1"/>
  <c r="O57" i="1"/>
  <c r="O52" i="1"/>
  <c r="O47" i="1"/>
  <c r="O42" i="1"/>
  <c r="O37" i="1"/>
  <c r="O55" i="1"/>
  <c r="O50" i="1"/>
  <c r="O45" i="1"/>
  <c r="O40" i="1"/>
  <c r="O35" i="1"/>
  <c r="O58" i="1"/>
  <c r="O53" i="1"/>
  <c r="O48" i="1"/>
  <c r="O43" i="1"/>
  <c r="O38" i="1"/>
  <c r="O56" i="1"/>
  <c r="O51" i="1"/>
  <c r="O46" i="1"/>
  <c r="O41" i="1"/>
  <c r="O36" i="1"/>
  <c r="R57" i="1"/>
  <c r="R52" i="1"/>
  <c r="R47" i="1"/>
  <c r="R42" i="1"/>
  <c r="R37" i="1"/>
  <c r="R55" i="1"/>
  <c r="R50" i="1"/>
  <c r="R45" i="1"/>
  <c r="R40" i="1"/>
  <c r="R35" i="1"/>
  <c r="R58" i="1"/>
  <c r="R53" i="1"/>
  <c r="R48" i="1"/>
  <c r="R43" i="1"/>
  <c r="R38" i="1"/>
  <c r="R56" i="1"/>
  <c r="R51" i="1"/>
  <c r="R46" i="1"/>
  <c r="R41" i="1"/>
  <c r="R36" i="1"/>
  <c r="R59" i="1"/>
  <c r="R54" i="1"/>
  <c r="R49" i="1"/>
  <c r="R44" i="1"/>
  <c r="R39" i="1"/>
  <c r="S57" i="1"/>
  <c r="S52" i="1"/>
  <c r="S47" i="1"/>
  <c r="S42" i="1"/>
  <c r="S37" i="1"/>
  <c r="S55" i="1"/>
  <c r="S50" i="1"/>
  <c r="S45" i="1"/>
  <c r="S40" i="1"/>
  <c r="S35" i="1"/>
  <c r="S43" i="1"/>
  <c r="S58" i="1"/>
  <c r="S53" i="1"/>
  <c r="S48" i="1"/>
  <c r="S38" i="1"/>
  <c r="S56" i="1"/>
  <c r="S51" i="1"/>
  <c r="S46" i="1"/>
  <c r="S41" i="1"/>
  <c r="S36" i="1"/>
  <c r="S59" i="1"/>
  <c r="S54" i="1"/>
  <c r="S49" i="1"/>
  <c r="S44" i="1"/>
  <c r="S39" i="1"/>
  <c r="Q5" i="1"/>
  <c r="G35" i="1"/>
  <c r="C37" i="1"/>
  <c r="K38" i="1"/>
  <c r="G40" i="1"/>
  <c r="C42" i="1"/>
  <c r="K43" i="1"/>
  <c r="G45" i="1"/>
  <c r="C47" i="1"/>
  <c r="K48" i="1"/>
  <c r="G50" i="1"/>
  <c r="C52" i="1"/>
  <c r="K53" i="1"/>
  <c r="G55" i="1"/>
  <c r="C57" i="1"/>
  <c r="K58" i="1"/>
  <c r="P36" i="1"/>
  <c r="D37" i="1"/>
  <c r="P41" i="1"/>
  <c r="D42" i="1"/>
  <c r="P46" i="1"/>
  <c r="D47" i="1"/>
  <c r="P51" i="1"/>
  <c r="D52" i="1"/>
  <c r="P56" i="1"/>
  <c r="D57" i="1"/>
  <c r="U39" i="1"/>
  <c r="U44" i="1"/>
  <c r="U49" i="1"/>
  <c r="U54" i="1"/>
  <c r="U59" i="1"/>
  <c r="K35" i="1"/>
  <c r="G37" i="1"/>
  <c r="C39" i="1"/>
  <c r="K40" i="1"/>
  <c r="G42" i="1"/>
  <c r="C44" i="1"/>
  <c r="K45" i="1"/>
  <c r="G47" i="1"/>
  <c r="C49" i="1"/>
  <c r="K50" i="1"/>
  <c r="G52" i="1"/>
  <c r="C54" i="1"/>
  <c r="K55" i="1"/>
  <c r="G57" i="1"/>
  <c r="C59" i="1"/>
  <c r="U36" i="1"/>
  <c r="U41" i="1"/>
  <c r="U46" i="1"/>
  <c r="U51" i="1"/>
  <c r="U56" i="1"/>
  <c r="K37" i="1"/>
  <c r="K47" i="1"/>
  <c r="K52" i="1"/>
  <c r="K57" i="1"/>
  <c r="K42" i="1"/>
  <c r="AB5" i="1"/>
  <c r="U38" i="1"/>
  <c r="U43" i="1"/>
  <c r="U48" i="1"/>
  <c r="U53" i="1"/>
  <c r="U58" i="1"/>
  <c r="AC5" i="1"/>
  <c r="G36" i="1"/>
  <c r="C38" i="1"/>
  <c r="K39" i="1"/>
  <c r="G41" i="1"/>
  <c r="C43" i="1"/>
  <c r="K44" i="1"/>
  <c r="G46" i="1"/>
  <c r="C48" i="1"/>
  <c r="K49" i="1"/>
  <c r="G51" i="1"/>
  <c r="C53" i="1"/>
  <c r="K54" i="1"/>
  <c r="G56" i="1"/>
  <c r="C58" i="1"/>
  <c r="K59" i="1"/>
  <c r="U35" i="1"/>
  <c r="U40" i="1"/>
  <c r="U45" i="1"/>
  <c r="U50" i="1"/>
  <c r="U55" i="1"/>
  <c r="C35" i="1"/>
  <c r="K36" i="1"/>
  <c r="G38" i="1"/>
  <c r="C40" i="1"/>
  <c r="K41" i="1"/>
  <c r="G43" i="1"/>
  <c r="C45" i="1"/>
  <c r="K46" i="1"/>
  <c r="G48" i="1"/>
  <c r="C50" i="1"/>
  <c r="K51" i="1"/>
  <c r="G53" i="1"/>
  <c r="D35" i="1"/>
  <c r="P39" i="1"/>
  <c r="D40" i="1"/>
  <c r="P44" i="1"/>
  <c r="D45" i="1"/>
  <c r="P49" i="1"/>
  <c r="D50" i="1"/>
  <c r="P54" i="1"/>
  <c r="U37" i="1"/>
  <c r="U42" i="1"/>
  <c r="U47" i="1"/>
  <c r="U52" i="1"/>
  <c r="Y57" i="1" l="1"/>
  <c r="Y39" i="1"/>
  <c r="Y53" i="1"/>
  <c r="Y52" i="1"/>
  <c r="Y58" i="1"/>
  <c r="Y35" i="1"/>
  <c r="Y40" i="1"/>
  <c r="Y45" i="1"/>
  <c r="Y55" i="1"/>
  <c r="X58" i="1"/>
  <c r="F56" i="1"/>
  <c r="F54" i="1"/>
  <c r="Y47" i="1"/>
  <c r="X52" i="1"/>
  <c r="X41" i="1"/>
  <c r="X51" i="1"/>
  <c r="X43" i="1"/>
  <c r="X46" i="1"/>
  <c r="X36" i="1"/>
  <c r="X40" i="1"/>
  <c r="X38" i="1"/>
  <c r="X50" i="1"/>
  <c r="X57" i="1"/>
  <c r="X56" i="1"/>
  <c r="X54" i="1"/>
  <c r="X47" i="1"/>
  <c r="Y37" i="1"/>
  <c r="Y42" i="1"/>
  <c r="Y50" i="1"/>
  <c r="X45" i="1"/>
  <c r="X48" i="1"/>
  <c r="X37" i="1"/>
  <c r="AA58" i="1"/>
  <c r="X55" i="1"/>
  <c r="AF5" i="1"/>
  <c r="AF57" i="1" s="1"/>
  <c r="Z52" i="1"/>
  <c r="Y41" i="1"/>
  <c r="Y49" i="1"/>
  <c r="Y59" i="1"/>
  <c r="Y36" i="1"/>
  <c r="Y46" i="1"/>
  <c r="Y51" i="1"/>
  <c r="Y44" i="1"/>
  <c r="Y54" i="1"/>
  <c r="Y56" i="1"/>
  <c r="Y38" i="1"/>
  <c r="Y43" i="1"/>
  <c r="X49" i="1"/>
  <c r="X44" i="1"/>
  <c r="X42" i="1"/>
  <c r="Z39" i="1"/>
  <c r="AA37" i="1"/>
  <c r="Z50" i="1"/>
  <c r="Z45" i="1"/>
  <c r="Z42" i="1"/>
  <c r="Z37" i="1"/>
  <c r="Z40" i="1"/>
  <c r="Z35" i="1"/>
  <c r="Z46" i="1"/>
  <c r="Z41" i="1"/>
  <c r="Z47" i="1"/>
  <c r="Z51" i="1"/>
  <c r="X53" i="1"/>
  <c r="X39" i="1"/>
  <c r="X35" i="1"/>
  <c r="AD5" i="1"/>
  <c r="AD49" i="1" s="1"/>
  <c r="AA51" i="1"/>
  <c r="AA38" i="1"/>
  <c r="Z53" i="1"/>
  <c r="Z54" i="1"/>
  <c r="Z49" i="1"/>
  <c r="Z43" i="1"/>
  <c r="Z56" i="1"/>
  <c r="Z44" i="1"/>
  <c r="Z48" i="1"/>
  <c r="Z38" i="1"/>
  <c r="Z59" i="1"/>
  <c r="Z36" i="1"/>
  <c r="Z57" i="1"/>
  <c r="Z55" i="1"/>
  <c r="E40" i="1"/>
  <c r="E45" i="1"/>
  <c r="AA40" i="1"/>
  <c r="AA46" i="1"/>
  <c r="AA57" i="1"/>
  <c r="AA35" i="1"/>
  <c r="AA53" i="1"/>
  <c r="AA41" i="1"/>
  <c r="AA52" i="1"/>
  <c r="AA49" i="1"/>
  <c r="AA55" i="1"/>
  <c r="AA36" i="1"/>
  <c r="AA50" i="1"/>
  <c r="AA48" i="1"/>
  <c r="AA47" i="1"/>
  <c r="AA43" i="1"/>
  <c r="AA56" i="1"/>
  <c r="AA42" i="1"/>
  <c r="AA59" i="1"/>
  <c r="AA39" i="1"/>
  <c r="AA45" i="1"/>
  <c r="AA44" i="1"/>
  <c r="AE5" i="1"/>
  <c r="AE56" i="1" s="1"/>
  <c r="F50" i="1"/>
  <c r="E51" i="1"/>
  <c r="E35" i="1"/>
  <c r="F42" i="1"/>
  <c r="E50" i="1"/>
  <c r="F37" i="1"/>
  <c r="F39" i="1"/>
  <c r="F36" i="1"/>
  <c r="F41" i="1"/>
  <c r="F44" i="1"/>
  <c r="F52" i="1"/>
  <c r="E37" i="1"/>
  <c r="F46" i="1"/>
  <c r="W57" i="1"/>
  <c r="E55" i="1"/>
  <c r="W52" i="1"/>
  <c r="F49" i="1"/>
  <c r="F55" i="1"/>
  <c r="W39" i="1"/>
  <c r="W43" i="1"/>
  <c r="W50" i="1"/>
  <c r="F53" i="1"/>
  <c r="F48" i="1"/>
  <c r="E54" i="1"/>
  <c r="E47" i="1"/>
  <c r="E52" i="1"/>
  <c r="E57" i="1"/>
  <c r="E59" i="1"/>
  <c r="E42" i="1"/>
  <c r="F35" i="1"/>
  <c r="E41" i="1"/>
  <c r="W55" i="1"/>
  <c r="E36" i="1"/>
  <c r="F57" i="1"/>
  <c r="E46" i="1"/>
  <c r="E39" i="1"/>
  <c r="F47" i="1"/>
  <c r="E44" i="1"/>
  <c r="F51" i="1"/>
  <c r="F59" i="1"/>
  <c r="E49" i="1"/>
  <c r="E56" i="1"/>
  <c r="E38" i="1"/>
  <c r="F43" i="1"/>
  <c r="F45" i="1"/>
  <c r="E43" i="1"/>
  <c r="E48" i="1"/>
  <c r="F38" i="1"/>
  <c r="F40" i="1"/>
  <c r="E53" i="1"/>
  <c r="W48" i="1"/>
  <c r="W44" i="1"/>
  <c r="W59" i="1"/>
  <c r="W56" i="1"/>
  <c r="W49" i="1"/>
  <c r="W54" i="1"/>
  <c r="W36" i="1"/>
  <c r="W46" i="1"/>
  <c r="W51" i="1"/>
  <c r="W41" i="1"/>
  <c r="W38" i="1"/>
  <c r="W53" i="1"/>
  <c r="W58" i="1"/>
  <c r="W37" i="1"/>
  <c r="W35" i="1"/>
  <c r="W42" i="1"/>
  <c r="W40" i="1"/>
  <c r="W47" i="1"/>
  <c r="N59" i="1"/>
  <c r="N54" i="1"/>
  <c r="N49" i="1"/>
  <c r="N44" i="1"/>
  <c r="N39" i="1"/>
  <c r="N57" i="1"/>
  <c r="N52" i="1"/>
  <c r="N47" i="1"/>
  <c r="N42" i="1"/>
  <c r="N37" i="1"/>
  <c r="N55" i="1"/>
  <c r="N50" i="1"/>
  <c r="N45" i="1"/>
  <c r="N40" i="1"/>
  <c r="N35" i="1"/>
  <c r="N58" i="1"/>
  <c r="N53" i="1"/>
  <c r="N48" i="1"/>
  <c r="N43" i="1"/>
  <c r="N38" i="1"/>
  <c r="N56" i="1"/>
  <c r="N51" i="1"/>
  <c r="N46" i="1"/>
  <c r="N41" i="1"/>
  <c r="N36" i="1"/>
  <c r="Q59" i="1"/>
  <c r="Q54" i="1"/>
  <c r="Q49" i="1"/>
  <c r="Q44" i="1"/>
  <c r="Q39" i="1"/>
  <c r="Q57" i="1"/>
  <c r="Q52" i="1"/>
  <c r="Q47" i="1"/>
  <c r="Q42" i="1"/>
  <c r="Q37" i="1"/>
  <c r="Q55" i="1"/>
  <c r="Q50" i="1"/>
  <c r="Q45" i="1"/>
  <c r="Q40" i="1"/>
  <c r="Q35" i="1"/>
  <c r="Q58" i="1"/>
  <c r="Q53" i="1"/>
  <c r="Q48" i="1"/>
  <c r="Q43" i="1"/>
  <c r="Q38" i="1"/>
  <c r="Q56" i="1"/>
  <c r="Q51" i="1"/>
  <c r="Q46" i="1"/>
  <c r="Q41" i="1"/>
  <c r="Q36" i="1"/>
  <c r="AB58" i="1"/>
  <c r="AB53" i="1"/>
  <c r="AB48" i="1"/>
  <c r="AB43" i="1"/>
  <c r="AB38" i="1"/>
  <c r="AB51" i="1"/>
  <c r="AB46" i="1"/>
  <c r="AB56" i="1"/>
  <c r="AB41" i="1"/>
  <c r="AB36" i="1"/>
  <c r="AB59" i="1"/>
  <c r="AB54" i="1"/>
  <c r="AB49" i="1"/>
  <c r="AB44" i="1"/>
  <c r="AB39" i="1"/>
  <c r="AB57" i="1"/>
  <c r="AB52" i="1"/>
  <c r="AB47" i="1"/>
  <c r="AB42" i="1"/>
  <c r="AB37" i="1"/>
  <c r="AB55" i="1"/>
  <c r="AB50" i="1"/>
  <c r="AB45" i="1"/>
  <c r="AB40" i="1"/>
  <c r="AB35" i="1"/>
  <c r="AC58" i="1"/>
  <c r="AC53" i="1"/>
  <c r="AC48" i="1"/>
  <c r="AC43" i="1"/>
  <c r="AC38" i="1"/>
  <c r="AC56" i="1"/>
  <c r="AC51" i="1"/>
  <c r="AC46" i="1"/>
  <c r="AC41" i="1"/>
  <c r="AC36" i="1"/>
  <c r="AC59" i="1"/>
  <c r="AC54" i="1"/>
  <c r="AC49" i="1"/>
  <c r="AC44" i="1"/>
  <c r="AC39" i="1"/>
  <c r="AC57" i="1"/>
  <c r="AC52" i="1"/>
  <c r="AC47" i="1"/>
  <c r="AC42" i="1"/>
  <c r="AC37" i="1"/>
  <c r="AC55" i="1"/>
  <c r="AC50" i="1"/>
  <c r="AC45" i="1"/>
  <c r="AC40" i="1"/>
  <c r="AC35" i="1"/>
  <c r="AF45" i="1" l="1"/>
  <c r="AF38" i="1"/>
  <c r="AF54" i="1"/>
  <c r="AF51" i="1"/>
  <c r="AF56" i="1"/>
  <c r="AF55" i="1"/>
  <c r="AF42" i="1"/>
  <c r="AF43" i="1"/>
  <c r="AF59" i="1"/>
  <c r="AF40" i="1"/>
  <c r="AF48" i="1"/>
  <c r="AF41" i="1"/>
  <c r="AF46" i="1"/>
  <c r="AF52" i="1"/>
  <c r="AF58" i="1"/>
  <c r="AF47" i="1"/>
  <c r="AF37" i="1"/>
  <c r="AF39" i="1"/>
  <c r="AF44" i="1"/>
  <c r="AF36" i="1"/>
  <c r="AF49" i="1"/>
  <c r="AF53" i="1"/>
  <c r="AF35" i="1"/>
  <c r="AF50" i="1"/>
  <c r="AD48" i="1"/>
  <c r="AD53" i="1"/>
  <c r="AD59" i="1"/>
  <c r="AD56" i="1"/>
  <c r="AD58" i="1"/>
  <c r="AD43" i="1"/>
  <c r="AD51" i="1"/>
  <c r="AD36" i="1"/>
  <c r="AD38" i="1"/>
  <c r="AD57" i="1"/>
  <c r="AD41" i="1"/>
  <c r="AD44" i="1"/>
  <c r="AD46" i="1"/>
  <c r="AD39" i="1"/>
  <c r="AD37" i="1"/>
  <c r="AD54" i="1"/>
  <c r="AD42" i="1"/>
  <c r="AD50" i="1"/>
  <c r="AD52" i="1"/>
  <c r="AD45" i="1"/>
  <c r="AD55" i="1"/>
  <c r="AD40" i="1"/>
  <c r="AD47" i="1"/>
  <c r="AD35" i="1"/>
  <c r="AE38" i="1"/>
  <c r="AE45" i="1"/>
  <c r="AE39" i="1"/>
  <c r="AE59" i="1"/>
  <c r="AE43" i="1"/>
  <c r="AE50" i="1"/>
  <c r="AE44" i="1"/>
  <c r="AE35" i="1"/>
  <c r="AE37" i="1"/>
  <c r="AE42" i="1"/>
  <c r="AE53" i="1"/>
  <c r="AE47" i="1"/>
  <c r="AE52" i="1"/>
  <c r="AE46" i="1"/>
  <c r="AE48" i="1"/>
  <c r="AE55" i="1"/>
  <c r="AE58" i="1"/>
  <c r="AE51" i="1"/>
  <c r="AE49" i="1"/>
  <c r="AE40" i="1"/>
  <c r="AE36" i="1"/>
  <c r="AE41" i="1"/>
  <c r="AE57" i="1"/>
  <c r="AE54" i="1"/>
  <c r="AH56" i="1" l="1"/>
  <c r="AH40" i="1"/>
  <c r="AH49" i="1"/>
  <c r="AH44" i="1"/>
  <c r="AH59" i="1"/>
  <c r="AH43" i="1"/>
  <c r="AH55" i="1"/>
  <c r="AH48" i="1"/>
  <c r="AH53" i="1"/>
  <c r="AH37" i="1"/>
  <c r="AH39" i="1"/>
  <c r="AH46" i="1"/>
  <c r="AH41" i="1"/>
  <c r="AH36" i="1"/>
  <c r="AH38" i="1"/>
  <c r="AH51" i="1"/>
  <c r="AH58" i="1"/>
  <c r="AH47" i="1"/>
  <c r="AH45" i="1"/>
  <c r="AH52" i="1"/>
  <c r="AH42" i="1"/>
  <c r="AH35" i="1"/>
  <c r="AH50" i="1"/>
  <c r="AH54" i="1"/>
  <c r="AH57" i="1"/>
  <c r="I62" i="1" l="1"/>
  <c r="M9" i="2" s="1"/>
  <c r="G62" i="1"/>
  <c r="K9" i="2" s="1"/>
  <c r="E62" i="1"/>
</calcChain>
</file>

<file path=xl/sharedStrings.xml><?xml version="1.0" encoding="utf-8"?>
<sst xmlns="http://schemas.openxmlformats.org/spreadsheetml/2006/main" count="246" uniqueCount="165">
  <si>
    <t>Ecosite_Num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</si>
  <si>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</si>
  <si>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</si>
  <si>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</si>
  <si>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</si>
  <si>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</si>
  <si>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</si>
  <si>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</si>
  <si>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</si>
  <si>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</si>
  <si>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</si>
  <si>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</si>
  <si>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</si>
  <si>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</si>
  <si>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</si>
  <si>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</si>
  <si>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</si>
  <si>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</si>
  <si>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</si>
  <si>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</si>
  <si>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</si>
  <si>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</si>
  <si>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</si>
  <si>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</si>
  <si>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</si>
  <si>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</si>
  <si>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</si>
  <si>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</si>
  <si>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</si>
  <si>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</si>
  <si>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</si>
  <si>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</si>
  <si>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NIL</t>
  </si>
  <si>
    <t>MH</t>
  </si>
  <si>
    <t>YB</t>
  </si>
  <si>
    <t>BE</t>
  </si>
  <si>
    <t>OR</t>
  </si>
  <si>
    <t>MS</t>
  </si>
  <si>
    <t>BD</t>
  </si>
  <si>
    <t>AW+CH</t>
  </si>
  <si>
    <t>IW</t>
  </si>
  <si>
    <t>PO</t>
  </si>
  <si>
    <t>BW</t>
  </si>
  <si>
    <t>AB+EW
(PW &lt; 30 And PR &lt; 20 And PJ &lt; 20 And Oak &lt; 20 And BE &lt; 20 And IW &lt; 20, (AB + EW) ^ 0.5, 0)</t>
  </si>
  <si>
    <t>PW</t>
  </si>
  <si>
    <t>PR</t>
  </si>
  <si>
    <t>PJ</t>
  </si>
  <si>
    <t>SW</t>
  </si>
  <si>
    <t>BF</t>
  </si>
  <si>
    <t>SB</t>
  </si>
  <si>
    <t>HE</t>
  </si>
  <si>
    <t>CE</t>
  </si>
  <si>
    <t>LA
(PW &gt; 10 Or PR &gt; 10 Or PJ &gt; 10 Or Oak &gt; 10 Or BE &gt; 10 Or IW &gt; 10, 0, LA ^ 0.5)</t>
  </si>
  <si>
    <t>TOL</t>
  </si>
  <si>
    <t>OH</t>
  </si>
  <si>
    <t>INTOL</t>
  </si>
  <si>
    <t>CON</t>
  </si>
  <si>
    <t>(PR &gt;= 50, 1, 0)</t>
  </si>
  <si>
    <t>(PW + PR + PJ &gt;= 30 And PJ &lt; 75 And PR &lt; 50 And ((PW &gt; 0 And PJ &gt; 0) Or (PR &gt; 0 And PJ &gt; 0)), 1, 0)</t>
  </si>
  <si>
    <t>(PW + PR + PJ &gt; 10 And PO &gt; 0 And Oak &gt; 0 And TolHrwd + OtherHrwd - Oak &lt;= 10, 1, 0)</t>
  </si>
  <si>
    <t>(PO + BW + MS &gt;= 50 And MH &lt; 50 And Conifer &lt; 50, 1, 0)</t>
  </si>
  <si>
    <t>(Oak &gt; 0 And MH &gt; 0 And PW &lt; 20 And PR = 0 And PJ = 0 And BE &lt;= 10 And Bd &lt; 10 And IntHrwd &gt;= TolHrwd, 1, 0)</t>
  </si>
  <si>
    <t>(Base_RecSet("SC") = 0, 1, Val(Base_RecSet("SC")))</t>
  </si>
  <si>
    <t>SPCOMP</t>
  </si>
  <si>
    <t>FECVAR</t>
  </si>
  <si>
    <t>FEC_PROB</t>
  </si>
  <si>
    <t>SUM</t>
  </si>
  <si>
    <t>HU</t>
  </si>
  <si>
    <t>HU_NAME</t>
  </si>
  <si>
    <t>ES11</t>
  </si>
  <si>
    <t>PwPr</t>
  </si>
  <si>
    <t>ES12</t>
  </si>
  <si>
    <t>Prd</t>
  </si>
  <si>
    <t>ES13</t>
  </si>
  <si>
    <t>PjPwr</t>
  </si>
  <si>
    <t>ES14</t>
  </si>
  <si>
    <t>PwPoO</t>
  </si>
  <si>
    <t>ES15</t>
  </si>
  <si>
    <t>PjSb</t>
  </si>
  <si>
    <t>ES16</t>
  </si>
  <si>
    <t>SbP</t>
  </si>
  <si>
    <t>ES17</t>
  </si>
  <si>
    <t>PoBw</t>
  </si>
  <si>
    <t>ES18</t>
  </si>
  <si>
    <t>PoBwS</t>
  </si>
  <si>
    <t>ES19</t>
  </si>
  <si>
    <t>PoPjS</t>
  </si>
  <si>
    <t>ES20</t>
  </si>
  <si>
    <t>PwrSB</t>
  </si>
  <si>
    <t>ES21</t>
  </si>
  <si>
    <t>CeBwS</t>
  </si>
  <si>
    <t>ES22</t>
  </si>
  <si>
    <t>CeOc</t>
  </si>
  <si>
    <t>ES23</t>
  </si>
  <si>
    <t>OrMh</t>
  </si>
  <si>
    <t>ES24</t>
  </si>
  <si>
    <t>MhOBd</t>
  </si>
  <si>
    <t>ES25</t>
  </si>
  <si>
    <t>MhBeO</t>
  </si>
  <si>
    <t>ES26</t>
  </si>
  <si>
    <t>MhBd</t>
  </si>
  <si>
    <t>ES27</t>
  </si>
  <si>
    <t>MhBwP</t>
  </si>
  <si>
    <t>ES28</t>
  </si>
  <si>
    <t>MhHeB</t>
  </si>
  <si>
    <t>ES29</t>
  </si>
  <si>
    <t>MhBy</t>
  </si>
  <si>
    <t>ES30</t>
  </si>
  <si>
    <t>HeBy</t>
  </si>
  <si>
    <t>ES31</t>
  </si>
  <si>
    <t>SbL</t>
  </si>
  <si>
    <t>ES32</t>
  </si>
  <si>
    <t>CeSbL</t>
  </si>
  <si>
    <t>ES33</t>
  </si>
  <si>
    <t>CeOcL</t>
  </si>
  <si>
    <t>ES34</t>
  </si>
  <si>
    <t>CeLoH</t>
  </si>
  <si>
    <t>ES35</t>
  </si>
  <si>
    <t>Lhwd</t>
  </si>
  <si>
    <t>ID</t>
  </si>
  <si>
    <t>ecosite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</si>
  <si>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</si>
  <si>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</si>
  <si>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</si>
  <si>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</si>
  <si>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</si>
  <si>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</si>
  <si>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</si>
  <si>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</si>
  <si>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</si>
  <si>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</si>
  <si>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</si>
  <si>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</si>
  <si>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</si>
  <si>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</si>
  <si>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</si>
  <si>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</si>
  <si>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</si>
  <si>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</si>
  <si>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</si>
  <si>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</si>
  <si>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</si>
  <si>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</si>
  <si>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</si>
  <si>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</si>
  <si>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</si>
  <si>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</si>
  <si>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</si>
  <si>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</si>
  <si>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</si>
  <si>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</si>
  <si>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</si>
  <si>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ECOSITE OF GREATEST PROBABILITY</t>
  </si>
  <si>
    <t>VALUE</t>
  </si>
  <si>
    <t>FEC CODE</t>
  </si>
  <si>
    <t>FEC NAME</t>
  </si>
  <si>
    <t>LA</t>
  </si>
  <si>
    <t>MR</t>
  </si>
  <si>
    <t>BY</t>
  </si>
  <si>
    <t>AB</t>
  </si>
  <si>
    <t>AW</t>
  </si>
  <si>
    <t>EW</t>
  </si>
  <si>
    <t>CH</t>
  </si>
  <si>
    <t>Species Composition (SpComp)  - used  in the FEC Predictor equations for FECProb</t>
  </si>
  <si>
    <t>SITE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</si>
</sst>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theme="1"/>
      <name val="Daytona"/>
      <family val="2"/>
    </font>
    <font>
      <b/>
      <sz val="14"/>
      <color theme="1"/>
      <name val="Dayto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quotePrefix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right" wrapText="1"/>
    </xf>
    <xf numFmtId="0" fontId="0" fillId="3" borderId="2" xfId="0" applyFill="1" applyBorder="1"/>
    <xf numFmtId="0" fontId="3" fillId="4" borderId="2" xfId="1" applyFont="1" applyFill="1" applyBorder="1" applyAlignment="1">
      <alignment horizontal="right" wrapText="1"/>
    </xf>
    <xf numFmtId="0" fontId="0" fillId="4" borderId="2" xfId="0" applyFill="1" applyBorder="1"/>
    <xf numFmtId="0" fontId="3" fillId="0" borderId="3" xfId="1" applyFont="1" applyBorder="1" applyAlignment="1">
      <alignment horizontal="right" wrapText="1"/>
    </xf>
    <xf numFmtId="0" fontId="3" fillId="5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right" wrapText="1"/>
    </xf>
    <xf numFmtId="0" fontId="3" fillId="5" borderId="4" xfId="1" applyFont="1" applyFill="1" applyBorder="1" applyAlignment="1">
      <alignment horizontal="center"/>
    </xf>
    <xf numFmtId="0" fontId="0" fillId="4" borderId="5" xfId="0" applyFill="1" applyBorder="1"/>
    <xf numFmtId="0" fontId="0" fillId="7" borderId="6" xfId="0" applyFill="1" applyBorder="1"/>
    <xf numFmtId="0" fontId="1" fillId="7" borderId="2" xfId="0" applyFont="1" applyFill="1" applyBorder="1"/>
    <xf numFmtId="0" fontId="3" fillId="6" borderId="7" xfId="1" applyFont="1" applyFill="1" applyBorder="1" applyAlignment="1">
      <alignment horizontal="right" wrapText="1"/>
    </xf>
    <xf numFmtId="0" fontId="0" fillId="4" borderId="8" xfId="0" applyFill="1" applyBorder="1"/>
    <xf numFmtId="0" fontId="0" fillId="7" borderId="9" xfId="0" applyFill="1" applyBorder="1"/>
    <xf numFmtId="0" fontId="0" fillId="7" borderId="2" xfId="0" applyFill="1" applyBorder="1"/>
    <xf numFmtId="0" fontId="3" fillId="6" borderId="10" xfId="1" applyFont="1" applyFill="1" applyBorder="1" applyAlignment="1">
      <alignment horizontal="right" wrapText="1"/>
    </xf>
    <xf numFmtId="0" fontId="0" fillId="4" borderId="11" xfId="0" applyFill="1" applyBorder="1"/>
    <xf numFmtId="0" fontId="0" fillId="4" borderId="12" xfId="0" applyFill="1" applyBorder="1"/>
    <xf numFmtId="0" fontId="3" fillId="2" borderId="2" xfId="2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0" fillId="3" borderId="0" xfId="0" applyFill="1"/>
    <xf numFmtId="0" fontId="1" fillId="8" borderId="24" xfId="0" applyFont="1" applyFill="1" applyBorder="1"/>
    <xf numFmtId="0" fontId="1" fillId="8" borderId="25" xfId="0" applyFont="1" applyFill="1" applyBorder="1"/>
    <xf numFmtId="0" fontId="1" fillId="8" borderId="26" xfId="0" applyFont="1" applyFill="1" applyBorder="1"/>
    <xf numFmtId="0" fontId="7" fillId="3" borderId="24" xfId="0" applyFont="1" applyFill="1" applyBorder="1"/>
    <xf numFmtId="0" fontId="7" fillId="3" borderId="25" xfId="0" applyFont="1" applyFill="1" applyBorder="1"/>
    <xf numFmtId="0" fontId="7" fillId="3" borderId="26" xfId="0" applyFont="1" applyFill="1" applyBorder="1"/>
    <xf numFmtId="0" fontId="1" fillId="8" borderId="27" xfId="0" applyFont="1" applyFill="1" applyBorder="1"/>
    <xf numFmtId="0" fontId="7" fillId="3" borderId="27" xfId="0" applyFont="1" applyFill="1" applyBorder="1"/>
    <xf numFmtId="0" fontId="6" fillId="7" borderId="13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vertical="center" wrapText="1"/>
    </xf>
    <xf numFmtId="0" fontId="6" fillId="7" borderId="20" xfId="0" applyFont="1" applyFill="1" applyBorder="1" applyAlignment="1">
      <alignment vertical="center" wrapText="1"/>
    </xf>
    <xf numFmtId="0" fontId="6" fillId="7" borderId="22" xfId="0" applyFont="1" applyFill="1" applyBorder="1" applyAlignment="1">
      <alignment vertical="center" wrapText="1"/>
    </xf>
    <xf numFmtId="0" fontId="7" fillId="3" borderId="33" xfId="0" applyFont="1" applyFill="1" applyBorder="1"/>
    <xf numFmtId="0" fontId="1" fillId="8" borderId="32" xfId="0" applyFont="1" applyFill="1" applyBorder="1" applyAlignment="1">
      <alignment horizontal="center" wrapText="1"/>
    </xf>
    <xf numFmtId="0" fontId="1" fillId="8" borderId="33" xfId="0" applyFont="1" applyFill="1" applyBorder="1" applyAlignment="1">
      <alignment horizontal="center" wrapText="1"/>
    </xf>
    <xf numFmtId="0" fontId="6" fillId="7" borderId="28" xfId="0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5" fillId="7" borderId="15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0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center" wrapText="1"/>
    </xf>
    <xf numFmtId="0" fontId="5" fillId="7" borderId="22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</cellXfs>
  <cellStyles count="3">
    <cellStyle name="Normal" xfId="0" builtinId="0"/>
    <cellStyle name="Normal_Central Ontario FEC" xfId="1" xr:uid="{B48B5112-3CD9-489E-8E3C-D149C45BF317}"/>
    <cellStyle name="Normal_Central Ontario FEC_1" xfId="2" xr:uid="{49321472-93CA-4D5D-8875-52DF39A5BA55}"/>
  </cellStyles>
  <dxfs count="1">
    <dxf>
      <font>
        <b/>
        <i val="0"/>
        <color theme="9" tint="-0.49998474074526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604900</xdr:colOff>
      <xdr:row>2</xdr:row>
      <xdr:rowOff>1030941</xdr:rowOff>
    </xdr:from>
    <xdr:to>
      <xdr:col>38</xdr:col>
      <xdr:colOff>285751</xdr:colOff>
      <xdr:row>4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FCCF03-A349-4652-BD25-DE28C76A1D23}"/>
            </a:ext>
          </a:extLst>
        </xdr:cNvPr>
        <xdr:cNvSpPr txBox="1"/>
      </xdr:nvSpPr>
      <xdr:spPr>
        <a:xfrm>
          <a:off x="21283675" y="1411941"/>
          <a:ext cx="2947926" cy="4685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User species compositions from  "USER_INPUT" worksheet</a:t>
          </a:r>
        </a:p>
      </xdr:txBody>
    </xdr:sp>
    <xdr:clientData/>
  </xdr:twoCellAnchor>
  <xdr:twoCellAnchor>
    <xdr:from>
      <xdr:col>33</xdr:col>
      <xdr:colOff>581397</xdr:colOff>
      <xdr:row>4</xdr:row>
      <xdr:rowOff>112566</xdr:rowOff>
    </xdr:from>
    <xdr:to>
      <xdr:col>38</xdr:col>
      <xdr:colOff>285752</xdr:colOff>
      <xdr:row>8</xdr:row>
      <xdr:rowOff>81641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F24406-A7F5-465A-8173-52BFA2ECDCBA}"/>
            </a:ext>
          </a:extLst>
        </xdr:cNvPr>
        <xdr:cNvSpPr txBox="1"/>
      </xdr:nvSpPr>
      <xdr:spPr>
        <a:xfrm>
          <a:off x="21260172" y="1979466"/>
          <a:ext cx="2971430" cy="731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Expression to calculate the variable "FECVAR" based on species composition</a:t>
          </a:r>
          <a:r>
            <a:rPr lang="en-CA" sz="1100" b="1" baseline="0"/>
            <a:t> or grouping of or query of.</a:t>
          </a:r>
          <a:endParaRPr lang="en-CA" sz="1100" b="1"/>
        </a:p>
      </xdr:txBody>
    </xdr:sp>
    <xdr:clientData/>
  </xdr:twoCellAnchor>
  <xdr:twoCellAnchor>
    <xdr:from>
      <xdr:col>33</xdr:col>
      <xdr:colOff>611332</xdr:colOff>
      <xdr:row>14</xdr:row>
      <xdr:rowOff>60859</xdr:rowOff>
    </xdr:from>
    <xdr:to>
      <xdr:col>39</xdr:col>
      <xdr:colOff>530678</xdr:colOff>
      <xdr:row>16</xdr:row>
      <xdr:rowOff>179613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61E46-6902-4347-92E5-2A3DAF4065F0}"/>
            </a:ext>
          </a:extLst>
        </xdr:cNvPr>
        <xdr:cNvSpPr txBox="1"/>
      </xdr:nvSpPr>
      <xdr:spPr>
        <a:xfrm>
          <a:off x="21290107" y="3832759"/>
          <a:ext cx="3796021" cy="49975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Table of K coefficient values to be used in</a:t>
          </a:r>
          <a:r>
            <a:rPr lang="en-CA" sz="1100" b="1" baseline="0"/>
            <a:t> FEC_PROB calculations</a:t>
          </a:r>
          <a:endParaRPr lang="en-CA" sz="1100" b="1"/>
        </a:p>
      </xdr:txBody>
    </xdr:sp>
    <xdr:clientData/>
  </xdr:twoCellAnchor>
  <xdr:twoCellAnchor>
    <xdr:from>
      <xdr:col>38</xdr:col>
      <xdr:colOff>305172</xdr:colOff>
      <xdr:row>39</xdr:row>
      <xdr:rowOff>152027</xdr:rowOff>
    </xdr:from>
    <xdr:to>
      <xdr:col>43</xdr:col>
      <xdr:colOff>371475</xdr:colOff>
      <xdr:row>42</xdr:row>
      <xdr:rowOff>80281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43AB4E-5609-402C-81F6-99AC2BADCBA3}"/>
            </a:ext>
          </a:extLst>
        </xdr:cNvPr>
        <xdr:cNvSpPr txBox="1"/>
      </xdr:nvSpPr>
      <xdr:spPr>
        <a:xfrm>
          <a:off x="24251022" y="8695952"/>
          <a:ext cx="3114303" cy="49975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Exression to calcuate FEC_PROB using FEC_VAR and table of</a:t>
          </a:r>
          <a:r>
            <a:rPr lang="en-CA" sz="1100" b="1" baseline="0"/>
            <a:t> </a:t>
          </a:r>
          <a:r>
            <a:rPr lang="en-CA" sz="1100" b="1"/>
            <a:t> K coefficient values</a:t>
          </a:r>
        </a:p>
      </xdr:txBody>
    </xdr:sp>
    <xdr:clientData/>
  </xdr:twoCellAnchor>
  <xdr:twoCellAnchor>
    <xdr:from>
      <xdr:col>38</xdr:col>
      <xdr:colOff>318779</xdr:colOff>
      <xdr:row>42</xdr:row>
      <xdr:rowOff>169716</xdr:rowOff>
    </xdr:from>
    <xdr:to>
      <xdr:col>43</xdr:col>
      <xdr:colOff>390524</xdr:colOff>
      <xdr:row>47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E3AFE4-39DF-498E-A5BE-3B3978C06655}"/>
            </a:ext>
          </a:extLst>
        </xdr:cNvPr>
        <xdr:cNvSpPr txBox="1"/>
      </xdr:nvSpPr>
      <xdr:spPr>
        <a:xfrm>
          <a:off x="24264629" y="9285141"/>
          <a:ext cx="3119745" cy="839934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SUM calcuation to hiuhglight the total 'probability</a:t>
          </a:r>
          <a:r>
            <a:rPr lang="en-CA" sz="1100" b="1" baseline="0"/>
            <a:t> value' of all species and odd-ball combinations.  The HIGHEST / GREATEST / MAXIMUM VALUE SUM is the winner !!</a:t>
          </a:r>
          <a:endParaRPr lang="en-CA" sz="1100" b="1"/>
        </a:p>
      </xdr:txBody>
    </xdr:sp>
    <xdr:clientData/>
  </xdr:twoCellAnchor>
  <xdr:twoCellAnchor>
    <xdr:from>
      <xdr:col>10</xdr:col>
      <xdr:colOff>469819</xdr:colOff>
      <xdr:row>60</xdr:row>
      <xdr:rowOff>82631</xdr:rowOff>
    </xdr:from>
    <xdr:to>
      <xdr:col>19</xdr:col>
      <xdr:colOff>223158</xdr:colOff>
      <xdr:row>62</xdr:row>
      <xdr:rowOff>187778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E6FAD9-5C57-4587-BDA2-58B542FA5A42}"/>
            </a:ext>
          </a:extLst>
        </xdr:cNvPr>
        <xdr:cNvSpPr txBox="1"/>
      </xdr:nvSpPr>
      <xdr:spPr>
        <a:xfrm>
          <a:off x="6813469" y="12646106"/>
          <a:ext cx="5173064" cy="52424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Presentation of the MAXIMUM VALUE of all ECOSITES considered above.  This value is the most likely ecosite that should be assigned to the stand description provided.</a:t>
          </a:r>
        </a:p>
      </xdr:txBody>
    </xdr:sp>
    <xdr:clientData/>
  </xdr:twoCellAnchor>
  <xdr:twoCellAnchor editAs="oneCell">
    <xdr:from>
      <xdr:col>50</xdr:col>
      <xdr:colOff>0</xdr:colOff>
      <xdr:row>1</xdr:row>
      <xdr:rowOff>0</xdr:rowOff>
    </xdr:from>
    <xdr:to>
      <xdr:col>60</xdr:col>
      <xdr:colOff>167208</xdr:colOff>
      <xdr:row>24</xdr:row>
      <xdr:rowOff>176803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688319-9A61-4966-97A6-172CBD17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1050" y="190500"/>
          <a:ext cx="6263208" cy="5663203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26</xdr:row>
      <xdr:rowOff>0</xdr:rowOff>
    </xdr:from>
    <xdr:to>
      <xdr:col>57</xdr:col>
      <xdr:colOff>261808</xdr:colOff>
      <xdr:row>52</xdr:row>
      <xdr:rowOff>29682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F92C27-9931-4788-8B7D-0BD084FEC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61050" y="6057900"/>
          <a:ext cx="4529008" cy="4992207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54</xdr:row>
      <xdr:rowOff>0</xdr:rowOff>
    </xdr:from>
    <xdr:to>
      <xdr:col>60</xdr:col>
      <xdr:colOff>329113</xdr:colOff>
      <xdr:row>84</xdr:row>
      <xdr:rowOff>188885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AC880B-67B7-4F13-AB4B-CE4CE7B9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61050" y="11401425"/>
          <a:ext cx="6425113" cy="597056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49</xdr:col>
      <xdr:colOff>571500</xdr:colOff>
      <xdr:row>87</xdr:row>
      <xdr:rowOff>76200</xdr:rowOff>
    </xdr:from>
    <xdr:to>
      <xdr:col>74</xdr:col>
      <xdr:colOff>309865</xdr:colOff>
      <xdr:row>116</xdr:row>
      <xdr:rowOff>27890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8B7649-2007-4D4A-AFDB-A8D23774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22950" y="17830800"/>
          <a:ext cx="14978365" cy="547619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75</xdr:col>
      <xdr:colOff>0</xdr:colOff>
      <xdr:row>87</xdr:row>
      <xdr:rowOff>38100</xdr:rowOff>
    </xdr:from>
    <xdr:to>
      <xdr:col>102</xdr:col>
      <xdr:colOff>291461</xdr:colOff>
      <xdr:row>116</xdr:row>
      <xdr:rowOff>37409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55CE67-4D3B-43DF-89F5-CB9FC3DB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01050" y="17792700"/>
          <a:ext cx="16750661" cy="5523809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62</xdr:col>
      <xdr:colOff>0</xdr:colOff>
      <xdr:row>1</xdr:row>
      <xdr:rowOff>0</xdr:rowOff>
    </xdr:from>
    <xdr:to>
      <xdr:col>74</xdr:col>
      <xdr:colOff>297792</xdr:colOff>
      <xdr:row>6</xdr:row>
      <xdr:rowOff>43898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79A2F-BA0D-4367-9B31-204C4F51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76250" y="190500"/>
          <a:ext cx="7612992" cy="2101298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 editAs="oneCell">
    <xdr:from>
      <xdr:col>62</xdr:col>
      <xdr:colOff>0</xdr:colOff>
      <xdr:row>7</xdr:row>
      <xdr:rowOff>0</xdr:rowOff>
    </xdr:from>
    <xdr:to>
      <xdr:col>71</xdr:col>
      <xdr:colOff>497154</xdr:colOff>
      <xdr:row>17</xdr:row>
      <xdr:rowOff>95000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BA58720-C81C-4020-A425-2A93D6A8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76250" y="2438400"/>
          <a:ext cx="5983554" cy="2000000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>
    <xdr:from>
      <xdr:col>39</xdr:col>
      <xdr:colOff>157975</xdr:colOff>
      <xdr:row>3</xdr:row>
      <xdr:rowOff>100270</xdr:rowOff>
    </xdr:from>
    <xdr:to>
      <xdr:col>39</xdr:col>
      <xdr:colOff>175292</xdr:colOff>
      <xdr:row>7</xdr:row>
      <xdr:rowOff>13679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FB7766E-2053-46A6-9A76-0026F100E7BD}"/>
            </a:ext>
          </a:extLst>
        </xdr:cNvPr>
        <xdr:cNvCxnSpPr/>
      </xdr:nvCxnSpPr>
      <xdr:spPr>
        <a:xfrm>
          <a:off x="24713425" y="177667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204107</xdr:colOff>
      <xdr:row>61</xdr:row>
      <xdr:rowOff>179367</xdr:rowOff>
    </xdr:from>
    <xdr:to>
      <xdr:col>45</xdr:col>
      <xdr:colOff>381000</xdr:colOff>
      <xdr:row>61</xdr:row>
      <xdr:rowOff>179367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C4D4332-A2CB-4432-87C8-F540AE3E5855}"/>
            </a:ext>
          </a:extLst>
        </xdr:cNvPr>
        <xdr:cNvCxnSpPr/>
      </xdr:nvCxnSpPr>
      <xdr:spPr>
        <a:xfrm flipH="1">
          <a:off x="12396107" y="12971442"/>
          <a:ext cx="16197943" cy="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273628</xdr:colOff>
      <xdr:row>41</xdr:row>
      <xdr:rowOff>83127</xdr:rowOff>
    </xdr:from>
    <xdr:to>
      <xdr:col>44</xdr:col>
      <xdr:colOff>290945</xdr:colOff>
      <xdr:row>44</xdr:row>
      <xdr:rowOff>187036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5FB536-2F4C-4989-8B39-92398090EF07}"/>
            </a:ext>
          </a:extLst>
        </xdr:cNvPr>
        <xdr:cNvCxnSpPr/>
      </xdr:nvCxnSpPr>
      <xdr:spPr>
        <a:xfrm>
          <a:off x="27877078" y="9008052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27302</xdr:colOff>
      <xdr:row>15</xdr:row>
      <xdr:rowOff>179090</xdr:rowOff>
    </xdr:from>
    <xdr:to>
      <xdr:col>41</xdr:col>
      <xdr:colOff>37693</xdr:colOff>
      <xdr:row>39</xdr:row>
      <xdr:rowOff>50936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F0D29A-0806-419A-8B5A-97B23BFC79C3}"/>
            </a:ext>
          </a:extLst>
        </xdr:cNvPr>
        <xdr:cNvCxnSpPr/>
      </xdr:nvCxnSpPr>
      <xdr:spPr>
        <a:xfrm>
          <a:off x="25801952" y="4141490"/>
          <a:ext cx="10391" cy="4453371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367393</xdr:colOff>
      <xdr:row>46</xdr:row>
      <xdr:rowOff>176893</xdr:rowOff>
    </xdr:from>
    <xdr:to>
      <xdr:col>45</xdr:col>
      <xdr:colOff>403412</xdr:colOff>
      <xdr:row>59</xdr:row>
      <xdr:rowOff>11206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C264C83-8310-4729-B7CF-D4E8BCE751C5}"/>
            </a:ext>
          </a:extLst>
        </xdr:cNvPr>
        <xdr:cNvCxnSpPr/>
      </xdr:nvCxnSpPr>
      <xdr:spPr>
        <a:xfrm>
          <a:off x="28580443" y="10054318"/>
          <a:ext cx="36019" cy="2320338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121548</xdr:colOff>
      <xdr:row>9</xdr:row>
      <xdr:rowOff>162660</xdr:rowOff>
    </xdr:from>
    <xdr:to>
      <xdr:col>40</xdr:col>
      <xdr:colOff>138865</xdr:colOff>
      <xdr:row>13</xdr:row>
      <xdr:rowOff>76069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F2B402-2D2E-4A30-B570-935853D26F72}"/>
            </a:ext>
          </a:extLst>
        </xdr:cNvPr>
        <xdr:cNvCxnSpPr/>
      </xdr:nvCxnSpPr>
      <xdr:spPr>
        <a:xfrm>
          <a:off x="25286598" y="298206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11206</xdr:colOff>
      <xdr:row>2</xdr:row>
      <xdr:rowOff>812427</xdr:rowOff>
    </xdr:from>
    <xdr:to>
      <xdr:col>39</xdr:col>
      <xdr:colOff>515471</xdr:colOff>
      <xdr:row>3</xdr:row>
      <xdr:rowOff>11207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84BCBFD-A0BE-461A-B333-398689C1E6F9}"/>
            </a:ext>
          </a:extLst>
        </xdr:cNvPr>
        <xdr:cNvSpPr txBox="1"/>
      </xdr:nvSpPr>
      <xdr:spPr>
        <a:xfrm>
          <a:off x="24566656" y="1193427"/>
          <a:ext cx="504265" cy="4941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1</a:t>
          </a:r>
        </a:p>
      </xdr:txBody>
    </xdr:sp>
    <xdr:clientData/>
  </xdr:twoCellAnchor>
  <xdr:twoCellAnchor>
    <xdr:from>
      <xdr:col>39</xdr:col>
      <xdr:colOff>443751</xdr:colOff>
      <xdr:row>6</xdr:row>
      <xdr:rowOff>113180</xdr:rowOff>
    </xdr:from>
    <xdr:to>
      <xdr:col>40</xdr:col>
      <xdr:colOff>342899</xdr:colOff>
      <xdr:row>9</xdr:row>
      <xdr:rowOff>40342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55227F-A0D9-4757-930A-490CDC540635}"/>
            </a:ext>
          </a:extLst>
        </xdr:cNvPr>
        <xdr:cNvSpPr txBox="1"/>
      </xdr:nvSpPr>
      <xdr:spPr>
        <a:xfrm>
          <a:off x="24999201" y="236108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2</a:t>
          </a:r>
        </a:p>
      </xdr:txBody>
    </xdr:sp>
    <xdr:clientData/>
  </xdr:twoCellAnchor>
  <xdr:twoCellAnchor>
    <xdr:from>
      <xdr:col>45</xdr:col>
      <xdr:colOff>551330</xdr:colOff>
      <xdr:row>59</xdr:row>
      <xdr:rowOff>30257</xdr:rowOff>
    </xdr:from>
    <xdr:to>
      <xdr:col>46</xdr:col>
      <xdr:colOff>450477</xdr:colOff>
      <xdr:row>61</xdr:row>
      <xdr:rowOff>125507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621FBE-367C-4608-81DA-E863B2E27E79}"/>
            </a:ext>
          </a:extLst>
        </xdr:cNvPr>
        <xdr:cNvSpPr txBox="1"/>
      </xdr:nvSpPr>
      <xdr:spPr>
        <a:xfrm>
          <a:off x="28764380" y="12393707"/>
          <a:ext cx="508747" cy="5238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6</a:t>
          </a:r>
        </a:p>
      </xdr:txBody>
    </xdr:sp>
    <xdr:clientData/>
  </xdr:twoCellAnchor>
  <xdr:twoCellAnchor>
    <xdr:from>
      <xdr:col>44</xdr:col>
      <xdr:colOff>322729</xdr:colOff>
      <xdr:row>45</xdr:row>
      <xdr:rowOff>59392</xdr:rowOff>
    </xdr:from>
    <xdr:to>
      <xdr:col>45</xdr:col>
      <xdr:colOff>221877</xdr:colOff>
      <xdr:row>47</xdr:row>
      <xdr:rowOff>177054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0C9861-714F-4439-A1EB-8C22E8F9F46F}"/>
            </a:ext>
          </a:extLst>
        </xdr:cNvPr>
        <xdr:cNvSpPr txBox="1"/>
      </xdr:nvSpPr>
      <xdr:spPr>
        <a:xfrm>
          <a:off x="27926179" y="9746317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5</a:t>
          </a:r>
        </a:p>
      </xdr:txBody>
    </xdr:sp>
    <xdr:clientData/>
  </xdr:twoCellAnchor>
  <xdr:twoCellAnchor>
    <xdr:from>
      <xdr:col>44</xdr:col>
      <xdr:colOff>150158</xdr:colOff>
      <xdr:row>38</xdr:row>
      <xdr:rowOff>43705</xdr:rowOff>
    </xdr:from>
    <xdr:to>
      <xdr:col>45</xdr:col>
      <xdr:colOff>49306</xdr:colOff>
      <xdr:row>40</xdr:row>
      <xdr:rowOff>161367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454380E-C08C-464D-B647-73BC5334D7A6}"/>
            </a:ext>
          </a:extLst>
        </xdr:cNvPr>
        <xdr:cNvSpPr txBox="1"/>
      </xdr:nvSpPr>
      <xdr:spPr>
        <a:xfrm>
          <a:off x="27753608" y="839713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4</a:t>
          </a:r>
        </a:p>
      </xdr:txBody>
    </xdr:sp>
    <xdr:clientData/>
  </xdr:twoCellAnchor>
  <xdr:twoCellAnchor>
    <xdr:from>
      <xdr:col>40</xdr:col>
      <xdr:colOff>347381</xdr:colOff>
      <xdr:row>12</xdr:row>
      <xdr:rowOff>106457</xdr:rowOff>
    </xdr:from>
    <xdr:to>
      <xdr:col>41</xdr:col>
      <xdr:colOff>246528</xdr:colOff>
      <xdr:row>15</xdr:row>
      <xdr:rowOff>33619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E0357A-75FD-49D4-9110-726B53161B00}"/>
            </a:ext>
          </a:extLst>
        </xdr:cNvPr>
        <xdr:cNvSpPr txBox="1"/>
      </xdr:nvSpPr>
      <xdr:spPr>
        <a:xfrm>
          <a:off x="25512431" y="3497357"/>
          <a:ext cx="508747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B770-D548-4A89-9CE4-B3603514F2DA}">
  <dimension ref="B1:Z9"/>
  <sheetViews>
    <sheetView tabSelected="1" zoomScale="85" zoomScaleNormal="85" workbookViewId="0"/>
  </sheetViews>
  <sheetFormatPr defaultRowHeight="15" x14ac:dyDescent="0.25"/>
  <cols>
    <col min="1" max="1" width="5" customWidth="1"/>
    <col min="25" max="25" width="3.42578125" customWidth="1"/>
    <col min="26" max="26" width="12" customWidth="1"/>
  </cols>
  <sheetData>
    <row r="1" spans="2:26" ht="15.75" thickBot="1" x14ac:dyDescent="0.3"/>
    <row r="2" spans="2:26" ht="15.75" thickBot="1" x14ac:dyDescent="0.3">
      <c r="B2" s="47" t="s">
        <v>163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  <c r="Z2" s="39" t="s">
        <v>164</v>
      </c>
    </row>
    <row r="3" spans="2:26" ht="15.75" thickBot="1" x14ac:dyDescent="0.3">
      <c r="B3" s="26" t="s">
        <v>44</v>
      </c>
      <c r="C3" s="27" t="s">
        <v>45</v>
      </c>
      <c r="D3" s="27" t="s">
        <v>46</v>
      </c>
      <c r="E3" s="27" t="s">
        <v>49</v>
      </c>
      <c r="F3" s="27" t="s">
        <v>47</v>
      </c>
      <c r="G3" s="27" t="s">
        <v>48</v>
      </c>
      <c r="H3" s="27" t="s">
        <v>50</v>
      </c>
      <c r="I3" s="27" t="s">
        <v>51</v>
      </c>
      <c r="J3" s="27" t="s">
        <v>156</v>
      </c>
      <c r="K3" s="27" t="s">
        <v>41</v>
      </c>
      <c r="L3" s="27" t="s">
        <v>42</v>
      </c>
      <c r="M3" s="27" t="s">
        <v>33</v>
      </c>
      <c r="N3" s="27" t="s">
        <v>157</v>
      </c>
      <c r="O3" s="27" t="s">
        <v>35</v>
      </c>
      <c r="P3" s="27" t="s">
        <v>158</v>
      </c>
      <c r="Q3" s="27" t="s">
        <v>38</v>
      </c>
      <c r="R3" s="27" t="s">
        <v>159</v>
      </c>
      <c r="S3" s="27" t="s">
        <v>160</v>
      </c>
      <c r="T3" s="27" t="s">
        <v>161</v>
      </c>
      <c r="U3" s="27" t="s">
        <v>162</v>
      </c>
      <c r="V3" s="27" t="s">
        <v>36</v>
      </c>
      <c r="W3" s="32" t="s">
        <v>40</v>
      </c>
      <c r="X3" s="28" t="s">
        <v>54</v>
      </c>
      <c r="Z3" s="40"/>
    </row>
    <row r="4" spans="2:26" ht="15.75" thickBot="1" x14ac:dyDescent="0.3">
      <c r="B4" s="29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3">
        <v>0</v>
      </c>
      <c r="X4" s="31">
        <v>0</v>
      </c>
      <c r="Z4" s="38">
        <v>1</v>
      </c>
    </row>
    <row r="5" spans="2:26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7" spans="2:26" ht="15.75" thickBot="1" x14ac:dyDescent="0.3"/>
    <row r="8" spans="2:26" ht="22.5" thickBot="1" x14ac:dyDescent="0.5">
      <c r="K8" s="41" t="s">
        <v>154</v>
      </c>
      <c r="L8" s="42"/>
      <c r="M8" s="43" t="s">
        <v>155</v>
      </c>
      <c r="N8" s="42"/>
    </row>
    <row r="9" spans="2:26" ht="19.5" thickBot="1" x14ac:dyDescent="0.35">
      <c r="K9" s="44">
        <f>'Central Ontario FEC'!G62</f>
        <v>17</v>
      </c>
      <c r="L9" s="45"/>
      <c r="M9" s="46" t="str">
        <f>'Central Ontario FEC'!I62</f>
        <v>PoBw</v>
      </c>
      <c r="N9" s="45"/>
    </row>
  </sheetData>
  <mergeCells count="6">
    <mergeCell ref="Z2:Z3"/>
    <mergeCell ref="K8:L8"/>
    <mergeCell ref="M8:N8"/>
    <mergeCell ref="K9:L9"/>
    <mergeCell ref="M9:N9"/>
    <mergeCell ref="B2:X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C5FF-EF35-48A4-A3CD-10618138AC7D}">
  <sheetPr>
    <tabColor theme="5" tint="-0.249977111117893"/>
  </sheetPr>
  <dimension ref="B2:CP85"/>
  <sheetViews>
    <sheetView zoomScale="70" zoomScaleNormal="70" workbookViewId="0"/>
  </sheetViews>
  <sheetFormatPr defaultRowHeight="15" x14ac:dyDescent="0.25"/>
  <cols>
    <col min="2" max="2" width="12.85546875" bestFit="1" customWidth="1"/>
    <col min="19" max="19" width="8.140625" customWidth="1"/>
    <col min="20" max="20" width="6.42578125" customWidth="1"/>
    <col min="21" max="21" width="6.85546875" customWidth="1"/>
    <col min="23" max="23" width="12.7109375" customWidth="1"/>
    <col min="30" max="30" width="12.28515625" customWidth="1"/>
    <col min="32" max="32" width="13.140625" customWidth="1"/>
    <col min="36" max="36" width="6.85546875" bestFit="1" customWidth="1"/>
    <col min="37" max="37" width="14.7109375" bestFit="1" customWidth="1"/>
  </cols>
  <sheetData>
    <row r="2" spans="2:4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</row>
    <row r="3" spans="2:42" ht="102" x14ac:dyDescent="0.25">
      <c r="B3" s="2"/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3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50</v>
      </c>
      <c r="V3" s="2" t="s">
        <v>51</v>
      </c>
      <c r="W3" s="3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3" t="s">
        <v>57</v>
      </c>
      <c r="AC3" s="3" t="s">
        <v>58</v>
      </c>
      <c r="AD3" s="3" t="s">
        <v>59</v>
      </c>
      <c r="AE3" s="3" t="s">
        <v>60</v>
      </c>
      <c r="AF3" s="3" t="s">
        <v>61</v>
      </c>
      <c r="AG3" s="3" t="s">
        <v>62</v>
      </c>
    </row>
    <row r="4" spans="2:42" x14ac:dyDescent="0.25">
      <c r="B4" s="5" t="s">
        <v>63</v>
      </c>
      <c r="C4" s="6">
        <v>1</v>
      </c>
      <c r="D4" s="6">
        <f>'User Entry'!M4</f>
        <v>0</v>
      </c>
      <c r="E4" s="6">
        <f>'User Entry'!P4</f>
        <v>0</v>
      </c>
      <c r="F4" s="6">
        <f>'User Entry'!O4</f>
        <v>0</v>
      </c>
      <c r="G4" s="6">
        <f>'User Entry'!V4</f>
        <v>0</v>
      </c>
      <c r="H4" s="6">
        <f>'User Entry'!N4</f>
        <v>0</v>
      </c>
      <c r="I4" s="6">
        <f>'User Entry'!Q4</f>
        <v>0</v>
      </c>
      <c r="J4" s="6">
        <f>'User Entry'!S4+'User Entry'!U4</f>
        <v>0</v>
      </c>
      <c r="K4" s="6">
        <f>'User Entry'!W4</f>
        <v>0</v>
      </c>
      <c r="L4" s="6">
        <f>'User Entry'!K4</f>
        <v>0</v>
      </c>
      <c r="M4" s="6">
        <f>'User Entry'!L4</f>
        <v>0</v>
      </c>
      <c r="N4" s="6">
        <f>'User Entry'!R4+'User Entry'!T4</f>
        <v>0</v>
      </c>
      <c r="O4" s="6">
        <f>'User Entry'!B4</f>
        <v>0</v>
      </c>
      <c r="P4" s="6">
        <f>'User Entry'!C4</f>
        <v>0</v>
      </c>
      <c r="Q4" s="6">
        <f>'User Entry'!D4</f>
        <v>0</v>
      </c>
      <c r="R4" s="6">
        <f>'User Entry'!F4</f>
        <v>0</v>
      </c>
      <c r="S4" s="6">
        <f>'User Entry'!G4</f>
        <v>0</v>
      </c>
      <c r="T4" s="6">
        <f>'User Entry'!E4</f>
        <v>0</v>
      </c>
      <c r="U4" s="6">
        <f>'User Entry'!H4</f>
        <v>0</v>
      </c>
      <c r="V4" s="6">
        <f>'User Entry'!I4</f>
        <v>0</v>
      </c>
      <c r="W4" s="6">
        <f>'User Entry'!J4</f>
        <v>0</v>
      </c>
      <c r="X4" s="6">
        <f>D4+E4+F4</f>
        <v>0</v>
      </c>
      <c r="Y4" s="6">
        <f>G4+H4+I4+J4+K4+N4+'User Entry'!X4</f>
        <v>0</v>
      </c>
      <c r="Z4" s="6">
        <f>L4+M4</f>
        <v>0</v>
      </c>
      <c r="AA4" s="6">
        <f>O4+P4+Q4+R4+S4+T4+U4+V4+W4</f>
        <v>0</v>
      </c>
      <c r="AB4" s="6"/>
      <c r="AC4" s="6"/>
      <c r="AD4" s="6"/>
      <c r="AE4" s="6"/>
      <c r="AF4" s="6"/>
      <c r="AG4" s="6">
        <f>'User Entry'!Z4</f>
        <v>1</v>
      </c>
      <c r="AP4" s="25">
        <f>SUM(D4:M4,O4:V4)</f>
        <v>0</v>
      </c>
    </row>
    <row r="5" spans="2:42" x14ac:dyDescent="0.25">
      <c r="B5" s="7" t="s">
        <v>64</v>
      </c>
      <c r="C5" s="8">
        <f>C4</f>
        <v>1</v>
      </c>
      <c r="D5" s="8">
        <f>D4^0.5</f>
        <v>0</v>
      </c>
      <c r="E5" s="8">
        <f t="shared" ref="E5:AA5" si="0">E4^0.5</f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>IF(AND(O4&lt;30,P4&lt;20,Q4&lt;20,G4&lt;20, F4&lt;20,K4&lt;20),N4^0.5,0)</f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>IF(OR(O4&gt;10,P4&gt;10,Q4&gt;10,G4&gt;10,K4&gt;10),0,W4^0.5)</f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>IF(P4&gt;=50,1,0)</f>
        <v>0</v>
      </c>
      <c r="AC5" s="8">
        <f>IF(AND(O4+P4+Q4&gt;=30,Q4&lt;75,P4&lt;50,O4+Q4&gt;0,P4+Q4&gt;0),1,0)</f>
        <v>0</v>
      </c>
      <c r="AD5" s="8">
        <f>IF(AND(O4+P4+Q4&gt;10,L4&gt;0,G4&gt;0,X4+Y4-G4&lt;=10),1,0)</f>
        <v>0</v>
      </c>
      <c r="AE5" s="8">
        <f>IF(AND(L4+M4+H4&gt;=50,D4&lt;50,AA4&lt;50),1,0)</f>
        <v>0</v>
      </c>
      <c r="AF5" s="8">
        <f>IF(AND(G4&gt;0,O4&lt;20,P4=0,Q4=0,F4&lt;=10,I4&lt;10,Z4&gt;=X4),1,0)</f>
        <v>0</v>
      </c>
      <c r="AG5" s="8">
        <f>IF(AG4&lt;=1,1,IF(AG4=2,2,IF(AG4&gt;=3,3)))</f>
        <v>1</v>
      </c>
    </row>
    <row r="6" spans="2:42" x14ac:dyDescent="0.25">
      <c r="B6" s="9"/>
    </row>
    <row r="7" spans="2:42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19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26</v>
      </c>
      <c r="AC7" s="10" t="s">
        <v>27</v>
      </c>
      <c r="AD7" s="10" t="s">
        <v>28</v>
      </c>
      <c r="AE7" s="10" t="s">
        <v>29</v>
      </c>
      <c r="AF7" s="10" t="s">
        <v>30</v>
      </c>
      <c r="AG7" s="10" t="s">
        <v>31</v>
      </c>
    </row>
    <row r="8" spans="2:42" x14ac:dyDescent="0.25">
      <c r="B8" s="11">
        <v>11</v>
      </c>
      <c r="C8" s="11">
        <v>-199.04542000000001</v>
      </c>
      <c r="D8" s="11">
        <v>5.0656100000000004</v>
      </c>
      <c r="E8" s="11">
        <v>0.32518000000000002</v>
      </c>
      <c r="F8" s="11">
        <v>4.1952400000000001</v>
      </c>
      <c r="G8" s="11">
        <v>3.9370599999999998</v>
      </c>
      <c r="H8" s="11">
        <v>-1.6262399999999999</v>
      </c>
      <c r="I8" s="11">
        <v>2.41228</v>
      </c>
      <c r="J8" s="11">
        <v>2.9743200000000001</v>
      </c>
      <c r="K8" s="11">
        <v>-3.1050800000000001</v>
      </c>
      <c r="L8" s="11">
        <v>1.75637</v>
      </c>
      <c r="M8" s="11">
        <v>0.92815999999999999</v>
      </c>
      <c r="N8" s="11">
        <v>2.0829300000000002</v>
      </c>
      <c r="O8" s="11">
        <v>0.79296999999999995</v>
      </c>
      <c r="P8" s="11">
        <v>8.3853600000000004</v>
      </c>
      <c r="Q8" s="11">
        <v>4.13293</v>
      </c>
      <c r="R8" s="11">
        <v>-0.98316999999999999</v>
      </c>
      <c r="S8" s="11">
        <v>-1.84877</v>
      </c>
      <c r="T8" s="11">
        <v>3.3904399999999999</v>
      </c>
      <c r="U8" s="11">
        <v>-7.1082799999999997</v>
      </c>
      <c r="V8" s="11">
        <v>-4.2235500000000004</v>
      </c>
      <c r="W8" s="11">
        <v>0.98414000000000001</v>
      </c>
      <c r="X8" s="11">
        <v>12.98085</v>
      </c>
      <c r="Y8" s="11">
        <v>11.028779999999999</v>
      </c>
      <c r="Z8" s="11">
        <v>12.18927</v>
      </c>
      <c r="AA8" s="11">
        <v>26.20391</v>
      </c>
      <c r="AB8" s="11">
        <v>-2.58724</v>
      </c>
      <c r="AC8" s="11">
        <v>-1.47929</v>
      </c>
      <c r="AD8" s="11">
        <v>-7.2997199999999998</v>
      </c>
      <c r="AE8" s="11">
        <v>21.560749999999999</v>
      </c>
      <c r="AF8" s="11">
        <v>4.2558999999999996</v>
      </c>
      <c r="AG8" s="11">
        <v>30.567209999999999</v>
      </c>
    </row>
    <row r="9" spans="2:42" x14ac:dyDescent="0.25">
      <c r="B9" s="11">
        <v>12</v>
      </c>
      <c r="C9" s="11">
        <v>-600.70408999999995</v>
      </c>
      <c r="D9" s="11">
        <v>3.7090100000000001</v>
      </c>
      <c r="E9" s="11">
        <v>-0.45350000000000001</v>
      </c>
      <c r="F9" s="11">
        <v>3.83012</v>
      </c>
      <c r="G9" s="11">
        <v>3.8442400000000001</v>
      </c>
      <c r="H9" s="11">
        <v>-2.7818200000000002</v>
      </c>
      <c r="I9" s="11">
        <v>1.1506700000000001</v>
      </c>
      <c r="J9" s="11">
        <v>2.8321499999999999</v>
      </c>
      <c r="K9" s="11">
        <v>-3.5938699999999999</v>
      </c>
      <c r="L9" s="11">
        <v>2.4906000000000001</v>
      </c>
      <c r="M9" s="11">
        <v>2.3554900000000001</v>
      </c>
      <c r="N9" s="11">
        <v>1.1270500000000001</v>
      </c>
      <c r="O9" s="11">
        <v>-2.9401999999999999</v>
      </c>
      <c r="P9" s="11">
        <v>8.4226100000000006</v>
      </c>
      <c r="Q9" s="11">
        <v>2.7275299999999998</v>
      </c>
      <c r="R9" s="11">
        <v>-3.7884099999999998</v>
      </c>
      <c r="S9" s="11">
        <v>-2.8530500000000001</v>
      </c>
      <c r="T9" s="11">
        <v>5.29894</v>
      </c>
      <c r="U9" s="11">
        <v>-9.4124499999999998</v>
      </c>
      <c r="V9" s="11">
        <v>-5.9268999999999998</v>
      </c>
      <c r="W9" s="11">
        <v>0.52878999999999998</v>
      </c>
      <c r="X9" s="11">
        <v>14.925879999999999</v>
      </c>
      <c r="Y9" s="11">
        <v>13.00121</v>
      </c>
      <c r="Z9" s="11">
        <v>11.52773</v>
      </c>
      <c r="AA9" s="11">
        <v>30.988019999999999</v>
      </c>
      <c r="AB9" s="11">
        <v>774.40791999999999</v>
      </c>
      <c r="AC9" s="11">
        <v>-1.29057</v>
      </c>
      <c r="AD9" s="11">
        <v>-15.649319999999999</v>
      </c>
      <c r="AE9" s="11">
        <v>21.40662</v>
      </c>
      <c r="AF9" s="11">
        <v>3.0661299999999998</v>
      </c>
      <c r="AG9" s="11">
        <v>26.47364</v>
      </c>
    </row>
    <row r="10" spans="2:42" x14ac:dyDescent="0.25">
      <c r="B10" s="11">
        <v>13</v>
      </c>
      <c r="C10" s="11">
        <v>-219.62533999999999</v>
      </c>
      <c r="D10" s="11">
        <v>4.9818199999999999</v>
      </c>
      <c r="E10" s="11">
        <v>3.0530000000000002E-2</v>
      </c>
      <c r="F10" s="11">
        <v>4.3810399999999996</v>
      </c>
      <c r="G10" s="11">
        <v>4.0442799999999997</v>
      </c>
      <c r="H10" s="11">
        <v>-2.0258600000000002</v>
      </c>
      <c r="I10" s="11">
        <v>2.2266599999999999</v>
      </c>
      <c r="J10" s="11">
        <v>2.62683</v>
      </c>
      <c r="K10" s="11">
        <v>-4.2830700000000004</v>
      </c>
      <c r="L10" s="11">
        <v>-8.0269999999999994E-2</v>
      </c>
      <c r="M10" s="11">
        <v>2.3990000000000001E-2</v>
      </c>
      <c r="N10" s="11">
        <v>1.1250199999999999</v>
      </c>
      <c r="O10" s="11">
        <v>0.86273</v>
      </c>
      <c r="P10" s="11">
        <v>8.8948599999999995</v>
      </c>
      <c r="Q10" s="11">
        <v>7.3272500000000003</v>
      </c>
      <c r="R10" s="11">
        <v>-9.0300000000000005E-2</v>
      </c>
      <c r="S10" s="11">
        <v>-1.5678300000000001</v>
      </c>
      <c r="T10" s="11">
        <v>6.2168400000000004</v>
      </c>
      <c r="U10" s="11">
        <v>-7.0441200000000004</v>
      </c>
      <c r="V10" s="11">
        <v>-3.6407699999999998</v>
      </c>
      <c r="W10" s="11">
        <v>1.9889399999999999</v>
      </c>
      <c r="X10" s="11">
        <v>13.38245</v>
      </c>
      <c r="Y10" s="11">
        <v>11.57475</v>
      </c>
      <c r="Z10" s="11">
        <v>12.175039999999999</v>
      </c>
      <c r="AA10" s="11">
        <v>25.584479999999999</v>
      </c>
      <c r="AB10" s="11">
        <v>16.820799999999998</v>
      </c>
      <c r="AC10" s="11">
        <v>-0.94782999999999995</v>
      </c>
      <c r="AD10" s="11">
        <v>-4.8452999999999999</v>
      </c>
      <c r="AE10" s="11">
        <v>25.17371</v>
      </c>
      <c r="AF10" s="11">
        <v>5.9454700000000003</v>
      </c>
      <c r="AG10" s="11">
        <v>36.457509999999999</v>
      </c>
    </row>
    <row r="11" spans="2:42" x14ac:dyDescent="0.25">
      <c r="B11" s="11">
        <v>14</v>
      </c>
      <c r="C11" s="11">
        <v>-221.56305</v>
      </c>
      <c r="D11" s="11">
        <v>5.9856199999999999</v>
      </c>
      <c r="E11" s="11">
        <v>-0.29380000000000001</v>
      </c>
      <c r="F11" s="11">
        <v>4.7715899999999998</v>
      </c>
      <c r="G11" s="11">
        <v>6.8207599999999999</v>
      </c>
      <c r="H11" s="11">
        <v>-2.3496000000000001</v>
      </c>
      <c r="I11" s="11">
        <v>2.2110300000000001</v>
      </c>
      <c r="J11" s="11">
        <v>2.3235600000000001</v>
      </c>
      <c r="K11" s="11">
        <v>-2.8488600000000002</v>
      </c>
      <c r="L11" s="11">
        <v>1.61449</v>
      </c>
      <c r="M11" s="11">
        <v>0.20136999999999999</v>
      </c>
      <c r="N11" s="11">
        <v>2.0943100000000001</v>
      </c>
      <c r="O11" s="11">
        <v>0.78517000000000003</v>
      </c>
      <c r="P11" s="11">
        <v>6.13903</v>
      </c>
      <c r="Q11" s="11">
        <v>2.4243100000000002</v>
      </c>
      <c r="R11" s="11">
        <v>-0.88543000000000005</v>
      </c>
      <c r="S11" s="11">
        <v>-0.90539999999999998</v>
      </c>
      <c r="T11" s="11">
        <v>1.73125</v>
      </c>
      <c r="U11" s="11">
        <v>-4.9524499999999998</v>
      </c>
      <c r="V11" s="11">
        <v>-3.3210999999999999</v>
      </c>
      <c r="W11" s="11">
        <v>0.68242000000000003</v>
      </c>
      <c r="X11" s="11">
        <v>15.71813</v>
      </c>
      <c r="Y11" s="11">
        <v>13.256410000000001</v>
      </c>
      <c r="Z11" s="11">
        <v>14.86633</v>
      </c>
      <c r="AA11" s="11">
        <v>26.785270000000001</v>
      </c>
      <c r="AB11" s="11">
        <v>4.2369599999999998</v>
      </c>
      <c r="AC11" s="11">
        <v>-5.0216000000000003</v>
      </c>
      <c r="AD11" s="11">
        <v>-7.7306600000000003</v>
      </c>
      <c r="AE11" s="11">
        <v>25.575009999999999</v>
      </c>
      <c r="AF11" s="11">
        <v>1.9442900000000001</v>
      </c>
      <c r="AG11" s="11">
        <v>30.20553</v>
      </c>
    </row>
    <row r="12" spans="2:42" x14ac:dyDescent="0.25">
      <c r="B12" s="11">
        <v>15</v>
      </c>
      <c r="C12" s="11">
        <v>-240.57162</v>
      </c>
      <c r="D12" s="11">
        <v>5.0622199999999999</v>
      </c>
      <c r="E12" s="11">
        <v>0.53464</v>
      </c>
      <c r="F12" s="11">
        <v>3.9035600000000001</v>
      </c>
      <c r="G12" s="11">
        <v>4.4669400000000001</v>
      </c>
      <c r="H12" s="11">
        <v>-0.72643000000000002</v>
      </c>
      <c r="I12" s="11">
        <v>2.5079699999999998</v>
      </c>
      <c r="J12" s="11">
        <v>3.1749800000000001</v>
      </c>
      <c r="K12" s="11">
        <v>-3.37121</v>
      </c>
      <c r="L12" s="11">
        <v>-0.27488000000000001</v>
      </c>
      <c r="M12" s="11">
        <v>0.68972999999999995</v>
      </c>
      <c r="N12" s="11">
        <v>2.22051</v>
      </c>
      <c r="O12" s="11">
        <v>-2.2273900000000002</v>
      </c>
      <c r="P12" s="11">
        <v>6.0872099999999998</v>
      </c>
      <c r="Q12" s="11">
        <v>12.619759999999999</v>
      </c>
      <c r="R12" s="11">
        <v>-2.5652599999999999</v>
      </c>
      <c r="S12" s="11">
        <v>-2.8286099999999998</v>
      </c>
      <c r="T12" s="11">
        <v>9.5946800000000003</v>
      </c>
      <c r="U12" s="11">
        <v>-9.6737199999999994</v>
      </c>
      <c r="V12" s="11">
        <v>-5.13131</v>
      </c>
      <c r="W12" s="11">
        <v>2.7301899999999999</v>
      </c>
      <c r="X12" s="11">
        <v>12.15523</v>
      </c>
      <c r="Y12" s="11">
        <v>8.7467600000000001</v>
      </c>
      <c r="Z12" s="11">
        <v>10.24357</v>
      </c>
      <c r="AA12" s="11">
        <v>28.311640000000001</v>
      </c>
      <c r="AB12" s="11">
        <v>23.420120000000001</v>
      </c>
      <c r="AC12" s="11">
        <v>-25.30518</v>
      </c>
      <c r="AD12" s="11">
        <v>-7.5010500000000002</v>
      </c>
      <c r="AE12" s="11">
        <v>26.92174</v>
      </c>
      <c r="AF12" s="11">
        <v>6.30877</v>
      </c>
      <c r="AG12" s="11">
        <v>33.236789999999999</v>
      </c>
    </row>
    <row r="13" spans="2:42" x14ac:dyDescent="0.25">
      <c r="B13" s="11">
        <v>16</v>
      </c>
      <c r="C13" s="11">
        <v>-235.78668999999999</v>
      </c>
      <c r="D13" s="11">
        <v>4.4240399999999998</v>
      </c>
      <c r="E13" s="11">
        <v>0.22251000000000001</v>
      </c>
      <c r="F13" s="11">
        <v>3.4980099999999998</v>
      </c>
      <c r="G13" s="11">
        <v>3.8290899999999999</v>
      </c>
      <c r="H13" s="11">
        <v>-1.6177900000000001</v>
      </c>
      <c r="I13" s="11">
        <v>1.7845</v>
      </c>
      <c r="J13" s="11">
        <v>3.5015299999999998</v>
      </c>
      <c r="K13" s="11">
        <v>-3.38889</v>
      </c>
      <c r="L13" s="11">
        <v>-0.17669000000000001</v>
      </c>
      <c r="M13" s="11">
        <v>0.23968999999999999</v>
      </c>
      <c r="N13" s="11">
        <v>1.9065099999999999</v>
      </c>
      <c r="O13" s="11">
        <v>-1.9139699999999999</v>
      </c>
      <c r="P13" s="11">
        <v>6.9296300000000004</v>
      </c>
      <c r="Q13" s="11">
        <v>3.6228799999999999</v>
      </c>
      <c r="R13" s="11">
        <v>-1.7995699999999999</v>
      </c>
      <c r="S13" s="11">
        <v>-2.8348</v>
      </c>
      <c r="T13" s="11">
        <v>16.188649999999999</v>
      </c>
      <c r="U13" s="11">
        <v>-8.3705400000000001</v>
      </c>
      <c r="V13" s="11">
        <v>-3.7435999999999998</v>
      </c>
      <c r="W13" s="11">
        <v>2.0330300000000001</v>
      </c>
      <c r="X13" s="11">
        <v>13.542870000000001</v>
      </c>
      <c r="Y13" s="11">
        <v>10.671569999999999</v>
      </c>
      <c r="Z13" s="11">
        <v>12.78055</v>
      </c>
      <c r="AA13" s="11">
        <v>27.88531</v>
      </c>
      <c r="AB13" s="11">
        <v>43.124940000000002</v>
      </c>
      <c r="AC13" s="11">
        <v>-9.9437599999999993</v>
      </c>
      <c r="AD13" s="11">
        <v>-8.9806000000000008</v>
      </c>
      <c r="AE13" s="11">
        <v>23.592919999999999</v>
      </c>
      <c r="AF13" s="11">
        <v>4.4901299999999997</v>
      </c>
      <c r="AG13" s="11">
        <v>29.070689999999999</v>
      </c>
    </row>
    <row r="14" spans="2:42" x14ac:dyDescent="0.25">
      <c r="B14" s="11">
        <v>17</v>
      </c>
      <c r="C14" s="11">
        <v>-182.48853</v>
      </c>
      <c r="D14" s="11">
        <v>3.7483499999999998</v>
      </c>
      <c r="E14" s="11">
        <v>-1.4948300000000001</v>
      </c>
      <c r="F14" s="11">
        <v>2.2515499999999999</v>
      </c>
      <c r="G14" s="11">
        <v>2.1310899999999999</v>
      </c>
      <c r="H14" s="11">
        <v>-1.60565</v>
      </c>
      <c r="I14" s="11">
        <v>1.95448</v>
      </c>
      <c r="J14" s="11">
        <v>2.6282700000000001</v>
      </c>
      <c r="K14" s="11">
        <v>-4.7482899999999999</v>
      </c>
      <c r="L14" s="11">
        <v>4.8972499999999997</v>
      </c>
      <c r="M14" s="11">
        <v>5.3153100000000002</v>
      </c>
      <c r="N14" s="11">
        <v>0.96274000000000004</v>
      </c>
      <c r="O14" s="11">
        <v>-0.57691999999999999</v>
      </c>
      <c r="P14" s="11">
        <v>2.9636100000000001</v>
      </c>
      <c r="Q14" s="11">
        <v>1.7190099999999999</v>
      </c>
      <c r="R14" s="11">
        <v>-1.6637200000000001</v>
      </c>
      <c r="S14" s="11">
        <v>-0.37502000000000002</v>
      </c>
      <c r="T14" s="11">
        <v>0.91195000000000004</v>
      </c>
      <c r="U14" s="11">
        <v>-5.6822400000000002</v>
      </c>
      <c r="V14" s="11">
        <v>-3.2158899999999999</v>
      </c>
      <c r="W14" s="11">
        <v>0.43041000000000001</v>
      </c>
      <c r="X14" s="11">
        <v>15.50351</v>
      </c>
      <c r="Y14" s="11">
        <v>12.90302</v>
      </c>
      <c r="Z14" s="11">
        <v>8.2750299999999992</v>
      </c>
      <c r="AA14" s="11">
        <v>24.007829999999998</v>
      </c>
      <c r="AB14" s="11">
        <v>17.092420000000001</v>
      </c>
      <c r="AC14" s="11">
        <v>-4.3257899999999996</v>
      </c>
      <c r="AD14" s="11">
        <v>-10.66103</v>
      </c>
      <c r="AE14" s="11">
        <v>30.598649999999999</v>
      </c>
      <c r="AF14" s="11">
        <v>-0.99436999999999998</v>
      </c>
      <c r="AG14" s="11">
        <v>31.487380000000002</v>
      </c>
    </row>
    <row r="15" spans="2:42" x14ac:dyDescent="0.25">
      <c r="B15" s="11">
        <v>18</v>
      </c>
      <c r="C15" s="11">
        <v>-181.80284</v>
      </c>
      <c r="D15" s="11">
        <v>4.3573000000000004</v>
      </c>
      <c r="E15" s="11">
        <v>7.4579999999999994E-2</v>
      </c>
      <c r="F15" s="11">
        <v>3.6417700000000002</v>
      </c>
      <c r="G15" s="11">
        <v>5.6306000000000003</v>
      </c>
      <c r="H15" s="11">
        <v>-0.92523999999999995</v>
      </c>
      <c r="I15" s="11">
        <v>3.39839</v>
      </c>
      <c r="J15" s="11">
        <v>4.4072500000000003</v>
      </c>
      <c r="K15" s="11">
        <v>-3.3072599999999999</v>
      </c>
      <c r="L15" s="11">
        <v>5.1253700000000002</v>
      </c>
      <c r="M15" s="11">
        <v>4.2107799999999997</v>
      </c>
      <c r="N15" s="11">
        <v>4.8896600000000001</v>
      </c>
      <c r="O15" s="11">
        <v>-1.5354000000000001</v>
      </c>
      <c r="P15" s="11">
        <v>2.2166100000000002</v>
      </c>
      <c r="Q15" s="11">
        <v>0.49880000000000002</v>
      </c>
      <c r="R15" s="11">
        <v>0.72118000000000004</v>
      </c>
      <c r="S15" s="11">
        <v>0.66325000000000001</v>
      </c>
      <c r="T15" s="11">
        <v>0.60328999999999999</v>
      </c>
      <c r="U15" s="11">
        <v>-7.0349599999999999</v>
      </c>
      <c r="V15" s="11">
        <v>-4.4268400000000003</v>
      </c>
      <c r="W15" s="11">
        <v>0.63617999999999997</v>
      </c>
      <c r="X15" s="11">
        <v>13.078480000000001</v>
      </c>
      <c r="Y15" s="11">
        <v>8.26783</v>
      </c>
      <c r="Z15" s="11">
        <v>8.6227400000000003</v>
      </c>
      <c r="AA15" s="11">
        <v>25.76333</v>
      </c>
      <c r="AB15" s="11">
        <v>14.09709</v>
      </c>
      <c r="AC15" s="11">
        <v>-2.3980800000000002</v>
      </c>
      <c r="AD15" s="11">
        <v>-11.52033</v>
      </c>
      <c r="AE15" s="11">
        <v>30.979890000000001</v>
      </c>
      <c r="AF15" s="11">
        <v>-4.8410399999999996</v>
      </c>
      <c r="AG15" s="11">
        <v>28.875810000000001</v>
      </c>
    </row>
    <row r="16" spans="2:42" x14ac:dyDescent="0.25">
      <c r="B16" s="11">
        <v>19</v>
      </c>
      <c r="C16" s="11">
        <v>-212.87522999999999</v>
      </c>
      <c r="D16" s="11">
        <v>3.9321199999999998</v>
      </c>
      <c r="E16" s="11">
        <v>-0.20765</v>
      </c>
      <c r="F16" s="11">
        <v>3.31494</v>
      </c>
      <c r="G16" s="11">
        <v>3.78911</v>
      </c>
      <c r="H16" s="11">
        <v>-1.31399</v>
      </c>
      <c r="I16" s="11">
        <v>2.2046700000000001</v>
      </c>
      <c r="J16" s="11">
        <v>2.8678699999999999</v>
      </c>
      <c r="K16" s="11">
        <v>-3.5040399999999998</v>
      </c>
      <c r="L16" s="11">
        <v>2.9087000000000001</v>
      </c>
      <c r="M16" s="11">
        <v>1.91164</v>
      </c>
      <c r="N16" s="11">
        <v>2.0619000000000001</v>
      </c>
      <c r="O16" s="11">
        <v>-1.53674</v>
      </c>
      <c r="P16" s="11">
        <v>5.5956799999999998</v>
      </c>
      <c r="Q16" s="11">
        <v>8.5412700000000008</v>
      </c>
      <c r="R16" s="11">
        <v>0.54937000000000002</v>
      </c>
      <c r="S16" s="11">
        <v>-0.71923000000000004</v>
      </c>
      <c r="T16" s="11">
        <v>7.0267099999999996</v>
      </c>
      <c r="U16" s="11">
        <v>-7.3322599999999998</v>
      </c>
      <c r="V16" s="11">
        <v>-4.5166500000000003</v>
      </c>
      <c r="W16" s="11">
        <v>1.5305299999999999</v>
      </c>
      <c r="X16" s="11">
        <v>14.30818</v>
      </c>
      <c r="Y16" s="11">
        <v>11.25672</v>
      </c>
      <c r="Z16" s="11">
        <v>11.37466</v>
      </c>
      <c r="AA16" s="11">
        <v>26.847090000000001</v>
      </c>
      <c r="AB16" s="11">
        <v>20.34177</v>
      </c>
      <c r="AC16" s="11">
        <v>-21.98132</v>
      </c>
      <c r="AD16" s="11">
        <v>-10.04575</v>
      </c>
      <c r="AE16" s="11">
        <v>21.685009999999998</v>
      </c>
      <c r="AF16" s="11">
        <v>1.02397</v>
      </c>
      <c r="AG16" s="11">
        <v>29.00347</v>
      </c>
    </row>
    <row r="17" spans="2:33" x14ac:dyDescent="0.25">
      <c r="B17" s="11">
        <v>20</v>
      </c>
      <c r="C17" s="11">
        <v>-193.00402</v>
      </c>
      <c r="D17" s="11">
        <v>4.7951800000000002</v>
      </c>
      <c r="E17" s="11">
        <v>5.8630000000000002E-2</v>
      </c>
      <c r="F17" s="11">
        <v>3.8117999999999999</v>
      </c>
      <c r="G17" s="11">
        <v>3.59884</v>
      </c>
      <c r="H17" s="11">
        <v>-1.7363900000000001</v>
      </c>
      <c r="I17" s="11">
        <v>2.4425500000000002</v>
      </c>
      <c r="J17" s="11">
        <v>3.04983</v>
      </c>
      <c r="K17" s="11">
        <v>-3.3701599999999998</v>
      </c>
      <c r="L17" s="11">
        <v>2.03186</v>
      </c>
      <c r="M17" s="11">
        <v>2.2459699999999998</v>
      </c>
      <c r="N17" s="11">
        <v>2.14906</v>
      </c>
      <c r="O17" s="11">
        <v>0.93666000000000005</v>
      </c>
      <c r="P17" s="11">
        <v>8.4045400000000008</v>
      </c>
      <c r="Q17" s="11">
        <v>2.93879</v>
      </c>
      <c r="R17" s="11">
        <v>1.5488999999999999</v>
      </c>
      <c r="S17" s="11">
        <v>-2.1126800000000001</v>
      </c>
      <c r="T17" s="11">
        <v>5.1391600000000004</v>
      </c>
      <c r="U17" s="11">
        <v>-6.26755</v>
      </c>
      <c r="V17" s="11">
        <v>-3.16629</v>
      </c>
      <c r="W17" s="11">
        <v>0.66822999999999999</v>
      </c>
      <c r="X17" s="11">
        <v>13.238759999999999</v>
      </c>
      <c r="Y17" s="11">
        <v>11.24344</v>
      </c>
      <c r="Z17" s="11">
        <v>11.44711</v>
      </c>
      <c r="AA17" s="11">
        <v>25.238620000000001</v>
      </c>
      <c r="AB17" s="11">
        <v>-1.5033799999999999</v>
      </c>
      <c r="AC17" s="11">
        <v>-1.5112099999999999</v>
      </c>
      <c r="AD17" s="11">
        <v>-12.43591</v>
      </c>
      <c r="AE17" s="11">
        <v>20.633420000000001</v>
      </c>
      <c r="AF17" s="11">
        <v>2.87615</v>
      </c>
      <c r="AG17" s="11">
        <v>26.906220000000001</v>
      </c>
    </row>
    <row r="18" spans="2:33" x14ac:dyDescent="0.25">
      <c r="B18" s="11">
        <v>21</v>
      </c>
      <c r="C18" s="11">
        <v>-188.61779000000001</v>
      </c>
      <c r="D18" s="11">
        <v>2.1564199999999998</v>
      </c>
      <c r="E18" s="11">
        <v>-1.3485799999999999</v>
      </c>
      <c r="F18" s="11">
        <v>2.63165</v>
      </c>
      <c r="G18" s="11">
        <v>3.32667</v>
      </c>
      <c r="H18" s="11">
        <v>-1.30664</v>
      </c>
      <c r="I18" s="11">
        <v>1.4468399999999999</v>
      </c>
      <c r="J18" s="11">
        <v>2.1715900000000001</v>
      </c>
      <c r="K18" s="11">
        <v>-4.0507099999999996</v>
      </c>
      <c r="L18" s="11">
        <v>-5.0612399999999997</v>
      </c>
      <c r="M18" s="11">
        <v>-2.2572899999999998</v>
      </c>
      <c r="N18" s="11">
        <v>1.9910300000000001</v>
      </c>
      <c r="O18" s="11">
        <v>0.68669000000000002</v>
      </c>
      <c r="P18" s="11">
        <v>5.3599699999999997</v>
      </c>
      <c r="Q18" s="11">
        <v>2.1673</v>
      </c>
      <c r="R18" s="11">
        <v>0.49164000000000002</v>
      </c>
      <c r="S18" s="11">
        <v>0.76427999999999996</v>
      </c>
      <c r="T18" s="11">
        <v>4.5155799999999999</v>
      </c>
      <c r="U18" s="11">
        <v>-5.8247799999999996</v>
      </c>
      <c r="V18" s="11">
        <v>4.8739999999999999E-2</v>
      </c>
      <c r="W18" s="11">
        <v>2.0552000000000001</v>
      </c>
      <c r="X18" s="11">
        <v>16.678750000000001</v>
      </c>
      <c r="Y18" s="11">
        <v>11.421279999999999</v>
      </c>
      <c r="Z18" s="11">
        <v>18.409590000000001</v>
      </c>
      <c r="AA18" s="11">
        <v>23.861190000000001</v>
      </c>
      <c r="AB18" s="11">
        <v>9.7370900000000002</v>
      </c>
      <c r="AC18" s="11">
        <v>-2.3134399999999999</v>
      </c>
      <c r="AD18" s="11">
        <v>-10.640840000000001</v>
      </c>
      <c r="AE18" s="11">
        <v>22.179110000000001</v>
      </c>
      <c r="AF18" s="11">
        <v>1.58203</v>
      </c>
      <c r="AG18" s="11">
        <v>29.119959999999999</v>
      </c>
    </row>
    <row r="19" spans="2:33" x14ac:dyDescent="0.25">
      <c r="B19" s="11">
        <v>22</v>
      </c>
      <c r="C19" s="11">
        <v>-183.59968000000001</v>
      </c>
      <c r="D19" s="11">
        <v>3.2949700000000002</v>
      </c>
      <c r="E19" s="11">
        <v>-0.91178000000000003</v>
      </c>
      <c r="F19" s="11">
        <v>3.1177000000000001</v>
      </c>
      <c r="G19" s="11">
        <v>4.4360200000000001</v>
      </c>
      <c r="H19" s="11">
        <v>-0.39572000000000002</v>
      </c>
      <c r="I19" s="11">
        <v>2.0564800000000001</v>
      </c>
      <c r="J19" s="11">
        <v>2.9148299999999998</v>
      </c>
      <c r="K19" s="11">
        <v>-3.8960300000000001</v>
      </c>
      <c r="L19" s="11">
        <v>7.0569999999999994E-2</v>
      </c>
      <c r="M19" s="11">
        <v>1.3398399999999999</v>
      </c>
      <c r="N19" s="11">
        <v>2.9913799999999999</v>
      </c>
      <c r="O19" s="11">
        <v>-1.20543</v>
      </c>
      <c r="P19" s="11">
        <v>2.3645200000000002</v>
      </c>
      <c r="Q19" s="11">
        <v>0.55552999999999997</v>
      </c>
      <c r="R19" s="11">
        <v>-0.63124000000000002</v>
      </c>
      <c r="S19" s="11">
        <v>1.7458499999999999</v>
      </c>
      <c r="T19" s="11">
        <v>5.9109600000000002</v>
      </c>
      <c r="U19" s="11">
        <v>-6.9598800000000001</v>
      </c>
      <c r="V19" s="11">
        <v>-8.1140000000000004E-2</v>
      </c>
      <c r="W19" s="11">
        <v>0.9012</v>
      </c>
      <c r="X19" s="11">
        <v>14.61355</v>
      </c>
      <c r="Y19" s="11">
        <v>9.5617300000000007</v>
      </c>
      <c r="Z19" s="11">
        <v>12.170730000000001</v>
      </c>
      <c r="AA19" s="11">
        <v>25.01511</v>
      </c>
      <c r="AB19" s="11">
        <v>23.148440000000001</v>
      </c>
      <c r="AC19" s="11">
        <v>-1.20583</v>
      </c>
      <c r="AD19" s="11">
        <v>-6.3379099999999999</v>
      </c>
      <c r="AE19" s="11">
        <v>22.08175</v>
      </c>
      <c r="AF19" s="11">
        <v>-0.31688</v>
      </c>
      <c r="AG19" s="11">
        <v>28.841049999999999</v>
      </c>
    </row>
    <row r="20" spans="2:33" x14ac:dyDescent="0.25">
      <c r="B20" s="11">
        <v>23</v>
      </c>
      <c r="C20" s="11">
        <v>-231.08642</v>
      </c>
      <c r="D20" s="11">
        <v>3.7069800000000002</v>
      </c>
      <c r="E20" s="11">
        <v>-3.4363800000000002</v>
      </c>
      <c r="F20" s="11">
        <v>5.0125099999999998</v>
      </c>
      <c r="G20" s="11">
        <v>6.9231800000000003</v>
      </c>
      <c r="H20" s="11">
        <v>-1.83121</v>
      </c>
      <c r="I20" s="11">
        <v>4.3337199999999996</v>
      </c>
      <c r="J20" s="11">
        <v>7.5474500000000004</v>
      </c>
      <c r="K20" s="11">
        <v>5.5583</v>
      </c>
      <c r="L20" s="11">
        <v>2.1846700000000001</v>
      </c>
      <c r="M20" s="11">
        <v>1.58606</v>
      </c>
      <c r="N20" s="11">
        <v>2.31115</v>
      </c>
      <c r="O20" s="11">
        <v>-7.7670000000000003E-2</v>
      </c>
      <c r="P20" s="11">
        <v>3.9295599999999999</v>
      </c>
      <c r="Q20" s="11">
        <v>1.26827</v>
      </c>
      <c r="R20" s="11">
        <v>-1.7149399999999999</v>
      </c>
      <c r="S20" s="11">
        <v>-1.02102</v>
      </c>
      <c r="T20" s="11">
        <v>1.1072599999999999</v>
      </c>
      <c r="U20" s="11">
        <v>-2.5938699999999999</v>
      </c>
      <c r="V20" s="11">
        <v>-2.9235699999999998</v>
      </c>
      <c r="W20" s="11">
        <v>0.36348999999999998</v>
      </c>
      <c r="X20" s="11">
        <v>20.592359999999999</v>
      </c>
      <c r="Y20" s="11">
        <v>12.317159999999999</v>
      </c>
      <c r="Z20" s="11">
        <v>13.35253</v>
      </c>
      <c r="AA20" s="11">
        <v>25.79157</v>
      </c>
      <c r="AB20" s="11">
        <v>16.730139999999999</v>
      </c>
      <c r="AC20" s="11">
        <v>-1.9749000000000001</v>
      </c>
      <c r="AD20" s="11">
        <v>-15.50507</v>
      </c>
      <c r="AE20" s="11">
        <v>21.60819</v>
      </c>
      <c r="AF20" s="11">
        <v>18.498809999999999</v>
      </c>
      <c r="AG20" s="11">
        <v>29.397659999999998</v>
      </c>
    </row>
    <row r="21" spans="2:33" x14ac:dyDescent="0.25">
      <c r="B21" s="11">
        <v>24</v>
      </c>
      <c r="C21" s="11">
        <v>-238.78699</v>
      </c>
      <c r="D21" s="11">
        <v>4.65456</v>
      </c>
      <c r="E21" s="11">
        <v>-3.0946199999999999</v>
      </c>
      <c r="F21" s="11">
        <v>4.9356299999999997</v>
      </c>
      <c r="G21" s="11">
        <v>6.7483599999999999</v>
      </c>
      <c r="H21" s="11">
        <v>-5.2422599999999999</v>
      </c>
      <c r="I21" s="11">
        <v>7.0850099999999996</v>
      </c>
      <c r="J21" s="11">
        <v>6.6412800000000001</v>
      </c>
      <c r="K21" s="11">
        <v>2.8816799999999998</v>
      </c>
      <c r="L21" s="11">
        <v>0.95694000000000001</v>
      </c>
      <c r="M21" s="11">
        <v>0.67469000000000001</v>
      </c>
      <c r="N21" s="11">
        <v>0.89739000000000002</v>
      </c>
      <c r="O21" s="11">
        <v>0.40050000000000002</v>
      </c>
      <c r="P21" s="11">
        <v>5.0840399999999999</v>
      </c>
      <c r="Q21" s="11">
        <v>1.9917</v>
      </c>
      <c r="R21" s="11">
        <v>-0.56503000000000003</v>
      </c>
      <c r="S21" s="11">
        <v>-1.2640800000000001</v>
      </c>
      <c r="T21" s="11">
        <v>1.5264800000000001</v>
      </c>
      <c r="U21" s="11">
        <v>-2.6276199999999998</v>
      </c>
      <c r="V21" s="11">
        <v>-1.9858100000000001</v>
      </c>
      <c r="W21" s="11">
        <v>0.77402000000000004</v>
      </c>
      <c r="X21" s="11">
        <v>20.606729999999999</v>
      </c>
      <c r="Y21" s="11">
        <v>14.8163</v>
      </c>
      <c r="Z21" s="11">
        <v>14.81096</v>
      </c>
      <c r="AA21" s="11">
        <v>25.59873</v>
      </c>
      <c r="AB21" s="11">
        <v>13.05411</v>
      </c>
      <c r="AC21" s="11">
        <v>-3.69563</v>
      </c>
      <c r="AD21" s="11">
        <v>-17.651389999999999</v>
      </c>
      <c r="AE21" s="11">
        <v>24.62651</v>
      </c>
      <c r="AF21" s="11">
        <v>3.9291200000000002</v>
      </c>
      <c r="AG21" s="11">
        <v>26.374680000000001</v>
      </c>
    </row>
    <row r="22" spans="2:33" x14ac:dyDescent="0.25">
      <c r="B22" s="11">
        <v>25</v>
      </c>
      <c r="C22" s="11">
        <v>-205.14447999999999</v>
      </c>
      <c r="D22" s="11">
        <v>4.8384600000000004</v>
      </c>
      <c r="E22" s="11">
        <v>-3.8927499999999999</v>
      </c>
      <c r="F22" s="11">
        <v>6.5521599999999998</v>
      </c>
      <c r="G22" s="11">
        <v>6.5386600000000001</v>
      </c>
      <c r="H22" s="11">
        <v>-1.59571</v>
      </c>
      <c r="I22" s="11">
        <v>6.8567499999999999</v>
      </c>
      <c r="J22" s="11">
        <v>9.7293599999999998</v>
      </c>
      <c r="K22" s="11">
        <v>-1.7201200000000001</v>
      </c>
      <c r="L22" s="11">
        <v>-1.62801</v>
      </c>
      <c r="M22" s="11">
        <v>-1.10866</v>
      </c>
      <c r="N22" s="11">
        <v>2.4445299999999999</v>
      </c>
      <c r="O22" s="11">
        <v>0.23507</v>
      </c>
      <c r="P22" s="11">
        <v>3.0819899999999998</v>
      </c>
      <c r="Q22" s="11">
        <v>1.4753099999999999</v>
      </c>
      <c r="R22" s="11">
        <v>-0.86368999999999996</v>
      </c>
      <c r="S22" s="11">
        <v>-1.44556</v>
      </c>
      <c r="T22" s="11">
        <v>1.64686</v>
      </c>
      <c r="U22" s="11">
        <v>-1.4358200000000001</v>
      </c>
      <c r="V22" s="11">
        <v>-2.3094899999999998</v>
      </c>
      <c r="W22" s="11">
        <v>0.46238000000000001</v>
      </c>
      <c r="X22" s="11">
        <v>20.376149999999999</v>
      </c>
      <c r="Y22" s="11">
        <v>10.22827</v>
      </c>
      <c r="Z22" s="11">
        <v>14.02516</v>
      </c>
      <c r="AA22" s="11">
        <v>22.54832</v>
      </c>
      <c r="AB22" s="11">
        <v>14.99672</v>
      </c>
      <c r="AC22" s="11">
        <v>-1.27919</v>
      </c>
      <c r="AD22" s="11">
        <v>-13.459709999999999</v>
      </c>
      <c r="AE22" s="11">
        <v>24.070270000000001</v>
      </c>
      <c r="AF22" s="11">
        <v>4.04392</v>
      </c>
      <c r="AG22" s="11">
        <v>28.966460000000001</v>
      </c>
    </row>
    <row r="23" spans="2:33" x14ac:dyDescent="0.25">
      <c r="B23" s="11">
        <v>26</v>
      </c>
      <c r="C23" s="11">
        <v>-206.95837</v>
      </c>
      <c r="D23" s="11">
        <v>5.0258799999999999</v>
      </c>
      <c r="E23" s="11">
        <v>-3.19177</v>
      </c>
      <c r="F23" s="11">
        <v>0.24829000000000001</v>
      </c>
      <c r="G23" s="11">
        <v>-3.5150800000000002</v>
      </c>
      <c r="H23" s="11">
        <v>-9.8474500000000003</v>
      </c>
      <c r="I23" s="11">
        <v>8.0316399999999994</v>
      </c>
      <c r="J23" s="11">
        <v>5.57599</v>
      </c>
      <c r="K23" s="11">
        <v>2.6524899999999998</v>
      </c>
      <c r="L23" s="11">
        <v>-1.4350799999999999</v>
      </c>
      <c r="M23" s="11">
        <v>-0.71852000000000005</v>
      </c>
      <c r="N23" s="11">
        <v>-3.2879299999999998</v>
      </c>
      <c r="O23" s="11">
        <v>0.54373000000000005</v>
      </c>
      <c r="P23" s="11">
        <v>3.5720499999999999</v>
      </c>
      <c r="Q23" s="11">
        <v>1.82996</v>
      </c>
      <c r="R23" s="11">
        <v>-0.64825999999999995</v>
      </c>
      <c r="S23" s="11">
        <v>-0.99766999999999995</v>
      </c>
      <c r="T23" s="11">
        <v>1.6202700000000001</v>
      </c>
      <c r="U23" s="11">
        <v>-2.0163899999999999</v>
      </c>
      <c r="V23" s="11">
        <v>-1.94129</v>
      </c>
      <c r="W23" s="11">
        <v>0.78946000000000005</v>
      </c>
      <c r="X23" s="11">
        <v>19.27637</v>
      </c>
      <c r="Y23" s="11">
        <v>20.013739999999999</v>
      </c>
      <c r="Z23" s="11">
        <v>13.38846</v>
      </c>
      <c r="AA23" s="11">
        <v>20.599509999999999</v>
      </c>
      <c r="AB23" s="11">
        <v>12.723240000000001</v>
      </c>
      <c r="AC23" s="11">
        <v>-2.4009800000000001</v>
      </c>
      <c r="AD23" s="11">
        <v>-8.34511</v>
      </c>
      <c r="AE23" s="11">
        <v>21.689029999999999</v>
      </c>
      <c r="AF23" s="11">
        <v>10.57109</v>
      </c>
      <c r="AG23" s="11">
        <v>26.31617</v>
      </c>
    </row>
    <row r="24" spans="2:33" x14ac:dyDescent="0.25">
      <c r="B24" s="11">
        <v>27</v>
      </c>
      <c r="C24" s="11">
        <v>-213.81388000000001</v>
      </c>
      <c r="D24" s="11">
        <v>8.5133100000000006</v>
      </c>
      <c r="E24" s="11">
        <v>1.44333</v>
      </c>
      <c r="F24" s="11">
        <v>4.2114200000000004</v>
      </c>
      <c r="G24" s="11">
        <v>4.3228299999999997</v>
      </c>
      <c r="H24" s="11">
        <v>-0.80254999999999999</v>
      </c>
      <c r="I24" s="11">
        <v>3.0410300000000001</v>
      </c>
      <c r="J24" s="11">
        <v>3.9335100000000001</v>
      </c>
      <c r="K24" s="11">
        <v>-2.3654899999999999</v>
      </c>
      <c r="L24" s="11">
        <v>1.1945699999999999</v>
      </c>
      <c r="M24" s="11">
        <v>2.1389100000000001</v>
      </c>
      <c r="N24" s="11">
        <v>3.2950400000000002</v>
      </c>
      <c r="O24" s="11">
        <v>2.3900000000000002E-3</v>
      </c>
      <c r="P24" s="11">
        <v>2.8688799999999999</v>
      </c>
      <c r="Q24" s="11">
        <v>1.0631699999999999</v>
      </c>
      <c r="R24" s="11">
        <v>-0.64093</v>
      </c>
      <c r="S24" s="11">
        <v>-0.40083999999999997</v>
      </c>
      <c r="T24" s="11">
        <v>1.1153200000000001</v>
      </c>
      <c r="U24" s="11">
        <v>-4.4072800000000001</v>
      </c>
      <c r="V24" s="11">
        <v>-2.7641200000000001</v>
      </c>
      <c r="W24" s="11">
        <v>0.15962000000000001</v>
      </c>
      <c r="X24" s="11">
        <v>15.5661</v>
      </c>
      <c r="Y24" s="11">
        <v>12.07743</v>
      </c>
      <c r="Z24" s="11">
        <v>13.79501</v>
      </c>
      <c r="AA24" s="11">
        <v>26.903980000000001</v>
      </c>
      <c r="AB24" s="11">
        <v>17.2134</v>
      </c>
      <c r="AC24" s="11">
        <v>-1.3295999999999999</v>
      </c>
      <c r="AD24" s="11">
        <v>-11.474489999999999</v>
      </c>
      <c r="AE24" s="11">
        <v>24.885280000000002</v>
      </c>
      <c r="AF24" s="11">
        <v>7.0375899999999998</v>
      </c>
      <c r="AG24" s="11">
        <v>27.472049999999999</v>
      </c>
    </row>
    <row r="25" spans="2:33" x14ac:dyDescent="0.25">
      <c r="B25" s="11">
        <v>28</v>
      </c>
      <c r="C25" s="11">
        <v>-214.03289000000001</v>
      </c>
      <c r="D25" s="11">
        <v>13.071949999999999</v>
      </c>
      <c r="E25" s="11">
        <v>5.4270300000000002</v>
      </c>
      <c r="F25" s="11">
        <v>8.0186399999999995</v>
      </c>
      <c r="G25" s="11">
        <v>1.5392600000000001</v>
      </c>
      <c r="H25" s="11">
        <v>-2.62921</v>
      </c>
      <c r="I25" s="11">
        <v>0.12280000000000001</v>
      </c>
      <c r="J25" s="11">
        <v>3.7151700000000001</v>
      </c>
      <c r="K25" s="11">
        <v>-4.0275400000000001</v>
      </c>
      <c r="L25" s="11">
        <v>0.46869</v>
      </c>
      <c r="M25" s="11">
        <v>2.4309999999999998E-2</v>
      </c>
      <c r="N25" s="11">
        <v>1.6684300000000001</v>
      </c>
      <c r="O25" s="11">
        <v>-1.4475100000000001</v>
      </c>
      <c r="P25" s="11">
        <v>1.7459199999999999</v>
      </c>
      <c r="Q25" s="11">
        <v>4.8070000000000002E-2</v>
      </c>
      <c r="R25" s="11">
        <v>-1.64723</v>
      </c>
      <c r="S25" s="11">
        <v>-1.94252</v>
      </c>
      <c r="T25" s="11">
        <v>1.16656</v>
      </c>
      <c r="U25" s="11">
        <v>0.94796999999999998</v>
      </c>
      <c r="V25" s="11">
        <v>-3.05796</v>
      </c>
      <c r="W25" s="11">
        <v>-0.1779</v>
      </c>
      <c r="X25" s="11">
        <v>11.51408</v>
      </c>
      <c r="Y25" s="11">
        <v>13.23959</v>
      </c>
      <c r="Z25" s="11">
        <v>11.101150000000001</v>
      </c>
      <c r="AA25" s="11">
        <v>25.60867</v>
      </c>
      <c r="AB25" s="11">
        <v>14.899940000000001</v>
      </c>
      <c r="AC25" s="11">
        <v>1.2214</v>
      </c>
      <c r="AD25" s="11">
        <v>-9.8694699999999997</v>
      </c>
      <c r="AE25" s="11">
        <v>25.26793</v>
      </c>
      <c r="AF25" s="11">
        <v>10.31584</v>
      </c>
      <c r="AG25" s="11">
        <v>28.924779999999998</v>
      </c>
    </row>
    <row r="26" spans="2:33" x14ac:dyDescent="0.25">
      <c r="B26" s="11">
        <v>29</v>
      </c>
      <c r="C26" s="11">
        <v>-209.40953999999999</v>
      </c>
      <c r="D26" s="11">
        <v>13.719290000000001</v>
      </c>
      <c r="E26" s="11">
        <v>6.4076000000000004</v>
      </c>
      <c r="F26" s="11">
        <v>4.07599</v>
      </c>
      <c r="G26" s="11">
        <v>1.3171900000000001</v>
      </c>
      <c r="H26" s="11">
        <v>-3.47993</v>
      </c>
      <c r="I26" s="11">
        <v>-0.11129</v>
      </c>
      <c r="J26" s="11">
        <v>1.08111</v>
      </c>
      <c r="K26" s="11">
        <v>-7.1151099999999996</v>
      </c>
      <c r="L26" s="11">
        <v>-1.4831700000000001</v>
      </c>
      <c r="M26" s="11">
        <v>-0.86429</v>
      </c>
      <c r="N26" s="11">
        <v>0.96675999999999995</v>
      </c>
      <c r="O26" s="11">
        <v>-1.6748000000000001</v>
      </c>
      <c r="P26" s="11">
        <v>2.0182799999999999</v>
      </c>
      <c r="Q26" s="11">
        <v>0.16446</v>
      </c>
      <c r="R26" s="11">
        <v>-0.78549000000000002</v>
      </c>
      <c r="S26" s="11">
        <v>-1.71469</v>
      </c>
      <c r="T26" s="11">
        <v>1.3209599999999999</v>
      </c>
      <c r="U26" s="11">
        <v>-5.8250999999999999</v>
      </c>
      <c r="V26" s="11">
        <v>-1.26461</v>
      </c>
      <c r="W26" s="11">
        <v>0.27160000000000001</v>
      </c>
      <c r="X26" s="11">
        <v>11.53317</v>
      </c>
      <c r="Y26" s="11">
        <v>13.34075</v>
      </c>
      <c r="Z26" s="11">
        <v>13.30864</v>
      </c>
      <c r="AA26" s="11">
        <v>25.716339999999999</v>
      </c>
      <c r="AB26" s="11">
        <v>11.45444</v>
      </c>
      <c r="AC26" s="11">
        <v>0.32700000000000001</v>
      </c>
      <c r="AD26" s="11">
        <v>-8.8127099999999992</v>
      </c>
      <c r="AE26" s="11">
        <v>24.010090000000002</v>
      </c>
      <c r="AF26" s="11">
        <v>7.5750400000000004</v>
      </c>
      <c r="AG26" s="11">
        <v>32.584699999999998</v>
      </c>
    </row>
    <row r="27" spans="2:33" x14ac:dyDescent="0.25">
      <c r="B27" s="11">
        <v>30</v>
      </c>
      <c r="C27" s="11">
        <v>-190.67312000000001</v>
      </c>
      <c r="D27" s="11">
        <v>4.4744999999999999</v>
      </c>
      <c r="E27" s="11">
        <v>1.3982300000000001</v>
      </c>
      <c r="F27" s="11">
        <v>3.60961</v>
      </c>
      <c r="G27" s="11">
        <v>1.62954</v>
      </c>
      <c r="H27" s="11">
        <v>-2.4508000000000001</v>
      </c>
      <c r="I27" s="11">
        <v>1.0096700000000001</v>
      </c>
      <c r="J27" s="11">
        <v>2.2568199999999998</v>
      </c>
      <c r="K27" s="11">
        <v>-5.39018</v>
      </c>
      <c r="L27" s="11">
        <v>-1.1648700000000001</v>
      </c>
      <c r="M27" s="11">
        <v>-1.0197099999999999</v>
      </c>
      <c r="N27" s="11">
        <v>0.96281000000000005</v>
      </c>
      <c r="O27" s="11">
        <v>-0.69238999999999995</v>
      </c>
      <c r="P27" s="11">
        <v>2.3091400000000002</v>
      </c>
      <c r="Q27" s="11">
        <v>0.84738000000000002</v>
      </c>
      <c r="R27" s="11">
        <v>0.40022000000000002</v>
      </c>
      <c r="S27" s="11">
        <v>-0.14729999999999999</v>
      </c>
      <c r="T27" s="11">
        <v>2.4879199999999999</v>
      </c>
      <c r="U27" s="11">
        <v>2.9090500000000001</v>
      </c>
      <c r="V27" s="11">
        <v>-1.06576</v>
      </c>
      <c r="W27" s="11">
        <v>0.43736000000000003</v>
      </c>
      <c r="X27" s="11">
        <v>16.642040000000001</v>
      </c>
      <c r="Y27" s="11">
        <v>12.72819</v>
      </c>
      <c r="Z27" s="11">
        <v>12.16611</v>
      </c>
      <c r="AA27" s="11">
        <v>22.779589999999999</v>
      </c>
      <c r="AB27" s="11">
        <v>14.736599999999999</v>
      </c>
      <c r="AC27" s="11">
        <v>-0.21859000000000001</v>
      </c>
      <c r="AD27" s="11">
        <v>-9.8631700000000002</v>
      </c>
      <c r="AE27" s="11">
        <v>25.101489999999998</v>
      </c>
      <c r="AF27" s="11">
        <v>7.31684</v>
      </c>
      <c r="AG27" s="11">
        <v>27.630839999999999</v>
      </c>
    </row>
    <row r="28" spans="2:33" x14ac:dyDescent="0.25">
      <c r="B28" s="11">
        <v>31</v>
      </c>
      <c r="C28" s="11">
        <v>-300.49686000000003</v>
      </c>
      <c r="D28" s="11">
        <v>4.0916800000000002</v>
      </c>
      <c r="E28" s="11">
        <v>0.54705000000000004</v>
      </c>
      <c r="F28" s="11">
        <v>3.3019699999999998</v>
      </c>
      <c r="G28" s="11">
        <v>4.87479</v>
      </c>
      <c r="H28" s="11">
        <v>8.2589999999999997E-2</v>
      </c>
      <c r="I28" s="11">
        <v>2.43241</v>
      </c>
      <c r="J28" s="11">
        <v>2.3904000000000001</v>
      </c>
      <c r="K28" s="11">
        <v>-3.2682500000000001</v>
      </c>
      <c r="L28" s="11">
        <v>-1.5230300000000001</v>
      </c>
      <c r="M28" s="11">
        <v>-1.19346</v>
      </c>
      <c r="N28" s="11">
        <v>2.23312</v>
      </c>
      <c r="O28" s="11">
        <v>-5.7777399999999997</v>
      </c>
      <c r="P28" s="11">
        <v>1.3843000000000001</v>
      </c>
      <c r="Q28" s="11">
        <v>-0.69421999999999995</v>
      </c>
      <c r="R28" s="11">
        <v>-5.2562300000000004</v>
      </c>
      <c r="S28" s="11">
        <v>-5.5831900000000001</v>
      </c>
      <c r="T28" s="11">
        <v>18.299949999999999</v>
      </c>
      <c r="U28" s="11">
        <v>-12.275650000000001</v>
      </c>
      <c r="V28" s="11">
        <v>-5.2279499999999999</v>
      </c>
      <c r="W28" s="11">
        <v>25.014199999999999</v>
      </c>
      <c r="X28" s="11">
        <v>12.298730000000001</v>
      </c>
      <c r="Y28" s="11">
        <v>7.0439299999999996</v>
      </c>
      <c r="Z28" s="11">
        <v>10.75339</v>
      </c>
      <c r="AA28" s="11">
        <v>31.476680000000002</v>
      </c>
      <c r="AB28" s="11">
        <v>43.446440000000003</v>
      </c>
      <c r="AC28" s="11">
        <v>-1.8587800000000001</v>
      </c>
      <c r="AD28" s="11">
        <v>-6.6738799999999996</v>
      </c>
      <c r="AE28" s="11">
        <v>27.973800000000001</v>
      </c>
      <c r="AF28" s="11">
        <v>5.6674699999999998</v>
      </c>
      <c r="AG28" s="11">
        <v>32.284619999999997</v>
      </c>
    </row>
    <row r="29" spans="2:33" x14ac:dyDescent="0.25">
      <c r="B29" s="11">
        <v>32</v>
      </c>
      <c r="C29" s="11">
        <v>-261.15974</v>
      </c>
      <c r="D29" s="11">
        <v>3.3696999999999999</v>
      </c>
      <c r="E29" s="11">
        <v>-0.48103000000000001</v>
      </c>
      <c r="F29" s="11">
        <v>3.1672099999999999</v>
      </c>
      <c r="G29" s="11">
        <v>4.5004600000000003</v>
      </c>
      <c r="H29" s="11">
        <v>-0.22015000000000001</v>
      </c>
      <c r="I29" s="11">
        <v>1.97631</v>
      </c>
      <c r="J29" s="11">
        <v>2.0379299999999998</v>
      </c>
      <c r="K29" s="11">
        <v>-4.1591699999999996</v>
      </c>
      <c r="L29" s="11">
        <v>-3.7833299999999999</v>
      </c>
      <c r="M29" s="11">
        <v>-2.6114199999999999</v>
      </c>
      <c r="N29" s="11">
        <v>2.6085099999999999</v>
      </c>
      <c r="O29" s="11">
        <v>-2.9048600000000002</v>
      </c>
      <c r="P29" s="11">
        <v>2.3190900000000001</v>
      </c>
      <c r="Q29" s="11">
        <v>0.78852999999999995</v>
      </c>
      <c r="R29" s="11">
        <v>-3.9268800000000001</v>
      </c>
      <c r="S29" s="11">
        <v>-1.86948</v>
      </c>
      <c r="T29" s="11">
        <v>13.029159999999999</v>
      </c>
      <c r="U29" s="11">
        <v>-8.9691799999999997</v>
      </c>
      <c r="V29" s="11">
        <v>0.59014</v>
      </c>
      <c r="W29" s="11">
        <v>27.88748</v>
      </c>
      <c r="X29" s="11">
        <v>13.981</v>
      </c>
      <c r="Y29" s="11">
        <v>8.3143899999999995</v>
      </c>
      <c r="Z29" s="11">
        <v>13.793340000000001</v>
      </c>
      <c r="AA29" s="11">
        <v>26.78022</v>
      </c>
      <c r="AB29" s="11">
        <v>33.201189999999997</v>
      </c>
      <c r="AC29" s="11">
        <v>-2.7328000000000001</v>
      </c>
      <c r="AD29" s="11">
        <v>-7.4546799999999998</v>
      </c>
      <c r="AE29" s="11">
        <v>27.726040000000001</v>
      </c>
      <c r="AF29" s="11">
        <v>4.2411099999999999</v>
      </c>
      <c r="AG29" s="11">
        <v>33.725740000000002</v>
      </c>
    </row>
    <row r="30" spans="2:33" x14ac:dyDescent="0.25">
      <c r="B30" s="11">
        <v>33</v>
      </c>
      <c r="C30" s="11">
        <v>-209.13835</v>
      </c>
      <c r="D30" s="11">
        <v>1.65211</v>
      </c>
      <c r="E30" s="11">
        <v>-1.2057899999999999</v>
      </c>
      <c r="F30" s="11">
        <v>2.5405000000000002</v>
      </c>
      <c r="G30" s="11">
        <v>4.1161500000000002</v>
      </c>
      <c r="H30" s="11">
        <v>1.0149999999999999E-2</v>
      </c>
      <c r="I30" s="11">
        <v>1.5062800000000001</v>
      </c>
      <c r="J30" s="11">
        <v>2.4677699999999998</v>
      </c>
      <c r="K30" s="11">
        <v>-4.8549100000000003</v>
      </c>
      <c r="L30" s="11">
        <v>9.6699999999999998E-3</v>
      </c>
      <c r="M30" s="11">
        <v>-7.4000000000000003E-3</v>
      </c>
      <c r="N30" s="11">
        <v>5.7676499999999997</v>
      </c>
      <c r="O30" s="11">
        <v>-3.3548900000000001</v>
      </c>
      <c r="P30" s="11">
        <v>1.5770200000000001</v>
      </c>
      <c r="Q30" s="11">
        <v>-0.89293999999999996</v>
      </c>
      <c r="R30" s="11">
        <v>-2.6478999999999999</v>
      </c>
      <c r="S30" s="11">
        <v>-1.0258100000000001</v>
      </c>
      <c r="T30" s="11">
        <v>7.2777900000000004</v>
      </c>
      <c r="U30" s="11">
        <v>-8.53139</v>
      </c>
      <c r="V30" s="11">
        <v>0.89190000000000003</v>
      </c>
      <c r="W30" s="11">
        <v>0.94835999999999998</v>
      </c>
      <c r="X30" s="11">
        <v>17.79813</v>
      </c>
      <c r="Y30" s="11">
        <v>9.9678000000000004</v>
      </c>
      <c r="Z30" s="11">
        <v>11.349320000000001</v>
      </c>
      <c r="AA30" s="11">
        <v>28.23826</v>
      </c>
      <c r="AB30" s="11">
        <v>25.775680000000001</v>
      </c>
      <c r="AC30" s="11">
        <v>1.9282300000000001</v>
      </c>
      <c r="AD30" s="11">
        <v>-9.4360199999999992</v>
      </c>
      <c r="AE30" s="11">
        <v>26.882110000000001</v>
      </c>
      <c r="AF30" s="11">
        <v>2.5265300000000002</v>
      </c>
      <c r="AG30" s="11">
        <v>31.537240000000001</v>
      </c>
    </row>
    <row r="31" spans="2:33" x14ac:dyDescent="0.25">
      <c r="B31" s="11">
        <v>34</v>
      </c>
      <c r="C31" s="11">
        <v>-217.78455</v>
      </c>
      <c r="D31" s="11">
        <v>1.1278600000000001</v>
      </c>
      <c r="E31" s="11">
        <v>-1.07748</v>
      </c>
      <c r="F31" s="11">
        <v>2.21889</v>
      </c>
      <c r="G31" s="11">
        <v>4.5467399999999998</v>
      </c>
      <c r="H31" s="11">
        <v>-3.6249999999999998E-2</v>
      </c>
      <c r="I31" s="11">
        <v>2.6413600000000002</v>
      </c>
      <c r="J31" s="11">
        <v>3.1198800000000002</v>
      </c>
      <c r="K31" s="11">
        <v>-3.5422500000000001</v>
      </c>
      <c r="L31" s="11">
        <v>1.68397</v>
      </c>
      <c r="M31" s="11">
        <v>-0.14502999999999999</v>
      </c>
      <c r="N31" s="11">
        <v>12.55401</v>
      </c>
      <c r="O31" s="11">
        <v>-2.8531399999999998</v>
      </c>
      <c r="P31" s="11">
        <v>1.6633</v>
      </c>
      <c r="Q31" s="11">
        <v>-1.0867599999999999</v>
      </c>
      <c r="R31" s="11">
        <v>-1.32039</v>
      </c>
      <c r="S31" s="11">
        <v>-1.80742</v>
      </c>
      <c r="T31" s="11">
        <v>0.65561999999999998</v>
      </c>
      <c r="U31" s="11">
        <v>-7.33202</v>
      </c>
      <c r="V31" s="11">
        <v>-0.14272000000000001</v>
      </c>
      <c r="W31" s="11">
        <v>0.51107999999999998</v>
      </c>
      <c r="X31" s="11">
        <v>19.766539999999999</v>
      </c>
      <c r="Y31" s="11">
        <v>10.805110000000001</v>
      </c>
      <c r="Z31" s="11">
        <v>14.008760000000001</v>
      </c>
      <c r="AA31" s="11">
        <v>29.030280000000001</v>
      </c>
      <c r="AB31" s="11">
        <v>16.746320000000001</v>
      </c>
      <c r="AC31" s="11">
        <v>2.8140200000000002</v>
      </c>
      <c r="AD31" s="11">
        <v>-12.71382</v>
      </c>
      <c r="AE31" s="11">
        <v>25.02908</v>
      </c>
      <c r="AF31" s="11">
        <v>-0.85257000000000005</v>
      </c>
      <c r="AG31" s="11">
        <v>24.632960000000001</v>
      </c>
    </row>
    <row r="32" spans="2:33" x14ac:dyDescent="0.25">
      <c r="B32" s="11">
        <v>35</v>
      </c>
      <c r="C32" s="11">
        <v>-237.87134</v>
      </c>
      <c r="D32" s="11">
        <v>8.1273599999999995</v>
      </c>
      <c r="E32" s="11">
        <v>2.0770900000000001</v>
      </c>
      <c r="F32" s="11">
        <v>3.9188000000000001</v>
      </c>
      <c r="G32" s="11">
        <v>5.2875699999999997</v>
      </c>
      <c r="H32" s="11">
        <v>0.66100000000000003</v>
      </c>
      <c r="I32" s="11">
        <v>4.4154</v>
      </c>
      <c r="J32" s="11">
        <v>3.5265</v>
      </c>
      <c r="K32" s="11">
        <v>-5.0542299999999996</v>
      </c>
      <c r="L32" s="11">
        <v>-0.24753</v>
      </c>
      <c r="M32" s="11">
        <v>-2.84273</v>
      </c>
      <c r="N32" s="11">
        <v>18.44313</v>
      </c>
      <c r="O32" s="11">
        <v>-0.61956999999999995</v>
      </c>
      <c r="P32" s="11">
        <v>2.8444699999999998</v>
      </c>
      <c r="Q32" s="11">
        <v>0.48742000000000002</v>
      </c>
      <c r="R32" s="11">
        <v>0.12584999999999999</v>
      </c>
      <c r="S32" s="11">
        <v>-0.18773000000000001</v>
      </c>
      <c r="T32" s="11">
        <v>1.24207</v>
      </c>
      <c r="U32" s="11">
        <v>-4.3499699999999999</v>
      </c>
      <c r="V32" s="11">
        <v>-1.9362699999999999</v>
      </c>
      <c r="W32" s="11">
        <v>-0.43508000000000002</v>
      </c>
      <c r="X32" s="11">
        <v>15.03195</v>
      </c>
      <c r="Y32" s="11">
        <v>10.388389999999999</v>
      </c>
      <c r="Z32" s="11">
        <v>17.312349999999999</v>
      </c>
      <c r="AA32" s="11">
        <v>26.601800000000001</v>
      </c>
      <c r="AB32" s="11">
        <v>14.872199999999999</v>
      </c>
      <c r="AC32" s="11">
        <v>-0.21748999999999999</v>
      </c>
      <c r="AD32" s="11">
        <v>-12.717460000000001</v>
      </c>
      <c r="AE32" s="11">
        <v>26.05349</v>
      </c>
      <c r="AF32" s="11">
        <v>0.5756</v>
      </c>
      <c r="AG32" s="11">
        <v>25.153459999999999</v>
      </c>
    </row>
    <row r="33" spans="2:37" ht="15.75" thickBot="1" x14ac:dyDescent="0.3"/>
    <row r="34" spans="2:37" x14ac:dyDescent="0.25">
      <c r="B34" s="12" t="s">
        <v>0</v>
      </c>
      <c r="C34" s="13" t="s">
        <v>65</v>
      </c>
      <c r="D34" s="13" t="s">
        <v>65</v>
      </c>
      <c r="E34" s="13" t="s">
        <v>65</v>
      </c>
      <c r="F34" s="13" t="s">
        <v>65</v>
      </c>
      <c r="G34" s="13" t="s">
        <v>65</v>
      </c>
      <c r="H34" s="13" t="s">
        <v>65</v>
      </c>
      <c r="I34" s="13" t="s">
        <v>65</v>
      </c>
      <c r="J34" s="13" t="s">
        <v>65</v>
      </c>
      <c r="K34" s="13" t="s">
        <v>65</v>
      </c>
      <c r="L34" s="13" t="s">
        <v>65</v>
      </c>
      <c r="M34" s="13" t="s">
        <v>65</v>
      </c>
      <c r="N34" s="13" t="s">
        <v>65</v>
      </c>
      <c r="O34" s="13" t="s">
        <v>65</v>
      </c>
      <c r="P34" s="13" t="s">
        <v>65</v>
      </c>
      <c r="Q34" s="13" t="s">
        <v>65</v>
      </c>
      <c r="R34" s="13" t="s">
        <v>65</v>
      </c>
      <c r="S34" s="13" t="s">
        <v>65</v>
      </c>
      <c r="T34" s="13" t="s">
        <v>65</v>
      </c>
      <c r="U34" s="13" t="s">
        <v>65</v>
      </c>
      <c r="V34" s="13" t="s">
        <v>65</v>
      </c>
      <c r="W34" s="13" t="s">
        <v>65</v>
      </c>
      <c r="X34" s="13" t="s">
        <v>65</v>
      </c>
      <c r="Y34" s="13" t="s">
        <v>65</v>
      </c>
      <c r="Z34" s="13" t="s">
        <v>65</v>
      </c>
      <c r="AA34" s="13" t="s">
        <v>65</v>
      </c>
      <c r="AB34" s="13" t="s">
        <v>65</v>
      </c>
      <c r="AC34" s="13" t="s">
        <v>65</v>
      </c>
      <c r="AD34" s="13" t="s">
        <v>65</v>
      </c>
      <c r="AE34" s="13" t="s">
        <v>65</v>
      </c>
      <c r="AF34" s="13" t="s">
        <v>65</v>
      </c>
      <c r="AG34" s="13" t="s">
        <v>65</v>
      </c>
      <c r="AH34" s="14" t="s">
        <v>66</v>
      </c>
      <c r="AJ34" s="15" t="s">
        <v>67</v>
      </c>
      <c r="AK34" s="15" t="s">
        <v>68</v>
      </c>
    </row>
    <row r="35" spans="2:37" x14ac:dyDescent="0.25">
      <c r="B35" s="16">
        <v>11</v>
      </c>
      <c r="C35" s="8">
        <f>C$5*C8</f>
        <v>-199.04542000000001</v>
      </c>
      <c r="D35" s="8">
        <f t="shared" ref="D35:AG43" si="1">D$5*D8</f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8">
        <f t="shared" si="1"/>
        <v>0</v>
      </c>
      <c r="W35" s="8">
        <f t="shared" si="1"/>
        <v>0</v>
      </c>
      <c r="X35" s="8">
        <f t="shared" si="1"/>
        <v>0</v>
      </c>
      <c r="Y35" s="8">
        <f t="shared" si="1"/>
        <v>0</v>
      </c>
      <c r="Z35" s="8">
        <f t="shared" si="1"/>
        <v>0</v>
      </c>
      <c r="AA35" s="8">
        <f t="shared" si="1"/>
        <v>0</v>
      </c>
      <c r="AB35" s="8">
        <f t="shared" si="1"/>
        <v>0</v>
      </c>
      <c r="AC35" s="8">
        <f t="shared" si="1"/>
        <v>0</v>
      </c>
      <c r="AD35" s="8">
        <f t="shared" si="1"/>
        <v>0</v>
      </c>
      <c r="AE35" s="8">
        <f t="shared" si="1"/>
        <v>0</v>
      </c>
      <c r="AF35" s="8">
        <f t="shared" si="1"/>
        <v>0</v>
      </c>
      <c r="AG35" s="17">
        <f t="shared" si="1"/>
        <v>30.567209999999999</v>
      </c>
      <c r="AH35" s="18">
        <f>SUM(C35:AG35)</f>
        <v>-168.47821000000002</v>
      </c>
      <c r="AJ35" s="19" t="s">
        <v>69</v>
      </c>
      <c r="AK35" s="19" t="s">
        <v>70</v>
      </c>
    </row>
    <row r="36" spans="2:37" x14ac:dyDescent="0.25">
      <c r="B36" s="16">
        <v>12</v>
      </c>
      <c r="C36" s="8">
        <f t="shared" ref="C36:R51" si="2">C$5*C9</f>
        <v>-600.70408999999995</v>
      </c>
      <c r="D36" s="8">
        <f t="shared" si="2"/>
        <v>0</v>
      </c>
      <c r="E36" s="8">
        <f t="shared" si="2"/>
        <v>0</v>
      </c>
      <c r="F36" s="8">
        <f t="shared" si="2"/>
        <v>0</v>
      </c>
      <c r="G36" s="8">
        <f t="shared" si="2"/>
        <v>0</v>
      </c>
      <c r="H36" s="8">
        <f t="shared" si="2"/>
        <v>0</v>
      </c>
      <c r="I36" s="8">
        <f t="shared" si="2"/>
        <v>0</v>
      </c>
      <c r="J36" s="8">
        <f t="shared" si="2"/>
        <v>0</v>
      </c>
      <c r="K36" s="8">
        <f t="shared" si="2"/>
        <v>0</v>
      </c>
      <c r="L36" s="8">
        <f t="shared" si="2"/>
        <v>0</v>
      </c>
      <c r="M36" s="8">
        <f t="shared" si="2"/>
        <v>0</v>
      </c>
      <c r="N36" s="8">
        <f t="shared" si="2"/>
        <v>0</v>
      </c>
      <c r="O36" s="8">
        <f t="shared" si="2"/>
        <v>0</v>
      </c>
      <c r="P36" s="8">
        <f t="shared" si="2"/>
        <v>0</v>
      </c>
      <c r="Q36" s="8">
        <f t="shared" si="2"/>
        <v>0</v>
      </c>
      <c r="R36" s="8">
        <f t="shared" si="2"/>
        <v>0</v>
      </c>
      <c r="S36" s="8">
        <f t="shared" si="1"/>
        <v>0</v>
      </c>
      <c r="T36" s="8">
        <f t="shared" si="1"/>
        <v>0</v>
      </c>
      <c r="U36" s="8">
        <f t="shared" si="1"/>
        <v>0</v>
      </c>
      <c r="V36" s="8">
        <f t="shared" si="1"/>
        <v>0</v>
      </c>
      <c r="W36" s="8">
        <f t="shared" si="1"/>
        <v>0</v>
      </c>
      <c r="X36" s="8">
        <f t="shared" si="1"/>
        <v>0</v>
      </c>
      <c r="Y36" s="8">
        <f t="shared" si="1"/>
        <v>0</v>
      </c>
      <c r="Z36" s="8">
        <f t="shared" si="1"/>
        <v>0</v>
      </c>
      <c r="AA36" s="8">
        <f t="shared" si="1"/>
        <v>0</v>
      </c>
      <c r="AB36" s="8">
        <f t="shared" si="1"/>
        <v>0</v>
      </c>
      <c r="AC36" s="8">
        <f t="shared" si="1"/>
        <v>0</v>
      </c>
      <c r="AD36" s="8">
        <f t="shared" si="1"/>
        <v>0</v>
      </c>
      <c r="AE36" s="8">
        <f t="shared" si="1"/>
        <v>0</v>
      </c>
      <c r="AF36" s="8">
        <f t="shared" si="1"/>
        <v>0</v>
      </c>
      <c r="AG36" s="17">
        <f t="shared" si="1"/>
        <v>26.47364</v>
      </c>
      <c r="AH36" s="18">
        <f t="shared" ref="AH36:AH59" si="3">SUM(C36:AG36)</f>
        <v>-574.23044999999991</v>
      </c>
      <c r="AJ36" s="19" t="s">
        <v>71</v>
      </c>
      <c r="AK36" s="19" t="s">
        <v>72</v>
      </c>
    </row>
    <row r="37" spans="2:37" x14ac:dyDescent="0.25">
      <c r="B37" s="16">
        <v>13</v>
      </c>
      <c r="C37" s="8">
        <f t="shared" si="2"/>
        <v>-219.62533999999999</v>
      </c>
      <c r="D37" s="8">
        <f t="shared" si="1"/>
        <v>0</v>
      </c>
      <c r="E37" s="8">
        <f t="shared" si="1"/>
        <v>0</v>
      </c>
      <c r="F37" s="8">
        <f t="shared" si="1"/>
        <v>0</v>
      </c>
      <c r="G37" s="8">
        <f t="shared" si="1"/>
        <v>0</v>
      </c>
      <c r="H37" s="8">
        <f t="shared" si="1"/>
        <v>0</v>
      </c>
      <c r="I37" s="8">
        <f t="shared" si="1"/>
        <v>0</v>
      </c>
      <c r="J37" s="8">
        <f t="shared" si="1"/>
        <v>0</v>
      </c>
      <c r="K37" s="8">
        <f t="shared" si="1"/>
        <v>0</v>
      </c>
      <c r="L37" s="8">
        <f t="shared" si="1"/>
        <v>0</v>
      </c>
      <c r="M37" s="8">
        <f t="shared" si="1"/>
        <v>0</v>
      </c>
      <c r="N37" s="8">
        <f t="shared" si="1"/>
        <v>0</v>
      </c>
      <c r="O37" s="8">
        <f t="shared" si="1"/>
        <v>0</v>
      </c>
      <c r="P37" s="8">
        <f t="shared" si="1"/>
        <v>0</v>
      </c>
      <c r="Q37" s="8">
        <f t="shared" si="1"/>
        <v>0</v>
      </c>
      <c r="R37" s="8">
        <f t="shared" si="1"/>
        <v>0</v>
      </c>
      <c r="S37" s="8">
        <f t="shared" si="1"/>
        <v>0</v>
      </c>
      <c r="T37" s="8">
        <f t="shared" si="1"/>
        <v>0</v>
      </c>
      <c r="U37" s="8">
        <f t="shared" si="1"/>
        <v>0</v>
      </c>
      <c r="V37" s="8">
        <f t="shared" si="1"/>
        <v>0</v>
      </c>
      <c r="W37" s="8">
        <f t="shared" si="1"/>
        <v>0</v>
      </c>
      <c r="X37" s="8">
        <f t="shared" si="1"/>
        <v>0</v>
      </c>
      <c r="Y37" s="8">
        <f t="shared" si="1"/>
        <v>0</v>
      </c>
      <c r="Z37" s="8">
        <f t="shared" si="1"/>
        <v>0</v>
      </c>
      <c r="AA37" s="8">
        <f t="shared" si="1"/>
        <v>0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</v>
      </c>
      <c r="AF37" s="8">
        <f t="shared" si="1"/>
        <v>0</v>
      </c>
      <c r="AG37" s="17">
        <f t="shared" si="1"/>
        <v>36.457509999999999</v>
      </c>
      <c r="AH37" s="18">
        <f t="shared" si="3"/>
        <v>-183.16782999999998</v>
      </c>
      <c r="AJ37" s="19" t="s">
        <v>73</v>
      </c>
      <c r="AK37" s="19" t="s">
        <v>74</v>
      </c>
    </row>
    <row r="38" spans="2:37" x14ac:dyDescent="0.25">
      <c r="B38" s="16">
        <v>14</v>
      </c>
      <c r="C38" s="8">
        <f t="shared" si="2"/>
        <v>-221.56305</v>
      </c>
      <c r="D38" s="8">
        <f t="shared" si="1"/>
        <v>0</v>
      </c>
      <c r="E38" s="8">
        <f t="shared" si="1"/>
        <v>0</v>
      </c>
      <c r="F38" s="8">
        <f t="shared" si="1"/>
        <v>0</v>
      </c>
      <c r="G38" s="8">
        <f t="shared" si="1"/>
        <v>0</v>
      </c>
      <c r="H38" s="8">
        <f t="shared" si="1"/>
        <v>0</v>
      </c>
      <c r="I38" s="8">
        <f t="shared" si="1"/>
        <v>0</v>
      </c>
      <c r="J38" s="8">
        <f t="shared" si="1"/>
        <v>0</v>
      </c>
      <c r="K38" s="8">
        <f t="shared" si="1"/>
        <v>0</v>
      </c>
      <c r="L38" s="8">
        <f t="shared" si="1"/>
        <v>0</v>
      </c>
      <c r="M38" s="8">
        <f t="shared" si="1"/>
        <v>0</v>
      </c>
      <c r="N38" s="8">
        <f t="shared" si="1"/>
        <v>0</v>
      </c>
      <c r="O38" s="8">
        <f t="shared" si="1"/>
        <v>0</v>
      </c>
      <c r="P38" s="8">
        <f t="shared" si="1"/>
        <v>0</v>
      </c>
      <c r="Q38" s="8">
        <f t="shared" si="1"/>
        <v>0</v>
      </c>
      <c r="R38" s="8">
        <f t="shared" si="1"/>
        <v>0</v>
      </c>
      <c r="S38" s="8">
        <f t="shared" si="1"/>
        <v>0</v>
      </c>
      <c r="T38" s="8">
        <f t="shared" si="1"/>
        <v>0</v>
      </c>
      <c r="U38" s="8">
        <f t="shared" si="1"/>
        <v>0</v>
      </c>
      <c r="V38" s="8">
        <f t="shared" si="1"/>
        <v>0</v>
      </c>
      <c r="W38" s="8">
        <f t="shared" si="1"/>
        <v>0</v>
      </c>
      <c r="X38" s="8">
        <f t="shared" si="1"/>
        <v>0</v>
      </c>
      <c r="Y38" s="8">
        <f t="shared" si="1"/>
        <v>0</v>
      </c>
      <c r="Z38" s="8">
        <f t="shared" si="1"/>
        <v>0</v>
      </c>
      <c r="AA38" s="8">
        <f t="shared" si="1"/>
        <v>0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</v>
      </c>
      <c r="AF38" s="8">
        <f t="shared" si="1"/>
        <v>0</v>
      </c>
      <c r="AG38" s="17">
        <f t="shared" si="1"/>
        <v>30.20553</v>
      </c>
      <c r="AH38" s="18">
        <f t="shared" si="3"/>
        <v>-191.35751999999999</v>
      </c>
      <c r="AJ38" s="19" t="s">
        <v>75</v>
      </c>
      <c r="AK38" s="19" t="s">
        <v>76</v>
      </c>
    </row>
    <row r="39" spans="2:37" x14ac:dyDescent="0.25">
      <c r="B39" s="16">
        <v>15</v>
      </c>
      <c r="C39" s="8">
        <f t="shared" si="2"/>
        <v>-240.57162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0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  <c r="Q39" s="8">
        <f t="shared" si="1"/>
        <v>0</v>
      </c>
      <c r="R39" s="8">
        <f t="shared" si="1"/>
        <v>0</v>
      </c>
      <c r="S39" s="8">
        <f t="shared" si="1"/>
        <v>0</v>
      </c>
      <c r="T39" s="8">
        <f t="shared" si="1"/>
        <v>0</v>
      </c>
      <c r="U39" s="8">
        <f t="shared" si="1"/>
        <v>0</v>
      </c>
      <c r="V39" s="8">
        <f t="shared" si="1"/>
        <v>0</v>
      </c>
      <c r="W39" s="8">
        <f t="shared" si="1"/>
        <v>0</v>
      </c>
      <c r="X39" s="8">
        <f t="shared" si="1"/>
        <v>0</v>
      </c>
      <c r="Y39" s="8">
        <f t="shared" si="1"/>
        <v>0</v>
      </c>
      <c r="Z39" s="8">
        <f t="shared" si="1"/>
        <v>0</v>
      </c>
      <c r="AA39" s="8">
        <f t="shared" si="1"/>
        <v>0</v>
      </c>
      <c r="AB39" s="8">
        <f t="shared" si="1"/>
        <v>0</v>
      </c>
      <c r="AC39" s="8">
        <f t="shared" si="1"/>
        <v>0</v>
      </c>
      <c r="AD39" s="8">
        <f t="shared" si="1"/>
        <v>0</v>
      </c>
      <c r="AE39" s="8">
        <f t="shared" si="1"/>
        <v>0</v>
      </c>
      <c r="AF39" s="8">
        <f t="shared" si="1"/>
        <v>0</v>
      </c>
      <c r="AG39" s="17">
        <f t="shared" si="1"/>
        <v>33.236789999999999</v>
      </c>
      <c r="AH39" s="18">
        <f t="shared" si="3"/>
        <v>-207.33483000000001</v>
      </c>
      <c r="AJ39" s="19" t="s">
        <v>77</v>
      </c>
      <c r="AK39" s="19" t="s">
        <v>78</v>
      </c>
    </row>
    <row r="40" spans="2:37" x14ac:dyDescent="0.25">
      <c r="B40" s="16">
        <v>16</v>
      </c>
      <c r="C40" s="8">
        <f t="shared" si="2"/>
        <v>-235.78668999999999</v>
      </c>
      <c r="D40" s="8">
        <f t="shared" si="1"/>
        <v>0</v>
      </c>
      <c r="E40" s="8">
        <f t="shared" si="1"/>
        <v>0</v>
      </c>
      <c r="F40" s="8">
        <f t="shared" si="1"/>
        <v>0</v>
      </c>
      <c r="G40" s="8">
        <f t="shared" si="1"/>
        <v>0</v>
      </c>
      <c r="H40" s="8">
        <f t="shared" si="1"/>
        <v>0</v>
      </c>
      <c r="I40" s="8">
        <f t="shared" si="1"/>
        <v>0</v>
      </c>
      <c r="J40" s="8">
        <f t="shared" si="1"/>
        <v>0</v>
      </c>
      <c r="K40" s="8">
        <f t="shared" si="1"/>
        <v>0</v>
      </c>
      <c r="L40" s="8">
        <f t="shared" si="1"/>
        <v>0</v>
      </c>
      <c r="M40" s="8">
        <f t="shared" si="1"/>
        <v>0</v>
      </c>
      <c r="N40" s="8">
        <f t="shared" si="1"/>
        <v>0</v>
      </c>
      <c r="O40" s="8">
        <f t="shared" si="1"/>
        <v>0</v>
      </c>
      <c r="P40" s="8">
        <f t="shared" si="1"/>
        <v>0</v>
      </c>
      <c r="Q40" s="8">
        <f t="shared" si="1"/>
        <v>0</v>
      </c>
      <c r="R40" s="8">
        <f t="shared" si="1"/>
        <v>0</v>
      </c>
      <c r="S40" s="8">
        <f t="shared" si="1"/>
        <v>0</v>
      </c>
      <c r="T40" s="8">
        <f t="shared" si="1"/>
        <v>0</v>
      </c>
      <c r="U40" s="8">
        <f t="shared" si="1"/>
        <v>0</v>
      </c>
      <c r="V40" s="8">
        <f t="shared" si="1"/>
        <v>0</v>
      </c>
      <c r="W40" s="8">
        <f t="shared" si="1"/>
        <v>0</v>
      </c>
      <c r="X40" s="8">
        <f t="shared" si="1"/>
        <v>0</v>
      </c>
      <c r="Y40" s="8">
        <f t="shared" si="1"/>
        <v>0</v>
      </c>
      <c r="Z40" s="8">
        <f t="shared" si="1"/>
        <v>0</v>
      </c>
      <c r="AA40" s="8">
        <f t="shared" si="1"/>
        <v>0</v>
      </c>
      <c r="AB40" s="8">
        <f t="shared" si="1"/>
        <v>0</v>
      </c>
      <c r="AC40" s="8">
        <f t="shared" si="1"/>
        <v>0</v>
      </c>
      <c r="AD40" s="8">
        <f t="shared" si="1"/>
        <v>0</v>
      </c>
      <c r="AE40" s="8">
        <f t="shared" si="1"/>
        <v>0</v>
      </c>
      <c r="AF40" s="8">
        <f t="shared" si="1"/>
        <v>0</v>
      </c>
      <c r="AG40" s="17">
        <f t="shared" si="1"/>
        <v>29.070689999999999</v>
      </c>
      <c r="AH40" s="18">
        <f t="shared" si="3"/>
        <v>-206.71600000000001</v>
      </c>
      <c r="AJ40" s="19" t="s">
        <v>79</v>
      </c>
      <c r="AK40" s="19" t="s">
        <v>80</v>
      </c>
    </row>
    <row r="41" spans="2:37" x14ac:dyDescent="0.25">
      <c r="B41" s="16">
        <v>17</v>
      </c>
      <c r="C41" s="8">
        <f t="shared" si="2"/>
        <v>-182.48853</v>
      </c>
      <c r="D41" s="8">
        <f t="shared" si="1"/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0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0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0</v>
      </c>
      <c r="R41" s="8">
        <f t="shared" si="1"/>
        <v>0</v>
      </c>
      <c r="S41" s="8">
        <f t="shared" si="1"/>
        <v>0</v>
      </c>
      <c r="T41" s="8">
        <f t="shared" si="1"/>
        <v>0</v>
      </c>
      <c r="U41" s="8">
        <f t="shared" si="1"/>
        <v>0</v>
      </c>
      <c r="V41" s="8">
        <f t="shared" si="1"/>
        <v>0</v>
      </c>
      <c r="W41" s="8">
        <f t="shared" si="1"/>
        <v>0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0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17">
        <f t="shared" si="1"/>
        <v>31.487380000000002</v>
      </c>
      <c r="AH41" s="18">
        <f t="shared" si="3"/>
        <v>-151.00115</v>
      </c>
      <c r="AJ41" s="19" t="s">
        <v>81</v>
      </c>
      <c r="AK41" s="19" t="s">
        <v>82</v>
      </c>
    </row>
    <row r="42" spans="2:37" x14ac:dyDescent="0.25">
      <c r="B42" s="16">
        <v>18</v>
      </c>
      <c r="C42" s="8">
        <f t="shared" si="2"/>
        <v>-181.80284</v>
      </c>
      <c r="D42" s="8">
        <f t="shared" si="1"/>
        <v>0</v>
      </c>
      <c r="E42" s="8">
        <f t="shared" si="1"/>
        <v>0</v>
      </c>
      <c r="F42" s="8">
        <f t="shared" si="1"/>
        <v>0</v>
      </c>
      <c r="G42" s="8">
        <f t="shared" si="1"/>
        <v>0</v>
      </c>
      <c r="H42" s="8">
        <f t="shared" si="1"/>
        <v>0</v>
      </c>
      <c r="I42" s="8">
        <f t="shared" si="1"/>
        <v>0</v>
      </c>
      <c r="J42" s="8">
        <f t="shared" si="1"/>
        <v>0</v>
      </c>
      <c r="K42" s="8">
        <f t="shared" si="1"/>
        <v>0</v>
      </c>
      <c r="L42" s="8">
        <f t="shared" si="1"/>
        <v>0</v>
      </c>
      <c r="M42" s="8">
        <f t="shared" si="1"/>
        <v>0</v>
      </c>
      <c r="N42" s="8">
        <f t="shared" si="1"/>
        <v>0</v>
      </c>
      <c r="O42" s="8">
        <f t="shared" si="1"/>
        <v>0</v>
      </c>
      <c r="P42" s="8">
        <f t="shared" si="1"/>
        <v>0</v>
      </c>
      <c r="Q42" s="8">
        <f t="shared" si="1"/>
        <v>0</v>
      </c>
      <c r="R42" s="8">
        <f t="shared" si="1"/>
        <v>0</v>
      </c>
      <c r="S42" s="8">
        <f t="shared" si="1"/>
        <v>0</v>
      </c>
      <c r="T42" s="8">
        <f t="shared" si="1"/>
        <v>0</v>
      </c>
      <c r="U42" s="8">
        <f t="shared" si="1"/>
        <v>0</v>
      </c>
      <c r="V42" s="8">
        <f t="shared" si="1"/>
        <v>0</v>
      </c>
      <c r="W42" s="8">
        <f t="shared" si="1"/>
        <v>0</v>
      </c>
      <c r="X42" s="8">
        <f t="shared" si="1"/>
        <v>0</v>
      </c>
      <c r="Y42" s="8">
        <f t="shared" si="1"/>
        <v>0</v>
      </c>
      <c r="Z42" s="8">
        <f t="shared" si="1"/>
        <v>0</v>
      </c>
      <c r="AA42" s="8">
        <f t="shared" si="1"/>
        <v>0</v>
      </c>
      <c r="AB42" s="8">
        <f t="shared" si="1"/>
        <v>0</v>
      </c>
      <c r="AC42" s="8">
        <f t="shared" si="1"/>
        <v>0</v>
      </c>
      <c r="AD42" s="8">
        <f t="shared" si="1"/>
        <v>0</v>
      </c>
      <c r="AE42" s="8">
        <f t="shared" si="1"/>
        <v>0</v>
      </c>
      <c r="AF42" s="8">
        <f t="shared" si="1"/>
        <v>0</v>
      </c>
      <c r="AG42" s="17">
        <f t="shared" si="1"/>
        <v>28.875810000000001</v>
      </c>
      <c r="AH42" s="18">
        <f t="shared" si="3"/>
        <v>-152.92703</v>
      </c>
      <c r="AJ42" s="19" t="s">
        <v>83</v>
      </c>
      <c r="AK42" s="19" t="s">
        <v>84</v>
      </c>
    </row>
    <row r="43" spans="2:37" x14ac:dyDescent="0.25">
      <c r="B43" s="16">
        <v>19</v>
      </c>
      <c r="C43" s="8">
        <f t="shared" si="2"/>
        <v>-212.87522999999999</v>
      </c>
      <c r="D43" s="8">
        <f t="shared" si="1"/>
        <v>0</v>
      </c>
      <c r="E43" s="8">
        <f t="shared" si="1"/>
        <v>0</v>
      </c>
      <c r="F43" s="8">
        <f t="shared" si="1"/>
        <v>0</v>
      </c>
      <c r="G43" s="8">
        <f t="shared" si="1"/>
        <v>0</v>
      </c>
      <c r="H43" s="8">
        <f t="shared" si="1"/>
        <v>0</v>
      </c>
      <c r="I43" s="8">
        <f t="shared" si="1"/>
        <v>0</v>
      </c>
      <c r="J43" s="8">
        <f t="shared" si="1"/>
        <v>0</v>
      </c>
      <c r="K43" s="8">
        <f t="shared" si="1"/>
        <v>0</v>
      </c>
      <c r="L43" s="8">
        <f t="shared" si="1"/>
        <v>0</v>
      </c>
      <c r="M43" s="8">
        <f t="shared" si="1"/>
        <v>0</v>
      </c>
      <c r="N43" s="8">
        <f t="shared" si="1"/>
        <v>0</v>
      </c>
      <c r="O43" s="8">
        <f t="shared" si="1"/>
        <v>0</v>
      </c>
      <c r="P43" s="8">
        <f t="shared" si="1"/>
        <v>0</v>
      </c>
      <c r="Q43" s="8">
        <f t="shared" si="1"/>
        <v>0</v>
      </c>
      <c r="R43" s="8">
        <f t="shared" si="1"/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>
        <f t="shared" si="1"/>
        <v>0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17">
        <f t="shared" si="1"/>
        <v>29.00347</v>
      </c>
      <c r="AH43" s="18">
        <f t="shared" si="3"/>
        <v>-183.87175999999999</v>
      </c>
      <c r="AJ43" s="19" t="s">
        <v>85</v>
      </c>
      <c r="AK43" s="19" t="s">
        <v>86</v>
      </c>
    </row>
    <row r="44" spans="2:37" x14ac:dyDescent="0.25">
      <c r="B44" s="16">
        <v>20</v>
      </c>
      <c r="C44" s="8">
        <f t="shared" si="2"/>
        <v>-193.00402</v>
      </c>
      <c r="D44" s="8">
        <f t="shared" si="2"/>
        <v>0</v>
      </c>
      <c r="E44" s="8">
        <f t="shared" si="2"/>
        <v>0</v>
      </c>
      <c r="F44" s="8">
        <f t="shared" si="2"/>
        <v>0</v>
      </c>
      <c r="G44" s="8">
        <f t="shared" si="2"/>
        <v>0</v>
      </c>
      <c r="H44" s="8">
        <f t="shared" si="2"/>
        <v>0</v>
      </c>
      <c r="I44" s="8">
        <f t="shared" si="2"/>
        <v>0</v>
      </c>
      <c r="J44" s="8">
        <f t="shared" si="2"/>
        <v>0</v>
      </c>
      <c r="K44" s="8">
        <f t="shared" si="2"/>
        <v>0</v>
      </c>
      <c r="L44" s="8">
        <f t="shared" si="2"/>
        <v>0</v>
      </c>
      <c r="M44" s="8">
        <f t="shared" si="2"/>
        <v>0</v>
      </c>
      <c r="N44" s="8">
        <f t="shared" si="2"/>
        <v>0</v>
      </c>
      <c r="O44" s="8">
        <f t="shared" si="2"/>
        <v>0</v>
      </c>
      <c r="P44" s="8">
        <f t="shared" si="2"/>
        <v>0</v>
      </c>
      <c r="Q44" s="8">
        <f t="shared" si="2"/>
        <v>0</v>
      </c>
      <c r="R44" s="8">
        <f t="shared" si="2"/>
        <v>0</v>
      </c>
      <c r="S44" s="8">
        <f t="shared" ref="D44:AG52" si="4">S$5*S17</f>
        <v>0</v>
      </c>
      <c r="T44" s="8">
        <f t="shared" si="4"/>
        <v>0</v>
      </c>
      <c r="U44" s="8">
        <f t="shared" si="4"/>
        <v>0</v>
      </c>
      <c r="V44" s="8">
        <f t="shared" si="4"/>
        <v>0</v>
      </c>
      <c r="W44" s="8">
        <f t="shared" si="4"/>
        <v>0</v>
      </c>
      <c r="X44" s="8">
        <f t="shared" si="4"/>
        <v>0</v>
      </c>
      <c r="Y44" s="8">
        <f t="shared" si="4"/>
        <v>0</v>
      </c>
      <c r="Z44" s="8">
        <f t="shared" si="4"/>
        <v>0</v>
      </c>
      <c r="AA44" s="8">
        <f t="shared" si="4"/>
        <v>0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17">
        <f t="shared" si="4"/>
        <v>26.906220000000001</v>
      </c>
      <c r="AH44" s="18">
        <f t="shared" si="3"/>
        <v>-166.09780000000001</v>
      </c>
      <c r="AJ44" s="19" t="s">
        <v>87</v>
      </c>
      <c r="AK44" s="19" t="s">
        <v>88</v>
      </c>
    </row>
    <row r="45" spans="2:37" x14ac:dyDescent="0.25">
      <c r="B45" s="16">
        <v>21</v>
      </c>
      <c r="C45" s="8">
        <f t="shared" si="2"/>
        <v>-188.61779000000001</v>
      </c>
      <c r="D45" s="8">
        <f t="shared" si="4"/>
        <v>0</v>
      </c>
      <c r="E45" s="8">
        <f t="shared" si="4"/>
        <v>0</v>
      </c>
      <c r="F45" s="8">
        <f t="shared" si="4"/>
        <v>0</v>
      </c>
      <c r="G45" s="8">
        <f t="shared" si="4"/>
        <v>0</v>
      </c>
      <c r="H45" s="8">
        <f t="shared" si="4"/>
        <v>0</v>
      </c>
      <c r="I45" s="8">
        <f t="shared" si="4"/>
        <v>0</v>
      </c>
      <c r="J45" s="8">
        <f t="shared" si="4"/>
        <v>0</v>
      </c>
      <c r="K45" s="8">
        <f t="shared" si="4"/>
        <v>0</v>
      </c>
      <c r="L45" s="8">
        <f t="shared" si="4"/>
        <v>0</v>
      </c>
      <c r="M45" s="8">
        <f t="shared" si="4"/>
        <v>0</v>
      </c>
      <c r="N45" s="8">
        <f t="shared" si="4"/>
        <v>0</v>
      </c>
      <c r="O45" s="8">
        <f t="shared" si="4"/>
        <v>0</v>
      </c>
      <c r="P45" s="8">
        <f t="shared" si="4"/>
        <v>0</v>
      </c>
      <c r="Q45" s="8">
        <f t="shared" si="4"/>
        <v>0</v>
      </c>
      <c r="R45" s="8">
        <f t="shared" si="4"/>
        <v>0</v>
      </c>
      <c r="S45" s="8">
        <f t="shared" si="4"/>
        <v>0</v>
      </c>
      <c r="T45" s="8">
        <f t="shared" si="4"/>
        <v>0</v>
      </c>
      <c r="U45" s="8">
        <f t="shared" si="4"/>
        <v>0</v>
      </c>
      <c r="V45" s="8">
        <f t="shared" si="4"/>
        <v>0</v>
      </c>
      <c r="W45" s="8">
        <f t="shared" si="4"/>
        <v>0</v>
      </c>
      <c r="X45" s="8">
        <f t="shared" si="4"/>
        <v>0</v>
      </c>
      <c r="Y45" s="8">
        <f t="shared" si="4"/>
        <v>0</v>
      </c>
      <c r="Z45" s="8">
        <f t="shared" si="4"/>
        <v>0</v>
      </c>
      <c r="AA45" s="8">
        <f t="shared" si="4"/>
        <v>0</v>
      </c>
      <c r="AB45" s="8">
        <f t="shared" si="4"/>
        <v>0</v>
      </c>
      <c r="AC45" s="8">
        <f t="shared" si="4"/>
        <v>0</v>
      </c>
      <c r="AD45" s="8">
        <f t="shared" si="4"/>
        <v>0</v>
      </c>
      <c r="AE45" s="8">
        <f t="shared" si="4"/>
        <v>0</v>
      </c>
      <c r="AF45" s="8">
        <f t="shared" si="4"/>
        <v>0</v>
      </c>
      <c r="AG45" s="17">
        <f t="shared" si="4"/>
        <v>29.119959999999999</v>
      </c>
      <c r="AH45" s="18">
        <f t="shared" si="3"/>
        <v>-159.49783000000002</v>
      </c>
      <c r="AJ45" s="19" t="s">
        <v>89</v>
      </c>
      <c r="AK45" s="19" t="s">
        <v>90</v>
      </c>
    </row>
    <row r="46" spans="2:37" x14ac:dyDescent="0.25">
      <c r="B46" s="16">
        <v>22</v>
      </c>
      <c r="C46" s="8">
        <f t="shared" si="2"/>
        <v>-183.59968000000001</v>
      </c>
      <c r="D46" s="8">
        <f t="shared" si="4"/>
        <v>0</v>
      </c>
      <c r="E46" s="8">
        <f t="shared" si="4"/>
        <v>0</v>
      </c>
      <c r="F46" s="8">
        <f t="shared" si="4"/>
        <v>0</v>
      </c>
      <c r="G46" s="8">
        <f t="shared" si="4"/>
        <v>0</v>
      </c>
      <c r="H46" s="8">
        <f t="shared" si="4"/>
        <v>0</v>
      </c>
      <c r="I46" s="8">
        <f t="shared" si="4"/>
        <v>0</v>
      </c>
      <c r="J46" s="8">
        <f t="shared" si="4"/>
        <v>0</v>
      </c>
      <c r="K46" s="8">
        <f t="shared" si="4"/>
        <v>0</v>
      </c>
      <c r="L46" s="8">
        <f t="shared" si="4"/>
        <v>0</v>
      </c>
      <c r="M46" s="8">
        <f t="shared" si="4"/>
        <v>0</v>
      </c>
      <c r="N46" s="8">
        <f t="shared" si="4"/>
        <v>0</v>
      </c>
      <c r="O46" s="8">
        <f t="shared" si="4"/>
        <v>0</v>
      </c>
      <c r="P46" s="8">
        <f t="shared" si="4"/>
        <v>0</v>
      </c>
      <c r="Q46" s="8">
        <f t="shared" si="4"/>
        <v>0</v>
      </c>
      <c r="R46" s="8">
        <f t="shared" si="4"/>
        <v>0</v>
      </c>
      <c r="S46" s="8">
        <f t="shared" si="4"/>
        <v>0</v>
      </c>
      <c r="T46" s="8">
        <f t="shared" si="4"/>
        <v>0</v>
      </c>
      <c r="U46" s="8">
        <f t="shared" si="4"/>
        <v>0</v>
      </c>
      <c r="V46" s="8">
        <f t="shared" si="4"/>
        <v>0</v>
      </c>
      <c r="W46" s="8">
        <f t="shared" si="4"/>
        <v>0</v>
      </c>
      <c r="X46" s="8">
        <f t="shared" si="4"/>
        <v>0</v>
      </c>
      <c r="Y46" s="8">
        <f t="shared" si="4"/>
        <v>0</v>
      </c>
      <c r="Z46" s="8">
        <f t="shared" si="4"/>
        <v>0</v>
      </c>
      <c r="AA46" s="8">
        <f t="shared" si="4"/>
        <v>0</v>
      </c>
      <c r="AB46" s="8">
        <f t="shared" si="4"/>
        <v>0</v>
      </c>
      <c r="AC46" s="8">
        <f t="shared" si="4"/>
        <v>0</v>
      </c>
      <c r="AD46" s="8">
        <f t="shared" si="4"/>
        <v>0</v>
      </c>
      <c r="AE46" s="8">
        <f t="shared" si="4"/>
        <v>0</v>
      </c>
      <c r="AF46" s="8">
        <f t="shared" si="4"/>
        <v>0</v>
      </c>
      <c r="AG46" s="17">
        <f t="shared" si="4"/>
        <v>28.841049999999999</v>
      </c>
      <c r="AH46" s="18">
        <f t="shared" si="3"/>
        <v>-154.75863000000001</v>
      </c>
      <c r="AJ46" s="19" t="s">
        <v>91</v>
      </c>
      <c r="AK46" s="19" t="s">
        <v>92</v>
      </c>
    </row>
    <row r="47" spans="2:37" x14ac:dyDescent="0.25">
      <c r="B47" s="16">
        <v>23</v>
      </c>
      <c r="C47" s="8">
        <f t="shared" si="2"/>
        <v>-231.08642</v>
      </c>
      <c r="D47" s="8">
        <f t="shared" si="4"/>
        <v>0</v>
      </c>
      <c r="E47" s="8">
        <f t="shared" si="4"/>
        <v>0</v>
      </c>
      <c r="F47" s="8">
        <f t="shared" si="4"/>
        <v>0</v>
      </c>
      <c r="G47" s="8">
        <f t="shared" si="4"/>
        <v>0</v>
      </c>
      <c r="H47" s="8">
        <f t="shared" si="4"/>
        <v>0</v>
      </c>
      <c r="I47" s="8">
        <f t="shared" si="4"/>
        <v>0</v>
      </c>
      <c r="J47" s="8">
        <f t="shared" si="4"/>
        <v>0</v>
      </c>
      <c r="K47" s="8">
        <f t="shared" si="4"/>
        <v>0</v>
      </c>
      <c r="L47" s="8">
        <f t="shared" si="4"/>
        <v>0</v>
      </c>
      <c r="M47" s="8">
        <f t="shared" si="4"/>
        <v>0</v>
      </c>
      <c r="N47" s="8">
        <f t="shared" si="4"/>
        <v>0</v>
      </c>
      <c r="O47" s="8">
        <f t="shared" si="4"/>
        <v>0</v>
      </c>
      <c r="P47" s="8">
        <f t="shared" si="4"/>
        <v>0</v>
      </c>
      <c r="Q47" s="8">
        <f t="shared" si="4"/>
        <v>0</v>
      </c>
      <c r="R47" s="8">
        <f t="shared" si="4"/>
        <v>0</v>
      </c>
      <c r="S47" s="8">
        <f t="shared" si="4"/>
        <v>0</v>
      </c>
      <c r="T47" s="8">
        <f t="shared" si="4"/>
        <v>0</v>
      </c>
      <c r="U47" s="8">
        <f t="shared" si="4"/>
        <v>0</v>
      </c>
      <c r="V47" s="8">
        <f t="shared" si="4"/>
        <v>0</v>
      </c>
      <c r="W47" s="8">
        <f t="shared" si="4"/>
        <v>0</v>
      </c>
      <c r="X47" s="8">
        <f t="shared" si="4"/>
        <v>0</v>
      </c>
      <c r="Y47" s="8">
        <f t="shared" si="4"/>
        <v>0</v>
      </c>
      <c r="Z47" s="8">
        <f t="shared" si="4"/>
        <v>0</v>
      </c>
      <c r="AA47" s="8">
        <f t="shared" si="4"/>
        <v>0</v>
      </c>
      <c r="AB47" s="8">
        <f t="shared" si="4"/>
        <v>0</v>
      </c>
      <c r="AC47" s="8">
        <f t="shared" si="4"/>
        <v>0</v>
      </c>
      <c r="AD47" s="8">
        <f t="shared" si="4"/>
        <v>0</v>
      </c>
      <c r="AE47" s="8">
        <f t="shared" si="4"/>
        <v>0</v>
      </c>
      <c r="AF47" s="8">
        <f t="shared" si="4"/>
        <v>0</v>
      </c>
      <c r="AG47" s="17">
        <f t="shared" si="4"/>
        <v>29.397659999999998</v>
      </c>
      <c r="AH47" s="18">
        <f t="shared" si="3"/>
        <v>-201.68876</v>
      </c>
      <c r="AJ47" s="19" t="s">
        <v>93</v>
      </c>
      <c r="AK47" s="19" t="s">
        <v>94</v>
      </c>
    </row>
    <row r="48" spans="2:37" x14ac:dyDescent="0.25">
      <c r="B48" s="16">
        <v>24</v>
      </c>
      <c r="C48" s="8">
        <f t="shared" si="2"/>
        <v>-238.78699</v>
      </c>
      <c r="D48" s="8">
        <f t="shared" si="4"/>
        <v>0</v>
      </c>
      <c r="E48" s="8">
        <f t="shared" si="4"/>
        <v>0</v>
      </c>
      <c r="F48" s="8">
        <f t="shared" si="4"/>
        <v>0</v>
      </c>
      <c r="G48" s="8">
        <f t="shared" si="4"/>
        <v>0</v>
      </c>
      <c r="H48" s="8">
        <f t="shared" si="4"/>
        <v>0</v>
      </c>
      <c r="I48" s="8">
        <f t="shared" si="4"/>
        <v>0</v>
      </c>
      <c r="J48" s="8">
        <f t="shared" si="4"/>
        <v>0</v>
      </c>
      <c r="K48" s="8">
        <f t="shared" si="4"/>
        <v>0</v>
      </c>
      <c r="L48" s="8">
        <f t="shared" si="4"/>
        <v>0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0</v>
      </c>
      <c r="AE48" s="8">
        <f t="shared" si="4"/>
        <v>0</v>
      </c>
      <c r="AF48" s="8">
        <f t="shared" si="4"/>
        <v>0</v>
      </c>
      <c r="AG48" s="17">
        <f t="shared" si="4"/>
        <v>26.374680000000001</v>
      </c>
      <c r="AH48" s="18">
        <f t="shared" si="3"/>
        <v>-212.41230999999999</v>
      </c>
      <c r="AJ48" s="19" t="s">
        <v>95</v>
      </c>
      <c r="AK48" s="19" t="s">
        <v>96</v>
      </c>
    </row>
    <row r="49" spans="2:94" x14ac:dyDescent="0.25">
      <c r="B49" s="16">
        <v>25</v>
      </c>
      <c r="C49" s="8">
        <f t="shared" si="2"/>
        <v>-205.14447999999999</v>
      </c>
      <c r="D49" s="8">
        <f t="shared" si="4"/>
        <v>0</v>
      </c>
      <c r="E49" s="8">
        <f t="shared" si="4"/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17">
        <f t="shared" si="4"/>
        <v>28.966460000000001</v>
      </c>
      <c r="AH49" s="18">
        <f t="shared" si="3"/>
        <v>-176.17801999999998</v>
      </c>
      <c r="AJ49" s="19" t="s">
        <v>97</v>
      </c>
      <c r="AK49" s="19" t="s">
        <v>98</v>
      </c>
    </row>
    <row r="50" spans="2:94" x14ac:dyDescent="0.25">
      <c r="B50" s="16">
        <v>26</v>
      </c>
      <c r="C50" s="8">
        <f t="shared" si="2"/>
        <v>-206.95837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8">
        <f t="shared" si="4"/>
        <v>0</v>
      </c>
      <c r="N50" s="8">
        <f t="shared" si="4"/>
        <v>0</v>
      </c>
      <c r="O50" s="8">
        <f t="shared" si="4"/>
        <v>0</v>
      </c>
      <c r="P50" s="8">
        <f t="shared" si="4"/>
        <v>0</v>
      </c>
      <c r="Q50" s="8">
        <f t="shared" si="4"/>
        <v>0</v>
      </c>
      <c r="R50" s="8">
        <f t="shared" si="4"/>
        <v>0</v>
      </c>
      <c r="S50" s="8">
        <f t="shared" si="4"/>
        <v>0</v>
      </c>
      <c r="T50" s="8">
        <f t="shared" si="4"/>
        <v>0</v>
      </c>
      <c r="U50" s="8">
        <f t="shared" si="4"/>
        <v>0</v>
      </c>
      <c r="V50" s="8">
        <f t="shared" si="4"/>
        <v>0</v>
      </c>
      <c r="W50" s="8">
        <f t="shared" si="4"/>
        <v>0</v>
      </c>
      <c r="X50" s="8">
        <f t="shared" si="4"/>
        <v>0</v>
      </c>
      <c r="Y50" s="8">
        <f t="shared" si="4"/>
        <v>0</v>
      </c>
      <c r="Z50" s="8">
        <f t="shared" si="4"/>
        <v>0</v>
      </c>
      <c r="AA50" s="8">
        <f t="shared" si="4"/>
        <v>0</v>
      </c>
      <c r="AB50" s="8">
        <f t="shared" si="4"/>
        <v>0</v>
      </c>
      <c r="AC50" s="8">
        <f t="shared" si="4"/>
        <v>0</v>
      </c>
      <c r="AD50" s="8">
        <f t="shared" si="4"/>
        <v>0</v>
      </c>
      <c r="AE50" s="8">
        <f t="shared" si="4"/>
        <v>0</v>
      </c>
      <c r="AF50" s="8">
        <f t="shared" si="4"/>
        <v>0</v>
      </c>
      <c r="AG50" s="17">
        <f t="shared" si="4"/>
        <v>26.31617</v>
      </c>
      <c r="AH50" s="18">
        <f t="shared" si="3"/>
        <v>-180.6422</v>
      </c>
      <c r="AJ50" s="19" t="s">
        <v>99</v>
      </c>
      <c r="AK50" s="19" t="s">
        <v>100</v>
      </c>
    </row>
    <row r="51" spans="2:94" x14ac:dyDescent="0.25">
      <c r="B51" s="16">
        <v>27</v>
      </c>
      <c r="C51" s="8">
        <f t="shared" si="2"/>
        <v>-213.81388000000001</v>
      </c>
      <c r="D51" s="8">
        <f t="shared" si="4"/>
        <v>0</v>
      </c>
      <c r="E51" s="8">
        <f t="shared" si="4"/>
        <v>0</v>
      </c>
      <c r="F51" s="8">
        <f t="shared" si="4"/>
        <v>0</v>
      </c>
      <c r="G51" s="8">
        <f t="shared" si="4"/>
        <v>0</v>
      </c>
      <c r="H51" s="8">
        <f t="shared" si="4"/>
        <v>0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0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0</v>
      </c>
      <c r="R51" s="8">
        <f t="shared" si="4"/>
        <v>0</v>
      </c>
      <c r="S51" s="8">
        <f t="shared" si="4"/>
        <v>0</v>
      </c>
      <c r="T51" s="8">
        <f t="shared" si="4"/>
        <v>0</v>
      </c>
      <c r="U51" s="8">
        <f t="shared" si="4"/>
        <v>0</v>
      </c>
      <c r="V51" s="8">
        <f t="shared" si="4"/>
        <v>0</v>
      </c>
      <c r="W51" s="8">
        <f t="shared" si="4"/>
        <v>0</v>
      </c>
      <c r="X51" s="8">
        <f t="shared" si="4"/>
        <v>0</v>
      </c>
      <c r="Y51" s="8">
        <f t="shared" si="4"/>
        <v>0</v>
      </c>
      <c r="Z51" s="8">
        <f t="shared" si="4"/>
        <v>0</v>
      </c>
      <c r="AA51" s="8">
        <f t="shared" si="4"/>
        <v>0</v>
      </c>
      <c r="AB51" s="8">
        <f t="shared" si="4"/>
        <v>0</v>
      </c>
      <c r="AC51" s="8">
        <f t="shared" si="4"/>
        <v>0</v>
      </c>
      <c r="AD51" s="8">
        <f t="shared" si="4"/>
        <v>0</v>
      </c>
      <c r="AE51" s="8">
        <f t="shared" si="4"/>
        <v>0</v>
      </c>
      <c r="AF51" s="8">
        <f t="shared" si="4"/>
        <v>0</v>
      </c>
      <c r="AG51" s="17">
        <f t="shared" si="4"/>
        <v>27.472049999999999</v>
      </c>
      <c r="AH51" s="18">
        <f t="shared" si="3"/>
        <v>-186.34183000000002</v>
      </c>
      <c r="AJ51" s="19" t="s">
        <v>101</v>
      </c>
      <c r="AK51" s="19" t="s">
        <v>102</v>
      </c>
    </row>
    <row r="52" spans="2:94" x14ac:dyDescent="0.25">
      <c r="B52" s="16">
        <v>28</v>
      </c>
      <c r="C52" s="8">
        <f t="shared" ref="C52:R59" si="5">C$5*C25</f>
        <v>-214.03289000000001</v>
      </c>
      <c r="D52" s="8">
        <f t="shared" si="4"/>
        <v>0</v>
      </c>
      <c r="E52" s="8">
        <f t="shared" si="4"/>
        <v>0</v>
      </c>
      <c r="F52" s="8">
        <f t="shared" si="4"/>
        <v>0</v>
      </c>
      <c r="G52" s="8">
        <f t="shared" si="4"/>
        <v>0</v>
      </c>
      <c r="H52" s="8">
        <f t="shared" si="4"/>
        <v>0</v>
      </c>
      <c r="I52" s="8">
        <f t="shared" si="4"/>
        <v>0</v>
      </c>
      <c r="J52" s="8">
        <f t="shared" si="4"/>
        <v>0</v>
      </c>
      <c r="K52" s="8">
        <f t="shared" si="4"/>
        <v>0</v>
      </c>
      <c r="L52" s="8">
        <f t="shared" si="4"/>
        <v>0</v>
      </c>
      <c r="M52" s="8">
        <f t="shared" si="4"/>
        <v>0</v>
      </c>
      <c r="N52" s="8">
        <f t="shared" si="4"/>
        <v>0</v>
      </c>
      <c r="O52" s="8">
        <f t="shared" si="4"/>
        <v>0</v>
      </c>
      <c r="P52" s="8">
        <f t="shared" si="4"/>
        <v>0</v>
      </c>
      <c r="Q52" s="8">
        <f t="shared" si="4"/>
        <v>0</v>
      </c>
      <c r="R52" s="8">
        <f t="shared" si="4"/>
        <v>0</v>
      </c>
      <c r="S52" s="8">
        <f t="shared" si="4"/>
        <v>0</v>
      </c>
      <c r="T52" s="8">
        <f t="shared" si="4"/>
        <v>0</v>
      </c>
      <c r="U52" s="8">
        <f t="shared" si="4"/>
        <v>0</v>
      </c>
      <c r="V52" s="8">
        <f t="shared" si="4"/>
        <v>0</v>
      </c>
      <c r="W52" s="8">
        <f t="shared" si="4"/>
        <v>0</v>
      </c>
      <c r="X52" s="8">
        <f t="shared" si="4"/>
        <v>0</v>
      </c>
      <c r="Y52" s="8">
        <f t="shared" si="4"/>
        <v>0</v>
      </c>
      <c r="Z52" s="8">
        <f t="shared" si="4"/>
        <v>0</v>
      </c>
      <c r="AA52" s="8">
        <f t="shared" si="4"/>
        <v>0</v>
      </c>
      <c r="AB52" s="8">
        <f t="shared" si="4"/>
        <v>0</v>
      </c>
      <c r="AC52" s="8">
        <f t="shared" si="4"/>
        <v>0</v>
      </c>
      <c r="AD52" s="8">
        <f t="shared" si="4"/>
        <v>0</v>
      </c>
      <c r="AE52" s="8">
        <f t="shared" si="4"/>
        <v>0</v>
      </c>
      <c r="AF52" s="8">
        <f t="shared" si="4"/>
        <v>0</v>
      </c>
      <c r="AG52" s="17">
        <f t="shared" si="4"/>
        <v>28.924779999999998</v>
      </c>
      <c r="AH52" s="18">
        <f t="shared" si="3"/>
        <v>-185.10811000000001</v>
      </c>
      <c r="AJ52" s="19" t="s">
        <v>103</v>
      </c>
      <c r="AK52" s="19" t="s">
        <v>104</v>
      </c>
    </row>
    <row r="53" spans="2:94" x14ac:dyDescent="0.25">
      <c r="B53" s="16">
        <v>29</v>
      </c>
      <c r="C53" s="8">
        <f t="shared" si="5"/>
        <v>-209.40953999999999</v>
      </c>
      <c r="D53" s="8">
        <f t="shared" si="5"/>
        <v>0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8">
        <f t="shared" si="5"/>
        <v>0</v>
      </c>
      <c r="N53" s="8">
        <f t="shared" si="5"/>
        <v>0</v>
      </c>
      <c r="O53" s="8">
        <f t="shared" si="5"/>
        <v>0</v>
      </c>
      <c r="P53" s="8">
        <f t="shared" si="5"/>
        <v>0</v>
      </c>
      <c r="Q53" s="8">
        <f t="shared" si="5"/>
        <v>0</v>
      </c>
      <c r="R53" s="8">
        <f t="shared" si="5"/>
        <v>0</v>
      </c>
      <c r="S53" s="8">
        <f t="shared" ref="D53:AG59" si="6">S$5*S26</f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0</v>
      </c>
      <c r="Y53" s="8">
        <f t="shared" si="6"/>
        <v>0</v>
      </c>
      <c r="Z53" s="8">
        <f t="shared" si="6"/>
        <v>0</v>
      </c>
      <c r="AA53" s="8">
        <f t="shared" si="6"/>
        <v>0</v>
      </c>
      <c r="AB53" s="8">
        <f t="shared" si="6"/>
        <v>0</v>
      </c>
      <c r="AC53" s="8">
        <f t="shared" si="6"/>
        <v>0</v>
      </c>
      <c r="AD53" s="8">
        <f t="shared" si="6"/>
        <v>0</v>
      </c>
      <c r="AE53" s="8">
        <f t="shared" si="6"/>
        <v>0</v>
      </c>
      <c r="AF53" s="8">
        <f t="shared" si="6"/>
        <v>0</v>
      </c>
      <c r="AG53" s="17">
        <f t="shared" si="6"/>
        <v>32.584699999999998</v>
      </c>
      <c r="AH53" s="18">
        <f t="shared" si="3"/>
        <v>-176.82483999999999</v>
      </c>
      <c r="AJ53" s="19" t="s">
        <v>105</v>
      </c>
      <c r="AK53" s="19" t="s">
        <v>106</v>
      </c>
    </row>
    <row r="54" spans="2:94" x14ac:dyDescent="0.25">
      <c r="B54" s="16">
        <v>30</v>
      </c>
      <c r="C54" s="8">
        <f t="shared" si="5"/>
        <v>-190.67312000000001</v>
      </c>
      <c r="D54" s="8">
        <f t="shared" si="6"/>
        <v>0</v>
      </c>
      <c r="E54" s="8">
        <f t="shared" si="6"/>
        <v>0</v>
      </c>
      <c r="F54" s="8">
        <f t="shared" si="6"/>
        <v>0</v>
      </c>
      <c r="G54" s="8">
        <f t="shared" si="6"/>
        <v>0</v>
      </c>
      <c r="H54" s="8">
        <f t="shared" si="6"/>
        <v>0</v>
      </c>
      <c r="I54" s="8">
        <f t="shared" si="6"/>
        <v>0</v>
      </c>
      <c r="J54" s="8">
        <f t="shared" si="6"/>
        <v>0</v>
      </c>
      <c r="K54" s="8">
        <f t="shared" si="6"/>
        <v>0</v>
      </c>
      <c r="L54" s="8">
        <f t="shared" si="6"/>
        <v>0</v>
      </c>
      <c r="M54" s="8">
        <f t="shared" si="6"/>
        <v>0</v>
      </c>
      <c r="N54" s="8">
        <f t="shared" si="6"/>
        <v>0</v>
      </c>
      <c r="O54" s="8">
        <f t="shared" si="6"/>
        <v>0</v>
      </c>
      <c r="P54" s="8">
        <f t="shared" si="6"/>
        <v>0</v>
      </c>
      <c r="Q54" s="8">
        <f t="shared" si="6"/>
        <v>0</v>
      </c>
      <c r="R54" s="8">
        <f t="shared" si="6"/>
        <v>0</v>
      </c>
      <c r="S54" s="8">
        <f t="shared" si="6"/>
        <v>0</v>
      </c>
      <c r="T54" s="8">
        <f t="shared" si="6"/>
        <v>0</v>
      </c>
      <c r="U54" s="8">
        <f t="shared" si="6"/>
        <v>0</v>
      </c>
      <c r="V54" s="8">
        <f t="shared" si="6"/>
        <v>0</v>
      </c>
      <c r="W54" s="8">
        <f t="shared" si="6"/>
        <v>0</v>
      </c>
      <c r="X54" s="8">
        <f t="shared" si="6"/>
        <v>0</v>
      </c>
      <c r="Y54" s="8">
        <f t="shared" si="6"/>
        <v>0</v>
      </c>
      <c r="Z54" s="8">
        <f t="shared" si="6"/>
        <v>0</v>
      </c>
      <c r="AA54" s="8">
        <f t="shared" si="6"/>
        <v>0</v>
      </c>
      <c r="AB54" s="8">
        <f t="shared" si="6"/>
        <v>0</v>
      </c>
      <c r="AC54" s="8">
        <f t="shared" si="6"/>
        <v>0</v>
      </c>
      <c r="AD54" s="8">
        <f t="shared" si="6"/>
        <v>0</v>
      </c>
      <c r="AE54" s="8">
        <f t="shared" si="6"/>
        <v>0</v>
      </c>
      <c r="AF54" s="8">
        <f t="shared" si="6"/>
        <v>0</v>
      </c>
      <c r="AG54" s="17">
        <f t="shared" si="6"/>
        <v>27.630839999999999</v>
      </c>
      <c r="AH54" s="18">
        <f t="shared" si="3"/>
        <v>-163.04228000000001</v>
      </c>
      <c r="AJ54" s="19" t="s">
        <v>107</v>
      </c>
      <c r="AK54" s="19" t="s">
        <v>108</v>
      </c>
    </row>
    <row r="55" spans="2:94" x14ac:dyDescent="0.25">
      <c r="B55" s="16">
        <v>31</v>
      </c>
      <c r="C55" s="8">
        <f t="shared" si="5"/>
        <v>-300.49686000000003</v>
      </c>
      <c r="D55" s="8">
        <f t="shared" si="6"/>
        <v>0</v>
      </c>
      <c r="E55" s="8">
        <f t="shared" si="6"/>
        <v>0</v>
      </c>
      <c r="F55" s="8">
        <f t="shared" si="6"/>
        <v>0</v>
      </c>
      <c r="G55" s="8">
        <f t="shared" si="6"/>
        <v>0</v>
      </c>
      <c r="H55" s="8">
        <f t="shared" si="6"/>
        <v>0</v>
      </c>
      <c r="I55" s="8">
        <f t="shared" si="6"/>
        <v>0</v>
      </c>
      <c r="J55" s="8">
        <f t="shared" si="6"/>
        <v>0</v>
      </c>
      <c r="K55" s="8">
        <f t="shared" si="6"/>
        <v>0</v>
      </c>
      <c r="L55" s="8">
        <f t="shared" si="6"/>
        <v>0</v>
      </c>
      <c r="M55" s="8">
        <f t="shared" si="6"/>
        <v>0</v>
      </c>
      <c r="N55" s="8">
        <f t="shared" si="6"/>
        <v>0</v>
      </c>
      <c r="O55" s="8">
        <f t="shared" si="6"/>
        <v>0</v>
      </c>
      <c r="P55" s="8">
        <f t="shared" si="6"/>
        <v>0</v>
      </c>
      <c r="Q55" s="8">
        <f t="shared" si="6"/>
        <v>0</v>
      </c>
      <c r="R55" s="8">
        <f t="shared" si="6"/>
        <v>0</v>
      </c>
      <c r="S55" s="8">
        <f t="shared" si="6"/>
        <v>0</v>
      </c>
      <c r="T55" s="8">
        <f t="shared" si="6"/>
        <v>0</v>
      </c>
      <c r="U55" s="8">
        <f t="shared" si="6"/>
        <v>0</v>
      </c>
      <c r="V55" s="8">
        <f t="shared" si="6"/>
        <v>0</v>
      </c>
      <c r="W55" s="8">
        <f t="shared" si="6"/>
        <v>0</v>
      </c>
      <c r="X55" s="8">
        <f t="shared" si="6"/>
        <v>0</v>
      </c>
      <c r="Y55" s="8">
        <f t="shared" si="6"/>
        <v>0</v>
      </c>
      <c r="Z55" s="8">
        <f t="shared" si="6"/>
        <v>0</v>
      </c>
      <c r="AA55" s="8">
        <f t="shared" si="6"/>
        <v>0</v>
      </c>
      <c r="AB55" s="8">
        <f t="shared" si="6"/>
        <v>0</v>
      </c>
      <c r="AC55" s="8">
        <f t="shared" si="6"/>
        <v>0</v>
      </c>
      <c r="AD55" s="8">
        <f t="shared" si="6"/>
        <v>0</v>
      </c>
      <c r="AE55" s="8">
        <f t="shared" si="6"/>
        <v>0</v>
      </c>
      <c r="AF55" s="8">
        <f t="shared" si="6"/>
        <v>0</v>
      </c>
      <c r="AG55" s="17">
        <f t="shared" si="6"/>
        <v>32.284619999999997</v>
      </c>
      <c r="AH55" s="18">
        <f t="shared" si="3"/>
        <v>-268.21224000000001</v>
      </c>
      <c r="AJ55" s="19" t="s">
        <v>109</v>
      </c>
      <c r="AK55" s="19" t="s">
        <v>110</v>
      </c>
    </row>
    <row r="56" spans="2:94" x14ac:dyDescent="0.25">
      <c r="B56" s="16">
        <v>32</v>
      </c>
      <c r="C56" s="8">
        <f t="shared" si="5"/>
        <v>-261.15974</v>
      </c>
      <c r="D56" s="8">
        <f t="shared" si="6"/>
        <v>0</v>
      </c>
      <c r="E56" s="8">
        <f t="shared" si="6"/>
        <v>0</v>
      </c>
      <c r="F56" s="8">
        <f t="shared" si="6"/>
        <v>0</v>
      </c>
      <c r="G56" s="8">
        <f t="shared" si="6"/>
        <v>0</v>
      </c>
      <c r="H56" s="8">
        <f t="shared" si="6"/>
        <v>0</v>
      </c>
      <c r="I56" s="8">
        <f t="shared" si="6"/>
        <v>0</v>
      </c>
      <c r="J56" s="8">
        <f t="shared" si="6"/>
        <v>0</v>
      </c>
      <c r="K56" s="8">
        <f t="shared" si="6"/>
        <v>0</v>
      </c>
      <c r="L56" s="8">
        <f t="shared" si="6"/>
        <v>0</v>
      </c>
      <c r="M56" s="8">
        <f t="shared" si="6"/>
        <v>0</v>
      </c>
      <c r="N56" s="8">
        <f t="shared" si="6"/>
        <v>0</v>
      </c>
      <c r="O56" s="8">
        <f t="shared" si="6"/>
        <v>0</v>
      </c>
      <c r="P56" s="8">
        <f t="shared" si="6"/>
        <v>0</v>
      </c>
      <c r="Q56" s="8">
        <f t="shared" si="6"/>
        <v>0</v>
      </c>
      <c r="R56" s="8">
        <f t="shared" si="6"/>
        <v>0</v>
      </c>
      <c r="S56" s="8">
        <f t="shared" si="6"/>
        <v>0</v>
      </c>
      <c r="T56" s="8">
        <f t="shared" si="6"/>
        <v>0</v>
      </c>
      <c r="U56" s="8">
        <f t="shared" si="6"/>
        <v>0</v>
      </c>
      <c r="V56" s="8">
        <f t="shared" si="6"/>
        <v>0</v>
      </c>
      <c r="W56" s="8">
        <f t="shared" si="6"/>
        <v>0</v>
      </c>
      <c r="X56" s="8">
        <f t="shared" si="6"/>
        <v>0</v>
      </c>
      <c r="Y56" s="8">
        <f t="shared" si="6"/>
        <v>0</v>
      </c>
      <c r="Z56" s="8">
        <f t="shared" si="6"/>
        <v>0</v>
      </c>
      <c r="AA56" s="8">
        <f t="shared" si="6"/>
        <v>0</v>
      </c>
      <c r="AB56" s="8">
        <f t="shared" si="6"/>
        <v>0</v>
      </c>
      <c r="AC56" s="8">
        <f t="shared" si="6"/>
        <v>0</v>
      </c>
      <c r="AD56" s="8">
        <f t="shared" si="6"/>
        <v>0</v>
      </c>
      <c r="AE56" s="8">
        <f t="shared" si="6"/>
        <v>0</v>
      </c>
      <c r="AF56" s="8">
        <f t="shared" si="6"/>
        <v>0</v>
      </c>
      <c r="AG56" s="17">
        <f t="shared" si="6"/>
        <v>33.725740000000002</v>
      </c>
      <c r="AH56" s="18">
        <f t="shared" si="3"/>
        <v>-227.434</v>
      </c>
      <c r="AJ56" s="19" t="s">
        <v>111</v>
      </c>
      <c r="AK56" s="19" t="s">
        <v>112</v>
      </c>
    </row>
    <row r="57" spans="2:94" x14ac:dyDescent="0.25">
      <c r="B57" s="16">
        <v>33</v>
      </c>
      <c r="C57" s="8">
        <f t="shared" si="5"/>
        <v>-209.13835</v>
      </c>
      <c r="D57" s="8">
        <f t="shared" si="6"/>
        <v>0</v>
      </c>
      <c r="E57" s="8">
        <f t="shared" si="6"/>
        <v>0</v>
      </c>
      <c r="F57" s="8">
        <f t="shared" si="6"/>
        <v>0</v>
      </c>
      <c r="G57" s="8">
        <f t="shared" si="6"/>
        <v>0</v>
      </c>
      <c r="H57" s="8">
        <f t="shared" si="6"/>
        <v>0</v>
      </c>
      <c r="I57" s="8">
        <f t="shared" si="6"/>
        <v>0</v>
      </c>
      <c r="J57" s="8">
        <f t="shared" si="6"/>
        <v>0</v>
      </c>
      <c r="K57" s="8">
        <f t="shared" si="6"/>
        <v>0</v>
      </c>
      <c r="L57" s="8">
        <f t="shared" si="6"/>
        <v>0</v>
      </c>
      <c r="M57" s="8">
        <f t="shared" si="6"/>
        <v>0</v>
      </c>
      <c r="N57" s="8">
        <f t="shared" si="6"/>
        <v>0</v>
      </c>
      <c r="O57" s="8">
        <f t="shared" si="6"/>
        <v>0</v>
      </c>
      <c r="P57" s="8">
        <f t="shared" si="6"/>
        <v>0</v>
      </c>
      <c r="Q57" s="8">
        <f t="shared" si="6"/>
        <v>0</v>
      </c>
      <c r="R57" s="8">
        <f t="shared" si="6"/>
        <v>0</v>
      </c>
      <c r="S57" s="8">
        <f t="shared" si="6"/>
        <v>0</v>
      </c>
      <c r="T57" s="8">
        <f t="shared" si="6"/>
        <v>0</v>
      </c>
      <c r="U57" s="8">
        <f t="shared" si="6"/>
        <v>0</v>
      </c>
      <c r="V57" s="8">
        <f t="shared" si="6"/>
        <v>0</v>
      </c>
      <c r="W57" s="8">
        <f t="shared" si="6"/>
        <v>0</v>
      </c>
      <c r="X57" s="8">
        <f t="shared" si="6"/>
        <v>0</v>
      </c>
      <c r="Y57" s="8">
        <f t="shared" si="6"/>
        <v>0</v>
      </c>
      <c r="Z57" s="8">
        <f t="shared" si="6"/>
        <v>0</v>
      </c>
      <c r="AA57" s="8">
        <f t="shared" si="6"/>
        <v>0</v>
      </c>
      <c r="AB57" s="8">
        <f t="shared" si="6"/>
        <v>0</v>
      </c>
      <c r="AC57" s="8">
        <f t="shared" si="6"/>
        <v>0</v>
      </c>
      <c r="AD57" s="8">
        <f t="shared" si="6"/>
        <v>0</v>
      </c>
      <c r="AE57" s="8">
        <f t="shared" si="6"/>
        <v>0</v>
      </c>
      <c r="AF57" s="8">
        <f t="shared" si="6"/>
        <v>0</v>
      </c>
      <c r="AG57" s="17">
        <f t="shared" si="6"/>
        <v>31.537240000000001</v>
      </c>
      <c r="AH57" s="18">
        <f t="shared" si="3"/>
        <v>-177.60111000000001</v>
      </c>
      <c r="AJ57" s="19" t="s">
        <v>113</v>
      </c>
      <c r="AK57" s="19" t="s">
        <v>114</v>
      </c>
    </row>
    <row r="58" spans="2:94" x14ac:dyDescent="0.25">
      <c r="B58" s="16">
        <v>34</v>
      </c>
      <c r="C58" s="8">
        <f t="shared" si="5"/>
        <v>-217.78455</v>
      </c>
      <c r="D58" s="8">
        <f t="shared" si="6"/>
        <v>0</v>
      </c>
      <c r="E58" s="8">
        <f t="shared" si="6"/>
        <v>0</v>
      </c>
      <c r="F58" s="8">
        <f t="shared" si="6"/>
        <v>0</v>
      </c>
      <c r="G58" s="8">
        <f t="shared" si="6"/>
        <v>0</v>
      </c>
      <c r="H58" s="8">
        <f t="shared" si="6"/>
        <v>0</v>
      </c>
      <c r="I58" s="8">
        <f t="shared" si="6"/>
        <v>0</v>
      </c>
      <c r="J58" s="8">
        <f t="shared" si="6"/>
        <v>0</v>
      </c>
      <c r="K58" s="8">
        <f t="shared" si="6"/>
        <v>0</v>
      </c>
      <c r="L58" s="8">
        <f t="shared" si="6"/>
        <v>0</v>
      </c>
      <c r="M58" s="8">
        <f t="shared" si="6"/>
        <v>0</v>
      </c>
      <c r="N58" s="8">
        <f t="shared" si="6"/>
        <v>0</v>
      </c>
      <c r="O58" s="8">
        <f t="shared" si="6"/>
        <v>0</v>
      </c>
      <c r="P58" s="8">
        <f t="shared" si="6"/>
        <v>0</v>
      </c>
      <c r="Q58" s="8">
        <f t="shared" si="6"/>
        <v>0</v>
      </c>
      <c r="R58" s="8">
        <f t="shared" si="6"/>
        <v>0</v>
      </c>
      <c r="S58" s="8">
        <f t="shared" si="6"/>
        <v>0</v>
      </c>
      <c r="T58" s="8">
        <f t="shared" si="6"/>
        <v>0</v>
      </c>
      <c r="U58" s="8">
        <f t="shared" si="6"/>
        <v>0</v>
      </c>
      <c r="V58" s="8">
        <f t="shared" si="6"/>
        <v>0</v>
      </c>
      <c r="W58" s="8">
        <f t="shared" si="6"/>
        <v>0</v>
      </c>
      <c r="X58" s="8">
        <f t="shared" si="6"/>
        <v>0</v>
      </c>
      <c r="Y58" s="8">
        <f t="shared" si="6"/>
        <v>0</v>
      </c>
      <c r="Z58" s="8">
        <f t="shared" si="6"/>
        <v>0</v>
      </c>
      <c r="AA58" s="8">
        <f t="shared" si="6"/>
        <v>0</v>
      </c>
      <c r="AB58" s="8">
        <f t="shared" si="6"/>
        <v>0</v>
      </c>
      <c r="AC58" s="8">
        <f t="shared" si="6"/>
        <v>0</v>
      </c>
      <c r="AD58" s="8">
        <f t="shared" si="6"/>
        <v>0</v>
      </c>
      <c r="AE58" s="8">
        <f t="shared" si="6"/>
        <v>0</v>
      </c>
      <c r="AF58" s="8">
        <f t="shared" si="6"/>
        <v>0</v>
      </c>
      <c r="AG58" s="17">
        <f t="shared" si="6"/>
        <v>24.632960000000001</v>
      </c>
      <c r="AH58" s="18">
        <f t="shared" si="3"/>
        <v>-193.15159</v>
      </c>
      <c r="AJ58" s="19" t="s">
        <v>115</v>
      </c>
      <c r="AK58" s="19" t="s">
        <v>116</v>
      </c>
    </row>
    <row r="59" spans="2:94" ht="15.75" thickBot="1" x14ac:dyDescent="0.3">
      <c r="B59" s="20">
        <v>35</v>
      </c>
      <c r="C59" s="21">
        <f t="shared" si="5"/>
        <v>-237.87134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0</v>
      </c>
      <c r="I59" s="21">
        <f t="shared" si="6"/>
        <v>0</v>
      </c>
      <c r="J59" s="21">
        <f t="shared" si="6"/>
        <v>0</v>
      </c>
      <c r="K59" s="21">
        <f t="shared" si="6"/>
        <v>0</v>
      </c>
      <c r="L59" s="21">
        <f t="shared" si="6"/>
        <v>0</v>
      </c>
      <c r="M59" s="21">
        <f t="shared" si="6"/>
        <v>0</v>
      </c>
      <c r="N59" s="21">
        <f t="shared" si="6"/>
        <v>0</v>
      </c>
      <c r="O59" s="21">
        <f t="shared" si="6"/>
        <v>0</v>
      </c>
      <c r="P59" s="21">
        <f t="shared" si="6"/>
        <v>0</v>
      </c>
      <c r="Q59" s="21">
        <f t="shared" si="6"/>
        <v>0</v>
      </c>
      <c r="R59" s="21">
        <f t="shared" si="6"/>
        <v>0</v>
      </c>
      <c r="S59" s="21">
        <f t="shared" si="6"/>
        <v>0</v>
      </c>
      <c r="T59" s="21">
        <f t="shared" si="6"/>
        <v>0</v>
      </c>
      <c r="U59" s="21">
        <f t="shared" si="6"/>
        <v>0</v>
      </c>
      <c r="V59" s="21">
        <f t="shared" si="6"/>
        <v>0</v>
      </c>
      <c r="W59" s="21">
        <f t="shared" si="6"/>
        <v>0</v>
      </c>
      <c r="X59" s="21">
        <f t="shared" si="6"/>
        <v>0</v>
      </c>
      <c r="Y59" s="21">
        <f t="shared" si="6"/>
        <v>0</v>
      </c>
      <c r="Z59" s="21">
        <f t="shared" si="6"/>
        <v>0</v>
      </c>
      <c r="AA59" s="21">
        <f t="shared" si="6"/>
        <v>0</v>
      </c>
      <c r="AB59" s="21">
        <f t="shared" si="6"/>
        <v>0</v>
      </c>
      <c r="AC59" s="21">
        <f t="shared" si="6"/>
        <v>0</v>
      </c>
      <c r="AD59" s="21">
        <f t="shared" si="6"/>
        <v>0</v>
      </c>
      <c r="AE59" s="21">
        <f t="shared" si="6"/>
        <v>0</v>
      </c>
      <c r="AF59" s="21">
        <f t="shared" si="6"/>
        <v>0</v>
      </c>
      <c r="AG59" s="22">
        <f t="shared" si="6"/>
        <v>25.153459999999999</v>
      </c>
      <c r="AH59" s="18">
        <f t="shared" si="3"/>
        <v>-212.71788000000001</v>
      </c>
      <c r="AJ59" s="19" t="s">
        <v>117</v>
      </c>
      <c r="AK59" s="19" t="s">
        <v>118</v>
      </c>
    </row>
    <row r="60" spans="2:94" ht="15.75" thickBot="1" x14ac:dyDescent="0.3">
      <c r="BJ60" s="23" t="s">
        <v>119</v>
      </c>
      <c r="BK60" s="23" t="s">
        <v>120</v>
      </c>
      <c r="BL60" s="23" t="s">
        <v>121</v>
      </c>
      <c r="BM60" s="23" t="s">
        <v>122</v>
      </c>
      <c r="BN60" s="23" t="s">
        <v>123</v>
      </c>
      <c r="BO60" s="23" t="s">
        <v>124</v>
      </c>
      <c r="BP60" s="23" t="s">
        <v>125</v>
      </c>
      <c r="BQ60" s="23" t="s">
        <v>126</v>
      </c>
      <c r="BR60" s="23" t="s">
        <v>127</v>
      </c>
      <c r="BS60" s="23" t="s">
        <v>128</v>
      </c>
      <c r="BT60" s="23" t="s">
        <v>129</v>
      </c>
      <c r="BU60" s="23" t="s">
        <v>130</v>
      </c>
      <c r="BV60" s="23" t="s">
        <v>131</v>
      </c>
      <c r="BW60" s="23" t="s">
        <v>132</v>
      </c>
      <c r="BX60" s="23" t="s">
        <v>133</v>
      </c>
      <c r="BY60" s="23" t="s">
        <v>134</v>
      </c>
      <c r="BZ60" s="23" t="s">
        <v>135</v>
      </c>
      <c r="CA60" s="23" t="s">
        <v>136</v>
      </c>
      <c r="CB60" s="23" t="s">
        <v>137</v>
      </c>
      <c r="CC60" s="23" t="s">
        <v>138</v>
      </c>
      <c r="CD60" s="23" t="s">
        <v>139</v>
      </c>
      <c r="CE60" s="23" t="s">
        <v>140</v>
      </c>
      <c r="CF60" s="23" t="s">
        <v>141</v>
      </c>
      <c r="CG60" s="23" t="s">
        <v>142</v>
      </c>
      <c r="CH60" s="23" t="s">
        <v>143</v>
      </c>
      <c r="CI60" s="23" t="s">
        <v>144</v>
      </c>
      <c r="CJ60" s="23" t="s">
        <v>145</v>
      </c>
      <c r="CK60" s="23" t="s">
        <v>146</v>
      </c>
      <c r="CL60" s="23" t="s">
        <v>147</v>
      </c>
      <c r="CM60" s="23" t="s">
        <v>148</v>
      </c>
      <c r="CN60" s="23" t="s">
        <v>149</v>
      </c>
      <c r="CO60" s="23" t="s">
        <v>150</v>
      </c>
      <c r="CP60" s="23" t="s">
        <v>151</v>
      </c>
    </row>
    <row r="61" spans="2:94" ht="18" thickBot="1" x14ac:dyDescent="0.4">
      <c r="B61" s="50" t="s">
        <v>152</v>
      </c>
      <c r="C61" s="51"/>
      <c r="D61" s="52"/>
      <c r="E61" s="59" t="s">
        <v>153</v>
      </c>
      <c r="F61" s="60"/>
      <c r="G61" s="59" t="s">
        <v>154</v>
      </c>
      <c r="H61" s="60"/>
      <c r="I61" s="59" t="s">
        <v>155</v>
      </c>
      <c r="J61" s="60"/>
      <c r="BJ61" s="24">
        <v>1</v>
      </c>
      <c r="BK61" s="24">
        <v>11</v>
      </c>
      <c r="BL61" s="24">
        <v>-199.04542000000001</v>
      </c>
      <c r="BM61" s="24">
        <v>5.0656100000000004</v>
      </c>
      <c r="BN61" s="24">
        <v>0.32518000000000002</v>
      </c>
      <c r="BO61" s="24">
        <v>4.1952400000000001</v>
      </c>
      <c r="BP61" s="24">
        <v>3.9370599999999998</v>
      </c>
      <c r="BQ61" s="24">
        <v>-1.6262399999999999</v>
      </c>
      <c r="BR61" s="24">
        <v>2.41228</v>
      </c>
      <c r="BS61" s="24">
        <v>2.9743200000000001</v>
      </c>
      <c r="BT61" s="24">
        <v>-3.1050800000000001</v>
      </c>
      <c r="BU61" s="24">
        <v>1.75637</v>
      </c>
      <c r="BV61" s="24">
        <v>0.92815999999999999</v>
      </c>
      <c r="BW61" s="24">
        <v>2.0829300000000002</v>
      </c>
      <c r="BX61" s="24">
        <v>0.79296999999999995</v>
      </c>
      <c r="BY61" s="24">
        <v>8.3853600000000004</v>
      </c>
      <c r="BZ61" s="24">
        <v>4.13293</v>
      </c>
      <c r="CA61" s="24">
        <v>-0.98316999999999999</v>
      </c>
      <c r="CB61" s="24">
        <v>-1.84877</v>
      </c>
      <c r="CC61" s="24">
        <v>3.3904399999999999</v>
      </c>
      <c r="CD61" s="24">
        <v>-7.1082799999999997</v>
      </c>
      <c r="CE61" s="24">
        <v>-4.2235500000000004</v>
      </c>
      <c r="CF61" s="24">
        <v>0.98414000000000001</v>
      </c>
      <c r="CG61" s="24">
        <v>12.98085</v>
      </c>
      <c r="CH61" s="24">
        <v>11.028779999999999</v>
      </c>
      <c r="CI61" s="24">
        <v>12.18927</v>
      </c>
      <c r="CJ61" s="24">
        <v>26.20391</v>
      </c>
      <c r="CK61" s="24">
        <v>-2.58724</v>
      </c>
      <c r="CL61" s="24">
        <v>-1.47929</v>
      </c>
      <c r="CM61" s="24">
        <v>-7.2997199999999998</v>
      </c>
      <c r="CN61" s="24">
        <v>21.560749999999999</v>
      </c>
      <c r="CO61" s="24">
        <v>4.2558999999999996</v>
      </c>
      <c r="CP61" s="24">
        <v>30.567209999999999</v>
      </c>
    </row>
    <row r="62" spans="2:94" ht="15" customHeight="1" x14ac:dyDescent="0.25">
      <c r="B62" s="53"/>
      <c r="C62" s="54"/>
      <c r="D62" s="55"/>
      <c r="E62" s="61">
        <f>MAX(AH35:AH59)</f>
        <v>-151.00115</v>
      </c>
      <c r="F62" s="62"/>
      <c r="G62" s="34">
        <f>_xlfn.XLOOKUP(MAX(AH35:AH59),AH35:AH59,B35:B59)</f>
        <v>17</v>
      </c>
      <c r="H62" s="35"/>
      <c r="I62" s="34" t="str">
        <f>_xlfn.XLOOKUP(MAX(AH35:AH59),AH35:AH59,AK35:AK59)</f>
        <v>PoBw</v>
      </c>
      <c r="J62" s="35"/>
      <c r="BJ62" s="24">
        <v>2</v>
      </c>
      <c r="BK62" s="24">
        <v>12</v>
      </c>
      <c r="BL62" s="24">
        <v>-600.70408999999995</v>
      </c>
      <c r="BM62" s="24">
        <v>3.7090100000000001</v>
      </c>
      <c r="BN62" s="24">
        <v>-0.45350000000000001</v>
      </c>
      <c r="BO62" s="24">
        <v>3.83012</v>
      </c>
      <c r="BP62" s="24">
        <v>3.8442400000000001</v>
      </c>
      <c r="BQ62" s="24">
        <v>-2.7818200000000002</v>
      </c>
      <c r="BR62" s="24">
        <v>1.1506700000000001</v>
      </c>
      <c r="BS62" s="24">
        <v>2.8321499999999999</v>
      </c>
      <c r="BT62" s="24">
        <v>-3.5938699999999999</v>
      </c>
      <c r="BU62" s="24">
        <v>2.4906000000000001</v>
      </c>
      <c r="BV62" s="24">
        <v>2.3554900000000001</v>
      </c>
      <c r="BW62" s="24">
        <v>1.1270500000000001</v>
      </c>
      <c r="BX62" s="24">
        <v>-2.9401999999999999</v>
      </c>
      <c r="BY62" s="24">
        <v>8.4226100000000006</v>
      </c>
      <c r="BZ62" s="24">
        <v>2.7275299999999998</v>
      </c>
      <c r="CA62" s="24">
        <v>-3.7884099999999998</v>
      </c>
      <c r="CB62" s="24">
        <v>-2.8530500000000001</v>
      </c>
      <c r="CC62" s="24">
        <v>5.29894</v>
      </c>
      <c r="CD62" s="24">
        <v>-9.4124499999999998</v>
      </c>
      <c r="CE62" s="24">
        <v>-5.9268999999999998</v>
      </c>
      <c r="CF62" s="24">
        <v>0.52878999999999998</v>
      </c>
      <c r="CG62" s="24">
        <v>14.925879999999999</v>
      </c>
      <c r="CH62" s="24">
        <v>13.00121</v>
      </c>
      <c r="CI62" s="24">
        <v>11.52773</v>
      </c>
      <c r="CJ62" s="24">
        <v>30.988019999999999</v>
      </c>
      <c r="CK62" s="24">
        <v>774.40791999999999</v>
      </c>
      <c r="CL62" s="24">
        <v>-1.29057</v>
      </c>
      <c r="CM62" s="24">
        <v>-15.649319999999999</v>
      </c>
      <c r="CN62" s="24">
        <v>21.40662</v>
      </c>
      <c r="CO62" s="24">
        <v>3.0661299999999998</v>
      </c>
      <c r="CP62" s="24">
        <v>26.47364</v>
      </c>
    </row>
    <row r="63" spans="2:94" ht="15.75" customHeight="1" thickBot="1" x14ac:dyDescent="0.3">
      <c r="B63" s="56"/>
      <c r="C63" s="57"/>
      <c r="D63" s="58"/>
      <c r="E63" s="63"/>
      <c r="F63" s="64"/>
      <c r="G63" s="36"/>
      <c r="H63" s="37"/>
      <c r="I63" s="36"/>
      <c r="J63" s="37"/>
      <c r="BJ63" s="24">
        <v>3</v>
      </c>
      <c r="BK63" s="24">
        <v>13</v>
      </c>
      <c r="BL63" s="24">
        <v>-219.62533999999999</v>
      </c>
      <c r="BM63" s="24">
        <v>4.9818199999999999</v>
      </c>
      <c r="BN63" s="24">
        <v>3.0530000000000002E-2</v>
      </c>
      <c r="BO63" s="24">
        <v>4.3810399999999996</v>
      </c>
      <c r="BP63" s="24">
        <v>4.0442799999999997</v>
      </c>
      <c r="BQ63" s="24">
        <v>-2.0258600000000002</v>
      </c>
      <c r="BR63" s="24">
        <v>2.2266599999999999</v>
      </c>
      <c r="BS63" s="24">
        <v>2.62683</v>
      </c>
      <c r="BT63" s="24">
        <v>-4.2830700000000004</v>
      </c>
      <c r="BU63" s="24">
        <v>-8.0269999999999994E-2</v>
      </c>
      <c r="BV63" s="24">
        <v>2.3990000000000001E-2</v>
      </c>
      <c r="BW63" s="24">
        <v>1.1250199999999999</v>
      </c>
      <c r="BX63" s="24">
        <v>0.86273</v>
      </c>
      <c r="BY63" s="24">
        <v>8.8948599999999995</v>
      </c>
      <c r="BZ63" s="24">
        <v>7.3272500000000003</v>
      </c>
      <c r="CA63" s="24">
        <v>-9.0300000000000005E-2</v>
      </c>
      <c r="CB63" s="24">
        <v>-1.5678300000000001</v>
      </c>
      <c r="CC63" s="24">
        <v>6.2168400000000004</v>
      </c>
      <c r="CD63" s="24">
        <v>-7.0441200000000004</v>
      </c>
      <c r="CE63" s="24">
        <v>-3.6407699999999998</v>
      </c>
      <c r="CF63" s="24">
        <v>1.9889399999999999</v>
      </c>
      <c r="CG63" s="24">
        <v>13.38245</v>
      </c>
      <c r="CH63" s="24">
        <v>11.57475</v>
      </c>
      <c r="CI63" s="24">
        <v>12.175039999999999</v>
      </c>
      <c r="CJ63" s="24">
        <v>25.584479999999999</v>
      </c>
      <c r="CK63" s="24">
        <v>16.820799999999998</v>
      </c>
      <c r="CL63" s="24">
        <v>-0.94782999999999995</v>
      </c>
      <c r="CM63" s="24">
        <v>-4.8452999999999999</v>
      </c>
      <c r="CN63" s="24">
        <v>25.17371</v>
      </c>
      <c r="CO63" s="24">
        <v>5.9454700000000003</v>
      </c>
      <c r="CP63" s="24">
        <v>36.457509999999999</v>
      </c>
    </row>
    <row r="64" spans="2:94" x14ac:dyDescent="0.25">
      <c r="BJ64" s="24">
        <v>4</v>
      </c>
      <c r="BK64" s="24">
        <v>14</v>
      </c>
      <c r="BL64" s="24">
        <v>-221.56305</v>
      </c>
      <c r="BM64" s="24">
        <v>5.9856199999999999</v>
      </c>
      <c r="BN64" s="24">
        <v>-0.29380000000000001</v>
      </c>
      <c r="BO64" s="24">
        <v>4.7715899999999998</v>
      </c>
      <c r="BP64" s="24">
        <v>6.8207599999999999</v>
      </c>
      <c r="BQ64" s="24">
        <v>-2.3496000000000001</v>
      </c>
      <c r="BR64" s="24">
        <v>2.2110300000000001</v>
      </c>
      <c r="BS64" s="24">
        <v>2.3235600000000001</v>
      </c>
      <c r="BT64" s="24">
        <v>-2.8488600000000002</v>
      </c>
      <c r="BU64" s="24">
        <v>1.61449</v>
      </c>
      <c r="BV64" s="24">
        <v>0.20136999999999999</v>
      </c>
      <c r="BW64" s="24">
        <v>2.0943100000000001</v>
      </c>
      <c r="BX64" s="24">
        <v>0.78517000000000003</v>
      </c>
      <c r="BY64" s="24">
        <v>6.13903</v>
      </c>
      <c r="BZ64" s="24">
        <v>2.4243100000000002</v>
      </c>
      <c r="CA64" s="24">
        <v>-0.88543000000000005</v>
      </c>
      <c r="CB64" s="24">
        <v>-0.90539999999999998</v>
      </c>
      <c r="CC64" s="24">
        <v>1.73125</v>
      </c>
      <c r="CD64" s="24">
        <v>-4.9524499999999998</v>
      </c>
      <c r="CE64" s="24">
        <v>-3.3210999999999999</v>
      </c>
      <c r="CF64" s="24">
        <v>0.68242000000000003</v>
      </c>
      <c r="CG64" s="24">
        <v>15.71813</v>
      </c>
      <c r="CH64" s="24">
        <v>13.256410000000001</v>
      </c>
      <c r="CI64" s="24">
        <v>14.86633</v>
      </c>
      <c r="CJ64" s="24">
        <v>26.785270000000001</v>
      </c>
      <c r="CK64" s="24">
        <v>4.2369599999999998</v>
      </c>
      <c r="CL64" s="24">
        <v>-5.0216000000000003</v>
      </c>
      <c r="CM64" s="24">
        <v>-7.7306600000000003</v>
      </c>
      <c r="CN64" s="24">
        <v>25.575009999999999</v>
      </c>
      <c r="CO64" s="24">
        <v>1.9442900000000001</v>
      </c>
      <c r="CP64" s="24">
        <v>30.20553</v>
      </c>
    </row>
    <row r="65" spans="62:94" x14ac:dyDescent="0.25">
      <c r="BJ65" s="24">
        <v>5</v>
      </c>
      <c r="BK65" s="24">
        <v>15</v>
      </c>
      <c r="BL65" s="24">
        <v>-240.57162</v>
      </c>
      <c r="BM65" s="24">
        <v>5.0622199999999999</v>
      </c>
      <c r="BN65" s="24">
        <v>0.53464</v>
      </c>
      <c r="BO65" s="24">
        <v>3.9035600000000001</v>
      </c>
      <c r="BP65" s="24">
        <v>4.4669400000000001</v>
      </c>
      <c r="BQ65" s="24">
        <v>-0.72643000000000002</v>
      </c>
      <c r="BR65" s="24">
        <v>2.5079699999999998</v>
      </c>
      <c r="BS65" s="24">
        <v>3.1749800000000001</v>
      </c>
      <c r="BT65" s="24">
        <v>-3.37121</v>
      </c>
      <c r="BU65" s="24">
        <v>-0.27488000000000001</v>
      </c>
      <c r="BV65" s="24">
        <v>0.68972999999999995</v>
      </c>
      <c r="BW65" s="24">
        <v>2.22051</v>
      </c>
      <c r="BX65" s="24">
        <v>-2.2273900000000002</v>
      </c>
      <c r="BY65" s="24">
        <v>6.0872099999999998</v>
      </c>
      <c r="BZ65" s="24">
        <v>12.619759999999999</v>
      </c>
      <c r="CA65" s="24">
        <v>-2.5652599999999999</v>
      </c>
      <c r="CB65" s="24">
        <v>-2.8286099999999998</v>
      </c>
      <c r="CC65" s="24">
        <v>9.5946800000000003</v>
      </c>
      <c r="CD65" s="24">
        <v>-9.6737199999999994</v>
      </c>
      <c r="CE65" s="24">
        <v>-5.13131</v>
      </c>
      <c r="CF65" s="24">
        <v>2.7301899999999999</v>
      </c>
      <c r="CG65" s="24">
        <v>12.15523</v>
      </c>
      <c r="CH65" s="24">
        <v>8.7467600000000001</v>
      </c>
      <c r="CI65" s="24">
        <v>10.24357</v>
      </c>
      <c r="CJ65" s="24">
        <v>28.311640000000001</v>
      </c>
      <c r="CK65" s="24">
        <v>23.420120000000001</v>
      </c>
      <c r="CL65" s="24">
        <v>-25.30518</v>
      </c>
      <c r="CM65" s="24">
        <v>-7.5010500000000002</v>
      </c>
      <c r="CN65" s="24">
        <v>26.92174</v>
      </c>
      <c r="CO65" s="24">
        <v>6.30877</v>
      </c>
      <c r="CP65" s="24">
        <v>33.236789999999999</v>
      </c>
    </row>
    <row r="66" spans="62:94" x14ac:dyDescent="0.25">
      <c r="BJ66" s="24">
        <v>6</v>
      </c>
      <c r="BK66" s="24">
        <v>16</v>
      </c>
      <c r="BL66" s="24">
        <v>-235.78668999999999</v>
      </c>
      <c r="BM66" s="24">
        <v>4.4240399999999998</v>
      </c>
      <c r="BN66" s="24">
        <v>0.22251000000000001</v>
      </c>
      <c r="BO66" s="24">
        <v>3.4980099999999998</v>
      </c>
      <c r="BP66" s="24">
        <v>3.8290899999999999</v>
      </c>
      <c r="BQ66" s="24">
        <v>-1.6177900000000001</v>
      </c>
      <c r="BR66" s="24">
        <v>1.7845</v>
      </c>
      <c r="BS66" s="24">
        <v>3.5015299999999998</v>
      </c>
      <c r="BT66" s="24">
        <v>-3.38889</v>
      </c>
      <c r="BU66" s="24">
        <v>-0.17669000000000001</v>
      </c>
      <c r="BV66" s="24">
        <v>0.23968999999999999</v>
      </c>
      <c r="BW66" s="24">
        <v>1.9065099999999999</v>
      </c>
      <c r="BX66" s="24">
        <v>-1.9139699999999999</v>
      </c>
      <c r="BY66" s="24">
        <v>6.9296300000000004</v>
      </c>
      <c r="BZ66" s="24">
        <v>3.6228799999999999</v>
      </c>
      <c r="CA66" s="24">
        <v>-1.7995699999999999</v>
      </c>
      <c r="CB66" s="24">
        <v>-2.8348</v>
      </c>
      <c r="CC66" s="24">
        <v>16.188649999999999</v>
      </c>
      <c r="CD66" s="24">
        <v>-8.3705400000000001</v>
      </c>
      <c r="CE66" s="24">
        <v>-3.7435999999999998</v>
      </c>
      <c r="CF66" s="24">
        <v>2.0330300000000001</v>
      </c>
      <c r="CG66" s="24">
        <v>13.542870000000001</v>
      </c>
      <c r="CH66" s="24">
        <v>10.671569999999999</v>
      </c>
      <c r="CI66" s="24">
        <v>12.78055</v>
      </c>
      <c r="CJ66" s="24">
        <v>27.88531</v>
      </c>
      <c r="CK66" s="24">
        <v>43.124940000000002</v>
      </c>
      <c r="CL66" s="24">
        <v>-9.9437599999999993</v>
      </c>
      <c r="CM66" s="24">
        <v>-8.9806000000000008</v>
      </c>
      <c r="CN66" s="24">
        <v>23.592919999999999</v>
      </c>
      <c r="CO66" s="24">
        <v>4.4901299999999997</v>
      </c>
      <c r="CP66" s="24">
        <v>29.070689999999999</v>
      </c>
    </row>
    <row r="67" spans="62:94" x14ac:dyDescent="0.25">
      <c r="BJ67" s="24">
        <v>7</v>
      </c>
      <c r="BK67" s="24">
        <v>17</v>
      </c>
      <c r="BL67" s="24">
        <v>-182.48853</v>
      </c>
      <c r="BM67" s="24">
        <v>3.7483499999999998</v>
      </c>
      <c r="BN67" s="24">
        <v>-1.4948300000000001</v>
      </c>
      <c r="BO67" s="24">
        <v>2.2515499999999999</v>
      </c>
      <c r="BP67" s="24">
        <v>2.1310899999999999</v>
      </c>
      <c r="BQ67" s="24">
        <v>-1.60565</v>
      </c>
      <c r="BR67" s="24">
        <v>1.95448</v>
      </c>
      <c r="BS67" s="24">
        <v>2.6282700000000001</v>
      </c>
      <c r="BT67" s="24">
        <v>-4.7482899999999999</v>
      </c>
      <c r="BU67" s="24">
        <v>4.8972499999999997</v>
      </c>
      <c r="BV67" s="24">
        <v>5.3153100000000002</v>
      </c>
      <c r="BW67" s="24">
        <v>0.96274000000000004</v>
      </c>
      <c r="BX67" s="24">
        <v>-0.57691999999999999</v>
      </c>
      <c r="BY67" s="24">
        <v>2.9636100000000001</v>
      </c>
      <c r="BZ67" s="24">
        <v>1.7190099999999999</v>
      </c>
      <c r="CA67" s="24">
        <v>-1.6637200000000001</v>
      </c>
      <c r="CB67" s="24">
        <v>-0.37502000000000002</v>
      </c>
      <c r="CC67" s="24">
        <v>0.91195000000000004</v>
      </c>
      <c r="CD67" s="24">
        <v>-5.6822400000000002</v>
      </c>
      <c r="CE67" s="24">
        <v>-3.2158899999999999</v>
      </c>
      <c r="CF67" s="24">
        <v>0.43041000000000001</v>
      </c>
      <c r="CG67" s="24">
        <v>15.50351</v>
      </c>
      <c r="CH67" s="24">
        <v>12.90302</v>
      </c>
      <c r="CI67" s="24">
        <v>8.2750299999999992</v>
      </c>
      <c r="CJ67" s="24">
        <v>24.007829999999998</v>
      </c>
      <c r="CK67" s="24">
        <v>17.092420000000001</v>
      </c>
      <c r="CL67" s="24">
        <v>-4.3257899999999996</v>
      </c>
      <c r="CM67" s="24">
        <v>-10.66103</v>
      </c>
      <c r="CN67" s="24">
        <v>30.598649999999999</v>
      </c>
      <c r="CO67" s="24">
        <v>-0.99436999999999998</v>
      </c>
      <c r="CP67" s="24">
        <v>31.487380000000002</v>
      </c>
    </row>
    <row r="68" spans="62:94" x14ac:dyDescent="0.25">
      <c r="BJ68" s="24">
        <v>8</v>
      </c>
      <c r="BK68" s="24">
        <v>18</v>
      </c>
      <c r="BL68" s="24">
        <v>-181.80284</v>
      </c>
      <c r="BM68" s="24">
        <v>4.3573000000000004</v>
      </c>
      <c r="BN68" s="24">
        <v>7.4579999999999994E-2</v>
      </c>
      <c r="BO68" s="24">
        <v>3.6417700000000002</v>
      </c>
      <c r="BP68" s="24">
        <v>5.6306000000000003</v>
      </c>
      <c r="BQ68" s="24">
        <v>-0.92523999999999995</v>
      </c>
      <c r="BR68" s="24">
        <v>3.39839</v>
      </c>
      <c r="BS68" s="24">
        <v>4.4072500000000003</v>
      </c>
      <c r="BT68" s="24">
        <v>-3.3072599999999999</v>
      </c>
      <c r="BU68" s="24">
        <v>5.1253700000000002</v>
      </c>
      <c r="BV68" s="24">
        <v>4.2107799999999997</v>
      </c>
      <c r="BW68" s="24">
        <v>4.8896600000000001</v>
      </c>
      <c r="BX68" s="24">
        <v>-1.5354000000000001</v>
      </c>
      <c r="BY68" s="24">
        <v>2.2166100000000002</v>
      </c>
      <c r="BZ68" s="24">
        <v>0.49880000000000002</v>
      </c>
      <c r="CA68" s="24">
        <v>0.72118000000000004</v>
      </c>
      <c r="CB68" s="24">
        <v>0.66325000000000001</v>
      </c>
      <c r="CC68" s="24">
        <v>0.60328999999999999</v>
      </c>
      <c r="CD68" s="24">
        <v>-7.0349599999999999</v>
      </c>
      <c r="CE68" s="24">
        <v>-4.4268400000000003</v>
      </c>
      <c r="CF68" s="24">
        <v>0.63617999999999997</v>
      </c>
      <c r="CG68" s="24">
        <v>13.078480000000001</v>
      </c>
      <c r="CH68" s="24">
        <v>8.26783</v>
      </c>
      <c r="CI68" s="24">
        <v>8.6227400000000003</v>
      </c>
      <c r="CJ68" s="24">
        <v>25.76333</v>
      </c>
      <c r="CK68" s="24">
        <v>14.09709</v>
      </c>
      <c r="CL68" s="24">
        <v>-2.3980800000000002</v>
      </c>
      <c r="CM68" s="24">
        <v>-11.52033</v>
      </c>
      <c r="CN68" s="24">
        <v>30.979890000000001</v>
      </c>
      <c r="CO68" s="24">
        <v>-4.8410399999999996</v>
      </c>
      <c r="CP68" s="24">
        <v>28.875810000000001</v>
      </c>
    </row>
    <row r="69" spans="62:94" x14ac:dyDescent="0.25">
      <c r="BJ69" s="24">
        <v>9</v>
      </c>
      <c r="BK69" s="24">
        <v>19</v>
      </c>
      <c r="BL69" s="24">
        <v>-212.87522999999999</v>
      </c>
      <c r="BM69" s="24">
        <v>3.9321199999999998</v>
      </c>
      <c r="BN69" s="24">
        <v>-0.20765</v>
      </c>
      <c r="BO69" s="24">
        <v>3.31494</v>
      </c>
      <c r="BP69" s="24">
        <v>3.78911</v>
      </c>
      <c r="BQ69" s="24">
        <v>-1.31399</v>
      </c>
      <c r="BR69" s="24">
        <v>2.2046700000000001</v>
      </c>
      <c r="BS69" s="24">
        <v>2.8678699999999999</v>
      </c>
      <c r="BT69" s="24">
        <v>-3.5040399999999998</v>
      </c>
      <c r="BU69" s="24">
        <v>2.9087000000000001</v>
      </c>
      <c r="BV69" s="24">
        <v>1.91164</v>
      </c>
      <c r="BW69" s="24">
        <v>2.0619000000000001</v>
      </c>
      <c r="BX69" s="24">
        <v>-1.53674</v>
      </c>
      <c r="BY69" s="24">
        <v>5.5956799999999998</v>
      </c>
      <c r="BZ69" s="24">
        <v>8.5412700000000008</v>
      </c>
      <c r="CA69" s="24">
        <v>0.54937000000000002</v>
      </c>
      <c r="CB69" s="24">
        <v>-0.71923000000000004</v>
      </c>
      <c r="CC69" s="24">
        <v>7.0267099999999996</v>
      </c>
      <c r="CD69" s="24">
        <v>-7.3322599999999998</v>
      </c>
      <c r="CE69" s="24">
        <v>-4.5166500000000003</v>
      </c>
      <c r="CF69" s="24">
        <v>1.5305299999999999</v>
      </c>
      <c r="CG69" s="24">
        <v>14.30818</v>
      </c>
      <c r="CH69" s="24">
        <v>11.25672</v>
      </c>
      <c r="CI69" s="24">
        <v>11.37466</v>
      </c>
      <c r="CJ69" s="24">
        <v>26.847090000000001</v>
      </c>
      <c r="CK69" s="24">
        <v>20.34177</v>
      </c>
      <c r="CL69" s="24">
        <v>-21.98132</v>
      </c>
      <c r="CM69" s="24">
        <v>-10.04575</v>
      </c>
      <c r="CN69" s="24">
        <v>21.685009999999998</v>
      </c>
      <c r="CO69" s="24">
        <v>1.02397</v>
      </c>
      <c r="CP69" s="24">
        <v>29.00347</v>
      </c>
    </row>
    <row r="70" spans="62:94" x14ac:dyDescent="0.25">
      <c r="BJ70" s="24">
        <v>10</v>
      </c>
      <c r="BK70" s="24">
        <v>20</v>
      </c>
      <c r="BL70" s="24">
        <v>-193.00402</v>
      </c>
      <c r="BM70" s="24">
        <v>4.7951800000000002</v>
      </c>
      <c r="BN70" s="24">
        <v>5.8630000000000002E-2</v>
      </c>
      <c r="BO70" s="24">
        <v>3.8117999999999999</v>
      </c>
      <c r="BP70" s="24">
        <v>3.59884</v>
      </c>
      <c r="BQ70" s="24">
        <v>-1.7363900000000001</v>
      </c>
      <c r="BR70" s="24">
        <v>2.4425500000000002</v>
      </c>
      <c r="BS70" s="24">
        <v>3.04983</v>
      </c>
      <c r="BT70" s="24">
        <v>-3.3701599999999998</v>
      </c>
      <c r="BU70" s="24">
        <v>2.03186</v>
      </c>
      <c r="BV70" s="24">
        <v>2.2459699999999998</v>
      </c>
      <c r="BW70" s="24">
        <v>2.14906</v>
      </c>
      <c r="BX70" s="24">
        <v>0.93666000000000005</v>
      </c>
      <c r="BY70" s="24">
        <v>8.4045400000000008</v>
      </c>
      <c r="BZ70" s="24">
        <v>2.93879</v>
      </c>
      <c r="CA70" s="24">
        <v>1.5488999999999999</v>
      </c>
      <c r="CB70" s="24">
        <v>-2.1126800000000001</v>
      </c>
      <c r="CC70" s="24">
        <v>5.1391600000000004</v>
      </c>
      <c r="CD70" s="24">
        <v>-6.26755</v>
      </c>
      <c r="CE70" s="24">
        <v>-3.16629</v>
      </c>
      <c r="CF70" s="24">
        <v>0.66822999999999999</v>
      </c>
      <c r="CG70" s="24">
        <v>13.238759999999999</v>
      </c>
      <c r="CH70" s="24">
        <v>11.24344</v>
      </c>
      <c r="CI70" s="24">
        <v>11.44711</v>
      </c>
      <c r="CJ70" s="24">
        <v>25.238620000000001</v>
      </c>
      <c r="CK70" s="24">
        <v>-1.5033799999999999</v>
      </c>
      <c r="CL70" s="24">
        <v>-1.5112099999999999</v>
      </c>
      <c r="CM70" s="24">
        <v>-12.43591</v>
      </c>
      <c r="CN70" s="24">
        <v>20.633420000000001</v>
      </c>
      <c r="CO70" s="24">
        <v>2.87615</v>
      </c>
      <c r="CP70" s="24">
        <v>26.906220000000001</v>
      </c>
    </row>
    <row r="71" spans="62:94" x14ac:dyDescent="0.25">
      <c r="BJ71" s="24">
        <v>11</v>
      </c>
      <c r="BK71" s="24">
        <v>21</v>
      </c>
      <c r="BL71" s="24">
        <v>-188.61779000000001</v>
      </c>
      <c r="BM71" s="24">
        <v>2.1564199999999998</v>
      </c>
      <c r="BN71" s="24">
        <v>-1.3485799999999999</v>
      </c>
      <c r="BO71" s="24">
        <v>2.63165</v>
      </c>
      <c r="BP71" s="24">
        <v>3.32667</v>
      </c>
      <c r="BQ71" s="24">
        <v>-1.30664</v>
      </c>
      <c r="BR71" s="24">
        <v>1.4468399999999999</v>
      </c>
      <c r="BS71" s="24">
        <v>2.1715900000000001</v>
      </c>
      <c r="BT71" s="24">
        <v>-4.0507099999999996</v>
      </c>
      <c r="BU71" s="24">
        <v>-5.0612399999999997</v>
      </c>
      <c r="BV71" s="24">
        <v>-2.2572899999999998</v>
      </c>
      <c r="BW71" s="24">
        <v>1.9910300000000001</v>
      </c>
      <c r="BX71" s="24">
        <v>0.68669000000000002</v>
      </c>
      <c r="BY71" s="24">
        <v>5.3599699999999997</v>
      </c>
      <c r="BZ71" s="24">
        <v>2.1673</v>
      </c>
      <c r="CA71" s="24">
        <v>0.49164000000000002</v>
      </c>
      <c r="CB71" s="24">
        <v>0.76427999999999996</v>
      </c>
      <c r="CC71" s="24">
        <v>4.5155799999999999</v>
      </c>
      <c r="CD71" s="24">
        <v>-5.8247799999999996</v>
      </c>
      <c r="CE71" s="24">
        <v>4.8739999999999999E-2</v>
      </c>
      <c r="CF71" s="24">
        <v>2.0552000000000001</v>
      </c>
      <c r="CG71" s="24">
        <v>16.678750000000001</v>
      </c>
      <c r="CH71" s="24">
        <v>11.421279999999999</v>
      </c>
      <c r="CI71" s="24">
        <v>18.409590000000001</v>
      </c>
      <c r="CJ71" s="24">
        <v>23.861190000000001</v>
      </c>
      <c r="CK71" s="24">
        <v>9.7370900000000002</v>
      </c>
      <c r="CL71" s="24">
        <v>-2.3134399999999999</v>
      </c>
      <c r="CM71" s="24">
        <v>-10.640840000000001</v>
      </c>
      <c r="CN71" s="24">
        <v>22.179110000000001</v>
      </c>
      <c r="CO71" s="24">
        <v>1.58203</v>
      </c>
      <c r="CP71" s="24">
        <v>29.119959999999999</v>
      </c>
    </row>
    <row r="72" spans="62:94" x14ac:dyDescent="0.25">
      <c r="BJ72" s="24">
        <v>12</v>
      </c>
      <c r="BK72" s="24">
        <v>22</v>
      </c>
      <c r="BL72" s="24">
        <v>-183.59968000000001</v>
      </c>
      <c r="BM72" s="24">
        <v>3.2949700000000002</v>
      </c>
      <c r="BN72" s="24">
        <v>-0.91178000000000003</v>
      </c>
      <c r="BO72" s="24">
        <v>3.1177000000000001</v>
      </c>
      <c r="BP72" s="24">
        <v>4.4360200000000001</v>
      </c>
      <c r="BQ72" s="24">
        <v>-0.39572000000000002</v>
      </c>
      <c r="BR72" s="24">
        <v>2.0564800000000001</v>
      </c>
      <c r="BS72" s="24">
        <v>2.9148299999999998</v>
      </c>
      <c r="BT72" s="24">
        <v>-3.8960300000000001</v>
      </c>
      <c r="BU72" s="24">
        <v>7.0569999999999994E-2</v>
      </c>
      <c r="BV72" s="24">
        <v>1.3398399999999999</v>
      </c>
      <c r="BW72" s="24">
        <v>2.9913799999999999</v>
      </c>
      <c r="BX72" s="24">
        <v>-1.20543</v>
      </c>
      <c r="BY72" s="24">
        <v>2.3645200000000002</v>
      </c>
      <c r="BZ72" s="24">
        <v>0.55552999999999997</v>
      </c>
      <c r="CA72" s="24">
        <v>-0.63124000000000002</v>
      </c>
      <c r="CB72" s="24">
        <v>1.7458499999999999</v>
      </c>
      <c r="CC72" s="24">
        <v>5.9109600000000002</v>
      </c>
      <c r="CD72" s="24">
        <v>-6.9598800000000001</v>
      </c>
      <c r="CE72" s="24">
        <v>-8.1140000000000004E-2</v>
      </c>
      <c r="CF72" s="24">
        <v>0.9012</v>
      </c>
      <c r="CG72" s="24">
        <v>14.61355</v>
      </c>
      <c r="CH72" s="24">
        <v>9.5617300000000007</v>
      </c>
      <c r="CI72" s="24">
        <v>12.170730000000001</v>
      </c>
      <c r="CJ72" s="24">
        <v>25.01511</v>
      </c>
      <c r="CK72" s="24">
        <v>23.148440000000001</v>
      </c>
      <c r="CL72" s="24">
        <v>-1.20583</v>
      </c>
      <c r="CM72" s="24">
        <v>-6.3379099999999999</v>
      </c>
      <c r="CN72" s="24">
        <v>22.08175</v>
      </c>
      <c r="CO72" s="24">
        <v>-0.31688</v>
      </c>
      <c r="CP72" s="24">
        <v>28.841049999999999</v>
      </c>
    </row>
    <row r="73" spans="62:94" x14ac:dyDescent="0.25">
      <c r="BJ73" s="24">
        <v>13</v>
      </c>
      <c r="BK73" s="24">
        <v>23</v>
      </c>
      <c r="BL73" s="24">
        <v>-231.08642</v>
      </c>
      <c r="BM73" s="24">
        <v>3.7069800000000002</v>
      </c>
      <c r="BN73" s="24">
        <v>-3.4363800000000002</v>
      </c>
      <c r="BO73" s="24">
        <v>5.0125099999999998</v>
      </c>
      <c r="BP73" s="24">
        <v>6.9231800000000003</v>
      </c>
      <c r="BQ73" s="24">
        <v>-1.83121</v>
      </c>
      <c r="BR73" s="24">
        <v>4.3337199999999996</v>
      </c>
      <c r="BS73" s="24">
        <v>7.5474500000000004</v>
      </c>
      <c r="BT73" s="24">
        <v>5.5583</v>
      </c>
      <c r="BU73" s="24">
        <v>2.1846700000000001</v>
      </c>
      <c r="BV73" s="24">
        <v>1.58606</v>
      </c>
      <c r="BW73" s="24">
        <v>2.31115</v>
      </c>
      <c r="BX73" s="24">
        <v>-7.7670000000000003E-2</v>
      </c>
      <c r="BY73" s="24">
        <v>3.9295599999999999</v>
      </c>
      <c r="BZ73" s="24">
        <v>1.26827</v>
      </c>
      <c r="CA73" s="24">
        <v>-1.7149399999999999</v>
      </c>
      <c r="CB73" s="24">
        <v>-1.02102</v>
      </c>
      <c r="CC73" s="24">
        <v>1.1072599999999999</v>
      </c>
      <c r="CD73" s="24">
        <v>-2.5938699999999999</v>
      </c>
      <c r="CE73" s="24">
        <v>-2.9235699999999998</v>
      </c>
      <c r="CF73" s="24">
        <v>0.36348999999999998</v>
      </c>
      <c r="CG73" s="24">
        <v>20.592359999999999</v>
      </c>
      <c r="CH73" s="24">
        <v>12.317159999999999</v>
      </c>
      <c r="CI73" s="24">
        <v>13.35253</v>
      </c>
      <c r="CJ73" s="24">
        <v>25.79157</v>
      </c>
      <c r="CK73" s="24">
        <v>16.730139999999999</v>
      </c>
      <c r="CL73" s="24">
        <v>-1.9749000000000001</v>
      </c>
      <c r="CM73" s="24">
        <v>-15.50507</v>
      </c>
      <c r="CN73" s="24">
        <v>21.60819</v>
      </c>
      <c r="CO73" s="24">
        <v>18.498809999999999</v>
      </c>
      <c r="CP73" s="24">
        <v>29.397659999999998</v>
      </c>
    </row>
    <row r="74" spans="62:94" x14ac:dyDescent="0.25">
      <c r="BJ74" s="24">
        <v>14</v>
      </c>
      <c r="BK74" s="24">
        <v>24</v>
      </c>
      <c r="BL74" s="24">
        <v>-238.78699</v>
      </c>
      <c r="BM74" s="24">
        <v>4.65456</v>
      </c>
      <c r="BN74" s="24">
        <v>-3.0946199999999999</v>
      </c>
      <c r="BO74" s="24">
        <v>4.9356299999999997</v>
      </c>
      <c r="BP74" s="24">
        <v>6.7483599999999999</v>
      </c>
      <c r="BQ74" s="24">
        <v>-5.2422599999999999</v>
      </c>
      <c r="BR74" s="24">
        <v>7.0850099999999996</v>
      </c>
      <c r="BS74" s="24">
        <v>6.6412800000000001</v>
      </c>
      <c r="BT74" s="24">
        <v>2.8816799999999998</v>
      </c>
      <c r="BU74" s="24">
        <v>0.95694000000000001</v>
      </c>
      <c r="BV74" s="24">
        <v>0.67469000000000001</v>
      </c>
      <c r="BW74" s="24">
        <v>0.89739000000000002</v>
      </c>
      <c r="BX74" s="24">
        <v>0.40050000000000002</v>
      </c>
      <c r="BY74" s="24">
        <v>5.0840399999999999</v>
      </c>
      <c r="BZ74" s="24">
        <v>1.9917</v>
      </c>
      <c r="CA74" s="24">
        <v>-0.56503000000000003</v>
      </c>
      <c r="CB74" s="24">
        <v>-1.2640800000000001</v>
      </c>
      <c r="CC74" s="24">
        <v>1.5264800000000001</v>
      </c>
      <c r="CD74" s="24">
        <v>-2.6276199999999998</v>
      </c>
      <c r="CE74" s="24">
        <v>-1.9858100000000001</v>
      </c>
      <c r="CF74" s="24">
        <v>0.77402000000000004</v>
      </c>
      <c r="CG74" s="24">
        <v>20.606729999999999</v>
      </c>
      <c r="CH74" s="24">
        <v>14.8163</v>
      </c>
      <c r="CI74" s="24">
        <v>14.81096</v>
      </c>
      <c r="CJ74" s="24">
        <v>25.59873</v>
      </c>
      <c r="CK74" s="24">
        <v>13.05411</v>
      </c>
      <c r="CL74" s="24">
        <v>-3.69563</v>
      </c>
      <c r="CM74" s="24">
        <v>-17.651389999999999</v>
      </c>
      <c r="CN74" s="24">
        <v>24.62651</v>
      </c>
      <c r="CO74" s="24">
        <v>3.9291200000000002</v>
      </c>
      <c r="CP74" s="24">
        <v>26.374680000000001</v>
      </c>
    </row>
    <row r="75" spans="62:94" x14ac:dyDescent="0.25">
      <c r="BJ75" s="24">
        <v>15</v>
      </c>
      <c r="BK75" s="24">
        <v>25</v>
      </c>
      <c r="BL75" s="24">
        <v>-205.14447999999999</v>
      </c>
      <c r="BM75" s="24">
        <v>4.8384600000000004</v>
      </c>
      <c r="BN75" s="24">
        <v>-3.8927499999999999</v>
      </c>
      <c r="BO75" s="24">
        <v>6.5521599999999998</v>
      </c>
      <c r="BP75" s="24">
        <v>6.5386600000000001</v>
      </c>
      <c r="BQ75" s="24">
        <v>-1.59571</v>
      </c>
      <c r="BR75" s="24">
        <v>6.8567499999999999</v>
      </c>
      <c r="BS75" s="24">
        <v>9.7293599999999998</v>
      </c>
      <c r="BT75" s="24">
        <v>-1.7201200000000001</v>
      </c>
      <c r="BU75" s="24">
        <v>-1.62801</v>
      </c>
      <c r="BV75" s="24">
        <v>-1.10866</v>
      </c>
      <c r="BW75" s="24">
        <v>2.4445299999999999</v>
      </c>
      <c r="BX75" s="24">
        <v>0.23507</v>
      </c>
      <c r="BY75" s="24">
        <v>3.0819899999999998</v>
      </c>
      <c r="BZ75" s="24">
        <v>1.4753099999999999</v>
      </c>
      <c r="CA75" s="24">
        <v>-0.86368999999999996</v>
      </c>
      <c r="CB75" s="24">
        <v>-1.44556</v>
      </c>
      <c r="CC75" s="24">
        <v>1.64686</v>
      </c>
      <c r="CD75" s="24">
        <v>-1.4358200000000001</v>
      </c>
      <c r="CE75" s="24">
        <v>-2.3094899999999998</v>
      </c>
      <c r="CF75" s="24">
        <v>0.46238000000000001</v>
      </c>
      <c r="CG75" s="24">
        <v>20.376149999999999</v>
      </c>
      <c r="CH75" s="24">
        <v>10.22827</v>
      </c>
      <c r="CI75" s="24">
        <v>14.02516</v>
      </c>
      <c r="CJ75" s="24">
        <v>22.54832</v>
      </c>
      <c r="CK75" s="24">
        <v>14.99672</v>
      </c>
      <c r="CL75" s="24">
        <v>-1.27919</v>
      </c>
      <c r="CM75" s="24">
        <v>-13.459709999999999</v>
      </c>
      <c r="CN75" s="24">
        <v>24.070270000000001</v>
      </c>
      <c r="CO75" s="24">
        <v>4.04392</v>
      </c>
      <c r="CP75" s="24">
        <v>28.966460000000001</v>
      </c>
    </row>
    <row r="76" spans="62:94" x14ac:dyDescent="0.25">
      <c r="BJ76" s="24">
        <v>16</v>
      </c>
      <c r="BK76" s="24">
        <v>26</v>
      </c>
      <c r="BL76" s="24">
        <v>-206.95837</v>
      </c>
      <c r="BM76" s="24">
        <v>5.0258799999999999</v>
      </c>
      <c r="BN76" s="24">
        <v>-3.19177</v>
      </c>
      <c r="BO76" s="24">
        <v>0.24829000000000001</v>
      </c>
      <c r="BP76" s="24">
        <v>-3.5150800000000002</v>
      </c>
      <c r="BQ76" s="24">
        <v>-9.8474500000000003</v>
      </c>
      <c r="BR76" s="24">
        <v>8.0316399999999994</v>
      </c>
      <c r="BS76" s="24">
        <v>5.57599</v>
      </c>
      <c r="BT76" s="24">
        <v>2.6524899999999998</v>
      </c>
      <c r="BU76" s="24">
        <v>-1.4350799999999999</v>
      </c>
      <c r="BV76" s="24">
        <v>-0.71852000000000005</v>
      </c>
      <c r="BW76" s="24">
        <v>-3.2879299999999998</v>
      </c>
      <c r="BX76" s="24">
        <v>0.54373000000000005</v>
      </c>
      <c r="BY76" s="24">
        <v>3.5720499999999999</v>
      </c>
      <c r="BZ76" s="24">
        <v>1.82996</v>
      </c>
      <c r="CA76" s="24">
        <v>-0.64825999999999995</v>
      </c>
      <c r="CB76" s="24">
        <v>-0.99766999999999995</v>
      </c>
      <c r="CC76" s="24">
        <v>1.6202700000000001</v>
      </c>
      <c r="CD76" s="24">
        <v>-2.0163899999999999</v>
      </c>
      <c r="CE76" s="24">
        <v>-1.94129</v>
      </c>
      <c r="CF76" s="24">
        <v>0.78946000000000005</v>
      </c>
      <c r="CG76" s="24">
        <v>19.27637</v>
      </c>
      <c r="CH76" s="24">
        <v>20.013739999999999</v>
      </c>
      <c r="CI76" s="24">
        <v>13.38846</v>
      </c>
      <c r="CJ76" s="24">
        <v>20.599509999999999</v>
      </c>
      <c r="CK76" s="24">
        <v>12.723240000000001</v>
      </c>
      <c r="CL76" s="24">
        <v>-2.4009800000000001</v>
      </c>
      <c r="CM76" s="24">
        <v>-8.34511</v>
      </c>
      <c r="CN76" s="24">
        <v>21.689029999999999</v>
      </c>
      <c r="CO76" s="24">
        <v>10.57109</v>
      </c>
      <c r="CP76" s="24">
        <v>26.31617</v>
      </c>
    </row>
    <row r="77" spans="62:94" x14ac:dyDescent="0.25">
      <c r="BJ77" s="24">
        <v>17</v>
      </c>
      <c r="BK77" s="24">
        <v>27</v>
      </c>
      <c r="BL77" s="24">
        <v>-213.81388000000001</v>
      </c>
      <c r="BM77" s="24">
        <v>8.5133100000000006</v>
      </c>
      <c r="BN77" s="24">
        <v>1.44333</v>
      </c>
      <c r="BO77" s="24">
        <v>4.2114200000000004</v>
      </c>
      <c r="BP77" s="24">
        <v>4.3228299999999997</v>
      </c>
      <c r="BQ77" s="24">
        <v>-0.80254999999999999</v>
      </c>
      <c r="BR77" s="24">
        <v>3.0410300000000001</v>
      </c>
      <c r="BS77" s="24">
        <v>3.9335100000000001</v>
      </c>
      <c r="BT77" s="24">
        <v>-2.3654899999999999</v>
      </c>
      <c r="BU77" s="24">
        <v>1.1945699999999999</v>
      </c>
      <c r="BV77" s="24">
        <v>2.1389100000000001</v>
      </c>
      <c r="BW77" s="24">
        <v>3.2950400000000002</v>
      </c>
      <c r="BX77" s="24">
        <v>2.3900000000000002E-3</v>
      </c>
      <c r="BY77" s="24">
        <v>2.8688799999999999</v>
      </c>
      <c r="BZ77" s="24">
        <v>1.0631699999999999</v>
      </c>
      <c r="CA77" s="24">
        <v>-0.64093</v>
      </c>
      <c r="CB77" s="24">
        <v>-0.40083999999999997</v>
      </c>
      <c r="CC77" s="24">
        <v>1.1153200000000001</v>
      </c>
      <c r="CD77" s="24">
        <v>-4.4072800000000001</v>
      </c>
      <c r="CE77" s="24">
        <v>-2.7641200000000001</v>
      </c>
      <c r="CF77" s="24">
        <v>0.15962000000000001</v>
      </c>
      <c r="CG77" s="24">
        <v>15.5661</v>
      </c>
      <c r="CH77" s="24">
        <v>12.07743</v>
      </c>
      <c r="CI77" s="24">
        <v>13.79501</v>
      </c>
      <c r="CJ77" s="24">
        <v>26.903980000000001</v>
      </c>
      <c r="CK77" s="24">
        <v>17.2134</v>
      </c>
      <c r="CL77" s="24">
        <v>-1.3295999999999999</v>
      </c>
      <c r="CM77" s="24">
        <v>-11.474489999999999</v>
      </c>
      <c r="CN77" s="24">
        <v>24.885280000000002</v>
      </c>
      <c r="CO77" s="24">
        <v>7.0375899999999998</v>
      </c>
      <c r="CP77" s="24">
        <v>27.472049999999999</v>
      </c>
    </row>
    <row r="78" spans="62:94" x14ac:dyDescent="0.25">
      <c r="BJ78" s="24">
        <v>18</v>
      </c>
      <c r="BK78" s="24">
        <v>28</v>
      </c>
      <c r="BL78" s="24">
        <v>-214.03289000000001</v>
      </c>
      <c r="BM78" s="24">
        <v>13.071949999999999</v>
      </c>
      <c r="BN78" s="24">
        <v>5.4270300000000002</v>
      </c>
      <c r="BO78" s="24">
        <v>8.0186399999999995</v>
      </c>
      <c r="BP78" s="24">
        <v>1.5392600000000001</v>
      </c>
      <c r="BQ78" s="24">
        <v>-2.62921</v>
      </c>
      <c r="BR78" s="24">
        <v>0.12280000000000001</v>
      </c>
      <c r="BS78" s="24">
        <v>3.7151700000000001</v>
      </c>
      <c r="BT78" s="24">
        <v>-4.0275400000000001</v>
      </c>
      <c r="BU78" s="24">
        <v>0.46869</v>
      </c>
      <c r="BV78" s="24">
        <v>2.4309999999999998E-2</v>
      </c>
      <c r="BW78" s="24">
        <v>1.6684300000000001</v>
      </c>
      <c r="BX78" s="24">
        <v>-1.4475100000000001</v>
      </c>
      <c r="BY78" s="24">
        <v>1.7459199999999999</v>
      </c>
      <c r="BZ78" s="24">
        <v>4.8070000000000002E-2</v>
      </c>
      <c r="CA78" s="24">
        <v>-1.64723</v>
      </c>
      <c r="CB78" s="24">
        <v>-1.94252</v>
      </c>
      <c r="CC78" s="24">
        <v>1.16656</v>
      </c>
      <c r="CD78" s="24">
        <v>0.94796999999999998</v>
      </c>
      <c r="CE78" s="24">
        <v>-3.05796</v>
      </c>
      <c r="CF78" s="24">
        <v>-0.1779</v>
      </c>
      <c r="CG78" s="24">
        <v>11.51408</v>
      </c>
      <c r="CH78" s="24">
        <v>13.23959</v>
      </c>
      <c r="CI78" s="24">
        <v>11.101150000000001</v>
      </c>
      <c r="CJ78" s="24">
        <v>25.60867</v>
      </c>
      <c r="CK78" s="24">
        <v>14.899940000000001</v>
      </c>
      <c r="CL78" s="24">
        <v>1.2214</v>
      </c>
      <c r="CM78" s="24">
        <v>-9.8694699999999997</v>
      </c>
      <c r="CN78" s="24">
        <v>25.26793</v>
      </c>
      <c r="CO78" s="24">
        <v>10.31584</v>
      </c>
      <c r="CP78" s="24">
        <v>28.924779999999998</v>
      </c>
    </row>
    <row r="79" spans="62:94" x14ac:dyDescent="0.25">
      <c r="BJ79" s="24">
        <v>19</v>
      </c>
      <c r="BK79" s="24">
        <v>29</v>
      </c>
      <c r="BL79" s="24">
        <v>-209.40953999999999</v>
      </c>
      <c r="BM79" s="24">
        <v>13.719290000000001</v>
      </c>
      <c r="BN79" s="24">
        <v>6.4076000000000004</v>
      </c>
      <c r="BO79" s="24">
        <v>4.07599</v>
      </c>
      <c r="BP79" s="24">
        <v>1.3171900000000001</v>
      </c>
      <c r="BQ79" s="24">
        <v>-3.47993</v>
      </c>
      <c r="BR79" s="24">
        <v>-0.11129</v>
      </c>
      <c r="BS79" s="24">
        <v>1.08111</v>
      </c>
      <c r="BT79" s="24">
        <v>-7.1151099999999996</v>
      </c>
      <c r="BU79" s="24">
        <v>-1.4831700000000001</v>
      </c>
      <c r="BV79" s="24">
        <v>-0.86429</v>
      </c>
      <c r="BW79" s="24">
        <v>0.96675999999999995</v>
      </c>
      <c r="BX79" s="24">
        <v>-1.6748000000000001</v>
      </c>
      <c r="BY79" s="24">
        <v>2.0182799999999999</v>
      </c>
      <c r="BZ79" s="24">
        <v>0.16446</v>
      </c>
      <c r="CA79" s="24">
        <v>-0.78549000000000002</v>
      </c>
      <c r="CB79" s="24">
        <v>-1.71469</v>
      </c>
      <c r="CC79" s="24">
        <v>1.3209599999999999</v>
      </c>
      <c r="CD79" s="24">
        <v>-5.8250999999999999</v>
      </c>
      <c r="CE79" s="24">
        <v>-1.26461</v>
      </c>
      <c r="CF79" s="24">
        <v>0.27160000000000001</v>
      </c>
      <c r="CG79" s="24">
        <v>11.53317</v>
      </c>
      <c r="CH79" s="24">
        <v>13.34075</v>
      </c>
      <c r="CI79" s="24">
        <v>13.30864</v>
      </c>
      <c r="CJ79" s="24">
        <v>25.716339999999999</v>
      </c>
      <c r="CK79" s="24">
        <v>11.45444</v>
      </c>
      <c r="CL79" s="24">
        <v>0.32700000000000001</v>
      </c>
      <c r="CM79" s="24">
        <v>-8.8127099999999992</v>
      </c>
      <c r="CN79" s="24">
        <v>24.010090000000002</v>
      </c>
      <c r="CO79" s="24">
        <v>7.5750400000000004</v>
      </c>
      <c r="CP79" s="24">
        <v>32.584699999999998</v>
      </c>
    </row>
    <row r="80" spans="62:94" x14ac:dyDescent="0.25">
      <c r="BJ80" s="24">
        <v>20</v>
      </c>
      <c r="BK80" s="24">
        <v>30</v>
      </c>
      <c r="BL80" s="24">
        <v>-190.67312000000001</v>
      </c>
      <c r="BM80" s="24">
        <v>4.4744999999999999</v>
      </c>
      <c r="BN80" s="24">
        <v>1.3982300000000001</v>
      </c>
      <c r="BO80" s="24">
        <v>3.60961</v>
      </c>
      <c r="BP80" s="24">
        <v>1.62954</v>
      </c>
      <c r="BQ80" s="24">
        <v>-2.4508000000000001</v>
      </c>
      <c r="BR80" s="24">
        <v>1.0096700000000001</v>
      </c>
      <c r="BS80" s="24">
        <v>2.2568199999999998</v>
      </c>
      <c r="BT80" s="24">
        <v>-5.39018</v>
      </c>
      <c r="BU80" s="24">
        <v>-1.1648700000000001</v>
      </c>
      <c r="BV80" s="24">
        <v>-1.0197099999999999</v>
      </c>
      <c r="BW80" s="24">
        <v>0.96281000000000005</v>
      </c>
      <c r="BX80" s="24">
        <v>-0.69238999999999995</v>
      </c>
      <c r="BY80" s="24">
        <v>2.3091400000000002</v>
      </c>
      <c r="BZ80" s="24">
        <v>0.84738000000000002</v>
      </c>
      <c r="CA80" s="24">
        <v>0.40022000000000002</v>
      </c>
      <c r="CB80" s="24">
        <v>-0.14729999999999999</v>
      </c>
      <c r="CC80" s="24">
        <v>2.4879199999999999</v>
      </c>
      <c r="CD80" s="24">
        <v>2.9090500000000001</v>
      </c>
      <c r="CE80" s="24">
        <v>-1.06576</v>
      </c>
      <c r="CF80" s="24">
        <v>0.43736000000000003</v>
      </c>
      <c r="CG80" s="24">
        <v>16.642040000000001</v>
      </c>
      <c r="CH80" s="24">
        <v>12.72819</v>
      </c>
      <c r="CI80" s="24">
        <v>12.16611</v>
      </c>
      <c r="CJ80" s="24">
        <v>22.779589999999999</v>
      </c>
      <c r="CK80" s="24">
        <v>14.736599999999999</v>
      </c>
      <c r="CL80" s="24">
        <v>-0.21859000000000001</v>
      </c>
      <c r="CM80" s="24">
        <v>-9.8631700000000002</v>
      </c>
      <c r="CN80" s="24">
        <v>25.101489999999998</v>
      </c>
      <c r="CO80" s="24">
        <v>7.31684</v>
      </c>
      <c r="CP80" s="24">
        <v>27.630839999999999</v>
      </c>
    </row>
    <row r="81" spans="62:94" x14ac:dyDescent="0.25">
      <c r="BJ81" s="24">
        <v>21</v>
      </c>
      <c r="BK81" s="24">
        <v>31</v>
      </c>
      <c r="BL81" s="24">
        <v>-300.49686000000003</v>
      </c>
      <c r="BM81" s="24">
        <v>4.0916800000000002</v>
      </c>
      <c r="BN81" s="24">
        <v>0.54705000000000004</v>
      </c>
      <c r="BO81" s="24">
        <v>3.3019699999999998</v>
      </c>
      <c r="BP81" s="24">
        <v>4.87479</v>
      </c>
      <c r="BQ81" s="24">
        <v>8.2589999999999997E-2</v>
      </c>
      <c r="BR81" s="24">
        <v>2.43241</v>
      </c>
      <c r="BS81" s="24">
        <v>2.3904000000000001</v>
      </c>
      <c r="BT81" s="24">
        <v>-3.2682500000000001</v>
      </c>
      <c r="BU81" s="24">
        <v>-1.5230300000000001</v>
      </c>
      <c r="BV81" s="24">
        <v>-1.19346</v>
      </c>
      <c r="BW81" s="24">
        <v>2.23312</v>
      </c>
      <c r="BX81" s="24">
        <v>-5.7777399999999997</v>
      </c>
      <c r="BY81" s="24">
        <v>1.3843000000000001</v>
      </c>
      <c r="BZ81" s="24">
        <v>-0.69421999999999995</v>
      </c>
      <c r="CA81" s="24">
        <v>-5.2562300000000004</v>
      </c>
      <c r="CB81" s="24">
        <v>-5.5831900000000001</v>
      </c>
      <c r="CC81" s="24">
        <v>18.299949999999999</v>
      </c>
      <c r="CD81" s="24">
        <v>-12.275650000000001</v>
      </c>
      <c r="CE81" s="24">
        <v>-5.2279499999999999</v>
      </c>
      <c r="CF81" s="24">
        <v>25.014199999999999</v>
      </c>
      <c r="CG81" s="24">
        <v>12.298730000000001</v>
      </c>
      <c r="CH81" s="24">
        <v>7.0439299999999996</v>
      </c>
      <c r="CI81" s="24">
        <v>10.75339</v>
      </c>
      <c r="CJ81" s="24">
        <v>31.476680000000002</v>
      </c>
      <c r="CK81" s="24">
        <v>43.446440000000003</v>
      </c>
      <c r="CL81" s="24">
        <v>-1.8587800000000001</v>
      </c>
      <c r="CM81" s="24">
        <v>-6.6738799999999996</v>
      </c>
      <c r="CN81" s="24">
        <v>27.973800000000001</v>
      </c>
      <c r="CO81" s="24">
        <v>5.6674699999999998</v>
      </c>
      <c r="CP81" s="24">
        <v>32.284619999999997</v>
      </c>
    </row>
    <row r="82" spans="62:94" x14ac:dyDescent="0.25">
      <c r="BJ82" s="24">
        <v>22</v>
      </c>
      <c r="BK82" s="24">
        <v>32</v>
      </c>
      <c r="BL82" s="24">
        <v>-261.15974</v>
      </c>
      <c r="BM82" s="24">
        <v>3.3696999999999999</v>
      </c>
      <c r="BN82" s="24">
        <v>-0.48103000000000001</v>
      </c>
      <c r="BO82" s="24">
        <v>3.1672099999999999</v>
      </c>
      <c r="BP82" s="24">
        <v>4.5004600000000003</v>
      </c>
      <c r="BQ82" s="24">
        <v>-0.22015000000000001</v>
      </c>
      <c r="BR82" s="24">
        <v>1.97631</v>
      </c>
      <c r="BS82" s="24">
        <v>2.0379299999999998</v>
      </c>
      <c r="BT82" s="24">
        <v>-4.1591699999999996</v>
      </c>
      <c r="BU82" s="24">
        <v>-3.7833299999999999</v>
      </c>
      <c r="BV82" s="24">
        <v>-2.6114199999999999</v>
      </c>
      <c r="BW82" s="24">
        <v>2.6085099999999999</v>
      </c>
      <c r="BX82" s="24">
        <v>-2.9048600000000002</v>
      </c>
      <c r="BY82" s="24">
        <v>2.3190900000000001</v>
      </c>
      <c r="BZ82" s="24">
        <v>0.78852999999999995</v>
      </c>
      <c r="CA82" s="24">
        <v>-3.9268800000000001</v>
      </c>
      <c r="CB82" s="24">
        <v>-1.86948</v>
      </c>
      <c r="CC82" s="24">
        <v>13.029159999999999</v>
      </c>
      <c r="CD82" s="24">
        <v>-8.9691799999999997</v>
      </c>
      <c r="CE82" s="24">
        <v>0.59014</v>
      </c>
      <c r="CF82" s="24">
        <v>27.88748</v>
      </c>
      <c r="CG82" s="24">
        <v>13.981</v>
      </c>
      <c r="CH82" s="24">
        <v>8.3143899999999995</v>
      </c>
      <c r="CI82" s="24">
        <v>13.793340000000001</v>
      </c>
      <c r="CJ82" s="24">
        <v>26.78022</v>
      </c>
      <c r="CK82" s="24">
        <v>33.201189999999997</v>
      </c>
      <c r="CL82" s="24">
        <v>-2.7328000000000001</v>
      </c>
      <c r="CM82" s="24">
        <v>-7.4546799999999998</v>
      </c>
      <c r="CN82" s="24">
        <v>27.726040000000001</v>
      </c>
      <c r="CO82" s="24">
        <v>4.2411099999999999</v>
      </c>
      <c r="CP82" s="24">
        <v>33.725740000000002</v>
      </c>
    </row>
    <row r="83" spans="62:94" x14ac:dyDescent="0.25">
      <c r="BJ83" s="24">
        <v>23</v>
      </c>
      <c r="BK83" s="24">
        <v>33</v>
      </c>
      <c r="BL83" s="24">
        <v>-209.13835</v>
      </c>
      <c r="BM83" s="24">
        <v>1.65211</v>
      </c>
      <c r="BN83" s="24">
        <v>-1.2057899999999999</v>
      </c>
      <c r="BO83" s="24">
        <v>2.5405000000000002</v>
      </c>
      <c r="BP83" s="24">
        <v>4.1161500000000002</v>
      </c>
      <c r="BQ83" s="24">
        <v>1.0149999999999999E-2</v>
      </c>
      <c r="BR83" s="24">
        <v>1.5062800000000001</v>
      </c>
      <c r="BS83" s="24">
        <v>2.4677699999999998</v>
      </c>
      <c r="BT83" s="24">
        <v>-4.8549100000000003</v>
      </c>
      <c r="BU83" s="24">
        <v>9.6699999999999998E-3</v>
      </c>
      <c r="BV83" s="24">
        <v>-7.4000000000000003E-3</v>
      </c>
      <c r="BW83" s="24">
        <v>5.7676499999999997</v>
      </c>
      <c r="BX83" s="24">
        <v>-3.3548900000000001</v>
      </c>
      <c r="BY83" s="24">
        <v>1.5770200000000001</v>
      </c>
      <c r="BZ83" s="24">
        <v>-0.89293999999999996</v>
      </c>
      <c r="CA83" s="24">
        <v>-2.6478999999999999</v>
      </c>
      <c r="CB83" s="24">
        <v>-1.0258100000000001</v>
      </c>
      <c r="CC83" s="24">
        <v>7.2777900000000004</v>
      </c>
      <c r="CD83" s="24">
        <v>-8.53139</v>
      </c>
      <c r="CE83" s="24">
        <v>0.89190000000000003</v>
      </c>
      <c r="CF83" s="24">
        <v>0.94835999999999998</v>
      </c>
      <c r="CG83" s="24">
        <v>17.79813</v>
      </c>
      <c r="CH83" s="24">
        <v>9.9678000000000004</v>
      </c>
      <c r="CI83" s="24">
        <v>11.349320000000001</v>
      </c>
      <c r="CJ83" s="24">
        <v>28.23826</v>
      </c>
      <c r="CK83" s="24">
        <v>25.775680000000001</v>
      </c>
      <c r="CL83" s="24">
        <v>1.9282300000000001</v>
      </c>
      <c r="CM83" s="24">
        <v>-9.4360199999999992</v>
      </c>
      <c r="CN83" s="24">
        <v>26.882110000000001</v>
      </c>
      <c r="CO83" s="24">
        <v>2.5265300000000002</v>
      </c>
      <c r="CP83" s="24">
        <v>31.537240000000001</v>
      </c>
    </row>
    <row r="84" spans="62:94" x14ac:dyDescent="0.25">
      <c r="BJ84" s="24">
        <v>24</v>
      </c>
      <c r="BK84" s="24">
        <v>34</v>
      </c>
      <c r="BL84" s="24">
        <v>-217.78455</v>
      </c>
      <c r="BM84" s="24">
        <v>1.1278600000000001</v>
      </c>
      <c r="BN84" s="24">
        <v>-1.07748</v>
      </c>
      <c r="BO84" s="24">
        <v>2.21889</v>
      </c>
      <c r="BP84" s="24">
        <v>4.5467399999999998</v>
      </c>
      <c r="BQ84" s="24">
        <v>-3.6249999999999998E-2</v>
      </c>
      <c r="BR84" s="24">
        <v>2.6413600000000002</v>
      </c>
      <c r="BS84" s="24">
        <v>3.1198800000000002</v>
      </c>
      <c r="BT84" s="24">
        <v>-3.5422500000000001</v>
      </c>
      <c r="BU84" s="24">
        <v>1.68397</v>
      </c>
      <c r="BV84" s="24">
        <v>-0.14502999999999999</v>
      </c>
      <c r="BW84" s="24">
        <v>12.55401</v>
      </c>
      <c r="BX84" s="24">
        <v>-2.8531399999999998</v>
      </c>
      <c r="BY84" s="24">
        <v>1.6633</v>
      </c>
      <c r="BZ84" s="24">
        <v>-1.0867599999999999</v>
      </c>
      <c r="CA84" s="24">
        <v>-1.32039</v>
      </c>
      <c r="CB84" s="24">
        <v>-1.80742</v>
      </c>
      <c r="CC84" s="24">
        <v>0.65561999999999998</v>
      </c>
      <c r="CD84" s="24">
        <v>-7.33202</v>
      </c>
      <c r="CE84" s="24">
        <v>-0.14272000000000001</v>
      </c>
      <c r="CF84" s="24">
        <v>0.51107999999999998</v>
      </c>
      <c r="CG84" s="24">
        <v>19.766539999999999</v>
      </c>
      <c r="CH84" s="24">
        <v>10.805110000000001</v>
      </c>
      <c r="CI84" s="24">
        <v>14.008760000000001</v>
      </c>
      <c r="CJ84" s="24">
        <v>29.030280000000001</v>
      </c>
      <c r="CK84" s="24">
        <v>16.746320000000001</v>
      </c>
      <c r="CL84" s="24">
        <v>2.8140200000000002</v>
      </c>
      <c r="CM84" s="24">
        <v>-12.71382</v>
      </c>
      <c r="CN84" s="24">
        <v>25.02908</v>
      </c>
      <c r="CO84" s="24">
        <v>-0.85257000000000005</v>
      </c>
      <c r="CP84" s="24">
        <v>24.632960000000001</v>
      </c>
    </row>
    <row r="85" spans="62:94" x14ac:dyDescent="0.25">
      <c r="BJ85" s="24">
        <v>25</v>
      </c>
      <c r="BK85" s="24">
        <v>35</v>
      </c>
      <c r="BL85" s="24">
        <v>-237.87134</v>
      </c>
      <c r="BM85" s="24">
        <v>8.1273599999999995</v>
      </c>
      <c r="BN85" s="24">
        <v>2.0770900000000001</v>
      </c>
      <c r="BO85" s="24">
        <v>3.9188000000000001</v>
      </c>
      <c r="BP85" s="24">
        <v>5.2875699999999997</v>
      </c>
      <c r="BQ85" s="24">
        <v>0.66100000000000003</v>
      </c>
      <c r="BR85" s="24">
        <v>4.4154</v>
      </c>
      <c r="BS85" s="24">
        <v>3.5265</v>
      </c>
      <c r="BT85" s="24">
        <v>-5.0542299999999996</v>
      </c>
      <c r="BU85" s="24">
        <v>-0.24753</v>
      </c>
      <c r="BV85" s="24">
        <v>-2.84273</v>
      </c>
      <c r="BW85" s="24">
        <v>18.44313</v>
      </c>
      <c r="BX85" s="24">
        <v>-0.61956999999999995</v>
      </c>
      <c r="BY85" s="24">
        <v>2.8444699999999998</v>
      </c>
      <c r="BZ85" s="24">
        <v>0.48742000000000002</v>
      </c>
      <c r="CA85" s="24">
        <v>0.12584999999999999</v>
      </c>
      <c r="CB85" s="24">
        <v>-0.18773000000000001</v>
      </c>
      <c r="CC85" s="24">
        <v>1.24207</v>
      </c>
      <c r="CD85" s="24">
        <v>-4.3499699999999999</v>
      </c>
      <c r="CE85" s="24">
        <v>-1.9362699999999999</v>
      </c>
      <c r="CF85" s="24">
        <v>-0.43508000000000002</v>
      </c>
      <c r="CG85" s="24">
        <v>15.03195</v>
      </c>
      <c r="CH85" s="24">
        <v>10.388389999999999</v>
      </c>
      <c r="CI85" s="24">
        <v>17.312349999999999</v>
      </c>
      <c r="CJ85" s="24">
        <v>26.601800000000001</v>
      </c>
      <c r="CK85" s="24">
        <v>14.872199999999999</v>
      </c>
      <c r="CL85" s="24">
        <v>-0.21748999999999999</v>
      </c>
      <c r="CM85" s="24">
        <v>-12.717460000000001</v>
      </c>
      <c r="CN85" s="24">
        <v>26.05349</v>
      </c>
      <c r="CO85" s="24">
        <v>0.5756</v>
      </c>
      <c r="CP85" s="24">
        <v>25.153459999999999</v>
      </c>
    </row>
  </sheetData>
  <mergeCells count="5">
    <mergeCell ref="B61:D63"/>
    <mergeCell ref="E61:F61"/>
    <mergeCell ref="G61:H61"/>
    <mergeCell ref="I61:J61"/>
    <mergeCell ref="E62:F63"/>
  </mergeCells>
  <conditionalFormatting sqref="AH35:AH59">
    <cfRule type="top10" dxfId="0" priority="1" rank="1"/>
  </conditionalFormatting>
  <pageMargins left="0.7" right="0.7" top="0.75" bottom="0.75" header="0.3" footer="0.3"/>
  <pageSetup orientation="portrait" r:id="rId1"/>
  <ignoredErrors>
    <ignoredError sqref="N5 W5" formula="1"/>
  </ignoredErrors>
  <drawing r:id="rId2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Entry</vt:lpstr>
      <vt:lpstr>Central Ontario FEC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Watt, Glen (MNR)</dc:creator>
  <cp:lastModifiedBy>Watt, Glen (MNR)</cp:lastModifiedBy>
  <dcterms:created xsi:type="dcterms:W3CDTF">2024-12-03T17:13:15Z</dcterms:created>
  <dcterms:modified xsi:type="dcterms:W3CDTF">2024-12-19T20:05:46Z</dcterms:modified>
</cp:coreProperties>
</file>