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heeKim\March\"/>
    </mc:Choice>
  </mc:AlternateContent>
  <xr:revisionPtr revIDLastSave="0" documentId="13_ncr:1_{4C48C781-6D97-4455-9914-418E5350EEFE}" xr6:coauthVersionLast="45" xr6:coauthVersionMax="45" xr10:uidLastSave="{00000000-0000-0000-0000-000000000000}"/>
  <bookViews>
    <workbookView xWindow="28680" yWindow="-120" windowWidth="16440" windowHeight="28440" firstSheet="3" activeTab="7" xr2:uid="{2D7D1CBB-E70A-4B95-B329-A5BCF5B0DBB3}"/>
  </bookViews>
  <sheets>
    <sheet name="RTBs parameters" sheetId="1" r:id="rId1"/>
    <sheet name="WRS-parameters" sheetId="2" r:id="rId2"/>
    <sheet name="Maturity index" sheetId="3" r:id="rId3"/>
    <sheet name="Sheet1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8" l="1"/>
  <c r="O5" i="8"/>
  <c r="O4" i="8"/>
  <c r="O3" i="8"/>
  <c r="O2" i="8"/>
  <c r="O9" i="4" l="1"/>
  <c r="O8" i="4"/>
  <c r="O7" i="4"/>
  <c r="O6" i="4"/>
  <c r="O5" i="4"/>
  <c r="O4" i="4"/>
  <c r="M3" i="4"/>
  <c r="K3" i="4"/>
  <c r="M2" i="4"/>
  <c r="K2" i="4"/>
  <c r="B14" i="3" l="1"/>
  <c r="G14" i="3" s="1"/>
  <c r="K14" i="3" s="1"/>
  <c r="C14" i="3"/>
  <c r="D14" i="3"/>
  <c r="E14" i="3"/>
  <c r="F14" i="3"/>
  <c r="B15" i="3"/>
  <c r="C15" i="3"/>
  <c r="D15" i="3"/>
  <c r="G15" i="3" s="1"/>
  <c r="K15" i="3" s="1"/>
  <c r="E15" i="3"/>
  <c r="H15" i="3" s="1"/>
  <c r="F15" i="3"/>
  <c r="B16" i="3"/>
  <c r="C16" i="3"/>
  <c r="D16" i="3"/>
  <c r="G16" i="3" s="1"/>
  <c r="K16" i="3" s="1"/>
  <c r="E16" i="3"/>
  <c r="F16" i="3"/>
  <c r="H16" i="3"/>
  <c r="I16" i="3" s="1"/>
  <c r="B17" i="3"/>
  <c r="H17" i="3" s="1"/>
  <c r="I17" i="3" s="1"/>
  <c r="C17" i="3"/>
  <c r="D17" i="3"/>
  <c r="E17" i="3"/>
  <c r="F17" i="3"/>
  <c r="G17" i="3"/>
  <c r="K17" i="3" s="1"/>
  <c r="B18" i="3"/>
  <c r="G18" i="3" s="1"/>
  <c r="K18" i="3" s="1"/>
  <c r="C18" i="3"/>
  <c r="D18" i="3"/>
  <c r="E18" i="3"/>
  <c r="F18" i="3"/>
  <c r="B19" i="3"/>
  <c r="C19" i="3"/>
  <c r="D19" i="3"/>
  <c r="G19" i="3" s="1"/>
  <c r="K19" i="3" s="1"/>
  <c r="E19" i="3"/>
  <c r="H19" i="3" s="1"/>
  <c r="I19" i="3" s="1"/>
  <c r="F19" i="3"/>
  <c r="B20" i="3"/>
  <c r="C20" i="3"/>
  <c r="D20" i="3"/>
  <c r="G20" i="3" s="1"/>
  <c r="K20" i="3" s="1"/>
  <c r="E20" i="3"/>
  <c r="F20" i="3"/>
  <c r="H20" i="3"/>
  <c r="B21" i="3"/>
  <c r="H21" i="3" s="1"/>
  <c r="I21" i="3" s="1"/>
  <c r="C21" i="3"/>
  <c r="D21" i="3"/>
  <c r="E21" i="3"/>
  <c r="F21" i="3"/>
  <c r="G21" i="3"/>
  <c r="K21" i="3" s="1"/>
  <c r="B22" i="3"/>
  <c r="G22" i="3" s="1"/>
  <c r="K22" i="3" s="1"/>
  <c r="C22" i="3"/>
  <c r="D22" i="3"/>
  <c r="E22" i="3"/>
  <c r="F22" i="3"/>
  <c r="B23" i="3"/>
  <c r="C23" i="3"/>
  <c r="D23" i="3"/>
  <c r="G23" i="3" s="1"/>
  <c r="K23" i="3" s="1"/>
  <c r="E23" i="3"/>
  <c r="H23" i="3" s="1"/>
  <c r="I23" i="3" s="1"/>
  <c r="F23" i="3"/>
  <c r="O23" i="3" l="1"/>
  <c r="L23" i="3"/>
  <c r="M23" i="3"/>
  <c r="N23" i="3"/>
  <c r="N20" i="3"/>
  <c r="O20" i="3"/>
  <c r="L20" i="3"/>
  <c r="M20" i="3"/>
  <c r="O18" i="3"/>
  <c r="L18" i="3"/>
  <c r="M18" i="3"/>
  <c r="N18" i="3"/>
  <c r="M21" i="3"/>
  <c r="N21" i="3"/>
  <c r="O21" i="3"/>
  <c r="L21" i="3"/>
  <c r="N15" i="3"/>
  <c r="O15" i="3"/>
  <c r="L15" i="3"/>
  <c r="M15" i="3"/>
  <c r="I20" i="3"/>
  <c r="N19" i="3"/>
  <c r="O19" i="3"/>
  <c r="L19" i="3"/>
  <c r="M19" i="3"/>
  <c r="L17" i="3"/>
  <c r="M17" i="3"/>
  <c r="N17" i="3"/>
  <c r="O17" i="3"/>
  <c r="L22" i="3"/>
  <c r="M22" i="3"/>
  <c r="N22" i="3"/>
  <c r="O22" i="3"/>
  <c r="M16" i="3"/>
  <c r="N16" i="3"/>
  <c r="O16" i="3"/>
  <c r="L16" i="3"/>
  <c r="I15" i="3"/>
  <c r="O14" i="3"/>
  <c r="L14" i="3"/>
  <c r="M14" i="3"/>
  <c r="N14" i="3"/>
  <c r="H22" i="3"/>
  <c r="I22" i="3" s="1"/>
  <c r="H18" i="3"/>
  <c r="I18" i="3" s="1"/>
  <c r="H14" i="3"/>
  <c r="I14" i="3" s="1"/>
  <c r="C31" i="1"/>
  <c r="B33" i="1"/>
  <c r="B31" i="1" s="1"/>
  <c r="J30" i="1"/>
  <c r="K30" i="1"/>
  <c r="D35" i="1"/>
  <c r="J34" i="1" l="1"/>
  <c r="K34" i="1"/>
  <c r="J33" i="1"/>
  <c r="K33" i="1"/>
  <c r="F35" i="1"/>
  <c r="G35" i="1"/>
  <c r="H35" i="1"/>
  <c r="I35" i="1"/>
  <c r="E35" i="1" l="1"/>
  <c r="D2" i="2" l="1"/>
  <c r="J2" i="2"/>
  <c r="D3" i="2"/>
  <c r="J3" i="2"/>
  <c r="J2" i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2" i="1"/>
  <c r="K12" i="1"/>
  <c r="J13" i="1"/>
  <c r="K13" i="1"/>
  <c r="B16" i="1"/>
  <c r="C16" i="1"/>
  <c r="E16" i="1"/>
  <c r="F16" i="1"/>
  <c r="J17" i="1"/>
  <c r="K17" i="1"/>
  <c r="J18" i="1"/>
  <c r="K18" i="1"/>
  <c r="J19" i="1"/>
  <c r="K19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1" i="1"/>
  <c r="K31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4" i="1"/>
  <c r="K44" i="1"/>
  <c r="J45" i="1"/>
  <c r="K45" i="1"/>
</calcChain>
</file>

<file path=xl/sharedStrings.xml><?xml version="1.0" encoding="utf-8"?>
<sst xmlns="http://schemas.openxmlformats.org/spreadsheetml/2006/main" count="692" uniqueCount="99">
  <si>
    <t>Chlorophyll-a conc. (mg/L)</t>
  </si>
  <si>
    <t>Phytoplankton density (cells/L)</t>
  </si>
  <si>
    <t>Maturity Index</t>
  </si>
  <si>
    <t>Time interval</t>
  </si>
  <si>
    <t>% of exchange water</t>
  </si>
  <si>
    <t xml:space="preserve">Water exchange date </t>
  </si>
  <si>
    <t>Gut content average score</t>
  </si>
  <si>
    <t>Surface necrosis average score</t>
  </si>
  <si>
    <t>Animal health (Fouling)</t>
  </si>
  <si>
    <t>Feed rate</t>
  </si>
  <si>
    <t>Tenure day</t>
  </si>
  <si>
    <t>Shrimp average weight</t>
  </si>
  <si>
    <t>Nitrite (NO2)mg/L</t>
  </si>
  <si>
    <t>TAN (mg/L)</t>
  </si>
  <si>
    <r>
      <t>Temperature (</t>
    </r>
    <r>
      <rPr>
        <sz val="11"/>
        <color theme="0"/>
        <rFont val="Calibri"/>
        <family val="2"/>
      </rPr>
      <t>°</t>
    </r>
    <r>
      <rPr>
        <sz val="10.45"/>
        <color theme="0"/>
        <rFont val="Calibri"/>
        <family val="2"/>
      </rPr>
      <t>C)</t>
    </r>
  </si>
  <si>
    <t>DO (mg/L)</t>
  </si>
  <si>
    <t>Salinity (ppt)</t>
  </si>
  <si>
    <t xml:space="preserve">pH </t>
  </si>
  <si>
    <t>RTB-8</t>
  </si>
  <si>
    <t>RTB-7</t>
  </si>
  <si>
    <t>RTB-6</t>
  </si>
  <si>
    <t>RTB-5</t>
  </si>
  <si>
    <t>RTB-4</t>
  </si>
  <si>
    <t>RTB-3</t>
  </si>
  <si>
    <t>RTB-2</t>
  </si>
  <si>
    <t>RTB-1</t>
  </si>
  <si>
    <t>01-22-20 / December</t>
  </si>
  <si>
    <t>01-22-20 / August</t>
  </si>
  <si>
    <t>01-22-20 / April</t>
  </si>
  <si>
    <t>01-22-20 / November</t>
  </si>
  <si>
    <t>01-22-20 / July</t>
  </si>
  <si>
    <t>01-22-20 / March</t>
  </si>
  <si>
    <t>No</t>
  </si>
  <si>
    <t>4=worst</t>
  </si>
  <si>
    <t>0=best</t>
  </si>
  <si>
    <t>01-22-20 / October</t>
  </si>
  <si>
    <t>01-22-20 /June</t>
  </si>
  <si>
    <t>Optimal</t>
  </si>
  <si>
    <t>Min</t>
  </si>
  <si>
    <t>Max</t>
  </si>
  <si>
    <t>02-26-20 / February</t>
  </si>
  <si>
    <t>01-22-20 / September</t>
  </si>
  <si>
    <t>01-22-20 / May</t>
  </si>
  <si>
    <t>min</t>
  </si>
  <si>
    <t>max</t>
  </si>
  <si>
    <t>Maturity index</t>
  </si>
  <si>
    <t xml:space="preserve">Orthophosphorus </t>
  </si>
  <si>
    <t>Alkalinity</t>
  </si>
  <si>
    <t>TAN</t>
  </si>
  <si>
    <t xml:space="preserve">Nitrite </t>
  </si>
  <si>
    <t>salinity</t>
  </si>
  <si>
    <t>Chlorphyll-a conc (mg/L)</t>
  </si>
  <si>
    <t xml:space="preserve">% of changes in pre &amp; post UV </t>
  </si>
  <si>
    <t>PHT-1 post UV</t>
  </si>
  <si>
    <t>PHT-1 pre UV</t>
  </si>
  <si>
    <t>01-22-20 /August</t>
  </si>
  <si>
    <t>01-22-20 / June</t>
  </si>
  <si>
    <t>Nitrate (NO3)</t>
  </si>
  <si>
    <t>Nitrite (NO2)</t>
  </si>
  <si>
    <t>01-26-20 / February</t>
  </si>
  <si>
    <t>01-22-20 / January</t>
  </si>
  <si>
    <t xml:space="preserve">Shrimp population </t>
  </si>
  <si>
    <t>Feed (G)/ shrimp</t>
  </si>
  <si>
    <t>Crude protein %</t>
  </si>
  <si>
    <t>Shrimp average weight (G)</t>
  </si>
  <si>
    <t>Notes</t>
  </si>
  <si>
    <t xml:space="preserve">Disease </t>
  </si>
  <si>
    <t>Chlorophyll-a conc. (mG/L)</t>
  </si>
  <si>
    <t>February / 2-26-2020</t>
  </si>
  <si>
    <t xml:space="preserve">Nemates </t>
  </si>
  <si>
    <t xml:space="preserve">Rotifers and Chaetocenotus </t>
  </si>
  <si>
    <t>Stalked ciliates and suctorians</t>
  </si>
  <si>
    <t xml:space="preserve">Crawling and free-swimming ciliates </t>
  </si>
  <si>
    <t>Flagellates and Amoebas</t>
  </si>
  <si>
    <t>Ranking</t>
  </si>
  <si>
    <t>Dinoflagelates</t>
  </si>
  <si>
    <t>Bacillariophyceae</t>
  </si>
  <si>
    <t>Cyanophyceae</t>
  </si>
  <si>
    <t>Chlorophyceae</t>
  </si>
  <si>
    <t>Total prokaryotic cyanobacteria and eukaryotic algae</t>
  </si>
  <si>
    <t xml:space="preserve">Total phytoplankton </t>
  </si>
  <si>
    <t>Total # of specific HLF * rank</t>
  </si>
  <si>
    <t xml:space="preserve">Total # higher life forms </t>
  </si>
  <si>
    <t>January / 1-22-2020</t>
  </si>
  <si>
    <t>Commonly found algal family</t>
  </si>
  <si>
    <t xml:space="preserve">Ranking value of higher life forms </t>
  </si>
  <si>
    <t xml:space="preserve">Total feed (G) in the entire tenure period </t>
  </si>
  <si>
    <t>Feed on the given day (G)</t>
  </si>
  <si>
    <t>Excess feed on the given day (G)</t>
  </si>
  <si>
    <t>Tank</t>
  </si>
  <si>
    <t>RTB3</t>
  </si>
  <si>
    <t>RTB4</t>
  </si>
  <si>
    <t>RTB5</t>
  </si>
  <si>
    <t>RTB6</t>
  </si>
  <si>
    <t>RTB7</t>
  </si>
  <si>
    <t>RTB8</t>
  </si>
  <si>
    <t>RTB1</t>
  </si>
  <si>
    <t>RTB2</t>
  </si>
  <si>
    <t>Total feed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</si>
</sst>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0.45"/>
      <color theme="0"/>
      <name val="Calibri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48" applyNumberFormat="0" applyFill="0" applyAlignment="0" applyProtection="0"/>
    <xf numFmtId="0" fontId="8" fillId="0" borderId="49" applyNumberFormat="0" applyFill="0" applyAlignment="0" applyProtection="0"/>
    <xf numFmtId="0" fontId="9" fillId="7" borderId="0" applyNumberFormat="0" applyBorder="0" applyAlignment="0" applyProtection="0"/>
    <xf numFmtId="0" fontId="1" fillId="8" borderId="0" applyNumberFormat="0" applyBorder="0" applyAlignment="0" applyProtection="0"/>
  </cellStyleXfs>
  <cellXfs count="23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3" borderId="13" xfId="3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3" fillId="3" borderId="4" xfId="3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3" fillId="3" borderId="8" xfId="3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3" borderId="21" xfId="3" applyBorder="1" applyAlignment="1">
      <alignment horizontal="left" vertical="top"/>
    </xf>
    <xf numFmtId="0" fontId="3" fillId="3" borderId="19" xfId="3" applyBorder="1" applyAlignment="1">
      <alignment horizontal="left" vertical="top"/>
    </xf>
    <xf numFmtId="0" fontId="3" fillId="3" borderId="20" xfId="3" applyBorder="1" applyAlignment="1">
      <alignment horizontal="left" vertical="top"/>
    </xf>
    <xf numFmtId="0" fontId="3" fillId="3" borderId="22" xfId="3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3" fillId="0" borderId="23" xfId="3" applyFill="1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11" fontId="0" fillId="0" borderId="2" xfId="0" applyNumberFormat="1" applyBorder="1" applyAlignment="1">
      <alignment horizontal="left" vertical="top"/>
    </xf>
    <xf numFmtId="11" fontId="0" fillId="0" borderId="3" xfId="0" applyNumberFormat="1" applyBorder="1" applyAlignment="1">
      <alignment horizontal="left" vertical="top"/>
    </xf>
    <xf numFmtId="11" fontId="0" fillId="0" borderId="16" xfId="0" applyNumberFormat="1" applyBorder="1" applyAlignment="1">
      <alignment horizontal="left" vertical="top"/>
    </xf>
    <xf numFmtId="11" fontId="3" fillId="3" borderId="4" xfId="3" applyNumberFormat="1" applyBorder="1" applyAlignment="1">
      <alignment horizontal="left" vertical="top" wrapText="1"/>
    </xf>
    <xf numFmtId="11" fontId="0" fillId="0" borderId="14" xfId="0" applyNumberFormat="1" applyBorder="1" applyAlignment="1">
      <alignment horizontal="left" vertical="top"/>
    </xf>
    <xf numFmtId="11" fontId="0" fillId="0" borderId="5" xfId="0" applyNumberForma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9" fontId="0" fillId="0" borderId="2" xfId="0" applyNumberFormat="1" applyBorder="1" applyAlignment="1">
      <alignment horizontal="left" vertical="top"/>
    </xf>
    <xf numFmtId="0" fontId="2" fillId="3" borderId="22" xfId="3" applyFont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3" fillId="3" borderId="1" xfId="3" applyBorder="1" applyAlignment="1">
      <alignment horizontal="left" vertical="top" wrapText="1"/>
    </xf>
    <xf numFmtId="11" fontId="6" fillId="0" borderId="16" xfId="1" applyNumberFormat="1" applyFont="1" applyFill="1" applyBorder="1" applyAlignment="1">
      <alignment horizontal="left" vertical="top"/>
    </xf>
    <xf numFmtId="11" fontId="6" fillId="0" borderId="2" xfId="1" applyNumberFormat="1" applyFont="1" applyFill="1" applyBorder="1" applyAlignment="1">
      <alignment horizontal="left" vertical="top"/>
    </xf>
    <xf numFmtId="11" fontId="6" fillId="4" borderId="2" xfId="1" applyNumberFormat="1" applyFont="1" applyFill="1" applyBorder="1" applyAlignment="1">
      <alignment horizontal="left" vertical="top"/>
    </xf>
    <xf numFmtId="11" fontId="1" fillId="0" borderId="2" xfId="1" applyNumberFormat="1" applyFill="1" applyBorder="1" applyAlignment="1">
      <alignment horizontal="left" vertical="top"/>
    </xf>
    <xf numFmtId="11" fontId="6" fillId="0" borderId="3" xfId="1" applyNumberFormat="1" applyFont="1" applyFill="1" applyBorder="1" applyAlignment="1">
      <alignment horizontal="left" vertical="top"/>
    </xf>
    <xf numFmtId="0" fontId="0" fillId="4" borderId="25" xfId="0" applyFill="1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9" fontId="0" fillId="4" borderId="25" xfId="0" applyNumberFormat="1" applyFill="1" applyBorder="1" applyAlignment="1">
      <alignment horizontal="left" vertical="top" wrapText="1"/>
    </xf>
    <xf numFmtId="9" fontId="0" fillId="0" borderId="25" xfId="0" applyNumberFormat="1" applyBorder="1" applyAlignment="1">
      <alignment horizontal="left" vertical="top" wrapText="1"/>
    </xf>
    <xf numFmtId="9" fontId="0" fillId="0" borderId="31" xfId="0" applyNumberFormat="1" applyBorder="1" applyAlignment="1">
      <alignment horizontal="left" vertical="top" wrapText="1"/>
    </xf>
    <xf numFmtId="14" fontId="0" fillId="4" borderId="25" xfId="0" applyNumberFormat="1" applyFill="1" applyBorder="1" applyAlignment="1">
      <alignment horizontal="left" vertical="top" wrapText="1"/>
    </xf>
    <xf numFmtId="14" fontId="0" fillId="0" borderId="25" xfId="0" applyNumberFormat="1" applyBorder="1" applyAlignment="1">
      <alignment horizontal="left" vertical="top" wrapText="1"/>
    </xf>
    <xf numFmtId="14" fontId="0" fillId="0" borderId="31" xfId="0" applyNumberFormat="1" applyBorder="1" applyAlignment="1">
      <alignment horizontal="left" vertical="top" wrapText="1"/>
    </xf>
    <xf numFmtId="164" fontId="0" fillId="0" borderId="30" xfId="0" applyNumberFormat="1" applyBorder="1" applyAlignment="1">
      <alignment horizontal="left" vertical="top"/>
    </xf>
    <xf numFmtId="164" fontId="0" fillId="0" borderId="25" xfId="0" applyNumberFormat="1" applyBorder="1" applyAlignment="1">
      <alignment horizontal="left" vertical="top"/>
    </xf>
    <xf numFmtId="164" fontId="0" fillId="4" borderId="25" xfId="0" applyNumberFormat="1" applyFill="1" applyBorder="1" applyAlignment="1">
      <alignment horizontal="left" vertical="top"/>
    </xf>
    <xf numFmtId="164" fontId="0" fillId="0" borderId="31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4" borderId="31" xfId="0" applyFill="1" applyBorder="1" applyAlignment="1">
      <alignment horizontal="left" vertical="top"/>
    </xf>
    <xf numFmtId="9" fontId="0" fillId="0" borderId="30" xfId="0" applyNumberFormat="1" applyBorder="1" applyAlignment="1">
      <alignment horizontal="left" vertical="top"/>
    </xf>
    <xf numFmtId="9" fontId="0" fillId="0" borderId="25" xfId="0" applyNumberFormat="1" applyBorder="1" applyAlignment="1">
      <alignment horizontal="left" vertical="top"/>
    </xf>
    <xf numFmtId="9" fontId="0" fillId="4" borderId="25" xfId="0" applyNumberFormat="1" applyFill="1" applyBorder="1" applyAlignment="1">
      <alignment horizontal="left" vertical="top"/>
    </xf>
    <xf numFmtId="9" fontId="0" fillId="0" borderId="31" xfId="0" applyNumberFormat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3" fillId="3" borderId="33" xfId="3" applyBorder="1" applyAlignment="1">
      <alignment horizontal="left" vertical="top"/>
    </xf>
    <xf numFmtId="0" fontId="3" fillId="3" borderId="23" xfId="3" applyBorder="1" applyAlignment="1">
      <alignment horizontal="left" vertical="top"/>
    </xf>
    <xf numFmtId="14" fontId="3" fillId="3" borderId="22" xfId="3" applyNumberFormat="1" applyBorder="1" applyAlignment="1">
      <alignment horizontal="left" vertical="top"/>
    </xf>
    <xf numFmtId="0" fontId="0" fillId="0" borderId="2" xfId="0" applyBorder="1"/>
    <xf numFmtId="0" fontId="1" fillId="2" borderId="34" xfId="2" applyBorder="1"/>
    <xf numFmtId="0" fontId="1" fillId="2" borderId="35" xfId="2" applyBorder="1"/>
    <xf numFmtId="0" fontId="1" fillId="2" borderId="35" xfId="2" applyBorder="1" applyAlignment="1">
      <alignment wrapText="1"/>
    </xf>
    <xf numFmtId="0" fontId="1" fillId="2" borderId="36" xfId="2" applyBorder="1" applyAlignment="1">
      <alignment wrapText="1"/>
    </xf>
    <xf numFmtId="0" fontId="0" fillId="5" borderId="37" xfId="0" applyFill="1" applyBorder="1" applyAlignment="1">
      <alignment wrapText="1"/>
    </xf>
    <xf numFmtId="0" fontId="1" fillId="2" borderId="38" xfId="2" applyBorder="1" applyAlignment="1">
      <alignment wrapText="1"/>
    </xf>
    <xf numFmtId="0" fontId="1" fillId="2" borderId="39" xfId="2" applyBorder="1" applyAlignment="1">
      <alignment wrapText="1"/>
    </xf>
    <xf numFmtId="0" fontId="1" fillId="2" borderId="22" xfId="2" applyBorder="1" applyAlignment="1">
      <alignment wrapText="1"/>
    </xf>
    <xf numFmtId="0" fontId="1" fillId="2" borderId="40" xfId="2" applyBorder="1"/>
    <xf numFmtId="0" fontId="1" fillId="2" borderId="41" xfId="2" applyBorder="1"/>
    <xf numFmtId="0" fontId="1" fillId="2" borderId="41" xfId="2" applyBorder="1" applyAlignment="1">
      <alignment wrapText="1"/>
    </xf>
    <xf numFmtId="0" fontId="0" fillId="0" borderId="0" xfId="0" applyAlignment="1">
      <alignment wrapText="1"/>
    </xf>
    <xf numFmtId="0" fontId="1" fillId="2" borderId="42" xfId="2" applyBorder="1" applyAlignment="1">
      <alignment wrapText="1"/>
    </xf>
    <xf numFmtId="2" fontId="0" fillId="0" borderId="11" xfId="1" applyNumberFormat="1" applyFont="1" applyBorder="1"/>
    <xf numFmtId="0" fontId="1" fillId="2" borderId="13" xfId="2" applyBorder="1"/>
    <xf numFmtId="0" fontId="0" fillId="0" borderId="10" xfId="0" applyBorder="1"/>
    <xf numFmtId="0" fontId="1" fillId="2" borderId="4" xfId="2" applyBorder="1"/>
    <xf numFmtId="0" fontId="0" fillId="0" borderId="16" xfId="0" applyBorder="1"/>
    <xf numFmtId="0" fontId="0" fillId="0" borderId="2" xfId="0" applyBorder="1" applyAlignment="1">
      <alignment horizontal="center" vertical="top"/>
    </xf>
    <xf numFmtId="2" fontId="0" fillId="0" borderId="16" xfId="0" applyNumberFormat="1" applyBorder="1"/>
    <xf numFmtId="0" fontId="1" fillId="2" borderId="4" xfId="2" applyBorder="1" applyAlignment="1">
      <alignment wrapText="1"/>
    </xf>
    <xf numFmtId="0" fontId="1" fillId="2" borderId="8" xfId="2" applyBorder="1" applyAlignment="1">
      <alignment wrapText="1"/>
    </xf>
    <xf numFmtId="11" fontId="0" fillId="0" borderId="2" xfId="1" applyNumberFormat="1" applyFont="1" applyFill="1" applyBorder="1" applyAlignment="1">
      <alignment horizontal="left" vertical="top"/>
    </xf>
    <xf numFmtId="0" fontId="0" fillId="5" borderId="21" xfId="0" applyFill="1" applyBorder="1" applyAlignment="1">
      <alignment wrapText="1"/>
    </xf>
    <xf numFmtId="0" fontId="1" fillId="2" borderId="19" xfId="2" applyBorder="1" applyAlignment="1">
      <alignment wrapText="1"/>
    </xf>
    <xf numFmtId="0" fontId="1" fillId="2" borderId="20" xfId="2" applyBorder="1" applyAlignment="1">
      <alignment wrapText="1"/>
    </xf>
    <xf numFmtId="0" fontId="0" fillId="5" borderId="45" xfId="0" applyFill="1" applyBorder="1" applyAlignment="1">
      <alignment wrapText="1"/>
    </xf>
    <xf numFmtId="0" fontId="1" fillId="2" borderId="46" xfId="2" applyBorder="1" applyAlignment="1">
      <alignment wrapText="1"/>
    </xf>
    <xf numFmtId="0" fontId="1" fillId="2" borderId="47" xfId="2" applyBorder="1" applyAlignment="1">
      <alignment wrapText="1"/>
    </xf>
    <xf numFmtId="2" fontId="0" fillId="0" borderId="2" xfId="1" applyNumberFormat="1" applyFont="1" applyBorder="1" applyAlignment="1">
      <alignment horizontal="left" vertical="top"/>
    </xf>
    <xf numFmtId="165" fontId="0" fillId="0" borderId="3" xfId="1" applyNumberFormat="1" applyFont="1" applyBorder="1" applyAlignment="1">
      <alignment horizontal="left" vertical="top"/>
    </xf>
    <xf numFmtId="165" fontId="0" fillId="0" borderId="2" xfId="1" applyNumberFormat="1" applyFont="1" applyBorder="1" applyAlignment="1">
      <alignment horizontal="left" vertical="top"/>
    </xf>
    <xf numFmtId="165" fontId="0" fillId="0" borderId="16" xfId="1" applyNumberFormat="1" applyFont="1" applyBorder="1" applyAlignment="1">
      <alignment horizontal="left" vertical="top"/>
    </xf>
    <xf numFmtId="9" fontId="0" fillId="0" borderId="3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9" fontId="0" fillId="0" borderId="2" xfId="0" applyNumberForma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165" fontId="0" fillId="0" borderId="2" xfId="1" applyNumberFormat="1" applyFont="1" applyFill="1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2" fontId="0" fillId="0" borderId="3" xfId="1" applyNumberFormat="1" applyFont="1" applyBorder="1" applyAlignment="1">
      <alignment horizontal="left" vertical="top"/>
    </xf>
    <xf numFmtId="165" fontId="1" fillId="0" borderId="6" xfId="1" applyNumberFormat="1" applyFill="1" applyBorder="1" applyAlignment="1">
      <alignment horizontal="left" vertical="top"/>
    </xf>
    <xf numFmtId="165" fontId="0" fillId="0" borderId="6" xfId="1" applyNumberFormat="1" applyFont="1" applyFill="1" applyBorder="1" applyAlignment="1">
      <alignment horizontal="left" vertical="top"/>
    </xf>
    <xf numFmtId="2" fontId="0" fillId="0" borderId="2" xfId="1" applyNumberFormat="1" applyFont="1" applyFill="1" applyBorder="1" applyAlignment="1">
      <alignment horizontal="left" vertical="top"/>
    </xf>
    <xf numFmtId="0" fontId="3" fillId="9" borderId="19" xfId="3" applyFill="1" applyBorder="1" applyAlignment="1">
      <alignment horizontal="left" vertical="top"/>
    </xf>
    <xf numFmtId="0" fontId="0" fillId="9" borderId="6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9" fontId="0" fillId="9" borderId="2" xfId="0" applyNumberFormat="1" applyFill="1" applyBorder="1" applyAlignment="1">
      <alignment horizontal="left" vertical="top"/>
    </xf>
    <xf numFmtId="165" fontId="0" fillId="9" borderId="2" xfId="1" applyNumberFormat="1" applyFont="1" applyFill="1" applyBorder="1" applyAlignment="1">
      <alignment horizontal="left" vertical="top"/>
    </xf>
    <xf numFmtId="2" fontId="0" fillId="9" borderId="2" xfId="1" applyNumberFormat="1" applyFont="1" applyFill="1" applyBorder="1" applyAlignment="1">
      <alignment horizontal="left" vertical="top"/>
    </xf>
    <xf numFmtId="165" fontId="0" fillId="9" borderId="6" xfId="1" applyNumberFormat="1" applyFont="1" applyFill="1" applyBorder="1" applyAlignment="1">
      <alignment horizontal="left" vertical="top"/>
    </xf>
    <xf numFmtId="0" fontId="0" fillId="9" borderId="11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/>
    </xf>
    <xf numFmtId="165" fontId="0" fillId="0" borderId="16" xfId="1" applyNumberFormat="1" applyFont="1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9" fontId="0" fillId="0" borderId="16" xfId="1" applyNumberFormat="1" applyFont="1" applyFill="1" applyBorder="1" applyAlignment="1">
      <alignment horizontal="left" vertical="top"/>
    </xf>
    <xf numFmtId="2" fontId="0" fillId="0" borderId="16" xfId="1" applyNumberFormat="1" applyFont="1" applyFill="1" applyBorder="1" applyAlignment="1">
      <alignment horizontal="left" vertical="top"/>
    </xf>
    <xf numFmtId="11" fontId="0" fillId="0" borderId="2" xfId="1" applyNumberFormat="1" applyFont="1" applyBorder="1" applyAlignment="1">
      <alignment horizontal="left" vertical="top"/>
    </xf>
    <xf numFmtId="0" fontId="0" fillId="0" borderId="2" xfId="0" applyBorder="1" applyAlignment="1">
      <alignment wrapText="1"/>
    </xf>
    <xf numFmtId="11" fontId="0" fillId="0" borderId="6" xfId="1" applyNumberFormat="1" applyFont="1" applyBorder="1" applyAlignment="1">
      <alignment horizontal="left" vertical="top"/>
    </xf>
    <xf numFmtId="2" fontId="0" fillId="0" borderId="6" xfId="1" applyNumberFormat="1" applyFont="1" applyBorder="1" applyAlignment="1">
      <alignment horizontal="left" vertical="top"/>
    </xf>
    <xf numFmtId="0" fontId="0" fillId="0" borderId="6" xfId="0" applyBorder="1" applyAlignment="1">
      <alignment wrapText="1"/>
    </xf>
    <xf numFmtId="165" fontId="0" fillId="0" borderId="3" xfId="1" applyNumberFormat="1" applyFont="1" applyBorder="1"/>
    <xf numFmtId="11" fontId="0" fillId="0" borderId="16" xfId="1" applyNumberFormat="1" applyFont="1" applyBorder="1" applyAlignment="1">
      <alignment horizontal="left" vertical="top"/>
    </xf>
    <xf numFmtId="165" fontId="0" fillId="0" borderId="46" xfId="1" applyNumberFormat="1" applyFont="1" applyBorder="1" applyAlignment="1">
      <alignment horizontal="left" vertical="top"/>
    </xf>
    <xf numFmtId="165" fontId="0" fillId="0" borderId="11" xfId="1" applyNumberFormat="1" applyFont="1" applyBorder="1" applyAlignment="1">
      <alignment horizontal="left" vertical="top"/>
    </xf>
    <xf numFmtId="2" fontId="0" fillId="0" borderId="46" xfId="1" applyNumberFormat="1" applyFont="1" applyBorder="1" applyAlignment="1">
      <alignment horizontal="left" vertical="top"/>
    </xf>
    <xf numFmtId="11" fontId="0" fillId="0" borderId="46" xfId="1" applyNumberFormat="1" applyFont="1" applyBorder="1" applyAlignment="1">
      <alignment horizontal="left" vertical="top"/>
    </xf>
    <xf numFmtId="11" fontId="0" fillId="0" borderId="11" xfId="1" applyNumberFormat="1" applyFont="1" applyBorder="1" applyAlignment="1">
      <alignment horizontal="left" vertical="top"/>
    </xf>
    <xf numFmtId="0" fontId="1" fillId="2" borderId="40" xfId="2" applyBorder="1" applyAlignment="1">
      <alignment wrapText="1"/>
    </xf>
    <xf numFmtId="0" fontId="0" fillId="0" borderId="46" xfId="1" applyNumberFormat="1" applyFont="1" applyBorder="1" applyAlignment="1">
      <alignment horizontal="left" vertical="top"/>
    </xf>
    <xf numFmtId="0" fontId="3" fillId="3" borderId="41" xfId="3" applyBorder="1"/>
    <xf numFmtId="0" fontId="0" fillId="9" borderId="2" xfId="0" applyFill="1" applyBorder="1"/>
    <xf numFmtId="165" fontId="0" fillId="9" borderId="3" xfId="1" applyNumberFormat="1" applyFont="1" applyFill="1" applyBorder="1"/>
    <xf numFmtId="11" fontId="0" fillId="9" borderId="16" xfId="1" applyNumberFormat="1" applyFont="1" applyFill="1" applyBorder="1" applyAlignment="1">
      <alignment horizontal="left" vertical="top"/>
    </xf>
    <xf numFmtId="11" fontId="0" fillId="9" borderId="2" xfId="1" applyNumberFormat="1" applyFont="1" applyFill="1" applyBorder="1" applyAlignment="1">
      <alignment horizontal="left" vertical="top"/>
    </xf>
    <xf numFmtId="165" fontId="0" fillId="9" borderId="46" xfId="1" applyNumberFormat="1" applyFont="1" applyFill="1" applyBorder="1" applyAlignment="1">
      <alignment horizontal="left" vertical="top"/>
    </xf>
    <xf numFmtId="0" fontId="0" fillId="9" borderId="46" xfId="1" applyNumberFormat="1" applyFont="1" applyFill="1" applyBorder="1" applyAlignment="1">
      <alignment horizontal="left" vertical="top"/>
    </xf>
    <xf numFmtId="11" fontId="0" fillId="9" borderId="46" xfId="1" applyNumberFormat="1" applyFont="1" applyFill="1" applyBorder="1" applyAlignment="1">
      <alignment horizontal="left" vertical="top"/>
    </xf>
    <xf numFmtId="0" fontId="3" fillId="9" borderId="41" xfId="3" applyFill="1" applyBorder="1"/>
    <xf numFmtId="0" fontId="3" fillId="3" borderId="47" xfId="3" applyBorder="1"/>
    <xf numFmtId="0" fontId="0" fillId="0" borderId="3" xfId="0" applyBorder="1"/>
    <xf numFmtId="11" fontId="0" fillId="10" borderId="50" xfId="1" applyNumberFormat="1" applyFont="1" applyFill="1" applyBorder="1" applyAlignment="1">
      <alignment horizontal="left" vertical="top"/>
    </xf>
    <xf numFmtId="11" fontId="0" fillId="10" borderId="51" xfId="1" applyNumberFormat="1" applyFont="1" applyFill="1" applyBorder="1" applyAlignment="1">
      <alignment horizontal="left" vertical="top"/>
    </xf>
    <xf numFmtId="11" fontId="0" fillId="0" borderId="52" xfId="1" applyNumberFormat="1" applyFont="1" applyBorder="1" applyAlignment="1">
      <alignment horizontal="left" vertical="top"/>
    </xf>
    <xf numFmtId="2" fontId="0" fillId="0" borderId="11" xfId="1" applyNumberFormat="1" applyFont="1" applyBorder="1" applyAlignment="1">
      <alignment horizontal="left" vertical="top"/>
    </xf>
    <xf numFmtId="11" fontId="0" fillId="10" borderId="53" xfId="1" applyNumberFormat="1" applyFont="1" applyFill="1" applyBorder="1" applyAlignment="1">
      <alignment horizontal="left" vertical="top"/>
    </xf>
    <xf numFmtId="11" fontId="0" fillId="10" borderId="0" xfId="1" applyNumberFormat="1" applyFont="1" applyFill="1" applyBorder="1" applyAlignment="1">
      <alignment horizontal="left" vertical="top"/>
    </xf>
    <xf numFmtId="11" fontId="0" fillId="0" borderId="5" xfId="1" applyNumberFormat="1" applyFont="1" applyBorder="1" applyAlignment="1">
      <alignment horizontal="left" vertical="top"/>
    </xf>
    <xf numFmtId="165" fontId="0" fillId="0" borderId="2" xfId="1" applyNumberFormat="1" applyFont="1" applyBorder="1"/>
    <xf numFmtId="0" fontId="9" fillId="7" borderId="13" xfId="6" applyBorder="1"/>
    <xf numFmtId="0" fontId="9" fillId="7" borderId="13" xfId="6" applyBorder="1" applyAlignment="1">
      <alignment wrapText="1"/>
    </xf>
    <xf numFmtId="0" fontId="9" fillId="7" borderId="4" xfId="6" applyBorder="1"/>
    <xf numFmtId="0" fontId="9" fillId="7" borderId="4" xfId="6" applyBorder="1" applyAlignment="1">
      <alignment wrapText="1"/>
    </xf>
    <xf numFmtId="0" fontId="9" fillId="7" borderId="8" xfId="6" applyBorder="1"/>
    <xf numFmtId="0" fontId="9" fillId="7" borderId="8" xfId="6" applyBorder="1" applyAlignment="1">
      <alignment wrapText="1"/>
    </xf>
    <xf numFmtId="0" fontId="9" fillId="7" borderId="22" xfId="6" applyBorder="1"/>
    <xf numFmtId="0" fontId="10" fillId="7" borderId="22" xfId="6" applyFont="1" applyBorder="1"/>
    <xf numFmtId="0" fontId="1" fillId="8" borderId="2" xfId="7" applyBorder="1" applyAlignment="1">
      <alignment wrapText="1"/>
    </xf>
    <xf numFmtId="0" fontId="1" fillId="8" borderId="3" xfId="7" applyBorder="1" applyAlignment="1">
      <alignment wrapText="1"/>
    </xf>
    <xf numFmtId="11" fontId="1" fillId="8" borderId="2" xfId="7" applyNumberFormat="1" applyBorder="1" applyAlignment="1">
      <alignment horizontal="left" vertical="top" wrapText="1"/>
    </xf>
    <xf numFmtId="2" fontId="1" fillId="8" borderId="2" xfId="7" applyNumberFormat="1" applyBorder="1" applyAlignment="1">
      <alignment horizontal="left" vertical="top" wrapText="1"/>
    </xf>
    <xf numFmtId="0" fontId="1" fillId="8" borderId="41" xfId="7" applyBorder="1" applyAlignment="1">
      <alignment wrapText="1"/>
    </xf>
    <xf numFmtId="0" fontId="7" fillId="6" borderId="2" xfId="4" applyFill="1" applyBorder="1"/>
    <xf numFmtId="0" fontId="7" fillId="6" borderId="3" xfId="4" applyFill="1" applyBorder="1"/>
    <xf numFmtId="11" fontId="7" fillId="6" borderId="46" xfId="4" applyNumberFormat="1" applyFill="1" applyBorder="1" applyAlignment="1">
      <alignment horizontal="left" vertical="top"/>
    </xf>
    <xf numFmtId="2" fontId="7" fillId="6" borderId="46" xfId="4" applyNumberFormat="1" applyFill="1" applyBorder="1" applyAlignment="1">
      <alignment horizontal="left" vertical="top"/>
    </xf>
    <xf numFmtId="0" fontId="7" fillId="6" borderId="47" xfId="4" applyFill="1" applyBorder="1" applyAlignment="1">
      <alignment wrapText="1"/>
    </xf>
    <xf numFmtId="11" fontId="1" fillId="11" borderId="2" xfId="7" applyNumberFormat="1" applyFill="1" applyBorder="1" applyAlignment="1">
      <alignment horizontal="left" vertical="top" wrapText="1"/>
    </xf>
    <xf numFmtId="11" fontId="1" fillId="11" borderId="25" xfId="7" applyNumberFormat="1" applyFill="1" applyBorder="1" applyAlignment="1">
      <alignment horizontal="left" vertical="top" wrapText="1"/>
    </xf>
    <xf numFmtId="11" fontId="1" fillId="11" borderId="30" xfId="7" applyNumberFormat="1" applyFill="1" applyBorder="1" applyAlignment="1">
      <alignment horizontal="left" vertical="top" wrapText="1"/>
    </xf>
    <xf numFmtId="2" fontId="0" fillId="0" borderId="35" xfId="0" applyNumberFormat="1" applyBorder="1" applyAlignment="1">
      <alignment vertical="top"/>
    </xf>
    <xf numFmtId="2" fontId="0" fillId="0" borderId="35" xfId="1" applyNumberFormat="1" applyFont="1" applyBorder="1" applyAlignment="1"/>
    <xf numFmtId="1" fontId="0" fillId="0" borderId="2" xfId="0" applyNumberFormat="1" applyBorder="1" applyAlignment="1">
      <alignment horizontal="left" vertical="top"/>
    </xf>
    <xf numFmtId="1" fontId="0" fillId="0" borderId="2" xfId="0" applyNumberFormat="1" applyFill="1" applyBorder="1" applyAlignment="1">
      <alignment horizontal="left" vertical="top"/>
    </xf>
    <xf numFmtId="1" fontId="0" fillId="0" borderId="16" xfId="1" applyNumberFormat="1" applyFont="1" applyFill="1" applyBorder="1" applyAlignment="1">
      <alignment horizontal="left" vertical="top"/>
    </xf>
    <xf numFmtId="0" fontId="6" fillId="3" borderId="4" xfId="3" applyFont="1" applyBorder="1" applyAlignment="1">
      <alignment horizontal="left" vertical="top" wrapText="1"/>
    </xf>
    <xf numFmtId="2" fontId="0" fillId="0" borderId="35" xfId="1" applyNumberFormat="1" applyFont="1" applyBorder="1" applyAlignment="1">
      <alignment horizontal="center"/>
    </xf>
    <xf numFmtId="2" fontId="0" fillId="0" borderId="3" xfId="1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3" xfId="0" applyBorder="1" applyAlignment="1">
      <alignment horizontal="center"/>
    </xf>
    <xf numFmtId="2" fontId="0" fillId="0" borderId="35" xfId="0" applyNumberFormat="1" applyBorder="1" applyAlignment="1">
      <alignment horizontal="center" vertical="top"/>
    </xf>
    <xf numFmtId="2" fontId="0" fillId="0" borderId="3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1" fontId="7" fillId="6" borderId="46" xfId="4" applyNumberFormat="1" applyFill="1" applyBorder="1" applyAlignment="1">
      <alignment horizontal="center" vertical="top"/>
    </xf>
    <xf numFmtId="11" fontId="7" fillId="6" borderId="45" xfId="4" applyNumberFormat="1" applyFill="1" applyBorder="1" applyAlignment="1">
      <alignment horizontal="center" vertical="top"/>
    </xf>
    <xf numFmtId="0" fontId="8" fillId="0" borderId="49" xfId="5" applyAlignment="1">
      <alignment horizontal="center" wrapText="1"/>
    </xf>
    <xf numFmtId="0" fontId="12" fillId="3" borderId="4" xfId="3" applyFont="1" applyBorder="1" applyAlignment="1">
      <alignment horizontal="left" vertical="top" wrapText="1"/>
    </xf>
    <xf numFmtId="11" fontId="12" fillId="3" borderId="4" xfId="3" applyNumberFormat="1" applyFont="1" applyBorder="1" applyAlignment="1">
      <alignment horizontal="left" vertical="top" wrapText="1"/>
    </xf>
    <xf numFmtId="0" fontId="12" fillId="3" borderId="13" xfId="3" applyFont="1" applyBorder="1" applyAlignment="1">
      <alignment horizontal="left" vertical="top" wrapText="1"/>
    </xf>
    <xf numFmtId="0" fontId="2" fillId="3" borderId="22" xfId="3" applyFont="1" applyBorder="1" applyAlignment="1">
      <alignment horizontal="center" vertical="center"/>
    </xf>
    <xf numFmtId="0" fontId="3" fillId="3" borderId="20" xfId="3" applyBorder="1" applyAlignment="1">
      <alignment horizontal="center" vertical="center"/>
    </xf>
    <xf numFmtId="0" fontId="3" fillId="3" borderId="19" xfId="3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2" fillId="3" borderId="8" xfId="3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11" fontId="12" fillId="3" borderId="4" xfId="3" applyNumberFormat="1" applyFont="1" applyBorder="1" applyAlignment="1">
      <alignment horizontal="center" vertical="center" wrapText="1"/>
    </xf>
    <xf numFmtId="0" fontId="12" fillId="3" borderId="13" xfId="3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165" fontId="12" fillId="0" borderId="3" xfId="1" applyNumberFormat="1" applyFont="1" applyBorder="1" applyAlignment="1">
      <alignment horizontal="left" vertical="top"/>
    </xf>
    <xf numFmtId="165" fontId="12" fillId="0" borderId="2" xfId="1" applyNumberFormat="1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</cellXfs>
  <cellStyles count="8">
    <cellStyle name="20% - Accent6" xfId="7" builtinId="50"/>
    <cellStyle name="60% - Accent2" xfId="2" builtinId="36"/>
    <cellStyle name="Accent6" xfId="3" builtinId="49"/>
    <cellStyle name="Comma" xfId="1" builtinId="3"/>
    <cellStyle name="Heading 1" xfId="4" builtinId="16"/>
    <cellStyle name="Heading 2" xfId="5" builtinId="17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255E-4F97-4E95-B92B-91C54E3AECB3}">
  <dimension ref="A1:AH257"/>
  <sheetViews>
    <sheetView topLeftCell="A19" zoomScale="95" workbookViewId="0">
      <selection activeCell="A21" sqref="A21:H35"/>
    </sheetView>
  </sheetViews>
  <sheetFormatPr defaultRowHeight="15" x14ac:dyDescent="0.25"/>
  <cols>
    <col min="1" max="1" width="22.85546875" style="2" customWidth="1"/>
    <col min="2" max="3" width="13.5703125" style="1" bestFit="1" customWidth="1"/>
    <col min="4" max="4" width="14.7109375" style="1" bestFit="1" customWidth="1"/>
    <col min="5" max="5" width="15.7109375" style="1" bestFit="1" customWidth="1"/>
    <col min="6" max="6" width="17.42578125" style="1" bestFit="1" customWidth="1"/>
    <col min="7" max="7" width="11.85546875" style="1" bestFit="1" customWidth="1"/>
    <col min="8" max="8" width="15.7109375" style="1" bestFit="1" customWidth="1"/>
    <col min="9" max="9" width="14.42578125" style="1" customWidth="1"/>
    <col min="10" max="10" width="9.140625" style="1" customWidth="1"/>
    <col min="11" max="12" width="9.7109375" style="1" customWidth="1"/>
    <col min="13" max="13" width="20.85546875" style="2" customWidth="1"/>
    <col min="14" max="24" width="9.140625" style="1"/>
    <col min="25" max="25" width="21.28515625" style="2" customWidth="1"/>
    <col min="26" max="16384" width="9.140625" style="1"/>
  </cols>
  <sheetData>
    <row r="1" spans="1:33" s="28" customFormat="1" ht="15.75" thickBot="1" x14ac:dyDescent="0.3">
      <c r="A1" s="77">
        <v>43852</v>
      </c>
      <c r="B1" s="76" t="s">
        <v>25</v>
      </c>
      <c r="C1" s="76" t="s">
        <v>24</v>
      </c>
      <c r="D1" s="76" t="s">
        <v>23</v>
      </c>
      <c r="E1" s="76" t="s">
        <v>22</v>
      </c>
      <c r="F1" s="76" t="s">
        <v>21</v>
      </c>
      <c r="G1" s="76" t="s">
        <v>20</v>
      </c>
      <c r="H1" s="76" t="s">
        <v>19</v>
      </c>
      <c r="I1" s="75" t="s">
        <v>18</v>
      </c>
      <c r="J1" s="28" t="s">
        <v>44</v>
      </c>
      <c r="K1" s="28" t="s">
        <v>43</v>
      </c>
      <c r="L1" s="28" t="s">
        <v>37</v>
      </c>
      <c r="M1" s="27" t="s">
        <v>42</v>
      </c>
      <c r="N1" s="76" t="s">
        <v>25</v>
      </c>
      <c r="O1" s="76" t="s">
        <v>24</v>
      </c>
      <c r="P1" s="76" t="s">
        <v>23</v>
      </c>
      <c r="Q1" s="76" t="s">
        <v>22</v>
      </c>
      <c r="R1" s="76" t="s">
        <v>21</v>
      </c>
      <c r="S1" s="76" t="s">
        <v>20</v>
      </c>
      <c r="T1" s="76" t="s">
        <v>19</v>
      </c>
      <c r="U1" s="75" t="s">
        <v>18</v>
      </c>
      <c r="V1" s="29"/>
      <c r="W1" s="29"/>
      <c r="Y1" s="27" t="s">
        <v>41</v>
      </c>
      <c r="Z1" s="76" t="s">
        <v>25</v>
      </c>
      <c r="AA1" s="76" t="s">
        <v>24</v>
      </c>
      <c r="AB1" s="76" t="s">
        <v>23</v>
      </c>
      <c r="AC1" s="76" t="s">
        <v>22</v>
      </c>
      <c r="AD1" s="76" t="s">
        <v>21</v>
      </c>
      <c r="AE1" s="76" t="s">
        <v>20</v>
      </c>
      <c r="AF1" s="76" t="s">
        <v>19</v>
      </c>
      <c r="AG1" s="75" t="s">
        <v>18</v>
      </c>
    </row>
    <row r="2" spans="1:33" x14ac:dyDescent="0.25">
      <c r="A2" s="20" t="s">
        <v>17</v>
      </c>
      <c r="B2" s="8">
        <v>7.28</v>
      </c>
      <c r="C2" s="7">
        <v>7.31</v>
      </c>
      <c r="D2" s="7">
        <v>7.85</v>
      </c>
      <c r="E2" s="7">
        <v>7.37</v>
      </c>
      <c r="F2" s="74">
        <v>7.25</v>
      </c>
      <c r="G2" s="7">
        <v>7.28</v>
      </c>
      <c r="H2" s="7">
        <v>7.31</v>
      </c>
      <c r="I2" s="19">
        <v>7.37</v>
      </c>
      <c r="J2" s="1">
        <f t="shared" ref="J2:J10" si="0">MAX(B2:I2)</f>
        <v>7.85</v>
      </c>
      <c r="K2" s="1">
        <f t="shared" ref="K2:K10" si="1">MIN(B2:I2)</f>
        <v>7.25</v>
      </c>
      <c r="L2" s="1">
        <v>7.5</v>
      </c>
      <c r="M2" s="20" t="s">
        <v>17</v>
      </c>
      <c r="N2" s="8"/>
      <c r="O2" s="7"/>
      <c r="P2" s="7"/>
      <c r="Q2" s="7"/>
      <c r="R2" s="7"/>
      <c r="S2" s="7"/>
      <c r="T2" s="7"/>
      <c r="U2" s="19"/>
      <c r="Y2" s="20" t="s">
        <v>17</v>
      </c>
      <c r="Z2" s="8"/>
      <c r="AA2" s="7"/>
      <c r="AB2" s="7"/>
      <c r="AC2" s="7"/>
      <c r="AD2" s="7"/>
      <c r="AE2" s="7"/>
      <c r="AF2" s="7"/>
      <c r="AG2" s="19"/>
    </row>
    <row r="3" spans="1:33" x14ac:dyDescent="0.25">
      <c r="A3" s="18" t="s">
        <v>16</v>
      </c>
      <c r="B3" s="4">
        <v>26.6</v>
      </c>
      <c r="C3" s="3">
        <v>27.4</v>
      </c>
      <c r="D3" s="3">
        <v>27.6</v>
      </c>
      <c r="E3" s="3">
        <v>27.9</v>
      </c>
      <c r="F3" s="73">
        <v>26.7</v>
      </c>
      <c r="G3" s="3">
        <v>28.2</v>
      </c>
      <c r="H3" s="3">
        <v>26.3</v>
      </c>
      <c r="I3" s="17">
        <v>28.6</v>
      </c>
      <c r="J3" s="1">
        <f t="shared" si="0"/>
        <v>28.6</v>
      </c>
      <c r="K3" s="1">
        <f t="shared" si="1"/>
        <v>26.3</v>
      </c>
      <c r="M3" s="18" t="s">
        <v>16</v>
      </c>
      <c r="N3" s="4"/>
      <c r="O3" s="3"/>
      <c r="P3" s="3"/>
      <c r="Q3" s="3"/>
      <c r="R3" s="3"/>
      <c r="S3" s="3"/>
      <c r="T3" s="3"/>
      <c r="U3" s="17"/>
      <c r="Y3" s="18" t="s">
        <v>16</v>
      </c>
      <c r="Z3" s="4"/>
      <c r="AA3" s="3"/>
      <c r="AB3" s="3"/>
      <c r="AC3" s="3"/>
      <c r="AD3" s="3"/>
      <c r="AE3" s="3"/>
      <c r="AF3" s="3"/>
      <c r="AG3" s="17"/>
    </row>
    <row r="4" spans="1:33" x14ac:dyDescent="0.25">
      <c r="A4" s="18" t="s">
        <v>15</v>
      </c>
      <c r="B4" s="4">
        <v>4.5</v>
      </c>
      <c r="C4" s="3">
        <v>4.4000000000000004</v>
      </c>
      <c r="D4" s="3">
        <v>5.5</v>
      </c>
      <c r="E4" s="3">
        <v>4.4000000000000004</v>
      </c>
      <c r="F4" s="73">
        <v>4.5</v>
      </c>
      <c r="G4" s="3">
        <v>4.9000000000000004</v>
      </c>
      <c r="H4" s="3">
        <v>4.5</v>
      </c>
      <c r="I4" s="17">
        <v>4.8</v>
      </c>
      <c r="J4" s="1">
        <f t="shared" si="0"/>
        <v>5.5</v>
      </c>
      <c r="K4" s="1">
        <f t="shared" si="1"/>
        <v>4.4000000000000004</v>
      </c>
      <c r="M4" s="18" t="s">
        <v>15</v>
      </c>
      <c r="N4" s="4"/>
      <c r="O4" s="3"/>
      <c r="P4" s="3"/>
      <c r="Q4" s="3"/>
      <c r="R4" s="3"/>
      <c r="S4" s="3"/>
      <c r="T4" s="3"/>
      <c r="U4" s="17"/>
      <c r="Y4" s="18" t="s">
        <v>15</v>
      </c>
      <c r="Z4" s="4"/>
      <c r="AA4" s="3"/>
      <c r="AB4" s="3"/>
      <c r="AC4" s="3"/>
      <c r="AD4" s="3"/>
      <c r="AE4" s="3"/>
      <c r="AF4" s="3"/>
      <c r="AG4" s="17"/>
    </row>
    <row r="5" spans="1:33" x14ac:dyDescent="0.25">
      <c r="A5" s="18" t="s">
        <v>14</v>
      </c>
      <c r="B5" s="4">
        <v>28.6</v>
      </c>
      <c r="C5" s="3">
        <v>28.7</v>
      </c>
      <c r="D5" s="3">
        <v>28.5</v>
      </c>
      <c r="E5" s="3">
        <v>28.7</v>
      </c>
      <c r="F5" s="73">
        <v>28.7</v>
      </c>
      <c r="G5" s="3">
        <v>28.6</v>
      </c>
      <c r="H5" s="3">
        <v>28.7</v>
      </c>
      <c r="I5" s="17">
        <v>28.8</v>
      </c>
      <c r="J5" s="1">
        <f t="shared" si="0"/>
        <v>28.8</v>
      </c>
      <c r="K5" s="1">
        <f t="shared" si="1"/>
        <v>28.5</v>
      </c>
      <c r="M5" s="18" t="s">
        <v>14</v>
      </c>
      <c r="N5" s="4"/>
      <c r="O5" s="3"/>
      <c r="P5" s="3"/>
      <c r="Q5" s="3"/>
      <c r="R5" s="3"/>
      <c r="S5" s="3"/>
      <c r="T5" s="3"/>
      <c r="U5" s="17"/>
      <c r="Y5" s="18" t="s">
        <v>14</v>
      </c>
      <c r="Z5" s="4"/>
      <c r="AA5" s="3"/>
      <c r="AB5" s="3"/>
      <c r="AC5" s="3"/>
      <c r="AD5" s="3"/>
      <c r="AE5" s="3"/>
      <c r="AF5" s="3"/>
      <c r="AG5" s="17"/>
    </row>
    <row r="6" spans="1:33" x14ac:dyDescent="0.25">
      <c r="A6" s="18" t="s">
        <v>13</v>
      </c>
      <c r="B6" s="4">
        <v>0.04</v>
      </c>
      <c r="C6" s="3">
        <v>0.04</v>
      </c>
      <c r="D6" s="3">
        <v>0.06</v>
      </c>
      <c r="E6" s="3">
        <v>7.0000000000000007E-2</v>
      </c>
      <c r="F6" s="73">
        <v>0.28999999999999998</v>
      </c>
      <c r="G6" s="3">
        <v>0.62</v>
      </c>
      <c r="H6" s="3">
        <v>0.99</v>
      </c>
      <c r="I6" s="17">
        <v>0.61</v>
      </c>
      <c r="J6" s="1">
        <f t="shared" si="0"/>
        <v>0.99</v>
      </c>
      <c r="K6" s="1">
        <f t="shared" si="1"/>
        <v>0.04</v>
      </c>
      <c r="M6" s="18" t="s">
        <v>13</v>
      </c>
      <c r="N6" s="4"/>
      <c r="O6" s="3"/>
      <c r="P6" s="3"/>
      <c r="Q6" s="3"/>
      <c r="R6" s="3"/>
      <c r="S6" s="3"/>
      <c r="T6" s="3"/>
      <c r="U6" s="17"/>
      <c r="Y6" s="18" t="s">
        <v>13</v>
      </c>
      <c r="Z6" s="4"/>
      <c r="AA6" s="3"/>
      <c r="AB6" s="3"/>
      <c r="AC6" s="3"/>
      <c r="AD6" s="3"/>
      <c r="AE6" s="3"/>
      <c r="AF6" s="3"/>
      <c r="AG6" s="17"/>
    </row>
    <row r="7" spans="1:33" x14ac:dyDescent="0.25">
      <c r="A7" s="18" t="s">
        <v>12</v>
      </c>
      <c r="B7" s="4">
        <v>2.3199999999999998</v>
      </c>
      <c r="C7" s="3">
        <v>1.85</v>
      </c>
      <c r="D7" s="3">
        <v>0.14000000000000001</v>
      </c>
      <c r="E7" s="3">
        <v>3.64</v>
      </c>
      <c r="F7" s="73">
        <v>3.57</v>
      </c>
      <c r="G7" s="3">
        <v>0.63</v>
      </c>
      <c r="H7" s="3">
        <v>1.69</v>
      </c>
      <c r="I7" s="17">
        <v>0.83</v>
      </c>
      <c r="J7" s="1">
        <f t="shared" si="0"/>
        <v>3.64</v>
      </c>
      <c r="K7" s="1">
        <f t="shared" si="1"/>
        <v>0.14000000000000001</v>
      </c>
      <c r="M7" s="18" t="s">
        <v>12</v>
      </c>
      <c r="N7" s="4"/>
      <c r="O7" s="3"/>
      <c r="P7" s="3"/>
      <c r="Q7" s="3"/>
      <c r="R7" s="3"/>
      <c r="S7" s="3"/>
      <c r="T7" s="3"/>
      <c r="U7" s="17"/>
      <c r="Y7" s="18" t="s">
        <v>12</v>
      </c>
      <c r="Z7" s="4"/>
      <c r="AA7" s="3"/>
      <c r="AB7" s="3"/>
      <c r="AC7" s="3"/>
      <c r="AD7" s="3"/>
      <c r="AE7" s="3"/>
      <c r="AF7" s="3"/>
      <c r="AG7" s="17"/>
    </row>
    <row r="8" spans="1:33" ht="30" x14ac:dyDescent="0.25">
      <c r="A8" s="18" t="s">
        <v>11</v>
      </c>
      <c r="B8" s="4">
        <v>23.26</v>
      </c>
      <c r="C8" s="3">
        <v>23.39</v>
      </c>
      <c r="D8" s="3">
        <v>5.0000000000000001E-3</v>
      </c>
      <c r="E8" s="3">
        <v>24.001000000000001</v>
      </c>
      <c r="F8" s="73">
        <v>25.684999999999999</v>
      </c>
      <c r="G8" s="3">
        <v>4.8209999999999997</v>
      </c>
      <c r="H8" s="3">
        <v>5.2919999999999998</v>
      </c>
      <c r="I8" s="17">
        <v>4.9279999999999999</v>
      </c>
      <c r="J8" s="1">
        <f t="shared" si="0"/>
        <v>25.684999999999999</v>
      </c>
      <c r="K8" s="1">
        <f t="shared" si="1"/>
        <v>5.0000000000000001E-3</v>
      </c>
      <c r="M8" s="18" t="s">
        <v>11</v>
      </c>
      <c r="N8" s="4"/>
      <c r="O8" s="3"/>
      <c r="P8" s="3"/>
      <c r="Q8" s="3"/>
      <c r="R8" s="3"/>
      <c r="S8" s="3"/>
      <c r="T8" s="3"/>
      <c r="U8" s="17"/>
      <c r="Y8" s="18" t="s">
        <v>11</v>
      </c>
      <c r="Z8" s="4"/>
      <c r="AA8" s="3"/>
      <c r="AB8" s="3"/>
      <c r="AC8" s="3"/>
      <c r="AD8" s="3"/>
      <c r="AE8" s="3"/>
      <c r="AF8" s="3"/>
      <c r="AG8" s="17"/>
    </row>
    <row r="9" spans="1:33" x14ac:dyDescent="0.25">
      <c r="A9" s="18" t="s">
        <v>10</v>
      </c>
      <c r="B9" s="47">
        <v>91</v>
      </c>
      <c r="C9" s="31">
        <v>91</v>
      </c>
      <c r="D9" s="31">
        <v>2</v>
      </c>
      <c r="E9" s="31">
        <v>91</v>
      </c>
      <c r="F9" s="54">
        <v>91</v>
      </c>
      <c r="G9" s="31">
        <v>43</v>
      </c>
      <c r="H9" s="31">
        <v>43</v>
      </c>
      <c r="I9" s="46">
        <v>43</v>
      </c>
      <c r="J9" s="1">
        <f t="shared" si="0"/>
        <v>91</v>
      </c>
      <c r="K9" s="1">
        <f t="shared" si="1"/>
        <v>2</v>
      </c>
      <c r="M9" s="18" t="s">
        <v>10</v>
      </c>
      <c r="N9" s="47"/>
      <c r="O9" s="31"/>
      <c r="P9" s="31"/>
      <c r="Q9" s="31"/>
      <c r="R9" s="31"/>
      <c r="S9" s="31"/>
      <c r="T9" s="31"/>
      <c r="U9" s="46"/>
      <c r="Y9" s="18" t="s">
        <v>10</v>
      </c>
      <c r="Z9" s="47"/>
      <c r="AA9" s="31"/>
      <c r="AB9" s="31"/>
      <c r="AC9" s="31"/>
      <c r="AD9" s="31"/>
      <c r="AE9" s="31"/>
      <c r="AF9" s="31"/>
      <c r="AG9" s="46"/>
    </row>
    <row r="10" spans="1:33" x14ac:dyDescent="0.25">
      <c r="A10" s="18" t="s">
        <v>9</v>
      </c>
      <c r="B10" s="72">
        <v>0.4</v>
      </c>
      <c r="C10" s="70">
        <v>0.4</v>
      </c>
      <c r="D10" s="70">
        <v>0.5</v>
      </c>
      <c r="E10" s="70">
        <v>0.4</v>
      </c>
      <c r="F10" s="71">
        <v>0.45</v>
      </c>
      <c r="G10" s="70">
        <v>0.45</v>
      </c>
      <c r="H10" s="70">
        <v>0.45</v>
      </c>
      <c r="I10" s="69">
        <v>0.45</v>
      </c>
      <c r="J10" s="1">
        <f t="shared" si="0"/>
        <v>0.5</v>
      </c>
      <c r="K10" s="1">
        <f t="shared" si="1"/>
        <v>0.4</v>
      </c>
      <c r="M10" s="18" t="s">
        <v>9</v>
      </c>
      <c r="N10" s="47"/>
      <c r="O10" s="31"/>
      <c r="P10" s="31"/>
      <c r="Q10" s="31"/>
      <c r="R10" s="31"/>
      <c r="S10" s="31"/>
      <c r="T10" s="31"/>
      <c r="U10" s="46"/>
      <c r="Y10" s="18" t="s">
        <v>9</v>
      </c>
      <c r="Z10" s="47"/>
      <c r="AA10" s="31"/>
      <c r="AB10" s="31"/>
      <c r="AC10" s="31"/>
      <c r="AD10" s="31"/>
      <c r="AE10" s="31"/>
      <c r="AF10" s="31"/>
      <c r="AG10" s="46"/>
    </row>
    <row r="11" spans="1:33" ht="30" x14ac:dyDescent="0.25">
      <c r="A11" s="18" t="s">
        <v>8</v>
      </c>
      <c r="B11" s="47" t="s">
        <v>32</v>
      </c>
      <c r="C11" s="47" t="s">
        <v>32</v>
      </c>
      <c r="D11" s="47" t="s">
        <v>32</v>
      </c>
      <c r="E11" s="47" t="s">
        <v>32</v>
      </c>
      <c r="F11" s="68" t="s">
        <v>32</v>
      </c>
      <c r="G11" s="47" t="s">
        <v>32</v>
      </c>
      <c r="H11" s="47" t="s">
        <v>32</v>
      </c>
      <c r="I11" s="67" t="s">
        <v>32</v>
      </c>
      <c r="M11" s="18" t="s">
        <v>8</v>
      </c>
      <c r="N11" s="47"/>
      <c r="O11" s="31"/>
      <c r="P11" s="31"/>
      <c r="Q11" s="31"/>
      <c r="R11" s="31"/>
      <c r="S11" s="31"/>
      <c r="T11" s="31"/>
      <c r="U11" s="46"/>
      <c r="Y11" s="18" t="s">
        <v>8</v>
      </c>
      <c r="Z11" s="47"/>
      <c r="AA11" s="31"/>
      <c r="AB11" s="31"/>
      <c r="AC11" s="31"/>
      <c r="AD11" s="31"/>
      <c r="AE11" s="31"/>
      <c r="AF11" s="31"/>
      <c r="AG11" s="46"/>
    </row>
    <row r="12" spans="1:33" ht="30" x14ac:dyDescent="0.25">
      <c r="A12" s="18" t="s">
        <v>7</v>
      </c>
      <c r="B12" s="66">
        <v>1</v>
      </c>
      <c r="C12" s="64">
        <v>0.6</v>
      </c>
      <c r="D12" s="64">
        <v>0</v>
      </c>
      <c r="E12" s="64">
        <v>0.8</v>
      </c>
      <c r="F12" s="65">
        <v>0.8</v>
      </c>
      <c r="G12" s="64">
        <v>0.8</v>
      </c>
      <c r="H12" s="64">
        <v>1</v>
      </c>
      <c r="I12" s="63">
        <v>1</v>
      </c>
      <c r="J12" s="1">
        <f>MAX(B12:I12)</f>
        <v>1</v>
      </c>
      <c r="K12" s="1">
        <f>MIN(B12:I12)</f>
        <v>0</v>
      </c>
      <c r="L12" s="1" t="s">
        <v>34</v>
      </c>
      <c r="M12" s="18" t="s">
        <v>7</v>
      </c>
      <c r="N12" s="47"/>
      <c r="O12" s="31"/>
      <c r="P12" s="31"/>
      <c r="Q12" s="31"/>
      <c r="R12" s="31"/>
      <c r="S12" s="31"/>
      <c r="T12" s="31"/>
      <c r="U12" s="46"/>
      <c r="Y12" s="18" t="s">
        <v>7</v>
      </c>
      <c r="Z12" s="47"/>
      <c r="AA12" s="31"/>
      <c r="AB12" s="31"/>
      <c r="AC12" s="31"/>
      <c r="AD12" s="31"/>
      <c r="AE12" s="31"/>
      <c r="AF12" s="31"/>
      <c r="AG12" s="46"/>
    </row>
    <row r="13" spans="1:33" ht="30" x14ac:dyDescent="0.25">
      <c r="A13" s="18" t="s">
        <v>6</v>
      </c>
      <c r="B13" s="66">
        <v>1</v>
      </c>
      <c r="C13" s="64">
        <v>1.2</v>
      </c>
      <c r="D13" s="64">
        <v>0</v>
      </c>
      <c r="E13" s="64">
        <v>1.8</v>
      </c>
      <c r="F13" s="65">
        <v>0.8</v>
      </c>
      <c r="G13" s="64">
        <v>0.8</v>
      </c>
      <c r="H13" s="64">
        <v>0.8</v>
      </c>
      <c r="I13" s="63">
        <v>0.8</v>
      </c>
      <c r="J13" s="1">
        <f>MAX(B13:I13)</f>
        <v>1.8</v>
      </c>
      <c r="K13" s="1">
        <f>MIN(B13:I13)</f>
        <v>0</v>
      </c>
      <c r="L13" s="1" t="s">
        <v>33</v>
      </c>
      <c r="M13" s="18" t="s">
        <v>6</v>
      </c>
      <c r="N13" s="47"/>
      <c r="O13" s="31"/>
      <c r="P13" s="31"/>
      <c r="Q13" s="31"/>
      <c r="R13" s="31"/>
      <c r="S13" s="31"/>
      <c r="T13" s="31"/>
      <c r="U13" s="46"/>
      <c r="Y13" s="18" t="s">
        <v>6</v>
      </c>
      <c r="Z13" s="47"/>
      <c r="AA13" s="31"/>
      <c r="AB13" s="31"/>
      <c r="AC13" s="31"/>
      <c r="AD13" s="31"/>
      <c r="AE13" s="31"/>
      <c r="AF13" s="31"/>
      <c r="AG13" s="46"/>
    </row>
    <row r="14" spans="1:33" x14ac:dyDescent="0.25">
      <c r="A14" s="18" t="s">
        <v>5</v>
      </c>
      <c r="B14" s="62">
        <v>43825</v>
      </c>
      <c r="C14" s="61">
        <v>43820</v>
      </c>
      <c r="D14" s="56" t="s">
        <v>32</v>
      </c>
      <c r="E14" s="61">
        <v>43833</v>
      </c>
      <c r="F14" s="60">
        <v>43828</v>
      </c>
      <c r="G14" s="56" t="s">
        <v>32</v>
      </c>
      <c r="H14" s="56" t="s">
        <v>32</v>
      </c>
      <c r="I14" s="55" t="s">
        <v>32</v>
      </c>
      <c r="M14" s="18" t="s">
        <v>5</v>
      </c>
      <c r="N14" s="47"/>
      <c r="O14" s="31"/>
      <c r="P14" s="31"/>
      <c r="Q14" s="31"/>
      <c r="R14" s="31"/>
      <c r="S14" s="31"/>
      <c r="T14" s="31"/>
      <c r="U14" s="46"/>
      <c r="Y14" s="18" t="s">
        <v>5</v>
      </c>
      <c r="Z14" s="47"/>
      <c r="AA14" s="31"/>
      <c r="AB14" s="31"/>
      <c r="AC14" s="31"/>
      <c r="AD14" s="31"/>
      <c r="AE14" s="31"/>
      <c r="AF14" s="31"/>
      <c r="AG14" s="46"/>
    </row>
    <row r="15" spans="1:33" x14ac:dyDescent="0.25">
      <c r="A15" s="18" t="s">
        <v>4</v>
      </c>
      <c r="B15" s="59">
        <v>0.5</v>
      </c>
      <c r="C15" s="58">
        <v>0.5</v>
      </c>
      <c r="D15" s="56"/>
      <c r="E15" s="58">
        <v>0.25</v>
      </c>
      <c r="F15" s="57">
        <v>0.5</v>
      </c>
      <c r="G15" s="56"/>
      <c r="H15" s="56"/>
      <c r="I15" s="55"/>
      <c r="M15" s="18" t="s">
        <v>4</v>
      </c>
      <c r="N15" s="47"/>
      <c r="O15" s="31"/>
      <c r="P15" s="31"/>
      <c r="Q15" s="31"/>
      <c r="R15" s="31"/>
      <c r="S15" s="31"/>
      <c r="T15" s="31"/>
      <c r="U15" s="46"/>
      <c r="Y15" s="18" t="s">
        <v>4</v>
      </c>
      <c r="Z15" s="47"/>
      <c r="AA15" s="31"/>
      <c r="AB15" s="31"/>
      <c r="AC15" s="31"/>
      <c r="AD15" s="31"/>
      <c r="AE15" s="31"/>
      <c r="AF15" s="31"/>
      <c r="AG15" s="46"/>
    </row>
    <row r="16" spans="1:33" x14ac:dyDescent="0.25">
      <c r="A16" s="18" t="s">
        <v>3</v>
      </c>
      <c r="B16" s="47">
        <f>B14-A1</f>
        <v>-27</v>
      </c>
      <c r="C16" s="47">
        <f>C14-A1</f>
        <v>-32</v>
      </c>
      <c r="D16" s="31"/>
      <c r="E16" s="31">
        <f>E14-A1</f>
        <v>-19</v>
      </c>
      <c r="F16" s="54">
        <f>F14-A1</f>
        <v>-24</v>
      </c>
      <c r="G16" s="31"/>
      <c r="H16" s="31"/>
      <c r="I16" s="46"/>
      <c r="M16" s="18" t="s">
        <v>3</v>
      </c>
      <c r="N16" s="47"/>
      <c r="O16" s="31"/>
      <c r="P16" s="31"/>
      <c r="Q16" s="31"/>
      <c r="R16" s="34"/>
      <c r="S16" s="47"/>
      <c r="T16" s="31"/>
      <c r="U16" s="46"/>
      <c r="Y16" s="18" t="s">
        <v>3</v>
      </c>
      <c r="Z16" s="47"/>
      <c r="AA16" s="31"/>
      <c r="AB16" s="34"/>
      <c r="AC16" s="47"/>
      <c r="AD16" s="31"/>
      <c r="AE16" s="31"/>
      <c r="AF16" s="31"/>
      <c r="AG16" s="46"/>
    </row>
    <row r="17" spans="1:34" x14ac:dyDescent="0.25">
      <c r="A17" s="18" t="s">
        <v>2</v>
      </c>
      <c r="B17" s="47">
        <v>2.56</v>
      </c>
      <c r="C17" s="31">
        <v>2.57</v>
      </c>
      <c r="D17" s="31">
        <v>1.5</v>
      </c>
      <c r="E17" s="31">
        <v>2.5</v>
      </c>
      <c r="F17" s="54">
        <v>2.5</v>
      </c>
      <c r="G17" s="31">
        <v>2.25</v>
      </c>
      <c r="H17" s="31">
        <v>2.06</v>
      </c>
      <c r="I17" s="46">
        <v>1.4</v>
      </c>
      <c r="J17" s="1">
        <f>MAX(B17:I17)</f>
        <v>2.57</v>
      </c>
      <c r="K17" s="1">
        <f>MIN(B17:I17)</f>
        <v>1.4</v>
      </c>
      <c r="M17" s="18" t="s">
        <v>2</v>
      </c>
      <c r="N17" s="47"/>
      <c r="O17" s="31"/>
      <c r="P17" s="31"/>
      <c r="Q17" s="31"/>
      <c r="R17" s="31"/>
      <c r="S17" s="31"/>
      <c r="T17" s="31"/>
      <c r="U17" s="46"/>
      <c r="Y17" s="18" t="s">
        <v>2</v>
      </c>
      <c r="Z17" s="47"/>
      <c r="AA17" s="31"/>
      <c r="AB17" s="31"/>
      <c r="AC17" s="31"/>
      <c r="AD17" s="31"/>
      <c r="AE17" s="31"/>
      <c r="AF17" s="31"/>
      <c r="AG17" s="46"/>
    </row>
    <row r="18" spans="1:34" ht="30" x14ac:dyDescent="0.25">
      <c r="A18" s="48" t="s">
        <v>1</v>
      </c>
      <c r="B18" s="53">
        <v>7812499.9999999972</v>
      </c>
      <c r="C18" s="50">
        <v>5099477.333333333</v>
      </c>
      <c r="D18" s="50">
        <v>40399.333333333336</v>
      </c>
      <c r="E18" s="52">
        <v>1576765.33333333</v>
      </c>
      <c r="F18" s="51">
        <v>13833750.666666666</v>
      </c>
      <c r="G18" s="50">
        <v>76703.333333333328</v>
      </c>
      <c r="H18" s="50">
        <v>13967740.666666666</v>
      </c>
      <c r="I18" s="49">
        <v>6299322.666666667</v>
      </c>
      <c r="J18" s="42">
        <f>MAX(B18:I18)</f>
        <v>13967740.666666666</v>
      </c>
      <c r="K18" s="42">
        <f>MIN(B18:I18)</f>
        <v>40399.333333333336</v>
      </c>
      <c r="M18" s="48" t="s">
        <v>1</v>
      </c>
      <c r="N18" s="47"/>
      <c r="O18" s="31"/>
      <c r="P18" s="31"/>
      <c r="Q18" s="31"/>
      <c r="R18" s="34"/>
      <c r="S18" s="47"/>
      <c r="T18" s="31"/>
      <c r="U18" s="46"/>
      <c r="Y18" s="48" t="s">
        <v>1</v>
      </c>
      <c r="Z18" s="47"/>
      <c r="AA18" s="31"/>
      <c r="AB18" s="34"/>
      <c r="AC18" s="47"/>
      <c r="AD18" s="31"/>
      <c r="AE18" s="31"/>
      <c r="AF18" s="31"/>
      <c r="AG18" s="46"/>
    </row>
    <row r="19" spans="1:34" ht="18" customHeight="1" thickBot="1" x14ac:dyDescent="0.3">
      <c r="A19" s="14" t="s">
        <v>0</v>
      </c>
      <c r="B19" s="13">
        <v>577.75199999999995</v>
      </c>
      <c r="C19" s="12">
        <v>149.46</v>
      </c>
      <c r="D19" s="12">
        <v>20.024999999999999</v>
      </c>
      <c r="E19" s="12">
        <v>90.594399999999993</v>
      </c>
      <c r="F19" s="45">
        <v>898.00699999999995</v>
      </c>
      <c r="G19" s="12">
        <v>67.804000000000002</v>
      </c>
      <c r="H19" s="12">
        <v>845.55100000000004</v>
      </c>
      <c r="I19" s="11">
        <v>482.64699999999999</v>
      </c>
      <c r="J19" s="1">
        <f>MAX(B19:I19)</f>
        <v>898.00699999999995</v>
      </c>
      <c r="K19" s="1">
        <f>MIN(B19:I19)</f>
        <v>20.024999999999999</v>
      </c>
      <c r="M19" s="14" t="s">
        <v>0</v>
      </c>
      <c r="N19" s="13"/>
      <c r="O19" s="12"/>
      <c r="P19" s="12"/>
      <c r="Q19" s="12"/>
      <c r="R19" s="12"/>
      <c r="S19" s="12"/>
      <c r="T19" s="12"/>
      <c r="U19" s="11"/>
      <c r="Y19" s="14" t="s">
        <v>0</v>
      </c>
      <c r="Z19" s="13"/>
      <c r="AA19" s="12"/>
      <c r="AB19" s="12"/>
      <c r="AC19" s="12"/>
      <c r="AD19" s="12"/>
      <c r="AE19" s="12"/>
      <c r="AF19" s="12"/>
      <c r="AG19" s="11"/>
    </row>
    <row r="20" spans="1:34" ht="15.75" thickBot="1" x14ac:dyDescent="0.3"/>
    <row r="21" spans="1:34" s="22" customFormat="1" ht="15.75" thickBot="1" x14ac:dyDescent="0.3">
      <c r="A21" s="44" t="s">
        <v>40</v>
      </c>
      <c r="B21" s="26" t="s">
        <v>25</v>
      </c>
      <c r="C21" s="25" t="s">
        <v>24</v>
      </c>
      <c r="D21" s="25" t="s">
        <v>23</v>
      </c>
      <c r="E21" s="25" t="s">
        <v>22</v>
      </c>
      <c r="F21" s="25" t="s">
        <v>21</v>
      </c>
      <c r="G21" s="123" t="s">
        <v>20</v>
      </c>
      <c r="H21" s="25" t="s">
        <v>19</v>
      </c>
      <c r="I21" s="24" t="s">
        <v>18</v>
      </c>
      <c r="J21" s="23" t="s">
        <v>39</v>
      </c>
      <c r="K21" s="22" t="s">
        <v>38</v>
      </c>
      <c r="L21" s="30" t="s">
        <v>37</v>
      </c>
      <c r="M21" s="27" t="s">
        <v>36</v>
      </c>
      <c r="N21" s="26" t="s">
        <v>25</v>
      </c>
      <c r="O21" s="25" t="s">
        <v>24</v>
      </c>
      <c r="P21" s="25" t="s">
        <v>23</v>
      </c>
      <c r="Q21" s="25" t="s">
        <v>22</v>
      </c>
      <c r="R21" s="25" t="s">
        <v>21</v>
      </c>
      <c r="S21" s="25" t="s">
        <v>20</v>
      </c>
      <c r="T21" s="25" t="s">
        <v>19</v>
      </c>
      <c r="U21" s="24" t="s">
        <v>18</v>
      </c>
      <c r="V21" s="29"/>
      <c r="W21" s="29"/>
      <c r="X21" s="28"/>
      <c r="Y21" s="27" t="s">
        <v>35</v>
      </c>
      <c r="Z21" s="26" t="s">
        <v>25</v>
      </c>
      <c r="AA21" s="25" t="s">
        <v>24</v>
      </c>
      <c r="AB21" s="25" t="s">
        <v>23</v>
      </c>
      <c r="AC21" s="25" t="s">
        <v>22</v>
      </c>
      <c r="AD21" s="25" t="s">
        <v>21</v>
      </c>
      <c r="AE21" s="25" t="s">
        <v>20</v>
      </c>
      <c r="AF21" s="25" t="s">
        <v>19</v>
      </c>
      <c r="AG21" s="24" t="s">
        <v>18</v>
      </c>
      <c r="AH21" s="23"/>
    </row>
    <row r="22" spans="1:34" s="7" customFormat="1" x14ac:dyDescent="0.25">
      <c r="A22" s="20" t="s">
        <v>17</v>
      </c>
      <c r="B22" s="226">
        <v>8.16</v>
      </c>
      <c r="C22" s="227">
        <v>8.1199999999999992</v>
      </c>
      <c r="D22" s="7">
        <v>7.85</v>
      </c>
      <c r="E22" s="7">
        <v>7.43</v>
      </c>
      <c r="F22" s="7">
        <v>7.61</v>
      </c>
      <c r="G22" s="124">
        <v>7.62</v>
      </c>
      <c r="H22" s="7">
        <v>7.59</v>
      </c>
      <c r="I22" s="19">
        <v>7.77</v>
      </c>
      <c r="J22" s="1">
        <f t="shared" ref="J22:J45" si="2">MAX(B22:I22)</f>
        <v>8.16</v>
      </c>
      <c r="K22" s="1">
        <f t="shared" ref="K22:K45" si="3">MIN(B22:I22)</f>
        <v>7.43</v>
      </c>
      <c r="L22" s="1">
        <v>7.5</v>
      </c>
      <c r="M22" s="20" t="s">
        <v>17</v>
      </c>
      <c r="N22" s="8"/>
      <c r="U22" s="19"/>
      <c r="V22" s="21"/>
      <c r="W22" s="21"/>
      <c r="X22" s="21"/>
      <c r="Y22" s="20" t="s">
        <v>17</v>
      </c>
      <c r="Z22" s="8"/>
      <c r="AG22" s="19"/>
      <c r="AH22" s="8"/>
    </row>
    <row r="23" spans="1:34" s="3" customFormat="1" x14ac:dyDescent="0.25">
      <c r="A23" s="18" t="s">
        <v>16</v>
      </c>
      <c r="B23" s="228">
        <v>27.6</v>
      </c>
      <c r="C23" s="229">
        <v>27.1</v>
      </c>
      <c r="D23" s="3">
        <v>28.4</v>
      </c>
      <c r="E23" s="3">
        <v>28.2</v>
      </c>
      <c r="F23" s="3">
        <v>28.2</v>
      </c>
      <c r="G23" s="125">
        <v>28.4</v>
      </c>
      <c r="H23" s="3">
        <v>28.2</v>
      </c>
      <c r="I23" s="17">
        <v>28.8</v>
      </c>
      <c r="J23" s="1">
        <f t="shared" si="2"/>
        <v>28.8</v>
      </c>
      <c r="K23" s="1">
        <f t="shared" si="3"/>
        <v>27.1</v>
      </c>
      <c r="L23" s="1"/>
      <c r="M23" s="18" t="s">
        <v>16</v>
      </c>
      <c r="N23" s="4"/>
      <c r="U23" s="17"/>
      <c r="V23" s="15"/>
      <c r="W23" s="15"/>
      <c r="X23" s="15"/>
      <c r="Y23" s="18" t="s">
        <v>16</v>
      </c>
      <c r="Z23" s="4"/>
      <c r="AG23" s="17"/>
      <c r="AH23" s="4"/>
    </row>
    <row r="24" spans="1:34" s="3" customFormat="1" x14ac:dyDescent="0.25">
      <c r="A24" s="18" t="s">
        <v>15</v>
      </c>
      <c r="B24" s="228"/>
      <c r="C24" s="229"/>
      <c r="D24" s="3">
        <v>4.5</v>
      </c>
      <c r="E24" s="3">
        <v>4.5</v>
      </c>
      <c r="F24" s="3">
        <v>4.5999999999999996</v>
      </c>
      <c r="G24" s="125">
        <v>5</v>
      </c>
      <c r="H24" s="3">
        <v>4.5999999999999996</v>
      </c>
      <c r="I24" s="17">
        <v>5.2</v>
      </c>
      <c r="J24" s="1">
        <f t="shared" si="2"/>
        <v>5.2</v>
      </c>
      <c r="K24" s="1">
        <f t="shared" si="3"/>
        <v>4.5</v>
      </c>
      <c r="L24" s="1"/>
      <c r="M24" s="18" t="s">
        <v>15</v>
      </c>
      <c r="N24" s="4"/>
      <c r="U24" s="17"/>
      <c r="V24" s="15"/>
      <c r="W24" s="15"/>
      <c r="X24" s="15"/>
      <c r="Y24" s="18" t="s">
        <v>15</v>
      </c>
      <c r="Z24" s="4"/>
      <c r="AG24" s="17"/>
      <c r="AH24" s="4"/>
    </row>
    <row r="25" spans="1:34" s="3" customFormat="1" x14ac:dyDescent="0.25">
      <c r="A25" s="18" t="s">
        <v>14</v>
      </c>
      <c r="B25" s="228"/>
      <c r="C25" s="229"/>
      <c r="D25" s="3">
        <v>28.6</v>
      </c>
      <c r="E25" s="3">
        <v>28.6</v>
      </c>
      <c r="F25" s="3">
        <v>28.5</v>
      </c>
      <c r="G25" s="125">
        <v>28.4</v>
      </c>
      <c r="H25" s="3">
        <v>28.5</v>
      </c>
      <c r="I25" s="17">
        <v>28.5</v>
      </c>
      <c r="J25" s="1">
        <f t="shared" si="2"/>
        <v>28.6</v>
      </c>
      <c r="K25" s="1">
        <f t="shared" si="3"/>
        <v>28.4</v>
      </c>
      <c r="L25" s="1"/>
      <c r="M25" s="18" t="s">
        <v>14</v>
      </c>
      <c r="N25" s="4"/>
      <c r="U25" s="17"/>
      <c r="V25" s="15"/>
      <c r="W25" s="15"/>
      <c r="X25" s="15"/>
      <c r="Y25" s="18" t="s">
        <v>14</v>
      </c>
      <c r="Z25" s="4"/>
      <c r="AG25" s="17"/>
      <c r="AH25" s="4"/>
    </row>
    <row r="26" spans="1:34" s="3" customFormat="1" x14ac:dyDescent="0.25">
      <c r="A26" s="18" t="s">
        <v>13</v>
      </c>
      <c r="B26" s="228">
        <v>0</v>
      </c>
      <c r="C26" s="229">
        <v>0.03</v>
      </c>
      <c r="D26" s="3">
        <v>0.45</v>
      </c>
      <c r="E26" s="3">
        <v>0.08</v>
      </c>
      <c r="F26" s="3">
        <v>0.27</v>
      </c>
      <c r="G26" s="125">
        <v>0.51</v>
      </c>
      <c r="H26" s="3">
        <v>0.33</v>
      </c>
      <c r="I26" s="17">
        <v>0.43</v>
      </c>
      <c r="J26" s="1">
        <f t="shared" si="2"/>
        <v>0.51</v>
      </c>
      <c r="K26" s="1">
        <f t="shared" si="3"/>
        <v>0</v>
      </c>
      <c r="L26" s="1"/>
      <c r="M26" s="18" t="s">
        <v>13</v>
      </c>
      <c r="N26" s="4"/>
      <c r="U26" s="17"/>
      <c r="V26" s="15"/>
      <c r="W26" s="15"/>
      <c r="X26" s="15"/>
      <c r="Y26" s="18" t="s">
        <v>13</v>
      </c>
      <c r="Z26" s="4"/>
      <c r="AG26" s="17"/>
      <c r="AH26" s="4"/>
    </row>
    <row r="27" spans="1:34" s="3" customFormat="1" x14ac:dyDescent="0.25">
      <c r="A27" s="18" t="s">
        <v>12</v>
      </c>
      <c r="B27" s="228">
        <v>0</v>
      </c>
      <c r="C27" s="229">
        <v>0.01</v>
      </c>
      <c r="D27" s="3">
        <v>0.93</v>
      </c>
      <c r="E27" s="3">
        <v>1.95</v>
      </c>
      <c r="F27" s="3">
        <v>0.83</v>
      </c>
      <c r="G27" s="125">
        <v>0.32</v>
      </c>
      <c r="H27" s="3">
        <v>0.38</v>
      </c>
      <c r="I27" s="17">
        <v>0.27</v>
      </c>
      <c r="J27" s="1">
        <f t="shared" si="2"/>
        <v>1.95</v>
      </c>
      <c r="K27" s="1">
        <f t="shared" si="3"/>
        <v>0</v>
      </c>
      <c r="L27" s="1"/>
      <c r="M27" s="18" t="s">
        <v>12</v>
      </c>
      <c r="N27" s="4"/>
      <c r="U27" s="17"/>
      <c r="V27" s="15"/>
      <c r="W27" s="15"/>
      <c r="X27" s="15"/>
      <c r="Y27" s="18" t="s">
        <v>12</v>
      </c>
      <c r="Z27" s="4"/>
      <c r="AG27" s="17"/>
      <c r="AH27" s="4"/>
    </row>
    <row r="28" spans="1:34" s="3" customFormat="1" ht="30" x14ac:dyDescent="0.25">
      <c r="A28" s="18" t="s">
        <v>64</v>
      </c>
      <c r="B28" s="228"/>
      <c r="C28" s="229"/>
      <c r="D28" s="3">
        <v>0.12540000000000001</v>
      </c>
      <c r="E28" s="3">
        <v>32.17</v>
      </c>
      <c r="F28" s="3">
        <v>4.2</v>
      </c>
      <c r="G28" s="125">
        <v>4.0999999999999996</v>
      </c>
      <c r="H28" s="3">
        <v>3.96</v>
      </c>
      <c r="I28" s="17">
        <v>4.01</v>
      </c>
      <c r="J28" s="1">
        <f t="shared" si="2"/>
        <v>32.17</v>
      </c>
      <c r="K28" s="1">
        <f t="shared" si="3"/>
        <v>0.12540000000000001</v>
      </c>
      <c r="L28" s="1"/>
      <c r="M28" s="18" t="s">
        <v>11</v>
      </c>
      <c r="N28" s="4"/>
      <c r="U28" s="17"/>
      <c r="V28" s="15"/>
      <c r="W28" s="15"/>
      <c r="X28" s="15"/>
      <c r="Y28" s="18" t="s">
        <v>11</v>
      </c>
      <c r="Z28" s="4"/>
      <c r="AG28" s="17"/>
      <c r="AH28" s="4"/>
    </row>
    <row r="29" spans="1:34" s="3" customFormat="1" x14ac:dyDescent="0.25">
      <c r="A29" s="18" t="s">
        <v>10</v>
      </c>
      <c r="B29" s="228">
        <v>10</v>
      </c>
      <c r="C29" s="229">
        <v>9</v>
      </c>
      <c r="D29" s="116">
        <v>13</v>
      </c>
      <c r="E29" s="116">
        <v>101</v>
      </c>
      <c r="F29" s="116">
        <v>14</v>
      </c>
      <c r="G29" s="125">
        <v>14</v>
      </c>
      <c r="H29" s="116">
        <v>14</v>
      </c>
      <c r="I29" s="133">
        <v>14</v>
      </c>
      <c r="J29" s="1">
        <f t="shared" si="2"/>
        <v>101</v>
      </c>
      <c r="K29" s="1">
        <f t="shared" si="3"/>
        <v>9</v>
      </c>
      <c r="L29" s="1"/>
      <c r="M29" s="18" t="s">
        <v>10</v>
      </c>
      <c r="N29" s="4"/>
      <c r="U29" s="17"/>
      <c r="V29" s="15"/>
      <c r="W29" s="15"/>
      <c r="X29" s="15"/>
      <c r="Y29" s="18" t="s">
        <v>10</v>
      </c>
      <c r="Z29" s="4"/>
      <c r="AG29" s="17"/>
      <c r="AH29" s="4"/>
    </row>
    <row r="30" spans="1:34" s="3" customFormat="1" x14ac:dyDescent="0.25">
      <c r="A30" s="18" t="s">
        <v>63</v>
      </c>
      <c r="B30" s="113"/>
      <c r="C30" s="114"/>
      <c r="D30" s="43">
        <v>0.5</v>
      </c>
      <c r="E30" s="115">
        <v>0.4</v>
      </c>
      <c r="F30" s="115">
        <v>0.45</v>
      </c>
      <c r="G30" s="126">
        <v>0.45</v>
      </c>
      <c r="H30" s="115">
        <v>0.45</v>
      </c>
      <c r="I30" s="134">
        <v>0.45</v>
      </c>
      <c r="J30" s="1">
        <f t="shared" si="2"/>
        <v>0.5</v>
      </c>
      <c r="K30" s="1">
        <f t="shared" si="3"/>
        <v>0.4</v>
      </c>
      <c r="L30" s="1"/>
      <c r="M30" s="18"/>
      <c r="N30" s="4"/>
      <c r="U30" s="17"/>
      <c r="V30" s="15"/>
      <c r="W30" s="15"/>
      <c r="X30" s="15"/>
      <c r="Y30" s="18"/>
      <c r="Z30" s="4"/>
      <c r="AG30" s="17"/>
      <c r="AH30" s="4"/>
    </row>
    <row r="31" spans="1:34" s="3" customFormat="1" ht="30" x14ac:dyDescent="0.25">
      <c r="A31" s="18" t="s">
        <v>86</v>
      </c>
      <c r="B31" s="230">
        <f>640+4500+3400+B33</f>
        <v>21880</v>
      </c>
      <c r="C31" s="231">
        <f>640+4500+3400</f>
        <v>8540</v>
      </c>
      <c r="D31" s="110">
        <v>63373</v>
      </c>
      <c r="E31" s="117">
        <v>1108972</v>
      </c>
      <c r="F31" s="117">
        <v>90083</v>
      </c>
      <c r="G31" s="127">
        <v>70364</v>
      </c>
      <c r="H31" s="117">
        <v>78225</v>
      </c>
      <c r="I31" s="132">
        <v>58287</v>
      </c>
      <c r="J31" s="1">
        <f t="shared" si="2"/>
        <v>1108972</v>
      </c>
      <c r="K31" s="1">
        <f t="shared" si="3"/>
        <v>8540</v>
      </c>
      <c r="L31" s="1"/>
      <c r="M31" s="18" t="s">
        <v>9</v>
      </c>
      <c r="N31" s="4"/>
      <c r="U31" s="17"/>
      <c r="V31" s="15"/>
      <c r="W31" s="15"/>
      <c r="X31" s="15"/>
      <c r="Y31" s="18" t="s">
        <v>9</v>
      </c>
      <c r="Z31" s="4"/>
      <c r="AG31" s="17"/>
      <c r="AH31" s="4"/>
    </row>
    <row r="32" spans="1:34" s="3" customFormat="1" ht="30" x14ac:dyDescent="0.25">
      <c r="A32" s="18" t="s">
        <v>88</v>
      </c>
      <c r="B32" s="119"/>
      <c r="C32" s="108"/>
      <c r="D32" s="108">
        <v>0</v>
      </c>
      <c r="E32" s="122">
        <v>0</v>
      </c>
      <c r="F32" s="122">
        <v>0</v>
      </c>
      <c r="G32" s="127"/>
      <c r="H32" s="122">
        <v>0</v>
      </c>
      <c r="I32" s="135">
        <v>0</v>
      </c>
      <c r="J32" s="1"/>
      <c r="K32" s="1"/>
      <c r="L32" s="1"/>
      <c r="M32" s="18"/>
      <c r="N32" s="4"/>
      <c r="U32" s="17"/>
      <c r="V32" s="15"/>
      <c r="W32" s="15"/>
      <c r="X32" s="15"/>
      <c r="Y32" s="18"/>
      <c r="Z32" s="4"/>
      <c r="AG32" s="17"/>
      <c r="AH32" s="4"/>
    </row>
    <row r="33" spans="1:34" s="3" customFormat="1" ht="30" x14ac:dyDescent="0.25">
      <c r="A33" s="18" t="s">
        <v>87</v>
      </c>
      <c r="B33" s="109">
        <f>640+7500+5200</f>
        <v>13340</v>
      </c>
      <c r="C33" s="110">
        <v>0</v>
      </c>
      <c r="D33" s="110">
        <v>7988</v>
      </c>
      <c r="E33" s="117">
        <v>12440</v>
      </c>
      <c r="F33" s="117">
        <v>9052</v>
      </c>
      <c r="G33" s="127">
        <v>7402</v>
      </c>
      <c r="H33" s="110">
        <v>8207</v>
      </c>
      <c r="I33" s="111">
        <v>5922</v>
      </c>
      <c r="J33" s="1">
        <f t="shared" si="2"/>
        <v>13340</v>
      </c>
      <c r="K33" s="1">
        <f t="shared" si="3"/>
        <v>0</v>
      </c>
      <c r="L33" s="1"/>
      <c r="M33" s="18"/>
      <c r="N33" s="4"/>
      <c r="U33" s="17"/>
      <c r="V33" s="15"/>
      <c r="W33" s="15"/>
      <c r="X33" s="15"/>
      <c r="Y33" s="18"/>
      <c r="Z33" s="4"/>
      <c r="AG33" s="17"/>
      <c r="AH33" s="4"/>
    </row>
    <row r="34" spans="1:34" s="3" customFormat="1" x14ac:dyDescent="0.25">
      <c r="A34" s="18" t="s">
        <v>61</v>
      </c>
      <c r="B34" s="119">
        <v>0</v>
      </c>
      <c r="C34" s="108">
        <v>0</v>
      </c>
      <c r="D34" s="110">
        <v>167454</v>
      </c>
      <c r="E34" s="117">
        <v>11839</v>
      </c>
      <c r="F34" s="117">
        <v>32107</v>
      </c>
      <c r="G34" s="127">
        <v>24545</v>
      </c>
      <c r="H34" s="110">
        <v>28331</v>
      </c>
      <c r="I34" s="111">
        <v>20789</v>
      </c>
      <c r="J34" s="1">
        <f t="shared" si="2"/>
        <v>167454</v>
      </c>
      <c r="K34" s="1">
        <f t="shared" si="3"/>
        <v>0</v>
      </c>
      <c r="L34" s="1"/>
      <c r="M34" s="18"/>
      <c r="N34" s="4"/>
      <c r="U34" s="17"/>
      <c r="V34" s="15"/>
      <c r="W34" s="15"/>
      <c r="X34" s="15"/>
      <c r="Y34" s="18"/>
      <c r="Z34" s="4"/>
      <c r="AG34" s="17"/>
      <c r="AH34" s="4"/>
    </row>
    <row r="35" spans="1:34" s="3" customFormat="1" x14ac:dyDescent="0.25">
      <c r="A35" s="18" t="s">
        <v>62</v>
      </c>
      <c r="B35" s="109"/>
      <c r="C35" s="110"/>
      <c r="D35" s="122">
        <f>D33/D34</f>
        <v>4.7702652668792624E-2</v>
      </c>
      <c r="E35" s="122">
        <f>E33/E34</f>
        <v>1.0507644226708337</v>
      </c>
      <c r="F35" s="122">
        <f t="shared" ref="F35:I35" si="4">F33/F34</f>
        <v>0.28193228890896066</v>
      </c>
      <c r="G35" s="128">
        <f t="shared" si="4"/>
        <v>0.30156854756569568</v>
      </c>
      <c r="H35" s="122">
        <f t="shared" si="4"/>
        <v>0.28968267975009709</v>
      </c>
      <c r="I35" s="135">
        <f t="shared" si="4"/>
        <v>0.28486218673336861</v>
      </c>
      <c r="J35" s="1"/>
      <c r="K35" s="1"/>
      <c r="L35" s="1"/>
      <c r="M35" s="18"/>
      <c r="N35" s="4"/>
      <c r="U35" s="17"/>
      <c r="V35" s="15"/>
      <c r="W35" s="15"/>
      <c r="X35" s="15"/>
      <c r="Y35" s="18"/>
      <c r="Z35" s="4"/>
      <c r="AG35" s="17"/>
      <c r="AH35" s="4"/>
    </row>
    <row r="36" spans="1:34" s="3" customFormat="1" ht="18" customHeight="1" x14ac:dyDescent="0.25">
      <c r="A36" s="18" t="s">
        <v>8</v>
      </c>
      <c r="B36" s="4"/>
      <c r="D36" s="3" t="s">
        <v>32</v>
      </c>
      <c r="E36" s="116" t="s">
        <v>32</v>
      </c>
      <c r="F36" s="116" t="s">
        <v>32</v>
      </c>
      <c r="G36" s="125" t="s">
        <v>32</v>
      </c>
      <c r="H36" s="3" t="s">
        <v>32</v>
      </c>
      <c r="I36" s="17" t="s">
        <v>32</v>
      </c>
      <c r="J36" s="1">
        <f t="shared" si="2"/>
        <v>0</v>
      </c>
      <c r="K36" s="1">
        <f t="shared" si="3"/>
        <v>0</v>
      </c>
      <c r="L36" s="1"/>
      <c r="M36" s="18" t="s">
        <v>8</v>
      </c>
      <c r="N36" s="4"/>
      <c r="U36" s="17"/>
      <c r="V36" s="15"/>
      <c r="W36" s="15"/>
      <c r="X36" s="15"/>
      <c r="Y36" s="18" t="s">
        <v>8</v>
      </c>
      <c r="Z36" s="4"/>
      <c r="AG36" s="17"/>
      <c r="AH36" s="4"/>
    </row>
    <row r="37" spans="1:34" s="3" customFormat="1" ht="30" x14ac:dyDescent="0.25">
      <c r="A37" s="18" t="s">
        <v>7</v>
      </c>
      <c r="B37" s="4"/>
      <c r="D37" s="3">
        <v>0</v>
      </c>
      <c r="E37" s="116">
        <v>1</v>
      </c>
      <c r="F37" s="116">
        <v>0</v>
      </c>
      <c r="G37" s="125">
        <v>0.6</v>
      </c>
      <c r="H37" s="3">
        <v>0.6</v>
      </c>
      <c r="I37" s="17">
        <v>0.6</v>
      </c>
      <c r="J37" s="1">
        <f t="shared" si="2"/>
        <v>1</v>
      </c>
      <c r="K37" s="1">
        <f t="shared" si="3"/>
        <v>0</v>
      </c>
      <c r="L37" s="1" t="s">
        <v>34</v>
      </c>
      <c r="M37" s="18" t="s">
        <v>7</v>
      </c>
      <c r="N37" s="4"/>
      <c r="U37" s="17"/>
      <c r="V37" s="15"/>
      <c r="W37" s="15"/>
      <c r="X37" s="15"/>
      <c r="Y37" s="18" t="s">
        <v>7</v>
      </c>
      <c r="Z37" s="4"/>
      <c r="AG37" s="17"/>
      <c r="AH37" s="4"/>
    </row>
    <row r="38" spans="1:34" s="3" customFormat="1" ht="30" x14ac:dyDescent="0.25">
      <c r="A38" s="18" t="s">
        <v>6</v>
      </c>
      <c r="B38" s="4"/>
      <c r="D38" s="3">
        <v>4</v>
      </c>
      <c r="E38" s="116">
        <v>1.2</v>
      </c>
      <c r="F38" s="116">
        <v>1.4</v>
      </c>
      <c r="G38" s="125">
        <v>1.2</v>
      </c>
      <c r="H38" s="3">
        <v>2.6</v>
      </c>
      <c r="I38" s="17">
        <v>2.4</v>
      </c>
      <c r="J38" s="1">
        <f t="shared" si="2"/>
        <v>4</v>
      </c>
      <c r="K38" s="1">
        <f t="shared" si="3"/>
        <v>1.2</v>
      </c>
      <c r="L38" s="1" t="s">
        <v>33</v>
      </c>
      <c r="M38" s="18" t="s">
        <v>6</v>
      </c>
      <c r="N38" s="4"/>
      <c r="U38" s="17"/>
      <c r="V38" s="15"/>
      <c r="W38" s="15"/>
      <c r="X38" s="15"/>
      <c r="Y38" s="18" t="s">
        <v>6</v>
      </c>
      <c r="Z38" s="4"/>
      <c r="AG38" s="17"/>
      <c r="AH38" s="4"/>
    </row>
    <row r="39" spans="1:34" s="3" customFormat="1" x14ac:dyDescent="0.25">
      <c r="A39" s="18" t="s">
        <v>5</v>
      </c>
      <c r="B39" s="118">
        <v>43886</v>
      </c>
      <c r="C39" s="118">
        <v>43887</v>
      </c>
      <c r="D39" s="3" t="s">
        <v>32</v>
      </c>
      <c r="E39" s="116" t="s">
        <v>32</v>
      </c>
      <c r="F39" s="116" t="s">
        <v>32</v>
      </c>
      <c r="G39" s="125" t="s">
        <v>32</v>
      </c>
      <c r="H39" s="3" t="s">
        <v>32</v>
      </c>
      <c r="I39" s="17" t="s">
        <v>32</v>
      </c>
      <c r="J39" s="1">
        <f t="shared" si="2"/>
        <v>43887</v>
      </c>
      <c r="K39" s="1">
        <f t="shared" si="3"/>
        <v>43886</v>
      </c>
      <c r="L39" s="6"/>
      <c r="M39" s="18" t="s">
        <v>5</v>
      </c>
      <c r="N39" s="4"/>
      <c r="U39" s="17"/>
      <c r="V39" s="15"/>
      <c r="W39" s="15"/>
      <c r="X39" s="15"/>
      <c r="Y39" s="18" t="s">
        <v>5</v>
      </c>
      <c r="Z39" s="4"/>
      <c r="AG39" s="17"/>
      <c r="AH39" s="4"/>
    </row>
    <row r="40" spans="1:34" s="3" customFormat="1" x14ac:dyDescent="0.25">
      <c r="A40" s="18" t="s">
        <v>4</v>
      </c>
      <c r="B40" s="112">
        <v>0.65</v>
      </c>
      <c r="C40" s="112">
        <v>0.65</v>
      </c>
      <c r="D40" s="3">
        <v>0</v>
      </c>
      <c r="E40" s="116">
        <v>0</v>
      </c>
      <c r="F40" s="116">
        <v>0</v>
      </c>
      <c r="G40" s="125">
        <v>0</v>
      </c>
      <c r="H40" s="3">
        <v>0</v>
      </c>
      <c r="I40" s="17">
        <v>0</v>
      </c>
      <c r="J40" s="1">
        <f>MAX(B40:I40)</f>
        <v>0.65</v>
      </c>
      <c r="K40" s="1">
        <f>MIN(B40:I40)</f>
        <v>0</v>
      </c>
      <c r="L40" s="6"/>
      <c r="M40" s="18" t="s">
        <v>4</v>
      </c>
      <c r="N40" s="4"/>
      <c r="U40" s="17"/>
      <c r="V40" s="15"/>
      <c r="W40" s="15"/>
      <c r="X40" s="15"/>
      <c r="Y40" s="18" t="s">
        <v>4</v>
      </c>
      <c r="Z40" s="4"/>
      <c r="AG40" s="17"/>
      <c r="AH40" s="4"/>
    </row>
    <row r="41" spans="1:34" s="3" customFormat="1" x14ac:dyDescent="0.25">
      <c r="A41" s="18" t="s">
        <v>3</v>
      </c>
      <c r="B41" s="4"/>
      <c r="D41" s="3">
        <v>0</v>
      </c>
      <c r="E41" s="116">
        <v>0</v>
      </c>
      <c r="F41" s="116">
        <v>0</v>
      </c>
      <c r="G41" s="125">
        <v>0</v>
      </c>
      <c r="H41" s="3">
        <v>0</v>
      </c>
      <c r="I41" s="17">
        <v>0</v>
      </c>
      <c r="J41" s="1">
        <f t="shared" si="2"/>
        <v>0</v>
      </c>
      <c r="K41" s="1">
        <f t="shared" si="3"/>
        <v>0</v>
      </c>
      <c r="L41" s="6"/>
      <c r="M41" s="18" t="s">
        <v>3</v>
      </c>
      <c r="N41" s="4"/>
      <c r="U41" s="17"/>
      <c r="V41" s="15"/>
      <c r="W41" s="15"/>
      <c r="X41" s="15"/>
      <c r="Y41" s="18" t="s">
        <v>3</v>
      </c>
      <c r="Z41" s="4"/>
      <c r="AG41" s="17"/>
      <c r="AH41" s="4"/>
    </row>
    <row r="42" spans="1:34" s="3" customFormat="1" x14ac:dyDescent="0.25">
      <c r="A42" s="18" t="s">
        <v>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131">
        <v>0</v>
      </c>
      <c r="H42" s="4">
        <v>0</v>
      </c>
      <c r="I42" s="4">
        <v>0</v>
      </c>
      <c r="J42" s="1">
        <f t="shared" si="2"/>
        <v>0</v>
      </c>
      <c r="K42" s="1">
        <f t="shared" si="3"/>
        <v>0</v>
      </c>
      <c r="L42" s="6"/>
      <c r="M42" s="18" t="s">
        <v>2</v>
      </c>
      <c r="N42" s="4"/>
      <c r="U42" s="17"/>
      <c r="V42" s="15"/>
      <c r="W42" s="15"/>
      <c r="X42" s="15"/>
      <c r="Y42" s="18" t="s">
        <v>2</v>
      </c>
      <c r="Z42" s="4"/>
      <c r="AG42" s="17"/>
      <c r="AH42" s="4"/>
    </row>
    <row r="43" spans="1:34" s="3" customFormat="1" x14ac:dyDescent="0.25">
      <c r="A43" s="18" t="s">
        <v>65</v>
      </c>
      <c r="B43" s="4"/>
      <c r="E43" s="116"/>
      <c r="F43" s="116"/>
      <c r="G43" s="124" t="s">
        <v>66</v>
      </c>
      <c r="I43" s="17"/>
      <c r="J43" s="1"/>
      <c r="K43" s="1"/>
      <c r="L43" s="6"/>
      <c r="M43" s="18"/>
      <c r="N43" s="4"/>
      <c r="U43" s="17"/>
      <c r="V43" s="15"/>
      <c r="W43" s="15"/>
      <c r="X43" s="15"/>
      <c r="Y43" s="18"/>
      <c r="Z43" s="4"/>
      <c r="AG43" s="17"/>
      <c r="AH43" s="4"/>
    </row>
    <row r="44" spans="1:34" s="36" customFormat="1" ht="30" x14ac:dyDescent="0.25">
      <c r="A44" s="39" t="s">
        <v>1</v>
      </c>
      <c r="B44" s="230">
        <v>4565420.5549370302</v>
      </c>
      <c r="C44" s="231">
        <v>3849958.7171578915</v>
      </c>
      <c r="D44" s="110">
        <v>25595080.168067232</v>
      </c>
      <c r="E44" s="117">
        <v>395145487.39283645</v>
      </c>
      <c r="F44" s="117">
        <v>1982196359.9053018</v>
      </c>
      <c r="G44" s="129">
        <v>560444.12763787503</v>
      </c>
      <c r="H44" s="117">
        <v>155204525.21535301</v>
      </c>
      <c r="I44" s="132">
        <v>191331530.04667753</v>
      </c>
      <c r="J44" s="1">
        <f t="shared" si="2"/>
        <v>1982196359.9053018</v>
      </c>
      <c r="K44" s="42">
        <f t="shared" si="3"/>
        <v>560444.12763787503</v>
      </c>
      <c r="L44" s="41"/>
      <c r="M44" s="39" t="s">
        <v>1</v>
      </c>
      <c r="N44" s="37"/>
      <c r="U44" s="38"/>
      <c r="V44" s="40"/>
      <c r="W44" s="40"/>
      <c r="X44" s="40"/>
      <c r="Y44" s="39" t="s">
        <v>1</v>
      </c>
      <c r="Z44" s="37"/>
      <c r="AG44" s="38"/>
      <c r="AH44" s="37"/>
    </row>
    <row r="45" spans="1:34" s="3" customFormat="1" ht="30.75" thickBot="1" x14ac:dyDescent="0.3">
      <c r="A45" s="14" t="s">
        <v>67</v>
      </c>
      <c r="B45" s="232">
        <v>273.55</v>
      </c>
      <c r="C45" s="233">
        <v>126.95</v>
      </c>
      <c r="D45" s="12">
        <v>60.2</v>
      </c>
      <c r="E45" s="12">
        <v>261.55</v>
      </c>
      <c r="F45" s="12">
        <v>580.35</v>
      </c>
      <c r="G45" s="130">
        <v>146.85</v>
      </c>
      <c r="H45" s="12">
        <v>130.85</v>
      </c>
      <c r="I45" s="11">
        <v>155.05000000000001</v>
      </c>
      <c r="J45" s="1">
        <f t="shared" si="2"/>
        <v>580.35</v>
      </c>
      <c r="K45" s="1">
        <f t="shared" si="3"/>
        <v>60.2</v>
      </c>
      <c r="L45" s="6"/>
      <c r="M45" s="14" t="s">
        <v>0</v>
      </c>
      <c r="N45" s="13"/>
      <c r="O45" s="12"/>
      <c r="P45" s="12"/>
      <c r="Q45" s="12"/>
      <c r="R45" s="12"/>
      <c r="S45" s="12"/>
      <c r="T45" s="12"/>
      <c r="U45" s="11"/>
      <c r="V45" s="16"/>
      <c r="W45" s="16"/>
      <c r="X45" s="15"/>
      <c r="Y45" s="14" t="s">
        <v>0</v>
      </c>
      <c r="Z45" s="13"/>
      <c r="AA45" s="12"/>
      <c r="AB45" s="12"/>
      <c r="AC45" s="12"/>
      <c r="AD45" s="12"/>
      <c r="AE45" s="12"/>
      <c r="AF45" s="12"/>
      <c r="AG45" s="11"/>
      <c r="AH45" s="4"/>
    </row>
    <row r="46" spans="1:34" s="31" customFormat="1" ht="15.75" thickBot="1" x14ac:dyDescent="0.3">
      <c r="A46" s="2"/>
      <c r="B46" s="33"/>
      <c r="C46" s="32"/>
      <c r="D46" s="32"/>
      <c r="E46" s="32"/>
      <c r="F46" s="32"/>
      <c r="G46" s="32"/>
      <c r="H46" s="32"/>
      <c r="I46" s="32"/>
      <c r="L46" s="34"/>
      <c r="M46" s="2"/>
      <c r="N46" s="33"/>
      <c r="O46" s="32"/>
      <c r="P46" s="32"/>
      <c r="Q46" s="32"/>
      <c r="R46" s="32"/>
      <c r="S46" s="32"/>
      <c r="T46" s="32"/>
      <c r="U46" s="32"/>
      <c r="V46" s="35"/>
      <c r="W46" s="35"/>
      <c r="X46" s="34"/>
      <c r="Y46" s="2"/>
      <c r="Z46" s="33"/>
      <c r="AA46" s="32"/>
      <c r="AB46" s="32"/>
      <c r="AC46" s="32"/>
      <c r="AD46" s="32"/>
      <c r="AE46" s="32"/>
      <c r="AF46" s="32"/>
      <c r="AG46" s="32"/>
    </row>
    <row r="47" spans="1:34" s="22" customFormat="1" ht="15.75" thickBot="1" x14ac:dyDescent="0.3">
      <c r="A47" s="27" t="s">
        <v>31</v>
      </c>
      <c r="B47" s="26" t="s">
        <v>25</v>
      </c>
      <c r="C47" s="25" t="s">
        <v>24</v>
      </c>
      <c r="D47" s="25" t="s">
        <v>23</v>
      </c>
      <c r="E47" s="25" t="s">
        <v>22</v>
      </c>
      <c r="F47" s="25" t="s">
        <v>21</v>
      </c>
      <c r="G47" s="25" t="s">
        <v>20</v>
      </c>
      <c r="H47" s="25" t="s">
        <v>19</v>
      </c>
      <c r="I47" s="24" t="s">
        <v>18</v>
      </c>
      <c r="J47" s="23"/>
      <c r="L47" s="30"/>
      <c r="M47" s="27" t="s">
        <v>30</v>
      </c>
      <c r="N47" s="26" t="s">
        <v>25</v>
      </c>
      <c r="O47" s="25" t="s">
        <v>24</v>
      </c>
      <c r="P47" s="25" t="s">
        <v>23</v>
      </c>
      <c r="Q47" s="25" t="s">
        <v>22</v>
      </c>
      <c r="R47" s="25" t="s">
        <v>21</v>
      </c>
      <c r="S47" s="25" t="s">
        <v>20</v>
      </c>
      <c r="T47" s="25" t="s">
        <v>19</v>
      </c>
      <c r="U47" s="24" t="s">
        <v>18</v>
      </c>
      <c r="V47" s="29"/>
      <c r="W47" s="29"/>
      <c r="X47" s="28"/>
      <c r="Y47" s="27" t="s">
        <v>29</v>
      </c>
      <c r="Z47" s="26" t="s">
        <v>25</v>
      </c>
      <c r="AA47" s="25" t="s">
        <v>24</v>
      </c>
      <c r="AB47" s="25" t="s">
        <v>23</v>
      </c>
      <c r="AC47" s="25" t="s">
        <v>22</v>
      </c>
      <c r="AD47" s="25" t="s">
        <v>21</v>
      </c>
      <c r="AE47" s="25" t="s">
        <v>20</v>
      </c>
      <c r="AF47" s="25" t="s">
        <v>19</v>
      </c>
      <c r="AG47" s="24" t="s">
        <v>18</v>
      </c>
      <c r="AH47" s="23"/>
    </row>
    <row r="48" spans="1:34" s="7" customFormat="1" x14ac:dyDescent="0.25">
      <c r="A48" s="20" t="s">
        <v>17</v>
      </c>
      <c r="B48" s="8"/>
      <c r="I48" s="19"/>
      <c r="J48" s="8"/>
      <c r="L48" s="10"/>
      <c r="M48" s="20" t="s">
        <v>17</v>
      </c>
      <c r="N48" s="8"/>
      <c r="U48" s="19"/>
      <c r="V48" s="21"/>
      <c r="W48" s="21"/>
      <c r="X48" s="21"/>
      <c r="Y48" s="20" t="s">
        <v>17</v>
      </c>
      <c r="Z48" s="8"/>
      <c r="AG48" s="19"/>
      <c r="AH48" s="8"/>
    </row>
    <row r="49" spans="1:34" s="3" customFormat="1" x14ac:dyDescent="0.25">
      <c r="A49" s="18" t="s">
        <v>16</v>
      </c>
      <c r="B49" s="4"/>
      <c r="I49" s="17"/>
      <c r="J49" s="4"/>
      <c r="L49" s="6"/>
      <c r="M49" s="18" t="s">
        <v>16</v>
      </c>
      <c r="N49" s="4"/>
      <c r="U49" s="17"/>
      <c r="V49" s="15"/>
      <c r="W49" s="15"/>
      <c r="X49" s="15"/>
      <c r="Y49" s="18" t="s">
        <v>16</v>
      </c>
      <c r="Z49" s="4"/>
      <c r="AG49" s="17"/>
      <c r="AH49" s="4"/>
    </row>
    <row r="50" spans="1:34" s="3" customFormat="1" x14ac:dyDescent="0.25">
      <c r="A50" s="18" t="s">
        <v>15</v>
      </c>
      <c r="B50" s="4"/>
      <c r="I50" s="17"/>
      <c r="J50" s="4"/>
      <c r="L50" s="6"/>
      <c r="M50" s="18" t="s">
        <v>15</v>
      </c>
      <c r="N50" s="4"/>
      <c r="U50" s="17"/>
      <c r="V50" s="15"/>
      <c r="W50" s="15"/>
      <c r="X50" s="15"/>
      <c r="Y50" s="18" t="s">
        <v>15</v>
      </c>
      <c r="Z50" s="4"/>
      <c r="AG50" s="17"/>
      <c r="AH50" s="4"/>
    </row>
    <row r="51" spans="1:34" s="3" customFormat="1" x14ac:dyDescent="0.25">
      <c r="A51" s="18" t="s">
        <v>14</v>
      </c>
      <c r="B51" s="4"/>
      <c r="I51" s="17"/>
      <c r="J51" s="4"/>
      <c r="L51" s="6"/>
      <c r="M51" s="18" t="s">
        <v>14</v>
      </c>
      <c r="N51" s="4"/>
      <c r="U51" s="17"/>
      <c r="V51" s="15"/>
      <c r="W51" s="15"/>
      <c r="X51" s="15"/>
      <c r="Y51" s="18" t="s">
        <v>14</v>
      </c>
      <c r="Z51" s="4"/>
      <c r="AG51" s="17"/>
      <c r="AH51" s="4"/>
    </row>
    <row r="52" spans="1:34" s="3" customFormat="1" x14ac:dyDescent="0.25">
      <c r="A52" s="18" t="s">
        <v>13</v>
      </c>
      <c r="B52" s="4"/>
      <c r="I52" s="17"/>
      <c r="J52" s="4"/>
      <c r="L52" s="6"/>
      <c r="M52" s="18" t="s">
        <v>13</v>
      </c>
      <c r="N52" s="4"/>
      <c r="U52" s="17"/>
      <c r="V52" s="15"/>
      <c r="W52" s="15"/>
      <c r="X52" s="15"/>
      <c r="Y52" s="18" t="s">
        <v>13</v>
      </c>
      <c r="Z52" s="4"/>
      <c r="AG52" s="17"/>
      <c r="AH52" s="4"/>
    </row>
    <row r="53" spans="1:34" s="3" customFormat="1" x14ac:dyDescent="0.25">
      <c r="A53" s="18" t="s">
        <v>12</v>
      </c>
      <c r="B53" s="4"/>
      <c r="I53" s="17"/>
      <c r="J53" s="4"/>
      <c r="L53" s="6"/>
      <c r="M53" s="18" t="s">
        <v>12</v>
      </c>
      <c r="N53" s="4"/>
      <c r="U53" s="17"/>
      <c r="V53" s="15"/>
      <c r="W53" s="15"/>
      <c r="X53" s="15"/>
      <c r="Y53" s="18" t="s">
        <v>12</v>
      </c>
      <c r="Z53" s="4"/>
      <c r="AG53" s="17"/>
      <c r="AH53" s="4"/>
    </row>
    <row r="54" spans="1:34" s="3" customFormat="1" ht="30" x14ac:dyDescent="0.25">
      <c r="A54" s="18" t="s">
        <v>11</v>
      </c>
      <c r="B54" s="4"/>
      <c r="I54" s="17"/>
      <c r="J54" s="4"/>
      <c r="L54" s="6"/>
      <c r="M54" s="18" t="s">
        <v>11</v>
      </c>
      <c r="N54" s="4"/>
      <c r="U54" s="17"/>
      <c r="V54" s="15"/>
      <c r="W54" s="15"/>
      <c r="X54" s="15"/>
      <c r="Y54" s="18" t="s">
        <v>11</v>
      </c>
      <c r="Z54" s="4"/>
      <c r="AG54" s="17"/>
      <c r="AH54" s="4"/>
    </row>
    <row r="55" spans="1:34" s="3" customFormat="1" x14ac:dyDescent="0.25">
      <c r="A55" s="18" t="s">
        <v>10</v>
      </c>
      <c r="B55" s="4"/>
      <c r="I55" s="17"/>
      <c r="J55" s="4"/>
      <c r="L55" s="6"/>
      <c r="M55" s="18" t="s">
        <v>10</v>
      </c>
      <c r="N55" s="4"/>
      <c r="U55" s="17"/>
      <c r="V55" s="15"/>
      <c r="W55" s="15"/>
      <c r="X55" s="15"/>
      <c r="Y55" s="18" t="s">
        <v>10</v>
      </c>
      <c r="Z55" s="4"/>
      <c r="AG55" s="17"/>
      <c r="AH55" s="4"/>
    </row>
    <row r="56" spans="1:34" s="3" customFormat="1" x14ac:dyDescent="0.25">
      <c r="A56" s="18" t="s">
        <v>9</v>
      </c>
      <c r="B56" s="4"/>
      <c r="I56" s="17"/>
      <c r="J56" s="4"/>
      <c r="L56" s="6"/>
      <c r="M56" s="18" t="s">
        <v>9</v>
      </c>
      <c r="N56" s="4"/>
      <c r="U56" s="17"/>
      <c r="V56" s="15"/>
      <c r="W56" s="15"/>
      <c r="X56" s="15"/>
      <c r="Y56" s="18" t="s">
        <v>9</v>
      </c>
      <c r="Z56" s="4"/>
      <c r="AG56" s="17"/>
      <c r="AH56" s="4"/>
    </row>
    <row r="57" spans="1:34" s="3" customFormat="1" ht="30" x14ac:dyDescent="0.25">
      <c r="A57" s="18" t="s">
        <v>8</v>
      </c>
      <c r="B57" s="4"/>
      <c r="I57" s="17"/>
      <c r="J57" s="4"/>
      <c r="L57" s="6"/>
      <c r="M57" s="18" t="s">
        <v>8</v>
      </c>
      <c r="N57" s="4"/>
      <c r="U57" s="17"/>
      <c r="V57" s="15"/>
      <c r="W57" s="15"/>
      <c r="X57" s="15"/>
      <c r="Y57" s="18" t="s">
        <v>8</v>
      </c>
      <c r="Z57" s="4"/>
      <c r="AG57" s="17"/>
      <c r="AH57" s="4"/>
    </row>
    <row r="58" spans="1:34" s="3" customFormat="1" ht="30" x14ac:dyDescent="0.25">
      <c r="A58" s="18" t="s">
        <v>7</v>
      </c>
      <c r="B58" s="4"/>
      <c r="I58" s="17"/>
      <c r="J58" s="4"/>
      <c r="L58" s="6"/>
      <c r="M58" s="18" t="s">
        <v>7</v>
      </c>
      <c r="N58" s="4"/>
      <c r="U58" s="17"/>
      <c r="V58" s="15"/>
      <c r="W58" s="15"/>
      <c r="X58" s="15"/>
      <c r="Y58" s="18" t="s">
        <v>7</v>
      </c>
      <c r="Z58" s="4"/>
      <c r="AG58" s="17"/>
      <c r="AH58" s="4"/>
    </row>
    <row r="59" spans="1:34" s="3" customFormat="1" ht="30" x14ac:dyDescent="0.25">
      <c r="A59" s="18" t="s">
        <v>6</v>
      </c>
      <c r="B59" s="4"/>
      <c r="I59" s="17"/>
      <c r="J59" s="4"/>
      <c r="L59" s="6"/>
      <c r="M59" s="18" t="s">
        <v>6</v>
      </c>
      <c r="N59" s="4"/>
      <c r="U59" s="17"/>
      <c r="V59" s="15"/>
      <c r="W59" s="15"/>
      <c r="X59" s="15"/>
      <c r="Y59" s="18" t="s">
        <v>6</v>
      </c>
      <c r="Z59" s="4"/>
      <c r="AG59" s="17"/>
      <c r="AH59" s="4"/>
    </row>
    <row r="60" spans="1:34" s="3" customFormat="1" x14ac:dyDescent="0.25">
      <c r="A60" s="18" t="s">
        <v>5</v>
      </c>
      <c r="B60" s="4"/>
      <c r="I60" s="17"/>
      <c r="J60" s="4"/>
      <c r="L60" s="6"/>
      <c r="M60" s="18" t="s">
        <v>5</v>
      </c>
      <c r="N60" s="4"/>
      <c r="U60" s="17"/>
      <c r="V60" s="15"/>
      <c r="W60" s="15"/>
      <c r="X60" s="15"/>
      <c r="Y60" s="18" t="s">
        <v>5</v>
      </c>
      <c r="Z60" s="4"/>
      <c r="AG60" s="17"/>
      <c r="AH60" s="4"/>
    </row>
    <row r="61" spans="1:34" s="3" customFormat="1" x14ac:dyDescent="0.25">
      <c r="A61" s="18" t="s">
        <v>4</v>
      </c>
      <c r="B61" s="4"/>
      <c r="I61" s="17"/>
      <c r="J61" s="4"/>
      <c r="L61" s="6"/>
      <c r="M61" s="18" t="s">
        <v>4</v>
      </c>
      <c r="N61" s="4"/>
      <c r="U61" s="17"/>
      <c r="V61" s="15"/>
      <c r="W61" s="15"/>
      <c r="X61" s="15"/>
      <c r="Y61" s="18" t="s">
        <v>4</v>
      </c>
      <c r="Z61" s="4"/>
      <c r="AG61" s="17"/>
      <c r="AH61" s="4"/>
    </row>
    <row r="62" spans="1:34" s="3" customFormat="1" x14ac:dyDescent="0.25">
      <c r="A62" s="18" t="s">
        <v>3</v>
      </c>
      <c r="B62" s="4"/>
      <c r="I62" s="17"/>
      <c r="J62" s="4"/>
      <c r="L62" s="6"/>
      <c r="M62" s="18" t="s">
        <v>3</v>
      </c>
      <c r="N62" s="4"/>
      <c r="U62" s="17"/>
      <c r="V62" s="15"/>
      <c r="W62" s="15"/>
      <c r="X62" s="15"/>
      <c r="Y62" s="18" t="s">
        <v>3</v>
      </c>
      <c r="Z62" s="4"/>
      <c r="AG62" s="17"/>
      <c r="AH62" s="4"/>
    </row>
    <row r="63" spans="1:34" s="3" customFormat="1" x14ac:dyDescent="0.25">
      <c r="A63" s="18" t="s">
        <v>2</v>
      </c>
      <c r="B63" s="4"/>
      <c r="I63" s="17"/>
      <c r="J63" s="4"/>
      <c r="L63" s="6"/>
      <c r="M63" s="18" t="s">
        <v>2</v>
      </c>
      <c r="N63" s="4"/>
      <c r="U63" s="17"/>
      <c r="V63" s="15"/>
      <c r="W63" s="15"/>
      <c r="X63" s="15"/>
      <c r="Y63" s="18" t="s">
        <v>2</v>
      </c>
      <c r="Z63" s="4"/>
      <c r="AG63" s="17"/>
      <c r="AH63" s="4"/>
    </row>
    <row r="64" spans="1:34" s="3" customFormat="1" ht="30" x14ac:dyDescent="0.25">
      <c r="A64" s="18" t="s">
        <v>1</v>
      </c>
      <c r="B64" s="4"/>
      <c r="I64" s="17"/>
      <c r="J64" s="4"/>
      <c r="L64" s="6"/>
      <c r="M64" s="18" t="s">
        <v>1</v>
      </c>
      <c r="N64" s="4"/>
      <c r="U64" s="17"/>
      <c r="V64" s="15"/>
      <c r="W64" s="15"/>
      <c r="X64" s="15"/>
      <c r="Y64" s="18" t="s">
        <v>1</v>
      </c>
      <c r="Z64" s="4"/>
      <c r="AG64" s="17"/>
      <c r="AH64" s="4"/>
    </row>
    <row r="65" spans="1:34" s="3" customFormat="1" ht="30.75" thickBot="1" x14ac:dyDescent="0.3">
      <c r="A65" s="14" t="s">
        <v>0</v>
      </c>
      <c r="B65" s="13"/>
      <c r="C65" s="12"/>
      <c r="D65" s="12"/>
      <c r="E65" s="12"/>
      <c r="F65" s="12"/>
      <c r="G65" s="12"/>
      <c r="H65" s="12"/>
      <c r="I65" s="11"/>
      <c r="J65" s="4"/>
      <c r="L65" s="6"/>
      <c r="M65" s="14" t="s">
        <v>0</v>
      </c>
      <c r="N65" s="13"/>
      <c r="O65" s="12"/>
      <c r="P65" s="12"/>
      <c r="Q65" s="12"/>
      <c r="R65" s="12"/>
      <c r="S65" s="12"/>
      <c r="T65" s="12"/>
      <c r="U65" s="11"/>
      <c r="V65" s="16"/>
      <c r="W65" s="16"/>
      <c r="X65" s="15"/>
      <c r="Y65" s="14" t="s">
        <v>0</v>
      </c>
      <c r="Z65" s="13"/>
      <c r="AA65" s="12"/>
      <c r="AB65" s="12"/>
      <c r="AC65" s="12"/>
      <c r="AD65" s="12"/>
      <c r="AE65" s="12"/>
      <c r="AF65" s="12"/>
      <c r="AG65" s="11"/>
      <c r="AH65" s="4"/>
    </row>
    <row r="66" spans="1:34" s="31" customFormat="1" ht="15.75" thickBot="1" x14ac:dyDescent="0.3">
      <c r="A66" s="2"/>
      <c r="B66" s="33"/>
      <c r="C66" s="32"/>
      <c r="D66" s="32"/>
      <c r="E66" s="32"/>
      <c r="F66" s="32"/>
      <c r="G66" s="32"/>
      <c r="H66" s="32"/>
      <c r="I66" s="32"/>
      <c r="L66" s="34"/>
      <c r="M66" s="2"/>
      <c r="N66" s="33"/>
      <c r="O66" s="32"/>
      <c r="P66" s="32"/>
      <c r="Q66" s="32"/>
      <c r="R66" s="32"/>
      <c r="S66" s="32"/>
      <c r="T66" s="32"/>
      <c r="U66" s="32"/>
      <c r="V66" s="35"/>
      <c r="W66" s="35"/>
      <c r="X66" s="34"/>
      <c r="Y66" s="2"/>
      <c r="Z66" s="33"/>
      <c r="AA66" s="32"/>
      <c r="AB66" s="32"/>
      <c r="AC66" s="32"/>
      <c r="AD66" s="32"/>
      <c r="AE66" s="32"/>
      <c r="AF66" s="32"/>
      <c r="AG66" s="32"/>
    </row>
    <row r="67" spans="1:34" s="22" customFormat="1" ht="15.75" thickBot="1" x14ac:dyDescent="0.3">
      <c r="A67" s="27" t="s">
        <v>28</v>
      </c>
      <c r="B67" s="26" t="s">
        <v>25</v>
      </c>
      <c r="C67" s="25" t="s">
        <v>24</v>
      </c>
      <c r="D67" s="25" t="s">
        <v>23</v>
      </c>
      <c r="E67" s="25" t="s">
        <v>22</v>
      </c>
      <c r="F67" s="25" t="s">
        <v>21</v>
      </c>
      <c r="G67" s="25" t="s">
        <v>20</v>
      </c>
      <c r="H67" s="25" t="s">
        <v>19</v>
      </c>
      <c r="I67" s="24" t="s">
        <v>18</v>
      </c>
      <c r="J67" s="23"/>
      <c r="L67" s="30"/>
      <c r="M67" s="27" t="s">
        <v>27</v>
      </c>
      <c r="N67" s="26" t="s">
        <v>25</v>
      </c>
      <c r="O67" s="25" t="s">
        <v>24</v>
      </c>
      <c r="P67" s="25" t="s">
        <v>23</v>
      </c>
      <c r="Q67" s="25" t="s">
        <v>22</v>
      </c>
      <c r="R67" s="25" t="s">
        <v>21</v>
      </c>
      <c r="S67" s="25" t="s">
        <v>20</v>
      </c>
      <c r="T67" s="25" t="s">
        <v>19</v>
      </c>
      <c r="U67" s="24" t="s">
        <v>18</v>
      </c>
      <c r="V67" s="29"/>
      <c r="W67" s="29"/>
      <c r="X67" s="28"/>
      <c r="Y67" s="27" t="s">
        <v>26</v>
      </c>
      <c r="Z67" s="26" t="s">
        <v>25</v>
      </c>
      <c r="AA67" s="25" t="s">
        <v>24</v>
      </c>
      <c r="AB67" s="25" t="s">
        <v>23</v>
      </c>
      <c r="AC67" s="25" t="s">
        <v>22</v>
      </c>
      <c r="AD67" s="25" t="s">
        <v>21</v>
      </c>
      <c r="AE67" s="25" t="s">
        <v>20</v>
      </c>
      <c r="AF67" s="25" t="s">
        <v>19</v>
      </c>
      <c r="AG67" s="24" t="s">
        <v>18</v>
      </c>
      <c r="AH67" s="23"/>
    </row>
    <row r="68" spans="1:34" s="7" customFormat="1" x14ac:dyDescent="0.25">
      <c r="A68" s="20" t="s">
        <v>17</v>
      </c>
      <c r="B68" s="8"/>
      <c r="I68" s="19"/>
      <c r="J68" s="8"/>
      <c r="L68" s="10"/>
      <c r="M68" s="20" t="s">
        <v>17</v>
      </c>
      <c r="N68" s="8"/>
      <c r="U68" s="19"/>
      <c r="V68" s="21"/>
      <c r="W68" s="21"/>
      <c r="X68" s="21"/>
      <c r="Y68" s="20" t="s">
        <v>17</v>
      </c>
      <c r="Z68" s="8"/>
      <c r="AG68" s="19"/>
      <c r="AH68" s="8"/>
    </row>
    <row r="69" spans="1:34" s="3" customFormat="1" x14ac:dyDescent="0.25">
      <c r="A69" s="18" t="s">
        <v>16</v>
      </c>
      <c r="B69" s="4"/>
      <c r="I69" s="17"/>
      <c r="J69" s="4"/>
      <c r="L69" s="6"/>
      <c r="M69" s="18" t="s">
        <v>16</v>
      </c>
      <c r="N69" s="4"/>
      <c r="U69" s="17"/>
      <c r="V69" s="15"/>
      <c r="W69" s="15"/>
      <c r="X69" s="15"/>
      <c r="Y69" s="18" t="s">
        <v>16</v>
      </c>
      <c r="Z69" s="4"/>
      <c r="AG69" s="17"/>
      <c r="AH69" s="4"/>
    </row>
    <row r="70" spans="1:34" s="3" customFormat="1" x14ac:dyDescent="0.25">
      <c r="A70" s="18" t="s">
        <v>15</v>
      </c>
      <c r="B70" s="4"/>
      <c r="I70" s="17"/>
      <c r="J70" s="4"/>
      <c r="L70" s="6"/>
      <c r="M70" s="18" t="s">
        <v>15</v>
      </c>
      <c r="N70" s="4"/>
      <c r="U70" s="17"/>
      <c r="V70" s="15"/>
      <c r="W70" s="15"/>
      <c r="X70" s="15"/>
      <c r="Y70" s="18" t="s">
        <v>15</v>
      </c>
      <c r="Z70" s="4"/>
      <c r="AG70" s="17"/>
      <c r="AH70" s="4"/>
    </row>
    <row r="71" spans="1:34" s="3" customFormat="1" x14ac:dyDescent="0.25">
      <c r="A71" s="18" t="s">
        <v>14</v>
      </c>
      <c r="B71" s="4"/>
      <c r="I71" s="17"/>
      <c r="J71" s="4"/>
      <c r="L71" s="6"/>
      <c r="M71" s="18" t="s">
        <v>14</v>
      </c>
      <c r="N71" s="4"/>
      <c r="U71" s="17"/>
      <c r="V71" s="15"/>
      <c r="W71" s="15"/>
      <c r="X71" s="15"/>
      <c r="Y71" s="18" t="s">
        <v>14</v>
      </c>
      <c r="Z71" s="4"/>
      <c r="AG71" s="17"/>
      <c r="AH71" s="4"/>
    </row>
    <row r="72" spans="1:34" s="3" customFormat="1" x14ac:dyDescent="0.25">
      <c r="A72" s="18" t="s">
        <v>13</v>
      </c>
      <c r="B72" s="4"/>
      <c r="I72" s="17"/>
      <c r="J72" s="4"/>
      <c r="L72" s="6"/>
      <c r="M72" s="18" t="s">
        <v>13</v>
      </c>
      <c r="N72" s="4"/>
      <c r="U72" s="17"/>
      <c r="V72" s="15"/>
      <c r="W72" s="15"/>
      <c r="X72" s="15"/>
      <c r="Y72" s="18" t="s">
        <v>13</v>
      </c>
      <c r="Z72" s="4"/>
      <c r="AG72" s="17"/>
      <c r="AH72" s="4"/>
    </row>
    <row r="73" spans="1:34" s="3" customFormat="1" x14ac:dyDescent="0.25">
      <c r="A73" s="18" t="s">
        <v>12</v>
      </c>
      <c r="B73" s="4"/>
      <c r="I73" s="17"/>
      <c r="J73" s="4"/>
      <c r="L73" s="6"/>
      <c r="M73" s="18" t="s">
        <v>12</v>
      </c>
      <c r="N73" s="4"/>
      <c r="U73" s="17"/>
      <c r="V73" s="15"/>
      <c r="W73" s="15"/>
      <c r="X73" s="15"/>
      <c r="Y73" s="18" t="s">
        <v>12</v>
      </c>
      <c r="Z73" s="4"/>
      <c r="AG73" s="17"/>
      <c r="AH73" s="4"/>
    </row>
    <row r="74" spans="1:34" s="3" customFormat="1" ht="30" x14ac:dyDescent="0.25">
      <c r="A74" s="18" t="s">
        <v>11</v>
      </c>
      <c r="B74" s="4"/>
      <c r="I74" s="17"/>
      <c r="J74" s="4"/>
      <c r="L74" s="6"/>
      <c r="M74" s="18" t="s">
        <v>11</v>
      </c>
      <c r="N74" s="4"/>
      <c r="U74" s="17"/>
      <c r="V74" s="15"/>
      <c r="W74" s="15"/>
      <c r="X74" s="15"/>
      <c r="Y74" s="18" t="s">
        <v>11</v>
      </c>
      <c r="Z74" s="4"/>
      <c r="AG74" s="17"/>
      <c r="AH74" s="4"/>
    </row>
    <row r="75" spans="1:34" s="3" customFormat="1" x14ac:dyDescent="0.25">
      <c r="A75" s="18" t="s">
        <v>10</v>
      </c>
      <c r="B75" s="4"/>
      <c r="I75" s="17"/>
      <c r="J75" s="4"/>
      <c r="L75" s="6"/>
      <c r="M75" s="18" t="s">
        <v>10</v>
      </c>
      <c r="N75" s="4"/>
      <c r="U75" s="17"/>
      <c r="V75" s="15"/>
      <c r="W75" s="15"/>
      <c r="X75" s="15"/>
      <c r="Y75" s="18" t="s">
        <v>10</v>
      </c>
      <c r="Z75" s="4"/>
      <c r="AG75" s="17"/>
      <c r="AH75" s="4"/>
    </row>
    <row r="76" spans="1:34" s="3" customFormat="1" x14ac:dyDescent="0.25">
      <c r="A76" s="18" t="s">
        <v>9</v>
      </c>
      <c r="B76" s="4"/>
      <c r="I76" s="17"/>
      <c r="J76" s="4"/>
      <c r="L76" s="6"/>
      <c r="M76" s="18" t="s">
        <v>9</v>
      </c>
      <c r="N76" s="4"/>
      <c r="U76" s="17"/>
      <c r="V76" s="15"/>
      <c r="W76" s="15"/>
      <c r="X76" s="15"/>
      <c r="Y76" s="18" t="s">
        <v>9</v>
      </c>
      <c r="Z76" s="4"/>
      <c r="AG76" s="17"/>
      <c r="AH76" s="4"/>
    </row>
    <row r="77" spans="1:34" s="3" customFormat="1" ht="30" x14ac:dyDescent="0.25">
      <c r="A77" s="18" t="s">
        <v>8</v>
      </c>
      <c r="B77" s="4"/>
      <c r="I77" s="17"/>
      <c r="J77" s="4"/>
      <c r="L77" s="6"/>
      <c r="M77" s="18" t="s">
        <v>8</v>
      </c>
      <c r="N77" s="4"/>
      <c r="U77" s="17"/>
      <c r="V77" s="15"/>
      <c r="W77" s="15"/>
      <c r="X77" s="15"/>
      <c r="Y77" s="18" t="s">
        <v>8</v>
      </c>
      <c r="Z77" s="4"/>
      <c r="AG77" s="17"/>
      <c r="AH77" s="4"/>
    </row>
    <row r="78" spans="1:34" s="3" customFormat="1" ht="30" x14ac:dyDescent="0.25">
      <c r="A78" s="18" t="s">
        <v>7</v>
      </c>
      <c r="B78" s="4"/>
      <c r="I78" s="17"/>
      <c r="J78" s="4"/>
      <c r="L78" s="6"/>
      <c r="M78" s="18" t="s">
        <v>7</v>
      </c>
      <c r="N78" s="4"/>
      <c r="U78" s="17"/>
      <c r="V78" s="15"/>
      <c r="W78" s="15"/>
      <c r="X78" s="15"/>
      <c r="Y78" s="18" t="s">
        <v>7</v>
      </c>
      <c r="Z78" s="4"/>
      <c r="AG78" s="17"/>
      <c r="AH78" s="4"/>
    </row>
    <row r="79" spans="1:34" s="3" customFormat="1" ht="30" x14ac:dyDescent="0.25">
      <c r="A79" s="18" t="s">
        <v>6</v>
      </c>
      <c r="B79" s="4"/>
      <c r="I79" s="17"/>
      <c r="J79" s="4"/>
      <c r="L79" s="6"/>
      <c r="M79" s="18" t="s">
        <v>6</v>
      </c>
      <c r="N79" s="4"/>
      <c r="U79" s="17"/>
      <c r="V79" s="15"/>
      <c r="W79" s="15"/>
      <c r="X79" s="15"/>
      <c r="Y79" s="18" t="s">
        <v>6</v>
      </c>
      <c r="Z79" s="4"/>
      <c r="AG79" s="17"/>
      <c r="AH79" s="4"/>
    </row>
    <row r="80" spans="1:34" s="3" customFormat="1" x14ac:dyDescent="0.25">
      <c r="A80" s="18" t="s">
        <v>5</v>
      </c>
      <c r="B80" s="4"/>
      <c r="I80" s="17"/>
      <c r="J80" s="4"/>
      <c r="L80" s="6"/>
      <c r="M80" s="18" t="s">
        <v>5</v>
      </c>
      <c r="N80" s="4"/>
      <c r="U80" s="17"/>
      <c r="V80" s="15"/>
      <c r="W80" s="15"/>
      <c r="X80" s="15"/>
      <c r="Y80" s="18" t="s">
        <v>5</v>
      </c>
      <c r="Z80" s="4"/>
      <c r="AG80" s="17"/>
      <c r="AH80" s="4"/>
    </row>
    <row r="81" spans="1:34" s="3" customFormat="1" x14ac:dyDescent="0.25">
      <c r="A81" s="18" t="s">
        <v>4</v>
      </c>
      <c r="B81" s="4"/>
      <c r="I81" s="17"/>
      <c r="J81" s="4"/>
      <c r="L81" s="6"/>
      <c r="M81" s="18" t="s">
        <v>4</v>
      </c>
      <c r="N81" s="4"/>
      <c r="U81" s="17"/>
      <c r="V81" s="15"/>
      <c r="W81" s="15"/>
      <c r="X81" s="15"/>
      <c r="Y81" s="18" t="s">
        <v>4</v>
      </c>
      <c r="Z81" s="4"/>
      <c r="AG81" s="17"/>
      <c r="AH81" s="4"/>
    </row>
    <row r="82" spans="1:34" s="3" customFormat="1" x14ac:dyDescent="0.25">
      <c r="A82" s="18" t="s">
        <v>3</v>
      </c>
      <c r="B82" s="4"/>
      <c r="I82" s="17"/>
      <c r="J82" s="4"/>
      <c r="L82" s="6"/>
      <c r="M82" s="18" t="s">
        <v>3</v>
      </c>
      <c r="N82" s="4"/>
      <c r="U82" s="17"/>
      <c r="V82" s="15"/>
      <c r="W82" s="15"/>
      <c r="X82" s="15"/>
      <c r="Y82" s="18" t="s">
        <v>3</v>
      </c>
      <c r="Z82" s="4"/>
      <c r="AG82" s="17"/>
      <c r="AH82" s="4"/>
    </row>
    <row r="83" spans="1:34" s="3" customFormat="1" x14ac:dyDescent="0.25">
      <c r="A83" s="18" t="s">
        <v>2</v>
      </c>
      <c r="B83" s="4"/>
      <c r="I83" s="17"/>
      <c r="J83" s="4"/>
      <c r="L83" s="6"/>
      <c r="M83" s="18" t="s">
        <v>2</v>
      </c>
      <c r="N83" s="4"/>
      <c r="U83" s="17"/>
      <c r="V83" s="15"/>
      <c r="W83" s="15"/>
      <c r="X83" s="15"/>
      <c r="Y83" s="18" t="s">
        <v>2</v>
      </c>
      <c r="Z83" s="4"/>
      <c r="AG83" s="17"/>
      <c r="AH83" s="4"/>
    </row>
    <row r="84" spans="1:34" s="3" customFormat="1" ht="30" x14ac:dyDescent="0.25">
      <c r="A84" s="18" t="s">
        <v>1</v>
      </c>
      <c r="B84" s="4"/>
      <c r="I84" s="17"/>
      <c r="J84" s="4"/>
      <c r="L84" s="6"/>
      <c r="M84" s="18" t="s">
        <v>1</v>
      </c>
      <c r="N84" s="4"/>
      <c r="U84" s="17"/>
      <c r="V84" s="15"/>
      <c r="W84" s="15"/>
      <c r="X84" s="15"/>
      <c r="Y84" s="18" t="s">
        <v>1</v>
      </c>
      <c r="Z84" s="4"/>
      <c r="AG84" s="17"/>
      <c r="AH84" s="4"/>
    </row>
    <row r="85" spans="1:34" s="3" customFormat="1" ht="30.75" thickBot="1" x14ac:dyDescent="0.3">
      <c r="A85" s="14" t="s">
        <v>0</v>
      </c>
      <c r="B85" s="13"/>
      <c r="C85" s="12"/>
      <c r="D85" s="12"/>
      <c r="E85" s="12"/>
      <c r="F85" s="12"/>
      <c r="G85" s="12"/>
      <c r="H85" s="12"/>
      <c r="I85" s="11"/>
      <c r="J85" s="4"/>
      <c r="L85" s="6"/>
      <c r="M85" s="14" t="s">
        <v>0</v>
      </c>
      <c r="N85" s="13"/>
      <c r="O85" s="12"/>
      <c r="P85" s="12"/>
      <c r="Q85" s="12"/>
      <c r="R85" s="12"/>
      <c r="S85" s="12"/>
      <c r="T85" s="12"/>
      <c r="U85" s="11"/>
      <c r="V85" s="16"/>
      <c r="W85" s="16"/>
      <c r="X85" s="15"/>
      <c r="Y85" s="14" t="s">
        <v>0</v>
      </c>
      <c r="Z85" s="13"/>
      <c r="AA85" s="12"/>
      <c r="AB85" s="12"/>
      <c r="AC85" s="12"/>
      <c r="AD85" s="12"/>
      <c r="AE85" s="12"/>
      <c r="AF85" s="12"/>
      <c r="AG85" s="11"/>
      <c r="AH85" s="4"/>
    </row>
    <row r="86" spans="1:34" s="3" customFormat="1" x14ac:dyDescent="0.25">
      <c r="A86" s="9"/>
      <c r="B86" s="8"/>
      <c r="C86" s="7"/>
      <c r="D86" s="7"/>
      <c r="E86" s="7"/>
      <c r="F86" s="7"/>
      <c r="G86" s="7"/>
      <c r="H86" s="7"/>
      <c r="I86" s="7"/>
      <c r="L86" s="6"/>
      <c r="M86" s="9"/>
      <c r="N86" s="8"/>
      <c r="O86" s="7"/>
      <c r="P86" s="7"/>
      <c r="Q86" s="7"/>
      <c r="R86" s="7"/>
      <c r="S86" s="7"/>
      <c r="T86" s="7"/>
      <c r="U86" s="7"/>
      <c r="V86" s="10"/>
      <c r="W86" s="10"/>
      <c r="X86" s="6"/>
      <c r="Y86" s="9"/>
      <c r="Z86" s="8"/>
      <c r="AA86" s="7"/>
      <c r="AB86" s="7"/>
      <c r="AC86" s="7"/>
      <c r="AD86" s="7"/>
      <c r="AE86" s="7"/>
      <c r="AF86" s="7"/>
      <c r="AG86" s="7"/>
    </row>
    <row r="87" spans="1:34" s="3" customFormat="1" x14ac:dyDescent="0.25">
      <c r="A87" s="5"/>
      <c r="B87" s="4"/>
      <c r="L87" s="6"/>
      <c r="M87" s="5"/>
      <c r="N87" s="4"/>
      <c r="V87" s="6"/>
      <c r="W87" s="6"/>
      <c r="X87" s="6"/>
      <c r="Y87" s="5"/>
      <c r="Z87" s="4"/>
    </row>
    <row r="88" spans="1:34" s="3" customFormat="1" x14ac:dyDescent="0.25">
      <c r="A88" s="5"/>
      <c r="B88" s="4"/>
      <c r="L88" s="6"/>
      <c r="M88" s="5"/>
      <c r="N88" s="4"/>
      <c r="V88" s="6"/>
      <c r="W88" s="6"/>
      <c r="X88" s="6"/>
      <c r="Y88" s="5"/>
      <c r="Z88" s="4"/>
    </row>
    <row r="89" spans="1:34" s="3" customFormat="1" x14ac:dyDescent="0.25">
      <c r="A89" s="5"/>
      <c r="B89" s="4"/>
      <c r="L89" s="6"/>
      <c r="M89" s="5"/>
      <c r="N89" s="4"/>
      <c r="V89" s="6"/>
      <c r="W89" s="6"/>
      <c r="X89" s="6"/>
      <c r="Y89" s="5"/>
      <c r="Z89" s="4"/>
    </row>
    <row r="90" spans="1:34" s="3" customFormat="1" x14ac:dyDescent="0.25">
      <c r="A90" s="5"/>
      <c r="B90" s="4"/>
      <c r="L90" s="6"/>
      <c r="M90" s="5"/>
      <c r="N90" s="4"/>
      <c r="V90" s="6"/>
      <c r="W90" s="6"/>
      <c r="X90" s="6"/>
      <c r="Y90" s="5"/>
      <c r="Z90" s="4"/>
    </row>
    <row r="91" spans="1:34" s="3" customFormat="1" x14ac:dyDescent="0.25">
      <c r="A91" s="5"/>
      <c r="B91" s="4"/>
      <c r="L91" s="6"/>
      <c r="M91" s="5"/>
      <c r="N91" s="4"/>
      <c r="V91" s="6"/>
      <c r="W91" s="6"/>
      <c r="X91" s="6"/>
      <c r="Y91" s="5"/>
      <c r="Z91" s="4"/>
    </row>
    <row r="92" spans="1:34" s="3" customFormat="1" x14ac:dyDescent="0.25">
      <c r="A92" s="5"/>
      <c r="B92" s="4"/>
      <c r="L92" s="6"/>
      <c r="M92" s="5"/>
      <c r="N92" s="4"/>
      <c r="V92" s="6"/>
      <c r="W92" s="6"/>
      <c r="X92" s="6"/>
      <c r="Y92" s="5"/>
      <c r="Z92" s="4"/>
    </row>
    <row r="93" spans="1:34" s="3" customFormat="1" x14ac:dyDescent="0.25">
      <c r="A93" s="5"/>
      <c r="B93" s="4"/>
      <c r="L93" s="6"/>
      <c r="M93" s="5"/>
      <c r="N93" s="4"/>
      <c r="V93" s="6"/>
      <c r="W93" s="6"/>
      <c r="X93" s="6"/>
      <c r="Y93" s="5"/>
      <c r="Z93" s="4"/>
    </row>
    <row r="94" spans="1:34" s="3" customFormat="1" x14ac:dyDescent="0.25">
      <c r="A94" s="5"/>
      <c r="B94" s="4"/>
      <c r="L94" s="6"/>
      <c r="M94" s="5"/>
      <c r="N94" s="4"/>
      <c r="V94" s="6"/>
      <c r="W94" s="6"/>
      <c r="X94" s="6"/>
      <c r="Y94" s="5"/>
      <c r="Z94" s="4"/>
    </row>
    <row r="95" spans="1:34" s="3" customFormat="1" x14ac:dyDescent="0.25">
      <c r="A95" s="5"/>
      <c r="B95" s="4"/>
      <c r="L95" s="6"/>
      <c r="M95" s="5"/>
      <c r="N95" s="4"/>
      <c r="V95" s="6"/>
      <c r="W95" s="6"/>
      <c r="X95" s="6"/>
      <c r="Y95" s="5"/>
      <c r="Z95" s="4"/>
    </row>
    <row r="96" spans="1:34" s="3" customFormat="1" x14ac:dyDescent="0.25">
      <c r="A96" s="5"/>
      <c r="B96" s="4"/>
      <c r="L96" s="6"/>
      <c r="M96" s="5"/>
      <c r="N96" s="4"/>
      <c r="V96" s="6"/>
      <c r="W96" s="6"/>
      <c r="X96" s="6"/>
      <c r="Y96" s="5"/>
      <c r="Z96" s="4"/>
    </row>
    <row r="97" spans="1:26" s="3" customFormat="1" x14ac:dyDescent="0.25">
      <c r="A97" s="5"/>
      <c r="B97" s="4"/>
      <c r="L97" s="6"/>
      <c r="M97" s="5"/>
      <c r="N97" s="4"/>
      <c r="V97" s="6"/>
      <c r="W97" s="6"/>
      <c r="X97" s="6"/>
      <c r="Y97" s="5"/>
      <c r="Z97" s="4"/>
    </row>
    <row r="98" spans="1:26" s="3" customFormat="1" x14ac:dyDescent="0.25">
      <c r="A98" s="5"/>
      <c r="B98" s="4"/>
      <c r="L98" s="6"/>
      <c r="M98" s="5"/>
      <c r="N98" s="4"/>
      <c r="V98" s="6"/>
      <c r="W98" s="6"/>
      <c r="X98" s="6"/>
      <c r="Y98" s="5"/>
      <c r="Z98" s="4"/>
    </row>
    <row r="99" spans="1:26" s="3" customFormat="1" x14ac:dyDescent="0.25">
      <c r="A99" s="5"/>
      <c r="B99" s="4"/>
      <c r="L99" s="6"/>
      <c r="M99" s="5"/>
      <c r="N99" s="4"/>
      <c r="V99" s="6"/>
      <c r="W99" s="6"/>
      <c r="X99" s="6"/>
      <c r="Y99" s="5"/>
      <c r="Z99" s="4"/>
    </row>
    <row r="100" spans="1:26" s="3" customFormat="1" x14ac:dyDescent="0.25">
      <c r="A100" s="5"/>
      <c r="B100" s="4"/>
      <c r="L100" s="6"/>
      <c r="M100" s="5"/>
      <c r="N100" s="4"/>
      <c r="V100" s="6"/>
      <c r="W100" s="6"/>
      <c r="X100" s="6"/>
      <c r="Y100" s="5"/>
      <c r="Z100" s="4"/>
    </row>
    <row r="101" spans="1:26" s="3" customFormat="1" x14ac:dyDescent="0.25">
      <c r="A101" s="5"/>
      <c r="B101" s="4"/>
      <c r="L101" s="6"/>
      <c r="M101" s="5"/>
      <c r="N101" s="4"/>
      <c r="V101" s="6"/>
      <c r="W101" s="6"/>
      <c r="X101" s="6"/>
      <c r="Y101" s="5"/>
      <c r="Z101" s="4"/>
    </row>
    <row r="102" spans="1:26" s="3" customFormat="1" x14ac:dyDescent="0.25">
      <c r="A102" s="5"/>
      <c r="B102" s="4"/>
      <c r="L102" s="6"/>
      <c r="M102" s="5"/>
      <c r="N102" s="4"/>
      <c r="V102" s="6"/>
      <c r="W102" s="6"/>
      <c r="X102" s="6"/>
      <c r="Y102" s="5"/>
      <c r="Z102" s="4"/>
    </row>
    <row r="103" spans="1:26" s="3" customFormat="1" x14ac:dyDescent="0.25">
      <c r="A103" s="5"/>
      <c r="B103" s="4"/>
      <c r="L103" s="6"/>
      <c r="M103" s="5"/>
      <c r="N103" s="4"/>
      <c r="V103" s="6"/>
      <c r="W103" s="6"/>
      <c r="X103" s="6"/>
      <c r="Y103" s="5"/>
      <c r="Z103" s="4"/>
    </row>
    <row r="104" spans="1:26" s="3" customFormat="1" x14ac:dyDescent="0.25">
      <c r="A104" s="5"/>
      <c r="B104" s="4"/>
      <c r="L104" s="6"/>
      <c r="M104" s="5"/>
      <c r="N104" s="4"/>
      <c r="V104" s="6"/>
      <c r="W104" s="6"/>
      <c r="X104" s="6"/>
      <c r="Y104" s="5"/>
      <c r="Z104" s="4"/>
    </row>
    <row r="105" spans="1:26" s="3" customFormat="1" x14ac:dyDescent="0.25">
      <c r="A105" s="5"/>
      <c r="B105" s="4"/>
      <c r="L105" s="6"/>
      <c r="M105" s="5"/>
      <c r="N105" s="4"/>
      <c r="V105" s="6"/>
      <c r="W105" s="6"/>
      <c r="X105" s="6"/>
      <c r="Y105" s="5"/>
      <c r="Z105" s="4"/>
    </row>
    <row r="106" spans="1:26" s="3" customFormat="1" x14ac:dyDescent="0.25">
      <c r="A106" s="5"/>
      <c r="B106" s="4"/>
      <c r="L106" s="6"/>
      <c r="M106" s="5"/>
      <c r="N106" s="4"/>
      <c r="V106" s="6"/>
      <c r="W106" s="6"/>
      <c r="X106" s="6"/>
      <c r="Y106" s="5"/>
      <c r="Z106" s="4"/>
    </row>
    <row r="107" spans="1:26" s="3" customFormat="1" x14ac:dyDescent="0.25">
      <c r="A107" s="5"/>
      <c r="B107" s="4"/>
      <c r="L107" s="6"/>
      <c r="M107" s="5"/>
      <c r="N107" s="4"/>
      <c r="V107" s="6"/>
      <c r="W107" s="6"/>
      <c r="X107" s="6"/>
      <c r="Y107" s="5"/>
      <c r="Z107" s="4"/>
    </row>
    <row r="108" spans="1:26" s="3" customFormat="1" x14ac:dyDescent="0.25">
      <c r="A108" s="5"/>
      <c r="B108" s="4"/>
      <c r="L108" s="6"/>
      <c r="M108" s="5"/>
      <c r="N108" s="4"/>
      <c r="V108" s="6"/>
      <c r="W108" s="6"/>
      <c r="X108" s="6"/>
      <c r="Y108" s="5"/>
      <c r="Z108" s="4"/>
    </row>
    <row r="109" spans="1:26" s="3" customFormat="1" x14ac:dyDescent="0.25">
      <c r="A109" s="5"/>
      <c r="B109" s="4"/>
      <c r="L109" s="6"/>
      <c r="M109" s="5"/>
      <c r="N109" s="4"/>
      <c r="V109" s="6"/>
      <c r="W109" s="6"/>
      <c r="X109" s="6"/>
      <c r="Y109" s="5"/>
      <c r="Z109" s="4"/>
    </row>
    <row r="110" spans="1:26" s="3" customFormat="1" x14ac:dyDescent="0.25">
      <c r="A110" s="5"/>
      <c r="B110" s="4"/>
      <c r="L110" s="6"/>
      <c r="M110" s="5"/>
      <c r="N110" s="4"/>
      <c r="V110" s="6"/>
      <c r="W110" s="6"/>
      <c r="X110" s="6"/>
      <c r="Y110" s="5"/>
      <c r="Z110" s="4"/>
    </row>
    <row r="111" spans="1:26" s="3" customFormat="1" x14ac:dyDescent="0.25">
      <c r="A111" s="5"/>
      <c r="B111" s="4"/>
      <c r="L111" s="6"/>
      <c r="M111" s="5"/>
      <c r="N111" s="4"/>
      <c r="V111" s="6"/>
      <c r="W111" s="6"/>
      <c r="X111" s="6"/>
      <c r="Y111" s="5"/>
      <c r="Z111" s="4"/>
    </row>
    <row r="112" spans="1:26" s="3" customFormat="1" x14ac:dyDescent="0.25">
      <c r="A112" s="5"/>
      <c r="B112" s="4"/>
      <c r="L112" s="6"/>
      <c r="M112" s="5"/>
      <c r="N112" s="4"/>
      <c r="V112" s="6"/>
      <c r="W112" s="6"/>
      <c r="X112" s="6"/>
      <c r="Y112" s="5"/>
      <c r="Z112" s="4"/>
    </row>
    <row r="113" spans="1:26" s="3" customFormat="1" x14ac:dyDescent="0.25">
      <c r="A113" s="5"/>
      <c r="B113" s="4"/>
      <c r="L113" s="6"/>
      <c r="M113" s="5"/>
      <c r="N113" s="4"/>
      <c r="V113" s="6"/>
      <c r="W113" s="6"/>
      <c r="X113" s="6"/>
      <c r="Y113" s="5"/>
      <c r="Z113" s="4"/>
    </row>
    <row r="114" spans="1:26" s="3" customFormat="1" x14ac:dyDescent="0.25">
      <c r="A114" s="5"/>
      <c r="B114" s="4"/>
      <c r="L114" s="6"/>
      <c r="M114" s="5"/>
      <c r="N114" s="4"/>
      <c r="V114" s="6"/>
      <c r="W114" s="6"/>
      <c r="X114" s="6"/>
      <c r="Y114" s="5"/>
      <c r="Z114" s="4"/>
    </row>
    <row r="115" spans="1:26" s="3" customFormat="1" x14ac:dyDescent="0.25">
      <c r="A115" s="5"/>
      <c r="B115" s="4"/>
      <c r="L115" s="6"/>
      <c r="M115" s="5"/>
      <c r="N115" s="4"/>
      <c r="V115" s="6"/>
      <c r="W115" s="6"/>
      <c r="X115" s="6"/>
      <c r="Y115" s="5"/>
      <c r="Z115" s="4"/>
    </row>
    <row r="116" spans="1:26" s="3" customFormat="1" x14ac:dyDescent="0.25">
      <c r="A116" s="5"/>
      <c r="B116" s="4"/>
      <c r="L116" s="6"/>
      <c r="M116" s="5"/>
      <c r="N116" s="4"/>
      <c r="V116" s="6"/>
      <c r="W116" s="6"/>
      <c r="X116" s="6"/>
      <c r="Y116" s="5"/>
      <c r="Z116" s="4"/>
    </row>
    <row r="117" spans="1:26" s="3" customFormat="1" x14ac:dyDescent="0.25">
      <c r="A117" s="5"/>
      <c r="B117" s="4"/>
      <c r="L117" s="6"/>
      <c r="M117" s="5"/>
      <c r="N117" s="4"/>
      <c r="V117" s="6"/>
      <c r="W117" s="6"/>
      <c r="X117" s="6"/>
      <c r="Y117" s="5"/>
      <c r="Z117" s="4"/>
    </row>
    <row r="118" spans="1:26" s="3" customFormat="1" x14ac:dyDescent="0.25">
      <c r="A118" s="5"/>
      <c r="B118" s="4"/>
      <c r="L118" s="6"/>
      <c r="M118" s="5"/>
      <c r="N118" s="4"/>
      <c r="V118" s="6"/>
      <c r="W118" s="6"/>
      <c r="X118" s="6"/>
      <c r="Y118" s="5"/>
      <c r="Z118" s="4"/>
    </row>
    <row r="119" spans="1:26" s="3" customFormat="1" x14ac:dyDescent="0.25">
      <c r="A119" s="5"/>
      <c r="B119" s="4"/>
      <c r="L119" s="6"/>
      <c r="M119" s="5"/>
      <c r="N119" s="4"/>
      <c r="V119" s="6"/>
      <c r="W119" s="6"/>
      <c r="X119" s="6"/>
      <c r="Y119" s="5"/>
      <c r="Z119" s="4"/>
    </row>
    <row r="120" spans="1:26" s="3" customFormat="1" x14ac:dyDescent="0.25">
      <c r="A120" s="5"/>
      <c r="B120" s="4"/>
      <c r="L120" s="6"/>
      <c r="M120" s="5"/>
      <c r="N120" s="4"/>
      <c r="V120" s="6"/>
      <c r="W120" s="6"/>
      <c r="X120" s="6"/>
      <c r="Y120" s="5"/>
      <c r="Z120" s="4"/>
    </row>
    <row r="121" spans="1:26" s="3" customFormat="1" x14ac:dyDescent="0.25">
      <c r="A121" s="5"/>
      <c r="B121" s="4"/>
      <c r="L121" s="6"/>
      <c r="M121" s="5"/>
      <c r="N121" s="4"/>
      <c r="V121" s="6"/>
      <c r="W121" s="6"/>
      <c r="X121" s="6"/>
      <c r="Y121" s="5"/>
      <c r="Z121" s="4"/>
    </row>
    <row r="122" spans="1:26" s="3" customFormat="1" x14ac:dyDescent="0.25">
      <c r="A122" s="5"/>
      <c r="B122" s="4"/>
      <c r="L122" s="6"/>
      <c r="M122" s="5"/>
      <c r="N122" s="4"/>
      <c r="V122" s="6"/>
      <c r="W122" s="6"/>
      <c r="X122" s="6"/>
      <c r="Y122" s="5"/>
      <c r="Z122" s="4"/>
    </row>
    <row r="123" spans="1:26" s="3" customFormat="1" x14ac:dyDescent="0.25">
      <c r="A123" s="5"/>
      <c r="B123" s="4"/>
      <c r="L123" s="6"/>
      <c r="M123" s="5"/>
      <c r="N123" s="4"/>
      <c r="V123" s="6"/>
      <c r="W123" s="6"/>
      <c r="X123" s="6"/>
      <c r="Y123" s="5"/>
      <c r="Z123" s="4"/>
    </row>
    <row r="124" spans="1:26" s="3" customFormat="1" x14ac:dyDescent="0.25">
      <c r="A124" s="5"/>
      <c r="B124" s="4"/>
      <c r="L124" s="6"/>
      <c r="M124" s="5"/>
      <c r="N124" s="4"/>
      <c r="V124" s="6"/>
      <c r="W124" s="6"/>
      <c r="X124" s="6"/>
      <c r="Y124" s="5"/>
      <c r="Z124" s="4"/>
    </row>
    <row r="125" spans="1:26" s="3" customFormat="1" x14ac:dyDescent="0.25">
      <c r="A125" s="5"/>
      <c r="B125" s="4"/>
      <c r="L125" s="6"/>
      <c r="M125" s="5"/>
      <c r="N125" s="4"/>
      <c r="V125" s="6"/>
      <c r="W125" s="6"/>
      <c r="X125" s="6"/>
      <c r="Y125" s="5"/>
      <c r="Z125" s="4"/>
    </row>
    <row r="126" spans="1:26" s="3" customFormat="1" x14ac:dyDescent="0.25">
      <c r="A126" s="5"/>
      <c r="B126" s="4"/>
      <c r="L126" s="6"/>
      <c r="M126" s="5"/>
      <c r="N126" s="4"/>
      <c r="V126" s="6"/>
      <c r="W126" s="6"/>
      <c r="X126" s="6"/>
      <c r="Y126" s="5"/>
      <c r="Z126" s="4"/>
    </row>
    <row r="127" spans="1:26" s="3" customFormat="1" x14ac:dyDescent="0.25">
      <c r="A127" s="5"/>
      <c r="B127" s="4"/>
      <c r="L127" s="6"/>
      <c r="M127" s="5"/>
      <c r="N127" s="4"/>
      <c r="V127" s="6"/>
      <c r="W127" s="6"/>
      <c r="X127" s="6"/>
      <c r="Y127" s="5"/>
      <c r="Z127" s="4"/>
    </row>
    <row r="128" spans="1:26" s="3" customFormat="1" x14ac:dyDescent="0.25">
      <c r="A128" s="5"/>
      <c r="B128" s="4"/>
      <c r="L128" s="6"/>
      <c r="M128" s="5"/>
      <c r="N128" s="4"/>
      <c r="V128" s="6"/>
      <c r="W128" s="6"/>
      <c r="X128" s="6"/>
      <c r="Y128" s="5"/>
      <c r="Z128" s="4"/>
    </row>
    <row r="129" spans="1:26" s="3" customFormat="1" x14ac:dyDescent="0.25">
      <c r="A129" s="5"/>
      <c r="B129" s="4"/>
      <c r="L129" s="6"/>
      <c r="M129" s="5"/>
      <c r="N129" s="4"/>
      <c r="V129" s="6"/>
      <c r="W129" s="6"/>
      <c r="X129" s="6"/>
      <c r="Y129" s="5"/>
      <c r="Z129" s="4"/>
    </row>
    <row r="130" spans="1:26" s="3" customFormat="1" x14ac:dyDescent="0.25">
      <c r="A130" s="5"/>
      <c r="B130" s="4"/>
      <c r="L130" s="6"/>
      <c r="M130" s="5"/>
      <c r="N130" s="4"/>
      <c r="V130" s="6"/>
      <c r="W130" s="6"/>
      <c r="X130" s="6"/>
      <c r="Y130" s="5"/>
      <c r="Z130" s="4"/>
    </row>
    <row r="131" spans="1:26" s="3" customFormat="1" x14ac:dyDescent="0.25">
      <c r="A131" s="5"/>
      <c r="B131" s="4"/>
      <c r="L131" s="6"/>
      <c r="M131" s="5"/>
      <c r="N131" s="4"/>
      <c r="V131" s="6"/>
      <c r="W131" s="6"/>
      <c r="X131" s="6"/>
      <c r="Y131" s="5"/>
      <c r="Z131" s="4"/>
    </row>
    <row r="132" spans="1:26" s="3" customFormat="1" x14ac:dyDescent="0.25">
      <c r="A132" s="5"/>
      <c r="B132" s="4"/>
      <c r="L132" s="6"/>
      <c r="M132" s="5"/>
      <c r="N132" s="4"/>
      <c r="V132" s="6"/>
      <c r="W132" s="6"/>
      <c r="X132" s="6"/>
      <c r="Y132" s="5"/>
      <c r="Z132" s="4"/>
    </row>
    <row r="133" spans="1:26" s="3" customFormat="1" x14ac:dyDescent="0.25">
      <c r="A133" s="5"/>
      <c r="B133" s="4"/>
      <c r="L133" s="6"/>
      <c r="M133" s="5"/>
      <c r="N133" s="4"/>
      <c r="V133" s="6"/>
      <c r="W133" s="6"/>
      <c r="X133" s="6"/>
      <c r="Y133" s="5"/>
      <c r="Z133" s="4"/>
    </row>
    <row r="134" spans="1:26" s="3" customFormat="1" x14ac:dyDescent="0.25">
      <c r="A134" s="5"/>
      <c r="B134" s="4"/>
      <c r="L134" s="6"/>
      <c r="M134" s="5"/>
      <c r="N134" s="4"/>
      <c r="V134" s="6"/>
      <c r="W134" s="6"/>
      <c r="X134" s="6"/>
      <c r="Y134" s="5"/>
      <c r="Z134" s="4"/>
    </row>
    <row r="135" spans="1:26" s="3" customFormat="1" x14ac:dyDescent="0.25">
      <c r="A135" s="5"/>
      <c r="B135" s="4"/>
      <c r="L135" s="6"/>
      <c r="M135" s="5"/>
      <c r="N135" s="4"/>
      <c r="V135" s="6"/>
      <c r="W135" s="6"/>
      <c r="X135" s="6"/>
      <c r="Y135" s="5"/>
      <c r="Z135" s="4"/>
    </row>
    <row r="136" spans="1:26" s="3" customFormat="1" x14ac:dyDescent="0.25">
      <c r="A136" s="5"/>
      <c r="B136" s="4"/>
      <c r="L136" s="6"/>
      <c r="M136" s="5"/>
      <c r="N136" s="4"/>
      <c r="V136" s="6"/>
      <c r="W136" s="6"/>
      <c r="X136" s="6"/>
      <c r="Y136" s="5"/>
      <c r="Z136" s="4"/>
    </row>
    <row r="137" spans="1:26" s="3" customFormat="1" x14ac:dyDescent="0.25">
      <c r="A137" s="5"/>
      <c r="B137" s="4"/>
      <c r="L137" s="6"/>
      <c r="M137" s="5"/>
      <c r="N137" s="4"/>
      <c r="V137" s="6"/>
      <c r="W137" s="6"/>
      <c r="X137" s="6"/>
      <c r="Y137" s="5"/>
      <c r="Z137" s="4"/>
    </row>
    <row r="138" spans="1:26" s="3" customFormat="1" x14ac:dyDescent="0.25">
      <c r="A138" s="5"/>
      <c r="B138" s="4"/>
      <c r="L138" s="6"/>
      <c r="M138" s="5"/>
      <c r="N138" s="4"/>
      <c r="V138" s="6"/>
      <c r="W138" s="6"/>
      <c r="X138" s="6"/>
      <c r="Y138" s="5"/>
      <c r="Z138" s="4"/>
    </row>
    <row r="139" spans="1:26" s="3" customFormat="1" x14ac:dyDescent="0.25">
      <c r="A139" s="5"/>
      <c r="B139" s="4"/>
      <c r="L139" s="6"/>
      <c r="M139" s="5"/>
      <c r="N139" s="4"/>
      <c r="V139" s="6"/>
      <c r="W139" s="6"/>
      <c r="X139" s="6"/>
      <c r="Y139" s="5"/>
      <c r="Z139" s="4"/>
    </row>
    <row r="140" spans="1:26" s="3" customFormat="1" x14ac:dyDescent="0.25">
      <c r="A140" s="5"/>
      <c r="B140" s="4"/>
      <c r="L140" s="6"/>
      <c r="M140" s="5"/>
      <c r="N140" s="4"/>
      <c r="V140" s="6"/>
      <c r="W140" s="6"/>
      <c r="X140" s="6"/>
      <c r="Y140" s="5"/>
      <c r="Z140" s="4"/>
    </row>
    <row r="141" spans="1:26" s="3" customFormat="1" x14ac:dyDescent="0.25">
      <c r="A141" s="5"/>
      <c r="B141" s="4"/>
      <c r="L141" s="6"/>
      <c r="M141" s="5"/>
      <c r="N141" s="4"/>
      <c r="V141" s="6"/>
      <c r="W141" s="6"/>
      <c r="X141" s="6"/>
      <c r="Y141" s="5"/>
      <c r="Z141" s="4"/>
    </row>
    <row r="142" spans="1:26" s="3" customFormat="1" x14ac:dyDescent="0.25">
      <c r="A142" s="5"/>
      <c r="B142" s="4"/>
      <c r="L142" s="6"/>
      <c r="M142" s="5"/>
      <c r="N142" s="4"/>
      <c r="V142" s="6"/>
      <c r="W142" s="6"/>
      <c r="X142" s="6"/>
      <c r="Y142" s="5"/>
      <c r="Z142" s="4"/>
    </row>
    <row r="143" spans="1:26" s="3" customFormat="1" x14ac:dyDescent="0.25">
      <c r="A143" s="5"/>
      <c r="B143" s="4"/>
      <c r="L143" s="6"/>
      <c r="M143" s="5"/>
      <c r="N143" s="4"/>
      <c r="V143" s="6"/>
      <c r="W143" s="6"/>
      <c r="X143" s="6"/>
      <c r="Y143" s="5"/>
      <c r="Z143" s="4"/>
    </row>
    <row r="144" spans="1:26" s="3" customFormat="1" x14ac:dyDescent="0.25">
      <c r="A144" s="5"/>
      <c r="B144" s="4"/>
      <c r="L144" s="6"/>
      <c r="M144" s="5"/>
      <c r="N144" s="4"/>
      <c r="V144" s="6"/>
      <c r="W144" s="6"/>
      <c r="X144" s="6"/>
      <c r="Y144" s="5"/>
      <c r="Z144" s="4"/>
    </row>
    <row r="145" spans="1:26" s="3" customFormat="1" x14ac:dyDescent="0.25">
      <c r="A145" s="5"/>
      <c r="B145" s="4"/>
      <c r="L145" s="6"/>
      <c r="M145" s="5"/>
      <c r="N145" s="4"/>
      <c r="V145" s="6"/>
      <c r="W145" s="6"/>
      <c r="X145" s="6"/>
      <c r="Y145" s="5"/>
      <c r="Z145" s="4"/>
    </row>
    <row r="146" spans="1:26" s="3" customFormat="1" x14ac:dyDescent="0.25">
      <c r="A146" s="5"/>
      <c r="B146" s="4"/>
      <c r="L146" s="6"/>
      <c r="M146" s="5"/>
      <c r="N146" s="4"/>
      <c r="V146" s="6"/>
      <c r="W146" s="6"/>
      <c r="X146" s="6"/>
      <c r="Y146" s="5"/>
      <c r="Z146" s="4"/>
    </row>
    <row r="147" spans="1:26" s="3" customFormat="1" x14ac:dyDescent="0.25">
      <c r="A147" s="5"/>
      <c r="B147" s="4"/>
      <c r="L147" s="6"/>
      <c r="M147" s="5"/>
      <c r="N147" s="4"/>
      <c r="V147" s="6"/>
      <c r="W147" s="6"/>
      <c r="X147" s="6"/>
      <c r="Y147" s="5"/>
      <c r="Z147" s="4"/>
    </row>
    <row r="148" spans="1:26" s="3" customFormat="1" x14ac:dyDescent="0.25">
      <c r="A148" s="5"/>
      <c r="B148" s="4"/>
      <c r="L148" s="6"/>
      <c r="M148" s="5"/>
      <c r="N148" s="4"/>
      <c r="V148" s="6"/>
      <c r="W148" s="6"/>
      <c r="X148" s="6"/>
      <c r="Y148" s="5"/>
      <c r="Z148" s="4"/>
    </row>
    <row r="149" spans="1:26" s="3" customFormat="1" x14ac:dyDescent="0.25">
      <c r="A149" s="5"/>
      <c r="B149" s="4"/>
      <c r="L149" s="6"/>
      <c r="M149" s="5"/>
      <c r="N149" s="4"/>
      <c r="V149" s="6"/>
      <c r="W149" s="6"/>
      <c r="X149" s="6"/>
      <c r="Y149" s="5"/>
      <c r="Z149" s="4"/>
    </row>
    <row r="150" spans="1:26" s="3" customFormat="1" x14ac:dyDescent="0.25">
      <c r="A150" s="5"/>
      <c r="B150" s="4"/>
      <c r="L150" s="6"/>
      <c r="M150" s="5"/>
      <c r="N150" s="4"/>
      <c r="V150" s="6"/>
      <c r="W150" s="6"/>
      <c r="X150" s="6"/>
      <c r="Y150" s="5"/>
      <c r="Z150" s="4"/>
    </row>
    <row r="151" spans="1:26" s="3" customFormat="1" x14ac:dyDescent="0.25">
      <c r="A151" s="5"/>
      <c r="B151" s="4"/>
      <c r="L151" s="6"/>
      <c r="M151" s="5"/>
      <c r="N151" s="4"/>
      <c r="V151" s="6"/>
      <c r="W151" s="6"/>
      <c r="X151" s="6"/>
      <c r="Y151" s="5"/>
      <c r="Z151" s="4"/>
    </row>
    <row r="152" spans="1:26" s="3" customFormat="1" x14ac:dyDescent="0.25">
      <c r="A152" s="5"/>
      <c r="B152" s="4"/>
      <c r="L152" s="6"/>
      <c r="M152" s="5"/>
      <c r="N152" s="4"/>
      <c r="V152" s="6"/>
      <c r="W152" s="6"/>
      <c r="X152" s="6"/>
      <c r="Y152" s="5"/>
      <c r="Z152" s="4"/>
    </row>
    <row r="153" spans="1:26" s="3" customFormat="1" x14ac:dyDescent="0.25">
      <c r="A153" s="5"/>
      <c r="B153" s="4"/>
      <c r="L153" s="6"/>
      <c r="M153" s="5"/>
      <c r="N153" s="4"/>
      <c r="V153" s="6"/>
      <c r="W153" s="6"/>
      <c r="X153" s="6"/>
      <c r="Y153" s="5"/>
      <c r="Z153" s="4"/>
    </row>
    <row r="154" spans="1:26" s="3" customFormat="1" x14ac:dyDescent="0.25">
      <c r="A154" s="5"/>
      <c r="B154" s="4"/>
      <c r="L154" s="6"/>
      <c r="M154" s="5"/>
      <c r="N154" s="4"/>
      <c r="V154" s="6"/>
      <c r="W154" s="6"/>
      <c r="X154" s="6"/>
      <c r="Y154" s="5"/>
      <c r="Z154" s="4"/>
    </row>
    <row r="155" spans="1:26" s="3" customFormat="1" x14ac:dyDescent="0.25">
      <c r="A155" s="5"/>
      <c r="B155" s="4"/>
      <c r="L155" s="6"/>
      <c r="M155" s="5"/>
      <c r="N155" s="4"/>
      <c r="V155" s="6"/>
      <c r="W155" s="6"/>
      <c r="X155" s="6"/>
      <c r="Y155" s="5"/>
      <c r="Z155" s="4"/>
    </row>
    <row r="156" spans="1:26" s="3" customFormat="1" x14ac:dyDescent="0.25">
      <c r="A156" s="5"/>
      <c r="B156" s="4"/>
      <c r="L156" s="6"/>
      <c r="M156" s="5"/>
      <c r="N156" s="4"/>
      <c r="V156" s="6"/>
      <c r="W156" s="6"/>
      <c r="X156" s="6"/>
      <c r="Y156" s="5"/>
      <c r="Z156" s="4"/>
    </row>
    <row r="157" spans="1:26" s="3" customFormat="1" x14ac:dyDescent="0.25">
      <c r="A157" s="5"/>
      <c r="B157" s="4"/>
      <c r="L157" s="6"/>
      <c r="M157" s="5"/>
      <c r="N157" s="4"/>
      <c r="V157" s="6"/>
      <c r="W157" s="6"/>
      <c r="X157" s="6"/>
      <c r="Y157" s="5"/>
      <c r="Z157" s="4"/>
    </row>
    <row r="158" spans="1:26" s="3" customFormat="1" x14ac:dyDescent="0.25">
      <c r="A158" s="5"/>
      <c r="B158" s="4"/>
      <c r="L158" s="6"/>
      <c r="M158" s="5"/>
      <c r="N158" s="4"/>
      <c r="V158" s="6"/>
      <c r="W158" s="6"/>
      <c r="X158" s="6"/>
      <c r="Y158" s="5"/>
      <c r="Z158" s="4"/>
    </row>
    <row r="159" spans="1:26" s="3" customFormat="1" x14ac:dyDescent="0.25">
      <c r="A159" s="5"/>
      <c r="B159" s="4"/>
      <c r="L159" s="6"/>
      <c r="M159" s="5"/>
      <c r="N159" s="4"/>
      <c r="V159" s="6"/>
      <c r="W159" s="6"/>
      <c r="X159" s="6"/>
      <c r="Y159" s="5"/>
      <c r="Z159" s="4"/>
    </row>
    <row r="160" spans="1:26" s="3" customFormat="1" x14ac:dyDescent="0.25">
      <c r="A160" s="5"/>
      <c r="B160" s="4"/>
      <c r="L160" s="6"/>
      <c r="M160" s="5"/>
      <c r="N160" s="4"/>
      <c r="V160" s="6"/>
      <c r="W160" s="6"/>
      <c r="X160" s="6"/>
      <c r="Y160" s="5"/>
      <c r="Z160" s="4"/>
    </row>
    <row r="161" spans="1:26" s="3" customFormat="1" x14ac:dyDescent="0.25">
      <c r="A161" s="5"/>
      <c r="B161" s="4"/>
      <c r="L161" s="6"/>
      <c r="M161" s="5"/>
      <c r="N161" s="4"/>
      <c r="V161" s="6"/>
      <c r="W161" s="6"/>
      <c r="X161" s="6"/>
      <c r="Y161" s="5"/>
      <c r="Z161" s="4"/>
    </row>
    <row r="162" spans="1:26" s="3" customFormat="1" x14ac:dyDescent="0.25">
      <c r="A162" s="5"/>
      <c r="B162" s="4"/>
      <c r="L162" s="6"/>
      <c r="M162" s="5"/>
      <c r="N162" s="4"/>
      <c r="V162" s="6"/>
      <c r="W162" s="6"/>
      <c r="X162" s="6"/>
      <c r="Y162" s="5"/>
      <c r="Z162" s="4"/>
    </row>
    <row r="163" spans="1:26" s="3" customFormat="1" x14ac:dyDescent="0.25">
      <c r="A163" s="5"/>
      <c r="B163" s="4"/>
      <c r="L163" s="6"/>
      <c r="M163" s="5"/>
      <c r="N163" s="4"/>
      <c r="V163" s="6"/>
      <c r="W163" s="6"/>
      <c r="X163" s="6"/>
      <c r="Y163" s="5"/>
      <c r="Z163" s="4"/>
    </row>
    <row r="164" spans="1:26" s="3" customFormat="1" x14ac:dyDescent="0.25">
      <c r="A164" s="5"/>
      <c r="B164" s="4"/>
      <c r="L164" s="6"/>
      <c r="M164" s="5"/>
      <c r="N164" s="4"/>
      <c r="V164" s="6"/>
      <c r="W164" s="6"/>
      <c r="X164" s="6"/>
      <c r="Y164" s="5"/>
      <c r="Z164" s="4"/>
    </row>
    <row r="165" spans="1:26" s="3" customFormat="1" x14ac:dyDescent="0.25">
      <c r="A165" s="5"/>
      <c r="B165" s="4"/>
      <c r="L165" s="6"/>
      <c r="M165" s="5"/>
      <c r="N165" s="4"/>
      <c r="V165" s="6"/>
      <c r="W165" s="6"/>
      <c r="X165" s="6"/>
      <c r="Y165" s="5"/>
      <c r="Z165" s="4"/>
    </row>
    <row r="166" spans="1:26" s="3" customFormat="1" x14ac:dyDescent="0.25">
      <c r="A166" s="5"/>
      <c r="B166" s="4"/>
      <c r="L166" s="6"/>
      <c r="M166" s="5"/>
      <c r="N166" s="4"/>
      <c r="V166" s="6"/>
      <c r="W166" s="6"/>
      <c r="X166" s="6"/>
      <c r="Y166" s="5"/>
      <c r="Z166" s="4"/>
    </row>
    <row r="167" spans="1:26" s="3" customFormat="1" x14ac:dyDescent="0.25">
      <c r="A167" s="5"/>
      <c r="B167" s="4"/>
      <c r="L167" s="6"/>
      <c r="M167" s="5"/>
      <c r="N167" s="4"/>
      <c r="V167" s="6"/>
      <c r="W167" s="6"/>
      <c r="X167" s="6"/>
      <c r="Y167" s="5"/>
      <c r="Z167" s="4"/>
    </row>
    <row r="168" spans="1:26" s="3" customFormat="1" x14ac:dyDescent="0.25">
      <c r="A168" s="5"/>
      <c r="B168" s="4"/>
      <c r="L168" s="6"/>
      <c r="M168" s="5"/>
      <c r="N168" s="4"/>
      <c r="V168" s="6"/>
      <c r="W168" s="6"/>
      <c r="X168" s="6"/>
      <c r="Y168" s="5"/>
      <c r="Z168" s="4"/>
    </row>
    <row r="169" spans="1:26" s="3" customFormat="1" x14ac:dyDescent="0.25">
      <c r="A169" s="5"/>
      <c r="B169" s="4"/>
      <c r="L169" s="6"/>
      <c r="M169" s="5"/>
      <c r="N169" s="4"/>
      <c r="V169" s="6"/>
      <c r="W169" s="6"/>
      <c r="X169" s="6"/>
      <c r="Y169" s="5"/>
      <c r="Z169" s="4"/>
    </row>
    <row r="170" spans="1:26" s="3" customFormat="1" x14ac:dyDescent="0.25">
      <c r="A170" s="5"/>
      <c r="B170" s="4"/>
      <c r="L170" s="6"/>
      <c r="M170" s="5"/>
      <c r="N170" s="4"/>
      <c r="V170" s="6"/>
      <c r="W170" s="6"/>
      <c r="X170" s="6"/>
      <c r="Y170" s="5"/>
      <c r="Z170" s="4"/>
    </row>
    <row r="171" spans="1:26" s="3" customFormat="1" x14ac:dyDescent="0.25">
      <c r="A171" s="5"/>
      <c r="B171" s="4"/>
      <c r="L171" s="6"/>
      <c r="M171" s="5"/>
      <c r="N171" s="4"/>
      <c r="V171" s="6"/>
      <c r="W171" s="6"/>
      <c r="X171" s="6"/>
      <c r="Y171" s="5"/>
      <c r="Z171" s="4"/>
    </row>
    <row r="172" spans="1:26" s="3" customFormat="1" x14ac:dyDescent="0.25">
      <c r="A172" s="5"/>
      <c r="B172" s="4"/>
      <c r="L172" s="6"/>
      <c r="M172" s="5"/>
      <c r="N172" s="4"/>
      <c r="V172" s="6"/>
      <c r="W172" s="6"/>
      <c r="X172" s="6"/>
      <c r="Y172" s="5"/>
      <c r="Z172" s="4"/>
    </row>
    <row r="173" spans="1:26" s="3" customFormat="1" x14ac:dyDescent="0.25">
      <c r="A173" s="5"/>
      <c r="B173" s="4"/>
      <c r="L173" s="6"/>
      <c r="M173" s="5"/>
      <c r="N173" s="4"/>
      <c r="V173" s="6"/>
      <c r="W173" s="6"/>
      <c r="X173" s="6"/>
      <c r="Y173" s="5"/>
      <c r="Z173" s="4"/>
    </row>
    <row r="174" spans="1:26" s="3" customFormat="1" x14ac:dyDescent="0.25">
      <c r="A174" s="5"/>
      <c r="B174" s="4"/>
      <c r="L174" s="6"/>
      <c r="M174" s="5"/>
      <c r="N174" s="4"/>
      <c r="V174" s="6"/>
      <c r="W174" s="6"/>
      <c r="X174" s="6"/>
      <c r="Y174" s="5"/>
      <c r="Z174" s="4"/>
    </row>
    <row r="175" spans="1:26" s="3" customFormat="1" x14ac:dyDescent="0.25">
      <c r="A175" s="5"/>
      <c r="B175" s="4"/>
      <c r="L175" s="6"/>
      <c r="M175" s="5"/>
      <c r="N175" s="4"/>
      <c r="V175" s="6"/>
      <c r="W175" s="6"/>
      <c r="X175" s="6"/>
      <c r="Y175" s="5"/>
      <c r="Z175" s="4"/>
    </row>
    <row r="176" spans="1:26" s="3" customFormat="1" x14ac:dyDescent="0.25">
      <c r="A176" s="5"/>
      <c r="B176" s="4"/>
      <c r="L176" s="6"/>
      <c r="M176" s="5"/>
      <c r="N176" s="4"/>
      <c r="V176" s="6"/>
      <c r="W176" s="6"/>
      <c r="X176" s="6"/>
      <c r="Y176" s="5"/>
      <c r="Z176" s="4"/>
    </row>
    <row r="177" spans="1:26" s="3" customFormat="1" x14ac:dyDescent="0.25">
      <c r="A177" s="5"/>
      <c r="B177" s="4"/>
      <c r="L177" s="6"/>
      <c r="M177" s="5"/>
      <c r="N177" s="4"/>
      <c r="V177" s="6"/>
      <c r="W177" s="6"/>
      <c r="X177" s="6"/>
      <c r="Y177" s="5"/>
      <c r="Z177" s="4"/>
    </row>
    <row r="178" spans="1:26" s="3" customFormat="1" x14ac:dyDescent="0.25">
      <c r="A178" s="5"/>
      <c r="B178" s="4"/>
      <c r="L178" s="6"/>
      <c r="M178" s="5"/>
      <c r="N178" s="4"/>
      <c r="V178" s="6"/>
      <c r="W178" s="6"/>
      <c r="X178" s="6"/>
      <c r="Y178" s="5"/>
      <c r="Z178" s="4"/>
    </row>
    <row r="179" spans="1:26" s="3" customFormat="1" x14ac:dyDescent="0.25">
      <c r="A179" s="5"/>
      <c r="B179" s="4"/>
      <c r="L179" s="6"/>
      <c r="M179" s="5"/>
      <c r="N179" s="4"/>
      <c r="V179" s="6"/>
      <c r="W179" s="6"/>
      <c r="X179" s="6"/>
      <c r="Y179" s="5"/>
      <c r="Z179" s="4"/>
    </row>
    <row r="180" spans="1:26" s="3" customFormat="1" x14ac:dyDescent="0.25">
      <c r="A180" s="5"/>
      <c r="B180" s="4"/>
      <c r="L180" s="6"/>
      <c r="M180" s="5"/>
      <c r="N180" s="4"/>
      <c r="V180" s="6"/>
      <c r="W180" s="6"/>
      <c r="X180" s="6"/>
      <c r="Y180" s="5"/>
      <c r="Z180" s="4"/>
    </row>
    <row r="181" spans="1:26" s="3" customFormat="1" x14ac:dyDescent="0.25">
      <c r="A181" s="5"/>
      <c r="B181" s="4"/>
      <c r="L181" s="6"/>
      <c r="M181" s="5"/>
      <c r="N181" s="4"/>
      <c r="V181" s="6"/>
      <c r="W181" s="6"/>
      <c r="X181" s="6"/>
      <c r="Y181" s="5"/>
      <c r="Z181" s="4"/>
    </row>
    <row r="182" spans="1:26" s="3" customFormat="1" x14ac:dyDescent="0.25">
      <c r="A182" s="5"/>
      <c r="B182" s="4"/>
      <c r="L182" s="6"/>
      <c r="M182" s="5"/>
      <c r="N182" s="4"/>
      <c r="V182" s="6"/>
      <c r="W182" s="6"/>
      <c r="X182" s="6"/>
      <c r="Y182" s="5"/>
      <c r="Z182" s="4"/>
    </row>
    <row r="183" spans="1:26" s="3" customFormat="1" x14ac:dyDescent="0.25">
      <c r="A183" s="5"/>
      <c r="B183" s="4"/>
      <c r="L183" s="6"/>
      <c r="M183" s="5"/>
      <c r="N183" s="4"/>
      <c r="V183" s="6"/>
      <c r="W183" s="6"/>
      <c r="X183" s="6"/>
      <c r="Y183" s="5"/>
      <c r="Z183" s="4"/>
    </row>
    <row r="184" spans="1:26" s="3" customFormat="1" x14ac:dyDescent="0.25">
      <c r="A184" s="5"/>
      <c r="B184" s="4"/>
      <c r="L184" s="6"/>
      <c r="M184" s="5"/>
      <c r="N184" s="4"/>
      <c r="V184" s="6"/>
      <c r="W184" s="6"/>
      <c r="X184" s="6"/>
      <c r="Y184" s="5"/>
      <c r="Z184" s="4"/>
    </row>
    <row r="185" spans="1:26" s="3" customFormat="1" x14ac:dyDescent="0.25">
      <c r="A185" s="5"/>
      <c r="B185" s="4"/>
      <c r="L185" s="6"/>
      <c r="M185" s="5"/>
      <c r="N185" s="4"/>
      <c r="V185" s="6"/>
      <c r="W185" s="6"/>
      <c r="X185" s="6"/>
      <c r="Y185" s="5"/>
      <c r="Z185" s="4"/>
    </row>
    <row r="186" spans="1:26" s="3" customFormat="1" x14ac:dyDescent="0.25">
      <c r="A186" s="5"/>
      <c r="B186" s="4"/>
      <c r="L186" s="6"/>
      <c r="M186" s="5"/>
      <c r="N186" s="4"/>
      <c r="V186" s="6"/>
      <c r="W186" s="6"/>
      <c r="X186" s="6"/>
      <c r="Y186" s="5"/>
      <c r="Z186" s="4"/>
    </row>
    <row r="187" spans="1:26" s="3" customFormat="1" x14ac:dyDescent="0.25">
      <c r="A187" s="5"/>
      <c r="B187" s="4"/>
      <c r="L187" s="6"/>
      <c r="M187" s="5"/>
      <c r="N187" s="4"/>
      <c r="V187" s="6"/>
      <c r="W187" s="6"/>
      <c r="X187" s="6"/>
      <c r="Y187" s="5"/>
      <c r="Z187" s="4"/>
    </row>
    <row r="188" spans="1:26" s="3" customFormat="1" x14ac:dyDescent="0.25">
      <c r="A188" s="5"/>
      <c r="B188" s="4"/>
      <c r="L188" s="6"/>
      <c r="M188" s="5"/>
      <c r="N188" s="4"/>
      <c r="V188" s="6"/>
      <c r="W188" s="6"/>
      <c r="X188" s="6"/>
      <c r="Y188" s="5"/>
      <c r="Z188" s="4"/>
    </row>
    <row r="189" spans="1:26" s="3" customFormat="1" x14ac:dyDescent="0.25">
      <c r="A189" s="5"/>
      <c r="B189" s="4"/>
      <c r="L189" s="6"/>
      <c r="M189" s="5"/>
      <c r="N189" s="4"/>
      <c r="V189" s="6"/>
      <c r="W189" s="6"/>
      <c r="X189" s="6"/>
      <c r="Y189" s="5"/>
      <c r="Z189" s="4"/>
    </row>
    <row r="190" spans="1:26" s="3" customFormat="1" x14ac:dyDescent="0.25">
      <c r="A190" s="5"/>
      <c r="B190" s="4"/>
      <c r="L190" s="6"/>
      <c r="M190" s="5"/>
      <c r="N190" s="4"/>
      <c r="V190" s="6"/>
      <c r="W190" s="6"/>
      <c r="X190" s="6"/>
      <c r="Y190" s="5"/>
      <c r="Z190" s="4"/>
    </row>
    <row r="191" spans="1:26" s="3" customFormat="1" x14ac:dyDescent="0.25">
      <c r="A191" s="5"/>
      <c r="B191" s="4"/>
      <c r="L191" s="6"/>
      <c r="M191" s="5"/>
      <c r="N191" s="4"/>
      <c r="V191" s="6"/>
      <c r="W191" s="6"/>
      <c r="X191" s="6"/>
      <c r="Y191" s="5"/>
      <c r="Z191" s="4"/>
    </row>
    <row r="192" spans="1:26" s="3" customFormat="1" x14ac:dyDescent="0.25">
      <c r="A192" s="5"/>
      <c r="B192" s="4"/>
      <c r="L192" s="6"/>
      <c r="M192" s="5"/>
      <c r="N192" s="4"/>
      <c r="V192" s="6"/>
      <c r="W192" s="6"/>
      <c r="X192" s="6"/>
      <c r="Y192" s="5"/>
      <c r="Z192" s="4"/>
    </row>
    <row r="193" spans="1:26" s="3" customFormat="1" x14ac:dyDescent="0.25">
      <c r="A193" s="5"/>
      <c r="B193" s="4"/>
      <c r="L193" s="6"/>
      <c r="M193" s="5"/>
      <c r="N193" s="4"/>
      <c r="V193" s="6"/>
      <c r="W193" s="6"/>
      <c r="X193" s="6"/>
      <c r="Y193" s="5"/>
      <c r="Z193" s="4"/>
    </row>
    <row r="194" spans="1:26" s="3" customFormat="1" x14ac:dyDescent="0.25">
      <c r="A194" s="5"/>
      <c r="B194" s="4"/>
      <c r="L194" s="6"/>
      <c r="M194" s="5"/>
      <c r="N194" s="4"/>
      <c r="V194" s="6"/>
      <c r="W194" s="6"/>
      <c r="X194" s="6"/>
      <c r="Y194" s="5"/>
      <c r="Z194" s="4"/>
    </row>
    <row r="195" spans="1:26" s="3" customFormat="1" x14ac:dyDescent="0.25">
      <c r="A195" s="5"/>
      <c r="B195" s="4"/>
      <c r="L195" s="6"/>
      <c r="M195" s="5"/>
      <c r="N195" s="4"/>
      <c r="V195" s="6"/>
      <c r="W195" s="6"/>
      <c r="X195" s="6"/>
      <c r="Y195" s="5"/>
      <c r="Z195" s="4"/>
    </row>
    <row r="196" spans="1:26" s="3" customFormat="1" x14ac:dyDescent="0.25">
      <c r="A196" s="5"/>
      <c r="B196" s="4"/>
      <c r="L196" s="6"/>
      <c r="M196" s="5"/>
      <c r="N196" s="4"/>
      <c r="V196" s="6"/>
      <c r="W196" s="6"/>
      <c r="X196" s="6"/>
      <c r="Y196" s="5"/>
      <c r="Z196" s="4"/>
    </row>
    <row r="197" spans="1:26" s="3" customFormat="1" x14ac:dyDescent="0.25">
      <c r="A197" s="5"/>
      <c r="B197" s="4"/>
      <c r="L197" s="6"/>
      <c r="M197" s="5"/>
      <c r="N197" s="4"/>
      <c r="V197" s="6"/>
      <c r="W197" s="6"/>
      <c r="X197" s="6"/>
      <c r="Y197" s="5"/>
      <c r="Z197" s="4"/>
    </row>
    <row r="198" spans="1:26" s="3" customFormat="1" x14ac:dyDescent="0.25">
      <c r="A198" s="5"/>
      <c r="B198" s="4"/>
      <c r="L198" s="6"/>
      <c r="M198" s="5"/>
      <c r="N198" s="4"/>
      <c r="V198" s="6"/>
      <c r="W198" s="6"/>
      <c r="X198" s="6"/>
      <c r="Y198" s="5"/>
      <c r="Z198" s="4"/>
    </row>
    <row r="199" spans="1:26" s="3" customFormat="1" x14ac:dyDescent="0.25">
      <c r="A199" s="5"/>
      <c r="B199" s="4"/>
      <c r="L199" s="6"/>
      <c r="M199" s="5"/>
      <c r="N199" s="4"/>
      <c r="V199" s="6"/>
      <c r="W199" s="6"/>
      <c r="X199" s="6"/>
      <c r="Y199" s="5"/>
      <c r="Z199" s="4"/>
    </row>
    <row r="200" spans="1:26" s="3" customFormat="1" x14ac:dyDescent="0.25">
      <c r="A200" s="5"/>
      <c r="B200" s="4"/>
      <c r="L200" s="6"/>
      <c r="M200" s="5"/>
      <c r="N200" s="4"/>
      <c r="V200" s="6"/>
      <c r="W200" s="6"/>
      <c r="X200" s="6"/>
      <c r="Y200" s="5"/>
      <c r="Z200" s="4"/>
    </row>
    <row r="201" spans="1:26" s="3" customFormat="1" x14ac:dyDescent="0.25">
      <c r="A201" s="5"/>
      <c r="B201" s="4"/>
      <c r="L201" s="6"/>
      <c r="M201" s="5"/>
      <c r="N201" s="4"/>
      <c r="V201" s="6"/>
      <c r="W201" s="6"/>
      <c r="X201" s="6"/>
      <c r="Y201" s="5"/>
      <c r="Z201" s="4"/>
    </row>
    <row r="202" spans="1:26" s="3" customFormat="1" x14ac:dyDescent="0.25">
      <c r="A202" s="5"/>
      <c r="B202" s="4"/>
      <c r="L202" s="6"/>
      <c r="M202" s="5"/>
      <c r="N202" s="4"/>
      <c r="V202" s="6"/>
      <c r="W202" s="6"/>
      <c r="X202" s="6"/>
      <c r="Y202" s="5"/>
      <c r="Z202" s="4"/>
    </row>
    <row r="203" spans="1:26" s="3" customFormat="1" x14ac:dyDescent="0.25">
      <c r="A203" s="5"/>
      <c r="B203" s="4"/>
      <c r="L203" s="6"/>
      <c r="M203" s="5"/>
      <c r="N203" s="4"/>
      <c r="V203" s="6"/>
      <c r="W203" s="6"/>
      <c r="X203" s="6"/>
      <c r="Y203" s="5"/>
      <c r="Z203" s="4"/>
    </row>
    <row r="204" spans="1:26" s="3" customFormat="1" x14ac:dyDescent="0.25">
      <c r="A204" s="5"/>
      <c r="B204" s="4"/>
      <c r="L204" s="6"/>
      <c r="M204" s="5"/>
      <c r="N204" s="4"/>
      <c r="V204" s="6"/>
      <c r="W204" s="6"/>
      <c r="X204" s="6"/>
      <c r="Y204" s="5"/>
      <c r="Z204" s="4"/>
    </row>
    <row r="205" spans="1:26" s="3" customFormat="1" x14ac:dyDescent="0.25">
      <c r="A205" s="5"/>
      <c r="B205" s="4"/>
      <c r="L205" s="6"/>
      <c r="M205" s="5"/>
      <c r="N205" s="4"/>
      <c r="V205" s="6"/>
      <c r="W205" s="6"/>
      <c r="X205" s="6"/>
      <c r="Y205" s="5"/>
      <c r="Z205" s="4"/>
    </row>
    <row r="206" spans="1:26" s="3" customFormat="1" x14ac:dyDescent="0.25">
      <c r="A206" s="5"/>
      <c r="B206" s="4"/>
      <c r="L206" s="6"/>
      <c r="M206" s="5"/>
      <c r="N206" s="4"/>
      <c r="V206" s="6"/>
      <c r="W206" s="6"/>
      <c r="X206" s="6"/>
      <c r="Y206" s="5"/>
      <c r="Z206" s="4"/>
    </row>
    <row r="207" spans="1:26" s="3" customFormat="1" x14ac:dyDescent="0.25">
      <c r="A207" s="5"/>
      <c r="B207" s="4"/>
      <c r="L207" s="6"/>
      <c r="M207" s="5"/>
      <c r="N207" s="4"/>
      <c r="V207" s="6"/>
      <c r="W207" s="6"/>
      <c r="X207" s="6"/>
      <c r="Y207" s="5"/>
      <c r="Z207" s="4"/>
    </row>
    <row r="208" spans="1:26" s="3" customFormat="1" x14ac:dyDescent="0.25">
      <c r="A208" s="5"/>
      <c r="B208" s="4"/>
      <c r="L208" s="6"/>
      <c r="M208" s="5"/>
      <c r="N208" s="4"/>
      <c r="V208" s="6"/>
      <c r="W208" s="6"/>
      <c r="X208" s="6"/>
      <c r="Y208" s="5"/>
      <c r="Z208" s="4"/>
    </row>
    <row r="209" spans="1:26" s="3" customFormat="1" x14ac:dyDescent="0.25">
      <c r="A209" s="5"/>
      <c r="B209" s="4"/>
      <c r="L209" s="6"/>
      <c r="M209" s="5"/>
      <c r="N209" s="4"/>
      <c r="V209" s="6"/>
      <c r="W209" s="6"/>
      <c r="X209" s="6"/>
      <c r="Y209" s="5"/>
      <c r="Z209" s="4"/>
    </row>
    <row r="210" spans="1:26" s="3" customFormat="1" x14ac:dyDescent="0.25">
      <c r="A210" s="5"/>
      <c r="B210" s="4"/>
      <c r="L210" s="6"/>
      <c r="M210" s="5"/>
      <c r="N210" s="4"/>
      <c r="V210" s="6"/>
      <c r="W210" s="6"/>
      <c r="X210" s="6"/>
      <c r="Y210" s="5"/>
      <c r="Z210" s="4"/>
    </row>
    <row r="211" spans="1:26" s="3" customFormat="1" x14ac:dyDescent="0.25">
      <c r="A211" s="5"/>
      <c r="B211" s="4"/>
      <c r="L211" s="6"/>
      <c r="M211" s="5"/>
      <c r="N211" s="4"/>
      <c r="V211" s="6"/>
      <c r="W211" s="6"/>
      <c r="X211" s="6"/>
      <c r="Y211" s="5"/>
      <c r="Z211" s="4"/>
    </row>
    <row r="212" spans="1:26" s="3" customFormat="1" x14ac:dyDescent="0.25">
      <c r="A212" s="5"/>
      <c r="B212" s="4"/>
      <c r="L212" s="6"/>
      <c r="M212" s="5"/>
      <c r="N212" s="4"/>
      <c r="V212" s="6"/>
      <c r="W212" s="6"/>
      <c r="X212" s="6"/>
      <c r="Y212" s="5"/>
      <c r="Z212" s="4"/>
    </row>
    <row r="213" spans="1:26" s="3" customFormat="1" x14ac:dyDescent="0.25">
      <c r="A213" s="5"/>
      <c r="B213" s="4"/>
      <c r="L213" s="6"/>
      <c r="M213" s="5"/>
      <c r="N213" s="4"/>
      <c r="V213" s="6"/>
      <c r="W213" s="6"/>
      <c r="X213" s="6"/>
      <c r="Y213" s="5"/>
      <c r="Z213" s="4"/>
    </row>
    <row r="214" spans="1:26" s="3" customFormat="1" x14ac:dyDescent="0.25">
      <c r="A214" s="5"/>
      <c r="B214" s="4"/>
      <c r="L214" s="6"/>
      <c r="M214" s="5"/>
      <c r="N214" s="4"/>
      <c r="V214" s="6"/>
      <c r="W214" s="6"/>
      <c r="X214" s="6"/>
      <c r="Y214" s="5"/>
      <c r="Z214" s="4"/>
    </row>
    <row r="215" spans="1:26" s="3" customFormat="1" x14ac:dyDescent="0.25">
      <c r="A215" s="5"/>
      <c r="B215" s="4"/>
      <c r="L215" s="6"/>
      <c r="M215" s="5"/>
      <c r="N215" s="4"/>
      <c r="V215" s="6"/>
      <c r="W215" s="6"/>
      <c r="X215" s="6"/>
      <c r="Y215" s="5"/>
      <c r="Z215" s="4"/>
    </row>
    <row r="216" spans="1:26" s="3" customFormat="1" x14ac:dyDescent="0.25">
      <c r="A216" s="5"/>
      <c r="B216" s="4"/>
      <c r="L216" s="6"/>
      <c r="M216" s="5"/>
      <c r="N216" s="4"/>
      <c r="V216" s="6"/>
      <c r="W216" s="6"/>
      <c r="X216" s="6"/>
      <c r="Y216" s="5"/>
      <c r="Z216" s="4"/>
    </row>
    <row r="217" spans="1:26" s="3" customFormat="1" x14ac:dyDescent="0.25">
      <c r="A217" s="5"/>
      <c r="B217" s="4"/>
      <c r="L217" s="6"/>
      <c r="M217" s="5"/>
      <c r="N217" s="4"/>
      <c r="V217" s="6"/>
      <c r="W217" s="6"/>
      <c r="X217" s="6"/>
      <c r="Y217" s="5"/>
      <c r="Z217" s="4"/>
    </row>
    <row r="218" spans="1:26" s="3" customFormat="1" x14ac:dyDescent="0.25">
      <c r="A218" s="5"/>
      <c r="B218" s="4"/>
      <c r="L218" s="6"/>
      <c r="M218" s="5"/>
      <c r="N218" s="4"/>
      <c r="V218" s="6"/>
      <c r="W218" s="6"/>
      <c r="X218" s="6"/>
      <c r="Y218" s="5"/>
      <c r="Z218" s="4"/>
    </row>
    <row r="219" spans="1:26" s="3" customFormat="1" x14ac:dyDescent="0.25">
      <c r="A219" s="5"/>
      <c r="B219" s="4"/>
      <c r="L219" s="6"/>
      <c r="M219" s="5"/>
      <c r="N219" s="4"/>
      <c r="V219" s="6"/>
      <c r="W219" s="6"/>
      <c r="X219" s="6"/>
      <c r="Y219" s="5"/>
      <c r="Z219" s="4"/>
    </row>
    <row r="220" spans="1:26" s="3" customFormat="1" x14ac:dyDescent="0.25">
      <c r="A220" s="5"/>
      <c r="B220" s="4"/>
      <c r="L220" s="6"/>
      <c r="M220" s="5"/>
      <c r="N220" s="4"/>
      <c r="V220" s="6"/>
      <c r="W220" s="6"/>
      <c r="X220" s="6"/>
      <c r="Y220" s="5"/>
      <c r="Z220" s="4"/>
    </row>
    <row r="221" spans="1:26" s="3" customFormat="1" x14ac:dyDescent="0.25">
      <c r="A221" s="5"/>
      <c r="B221" s="4"/>
      <c r="L221" s="6"/>
      <c r="M221" s="5"/>
      <c r="N221" s="4"/>
      <c r="V221" s="6"/>
      <c r="W221" s="6"/>
      <c r="X221" s="6"/>
      <c r="Y221" s="5"/>
      <c r="Z221" s="4"/>
    </row>
    <row r="222" spans="1:26" s="3" customFormat="1" x14ac:dyDescent="0.25">
      <c r="A222" s="5"/>
      <c r="B222" s="4"/>
      <c r="L222" s="6"/>
      <c r="M222" s="5"/>
      <c r="N222" s="4"/>
      <c r="V222" s="6"/>
      <c r="W222" s="6"/>
      <c r="X222" s="6"/>
      <c r="Y222" s="5"/>
      <c r="Z222" s="4"/>
    </row>
    <row r="223" spans="1:26" s="3" customFormat="1" x14ac:dyDescent="0.25">
      <c r="A223" s="5"/>
      <c r="B223" s="4"/>
      <c r="L223" s="6"/>
      <c r="M223" s="5"/>
      <c r="N223" s="4"/>
      <c r="V223" s="6"/>
      <c r="W223" s="6"/>
      <c r="X223" s="6"/>
      <c r="Y223" s="5"/>
      <c r="Z223" s="4"/>
    </row>
    <row r="224" spans="1:26" s="3" customFormat="1" x14ac:dyDescent="0.25">
      <c r="A224" s="5"/>
      <c r="B224" s="4"/>
      <c r="L224" s="6"/>
      <c r="M224" s="5"/>
      <c r="N224" s="4"/>
      <c r="V224" s="6"/>
      <c r="W224" s="6"/>
      <c r="X224" s="6"/>
      <c r="Y224" s="5"/>
      <c r="Z224" s="4"/>
    </row>
    <row r="225" spans="1:26" s="3" customFormat="1" x14ac:dyDescent="0.25">
      <c r="A225" s="5"/>
      <c r="B225" s="4"/>
      <c r="L225" s="6"/>
      <c r="M225" s="5"/>
      <c r="N225" s="4"/>
      <c r="V225" s="6"/>
      <c r="W225" s="6"/>
      <c r="X225" s="6"/>
      <c r="Y225" s="5"/>
      <c r="Z225" s="4"/>
    </row>
    <row r="226" spans="1:26" s="3" customFormat="1" x14ac:dyDescent="0.25">
      <c r="A226" s="5"/>
      <c r="B226" s="4"/>
      <c r="L226" s="6"/>
      <c r="M226" s="5"/>
      <c r="N226" s="4"/>
      <c r="V226" s="6"/>
      <c r="W226" s="6"/>
      <c r="X226" s="6"/>
      <c r="Y226" s="5"/>
      <c r="Z226" s="4"/>
    </row>
    <row r="227" spans="1:26" s="3" customFormat="1" x14ac:dyDescent="0.25">
      <c r="A227" s="5"/>
      <c r="B227" s="4"/>
      <c r="L227" s="6"/>
      <c r="M227" s="5"/>
      <c r="N227" s="4"/>
      <c r="V227" s="6"/>
      <c r="W227" s="6"/>
      <c r="X227" s="6"/>
      <c r="Y227" s="5"/>
      <c r="Z227" s="4"/>
    </row>
    <row r="228" spans="1:26" s="3" customFormat="1" x14ac:dyDescent="0.25">
      <c r="A228" s="5"/>
      <c r="B228" s="4"/>
      <c r="L228" s="6"/>
      <c r="M228" s="5"/>
      <c r="N228" s="4"/>
      <c r="V228" s="6"/>
      <c r="W228" s="6"/>
      <c r="X228" s="6"/>
      <c r="Y228" s="5"/>
      <c r="Z228" s="4"/>
    </row>
    <row r="229" spans="1:26" s="3" customFormat="1" x14ac:dyDescent="0.25">
      <c r="A229" s="5"/>
      <c r="B229" s="4"/>
      <c r="L229" s="6"/>
      <c r="M229" s="5"/>
      <c r="N229" s="4"/>
      <c r="V229" s="6"/>
      <c r="W229" s="6"/>
      <c r="X229" s="6"/>
      <c r="Y229" s="5"/>
      <c r="Z229" s="4"/>
    </row>
    <row r="230" spans="1:26" s="3" customFormat="1" x14ac:dyDescent="0.25">
      <c r="A230" s="5"/>
      <c r="B230" s="4"/>
      <c r="L230" s="6"/>
      <c r="M230" s="5"/>
      <c r="N230" s="4"/>
      <c r="V230" s="6"/>
      <c r="W230" s="6"/>
      <c r="X230" s="6"/>
      <c r="Y230" s="5"/>
      <c r="Z230" s="4"/>
    </row>
    <row r="231" spans="1:26" s="3" customFormat="1" x14ac:dyDescent="0.25">
      <c r="A231" s="5"/>
      <c r="B231" s="4"/>
      <c r="L231" s="6"/>
      <c r="M231" s="5"/>
      <c r="N231" s="4"/>
      <c r="V231" s="6"/>
      <c r="W231" s="6"/>
      <c r="X231" s="6"/>
      <c r="Y231" s="5"/>
      <c r="Z231" s="4"/>
    </row>
    <row r="232" spans="1:26" s="3" customFormat="1" x14ac:dyDescent="0.25">
      <c r="A232" s="5"/>
      <c r="B232" s="4"/>
      <c r="L232" s="6"/>
      <c r="M232" s="5"/>
      <c r="N232" s="4"/>
      <c r="V232" s="6"/>
      <c r="W232" s="6"/>
      <c r="X232" s="6"/>
      <c r="Y232" s="5"/>
      <c r="Z232" s="4"/>
    </row>
    <row r="233" spans="1:26" s="3" customFormat="1" x14ac:dyDescent="0.25">
      <c r="A233" s="5"/>
      <c r="B233" s="4"/>
      <c r="L233" s="6"/>
      <c r="M233" s="5"/>
      <c r="N233" s="4"/>
      <c r="V233" s="6"/>
      <c r="W233" s="6"/>
      <c r="X233" s="6"/>
      <c r="Y233" s="5"/>
      <c r="Z233" s="4"/>
    </row>
    <row r="234" spans="1:26" s="3" customFormat="1" x14ac:dyDescent="0.25">
      <c r="A234" s="5"/>
      <c r="B234" s="4"/>
      <c r="L234" s="6"/>
      <c r="M234" s="5"/>
      <c r="N234" s="4"/>
      <c r="V234" s="6"/>
      <c r="W234" s="6"/>
      <c r="X234" s="6"/>
      <c r="Y234" s="5"/>
      <c r="Z234" s="4"/>
    </row>
    <row r="235" spans="1:26" s="3" customFormat="1" x14ac:dyDescent="0.25">
      <c r="A235" s="5"/>
      <c r="B235" s="4"/>
      <c r="L235" s="6"/>
      <c r="M235" s="5"/>
      <c r="N235" s="4"/>
      <c r="V235" s="6"/>
      <c r="W235" s="6"/>
      <c r="X235" s="6"/>
      <c r="Y235" s="5"/>
      <c r="Z235" s="4"/>
    </row>
    <row r="236" spans="1:26" s="3" customFormat="1" x14ac:dyDescent="0.25">
      <c r="A236" s="5"/>
      <c r="B236" s="4"/>
      <c r="L236" s="6"/>
      <c r="M236" s="5"/>
      <c r="N236" s="4"/>
      <c r="V236" s="6"/>
      <c r="W236" s="6"/>
      <c r="X236" s="6"/>
      <c r="Y236" s="5"/>
      <c r="Z236" s="4"/>
    </row>
    <row r="237" spans="1:26" s="3" customFormat="1" x14ac:dyDescent="0.25">
      <c r="A237" s="5"/>
      <c r="B237" s="4"/>
      <c r="L237" s="6"/>
      <c r="M237" s="5"/>
      <c r="N237" s="4"/>
      <c r="V237" s="6"/>
      <c r="W237" s="6"/>
      <c r="X237" s="6"/>
      <c r="Y237" s="5"/>
      <c r="Z237" s="4"/>
    </row>
    <row r="238" spans="1:26" s="3" customFormat="1" x14ac:dyDescent="0.25">
      <c r="A238" s="5"/>
      <c r="B238" s="4"/>
      <c r="L238" s="6"/>
      <c r="M238" s="5"/>
      <c r="N238" s="4"/>
      <c r="V238" s="6"/>
      <c r="W238" s="6"/>
      <c r="X238" s="6"/>
      <c r="Y238" s="5"/>
      <c r="Z238" s="4"/>
    </row>
    <row r="239" spans="1:26" s="3" customFormat="1" x14ac:dyDescent="0.25">
      <c r="A239" s="5"/>
      <c r="B239" s="4"/>
      <c r="L239" s="6"/>
      <c r="M239" s="5"/>
      <c r="N239" s="4"/>
      <c r="V239" s="6"/>
      <c r="W239" s="6"/>
      <c r="X239" s="6"/>
      <c r="Y239" s="5"/>
      <c r="Z239" s="4"/>
    </row>
    <row r="240" spans="1:26" s="3" customFormat="1" x14ac:dyDescent="0.25">
      <c r="A240" s="5"/>
      <c r="B240" s="4"/>
      <c r="L240" s="6"/>
      <c r="M240" s="5"/>
      <c r="N240" s="4"/>
      <c r="V240" s="6"/>
      <c r="W240" s="6"/>
      <c r="X240" s="6"/>
      <c r="Y240" s="5"/>
      <c r="Z240" s="4"/>
    </row>
    <row r="241" spans="1:26" s="3" customFormat="1" x14ac:dyDescent="0.25">
      <c r="A241" s="5"/>
      <c r="B241" s="4"/>
      <c r="L241" s="6"/>
      <c r="M241" s="5"/>
      <c r="N241" s="4"/>
      <c r="V241" s="6"/>
      <c r="W241" s="6"/>
      <c r="X241" s="6"/>
      <c r="Y241" s="5"/>
      <c r="Z241" s="4"/>
    </row>
    <row r="242" spans="1:26" s="3" customFormat="1" x14ac:dyDescent="0.25">
      <c r="A242" s="5"/>
      <c r="B242" s="4"/>
      <c r="L242" s="6"/>
      <c r="M242" s="5"/>
      <c r="N242" s="4"/>
      <c r="V242" s="6"/>
      <c r="W242" s="6"/>
      <c r="X242" s="6"/>
      <c r="Y242" s="5"/>
      <c r="Z242" s="4"/>
    </row>
    <row r="243" spans="1:26" s="3" customFormat="1" x14ac:dyDescent="0.25">
      <c r="A243" s="5"/>
      <c r="B243" s="4"/>
      <c r="L243" s="6"/>
      <c r="M243" s="5"/>
      <c r="N243" s="4"/>
      <c r="V243" s="6"/>
      <c r="W243" s="6"/>
      <c r="X243" s="6"/>
      <c r="Y243" s="5"/>
      <c r="Z243" s="4"/>
    </row>
    <row r="244" spans="1:26" s="3" customFormat="1" x14ac:dyDescent="0.25">
      <c r="A244" s="5"/>
      <c r="B244" s="4"/>
      <c r="L244" s="6"/>
      <c r="M244" s="5"/>
      <c r="N244" s="4"/>
      <c r="V244" s="6"/>
      <c r="W244" s="6"/>
      <c r="X244" s="6"/>
      <c r="Y244" s="5"/>
      <c r="Z244" s="4"/>
    </row>
    <row r="245" spans="1:26" s="3" customFormat="1" x14ac:dyDescent="0.25">
      <c r="A245" s="5"/>
      <c r="B245" s="4"/>
      <c r="L245" s="6"/>
      <c r="M245" s="5"/>
      <c r="N245" s="4"/>
      <c r="V245" s="6"/>
      <c r="W245" s="6"/>
      <c r="X245" s="6"/>
      <c r="Y245" s="5"/>
      <c r="Z245" s="4"/>
    </row>
    <row r="246" spans="1:26" s="3" customFormat="1" x14ac:dyDescent="0.25">
      <c r="A246" s="5"/>
      <c r="B246" s="4"/>
      <c r="L246" s="6"/>
      <c r="M246" s="5"/>
      <c r="N246" s="4"/>
      <c r="V246" s="6"/>
      <c r="W246" s="6"/>
      <c r="X246" s="6"/>
      <c r="Y246" s="5"/>
      <c r="Z246" s="4"/>
    </row>
    <row r="247" spans="1:26" s="3" customFormat="1" x14ac:dyDescent="0.25">
      <c r="A247" s="5"/>
      <c r="B247" s="4"/>
      <c r="L247" s="6"/>
      <c r="M247" s="5"/>
      <c r="N247" s="4"/>
      <c r="V247" s="6"/>
      <c r="W247" s="6"/>
      <c r="X247" s="6"/>
      <c r="Y247" s="5"/>
      <c r="Z247" s="4"/>
    </row>
    <row r="248" spans="1:26" s="3" customFormat="1" x14ac:dyDescent="0.25">
      <c r="A248" s="5"/>
      <c r="B248" s="4"/>
      <c r="L248" s="6"/>
      <c r="M248" s="5"/>
      <c r="N248" s="4"/>
      <c r="V248" s="6"/>
      <c r="W248" s="6"/>
      <c r="X248" s="6"/>
      <c r="Y248" s="5"/>
      <c r="Z248" s="4"/>
    </row>
    <row r="249" spans="1:26" s="3" customFormat="1" x14ac:dyDescent="0.25">
      <c r="A249" s="5"/>
      <c r="B249" s="4"/>
      <c r="L249" s="6"/>
      <c r="M249" s="5"/>
      <c r="N249" s="4"/>
      <c r="V249" s="6"/>
      <c r="W249" s="6"/>
      <c r="X249" s="6"/>
      <c r="Y249" s="5"/>
      <c r="Z249" s="4"/>
    </row>
    <row r="250" spans="1:26" s="3" customFormat="1" x14ac:dyDescent="0.25">
      <c r="A250" s="5"/>
      <c r="B250" s="4"/>
      <c r="L250" s="6"/>
      <c r="M250" s="5"/>
      <c r="N250" s="4"/>
      <c r="V250" s="6"/>
      <c r="W250" s="6"/>
      <c r="X250" s="6"/>
      <c r="Y250" s="5"/>
      <c r="Z250" s="4"/>
    </row>
    <row r="251" spans="1:26" s="3" customFormat="1" x14ac:dyDescent="0.25">
      <c r="A251" s="5"/>
      <c r="B251" s="4"/>
      <c r="L251" s="6"/>
      <c r="M251" s="5"/>
      <c r="N251" s="4"/>
      <c r="V251" s="6"/>
      <c r="W251" s="6"/>
      <c r="X251" s="6"/>
      <c r="Y251" s="5"/>
      <c r="Z251" s="4"/>
    </row>
    <row r="252" spans="1:26" s="3" customFormat="1" x14ac:dyDescent="0.25">
      <c r="A252" s="5"/>
      <c r="B252" s="4"/>
      <c r="L252" s="6"/>
      <c r="M252" s="5"/>
      <c r="N252" s="4"/>
      <c r="V252" s="6"/>
      <c r="W252" s="6"/>
      <c r="X252" s="6"/>
      <c r="Y252" s="5"/>
      <c r="Z252" s="4"/>
    </row>
    <row r="253" spans="1:26" s="3" customFormat="1" x14ac:dyDescent="0.25">
      <c r="A253" s="5"/>
      <c r="B253" s="4"/>
      <c r="L253" s="6"/>
      <c r="M253" s="5"/>
      <c r="N253" s="4"/>
      <c r="V253" s="6"/>
      <c r="W253" s="6"/>
      <c r="X253" s="6"/>
      <c r="Y253" s="5"/>
      <c r="Z253" s="4"/>
    </row>
    <row r="254" spans="1:26" s="3" customFormat="1" x14ac:dyDescent="0.25">
      <c r="A254" s="5"/>
      <c r="B254" s="4"/>
      <c r="L254" s="6"/>
      <c r="M254" s="5"/>
      <c r="N254" s="4"/>
      <c r="V254" s="6"/>
      <c r="W254" s="6"/>
      <c r="X254" s="6"/>
      <c r="Y254" s="5"/>
      <c r="Z254" s="4"/>
    </row>
    <row r="255" spans="1:26" s="3" customFormat="1" x14ac:dyDescent="0.25">
      <c r="A255" s="5"/>
      <c r="B255" s="4"/>
      <c r="L255" s="6"/>
      <c r="M255" s="5"/>
      <c r="N255" s="4"/>
      <c r="V255" s="6"/>
      <c r="W255" s="6"/>
      <c r="X255" s="6"/>
      <c r="Y255" s="5"/>
      <c r="Z255" s="4"/>
    </row>
    <row r="256" spans="1:26" s="3" customFormat="1" x14ac:dyDescent="0.25">
      <c r="A256" s="5"/>
      <c r="B256" s="4"/>
      <c r="L256" s="6"/>
      <c r="M256" s="5"/>
      <c r="N256" s="4"/>
      <c r="V256" s="6"/>
      <c r="W256" s="6"/>
      <c r="X256" s="6"/>
      <c r="Y256" s="5"/>
      <c r="Z256" s="4"/>
    </row>
    <row r="257" spans="1:26" s="3" customFormat="1" x14ac:dyDescent="0.25">
      <c r="A257" s="5"/>
      <c r="B257" s="4"/>
      <c r="L257" s="6"/>
      <c r="M257" s="5"/>
      <c r="N257" s="4"/>
      <c r="V257" s="6"/>
      <c r="W257" s="6"/>
      <c r="X257" s="6"/>
      <c r="Y257" s="5"/>
      <c r="Z25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D76-6959-48DD-82FA-101E4EB21421}">
  <dimension ref="A1:T33"/>
  <sheetViews>
    <sheetView workbookViewId="0">
      <selection activeCell="G1" sqref="G1:J11"/>
    </sheetView>
  </sheetViews>
  <sheetFormatPr defaultRowHeight="15" x14ac:dyDescent="0.25"/>
  <cols>
    <col min="1" max="1" width="18.85546875" customWidth="1"/>
    <col min="2" max="2" width="11.7109375" customWidth="1"/>
    <col min="3" max="3" width="12.140625" customWidth="1"/>
    <col min="4" max="4" width="11.42578125" customWidth="1"/>
    <col min="7" max="7" width="17.140625" customWidth="1"/>
    <col min="8" max="8" width="13.85546875" customWidth="1"/>
    <col min="9" max="9" width="14.5703125" customWidth="1"/>
    <col min="10" max="10" width="15.85546875" customWidth="1"/>
    <col min="12" max="12" width="17.42578125" customWidth="1"/>
    <col min="15" max="15" width="13.28515625" customWidth="1"/>
    <col min="17" max="17" width="16.7109375" customWidth="1"/>
  </cols>
  <sheetData>
    <row r="1" spans="1:20" s="90" customFormat="1" ht="60.75" thickBot="1" x14ac:dyDescent="0.3">
      <c r="A1" s="107" t="s">
        <v>60</v>
      </c>
      <c r="B1" s="106" t="s">
        <v>54</v>
      </c>
      <c r="C1" s="106" t="s">
        <v>53</v>
      </c>
      <c r="D1" s="105" t="s">
        <v>52</v>
      </c>
      <c r="G1" s="86" t="s">
        <v>59</v>
      </c>
      <c r="H1" s="104" t="s">
        <v>54</v>
      </c>
      <c r="I1" s="103" t="s">
        <v>53</v>
      </c>
      <c r="J1" s="102" t="s">
        <v>52</v>
      </c>
      <c r="L1" s="86" t="s">
        <v>31</v>
      </c>
      <c r="M1" s="85" t="s">
        <v>54</v>
      </c>
      <c r="N1" s="84" t="s">
        <v>53</v>
      </c>
      <c r="O1" s="83" t="s">
        <v>52</v>
      </c>
      <c r="Q1" s="86" t="s">
        <v>28</v>
      </c>
      <c r="R1" s="85" t="s">
        <v>54</v>
      </c>
      <c r="S1" s="84" t="s">
        <v>53</v>
      </c>
      <c r="T1" s="83" t="s">
        <v>52</v>
      </c>
    </row>
    <row r="2" spans="1:20" ht="30.75" customHeight="1" x14ac:dyDescent="0.25">
      <c r="A2" s="89" t="s">
        <v>1</v>
      </c>
      <c r="B2" s="52">
        <v>3134142.3333333335</v>
      </c>
      <c r="C2" s="101">
        <v>1853103.6666666667</v>
      </c>
      <c r="D2" s="98">
        <f>(B2-C2)/B2*100</f>
        <v>40.87365953492646</v>
      </c>
      <c r="G2" s="100" t="s">
        <v>1</v>
      </c>
      <c r="H2" s="120">
        <v>24674343.131461706</v>
      </c>
      <c r="I2" s="121">
        <v>3068930.2289716233</v>
      </c>
      <c r="J2" s="98">
        <f>(H2-I2)/H2*100</f>
        <v>87.562261687694132</v>
      </c>
      <c r="L2" s="89" t="s">
        <v>1</v>
      </c>
      <c r="M2" s="78"/>
      <c r="N2" s="78"/>
      <c r="O2" s="78"/>
      <c r="Q2" s="89" t="s">
        <v>1</v>
      </c>
      <c r="R2" s="78"/>
      <c r="S2" s="78"/>
      <c r="T2" s="78"/>
    </row>
    <row r="3" spans="1:20" ht="28.5" customHeight="1" x14ac:dyDescent="0.25">
      <c r="A3" s="89" t="s">
        <v>51</v>
      </c>
      <c r="B3" s="3">
        <v>187</v>
      </c>
      <c r="C3" s="3">
        <v>122</v>
      </c>
      <c r="D3" s="98">
        <f>(B3-C3)/B3*100</f>
        <v>34.759358288770052</v>
      </c>
      <c r="G3" s="99" t="s">
        <v>51</v>
      </c>
      <c r="H3" s="3">
        <v>307.05</v>
      </c>
      <c r="I3" s="3">
        <v>160.19999999999999</v>
      </c>
      <c r="J3" s="98">
        <f>(H3-I3)/H3*100</f>
        <v>47.826086956521749</v>
      </c>
      <c r="L3" s="89" t="s">
        <v>51</v>
      </c>
      <c r="M3" s="78"/>
      <c r="N3" s="78"/>
      <c r="O3" s="78"/>
      <c r="Q3" s="89" t="s">
        <v>51</v>
      </c>
      <c r="R3" s="78"/>
      <c r="S3" s="78"/>
      <c r="T3" s="78"/>
    </row>
    <row r="4" spans="1:20" x14ac:dyDescent="0.25">
      <c r="A4" s="88" t="s">
        <v>17</v>
      </c>
      <c r="B4" s="203">
        <v>7.87</v>
      </c>
      <c r="C4" s="203"/>
      <c r="D4" s="96"/>
      <c r="G4" s="95" t="s">
        <v>17</v>
      </c>
      <c r="H4" s="201">
        <v>8</v>
      </c>
      <c r="I4" s="202"/>
      <c r="J4" s="198"/>
      <c r="L4" s="88" t="s">
        <v>17</v>
      </c>
      <c r="M4" s="78"/>
      <c r="N4" s="78"/>
      <c r="O4" s="78"/>
      <c r="Q4" s="88" t="s">
        <v>17</v>
      </c>
      <c r="R4" s="78"/>
      <c r="S4" s="78"/>
      <c r="T4" s="78"/>
    </row>
    <row r="5" spans="1:20" x14ac:dyDescent="0.25">
      <c r="A5" s="88" t="s">
        <v>50</v>
      </c>
      <c r="B5" s="203">
        <v>27.6</v>
      </c>
      <c r="C5" s="203"/>
      <c r="D5" s="96"/>
      <c r="E5" s="1"/>
      <c r="G5" s="95" t="s">
        <v>50</v>
      </c>
      <c r="H5" s="196">
        <v>26.9</v>
      </c>
      <c r="I5" s="197"/>
      <c r="J5" s="199"/>
      <c r="L5" s="88" t="s">
        <v>50</v>
      </c>
      <c r="M5" s="78"/>
      <c r="N5" s="78"/>
      <c r="O5" s="78"/>
      <c r="Q5" s="88" t="s">
        <v>50</v>
      </c>
      <c r="R5" s="78"/>
      <c r="S5" s="78"/>
      <c r="T5" s="78"/>
    </row>
    <row r="6" spans="1:20" ht="15.75" customHeight="1" x14ac:dyDescent="0.25">
      <c r="A6" s="88" t="s">
        <v>49</v>
      </c>
      <c r="B6" s="203">
        <v>0.02</v>
      </c>
      <c r="C6" s="203"/>
      <c r="D6" s="96"/>
      <c r="E6" s="1"/>
      <c r="G6" s="95" t="s">
        <v>58</v>
      </c>
      <c r="H6" s="196">
        <v>0.02</v>
      </c>
      <c r="I6" s="197"/>
      <c r="J6" s="199"/>
      <c r="L6" s="88" t="s">
        <v>49</v>
      </c>
      <c r="M6" s="78"/>
      <c r="N6" s="78"/>
      <c r="O6" s="78"/>
      <c r="Q6" s="88" t="s">
        <v>49</v>
      </c>
      <c r="R6" s="78"/>
      <c r="S6" s="78"/>
      <c r="T6" s="78"/>
    </row>
    <row r="7" spans="1:20" ht="15.75" customHeight="1" x14ac:dyDescent="0.25">
      <c r="A7" s="88"/>
      <c r="B7" s="97"/>
      <c r="C7" s="97"/>
      <c r="D7" s="96"/>
      <c r="E7" s="1"/>
      <c r="G7" s="95" t="s">
        <v>57</v>
      </c>
      <c r="H7" s="196">
        <v>3.6</v>
      </c>
      <c r="I7" s="197"/>
      <c r="J7" s="199"/>
      <c r="L7" s="88"/>
      <c r="M7" s="78"/>
      <c r="N7" s="78"/>
      <c r="O7" s="78"/>
      <c r="Q7" s="88"/>
      <c r="R7" s="78"/>
      <c r="S7" s="78"/>
      <c r="T7" s="78"/>
    </row>
    <row r="8" spans="1:20" x14ac:dyDescent="0.25">
      <c r="A8" s="88" t="s">
        <v>48</v>
      </c>
      <c r="B8" s="203">
        <v>0.01</v>
      </c>
      <c r="C8" s="203"/>
      <c r="D8" s="96"/>
      <c r="E8" s="1"/>
      <c r="G8" s="95" t="s">
        <v>48</v>
      </c>
      <c r="H8" s="196">
        <v>0.04</v>
      </c>
      <c r="I8" s="197"/>
      <c r="J8" s="199"/>
      <c r="L8" s="88" t="s">
        <v>48</v>
      </c>
      <c r="M8" s="78"/>
      <c r="N8" s="78"/>
      <c r="O8" s="78"/>
      <c r="Q8" s="88" t="s">
        <v>48</v>
      </c>
      <c r="R8" s="78"/>
      <c r="S8" s="78"/>
      <c r="T8" s="78"/>
    </row>
    <row r="9" spans="1:20" x14ac:dyDescent="0.25">
      <c r="A9" s="88" t="s">
        <v>47</v>
      </c>
      <c r="B9" s="203">
        <v>224</v>
      </c>
      <c r="C9" s="203"/>
      <c r="D9" s="96"/>
      <c r="E9" s="1"/>
      <c r="G9" s="95" t="s">
        <v>47</v>
      </c>
      <c r="H9" s="196">
        <v>430</v>
      </c>
      <c r="I9" s="197"/>
      <c r="J9" s="199"/>
      <c r="L9" s="88" t="s">
        <v>47</v>
      </c>
      <c r="M9" s="78"/>
      <c r="N9" s="78"/>
      <c r="O9" s="78"/>
      <c r="Q9" s="88" t="s">
        <v>47</v>
      </c>
      <c r="R9" s="78"/>
      <c r="S9" s="78"/>
      <c r="T9" s="78"/>
    </row>
    <row r="10" spans="1:20" x14ac:dyDescent="0.25">
      <c r="A10" s="88" t="s">
        <v>46</v>
      </c>
      <c r="B10" s="203">
        <v>0.27</v>
      </c>
      <c r="C10" s="203"/>
      <c r="D10" s="96"/>
      <c r="E10" s="1"/>
      <c r="G10" s="95" t="s">
        <v>46</v>
      </c>
      <c r="H10" s="196">
        <v>0.45</v>
      </c>
      <c r="I10" s="197"/>
      <c r="J10" s="199"/>
      <c r="L10" s="88" t="s">
        <v>46</v>
      </c>
      <c r="M10" s="78"/>
      <c r="N10" s="78"/>
      <c r="O10" s="78"/>
      <c r="Q10" s="88" t="s">
        <v>46</v>
      </c>
      <c r="R10" s="78"/>
      <c r="S10" s="78"/>
      <c r="T10" s="78"/>
    </row>
    <row r="11" spans="1:20" ht="15.75" thickBot="1" x14ac:dyDescent="0.3">
      <c r="A11" s="87" t="s">
        <v>45</v>
      </c>
      <c r="B11" s="12">
        <v>1.63</v>
      </c>
      <c r="C11" s="12">
        <v>1.71</v>
      </c>
      <c r="D11" s="94"/>
      <c r="E11" s="1"/>
      <c r="G11" s="93" t="s">
        <v>45</v>
      </c>
      <c r="H11" s="92">
        <v>2</v>
      </c>
      <c r="I11" s="92">
        <v>1</v>
      </c>
      <c r="J11" s="200"/>
      <c r="L11" s="87" t="s">
        <v>45</v>
      </c>
      <c r="M11" s="78"/>
      <c r="N11" s="78"/>
      <c r="O11" s="78"/>
      <c r="Q11" s="87" t="s">
        <v>45</v>
      </c>
      <c r="R11" s="78"/>
      <c r="S11" s="78"/>
      <c r="T11" s="78"/>
    </row>
    <row r="12" spans="1:20" ht="15.75" thickBot="1" x14ac:dyDescent="0.3"/>
    <row r="13" spans="1:20" s="90" customFormat="1" ht="60.75" thickBot="1" x14ac:dyDescent="0.3">
      <c r="A13" s="86" t="s">
        <v>42</v>
      </c>
      <c r="B13" s="85" t="s">
        <v>54</v>
      </c>
      <c r="C13" s="84" t="s">
        <v>53</v>
      </c>
      <c r="D13" s="83" t="s">
        <v>52</v>
      </c>
      <c r="G13" s="91" t="s">
        <v>56</v>
      </c>
      <c r="H13" s="84" t="s">
        <v>54</v>
      </c>
      <c r="I13" s="84" t="s">
        <v>53</v>
      </c>
      <c r="J13" s="83" t="s">
        <v>52</v>
      </c>
      <c r="L13" s="86" t="s">
        <v>30</v>
      </c>
      <c r="M13" s="85" t="s">
        <v>54</v>
      </c>
      <c r="N13" s="84" t="s">
        <v>53</v>
      </c>
      <c r="O13" s="83" t="s">
        <v>52</v>
      </c>
      <c r="Q13" s="86" t="s">
        <v>55</v>
      </c>
      <c r="R13" s="85" t="s">
        <v>54</v>
      </c>
      <c r="S13" s="84" t="s">
        <v>53</v>
      </c>
      <c r="T13" s="83" t="s">
        <v>52</v>
      </c>
    </row>
    <row r="14" spans="1:20" ht="30" x14ac:dyDescent="0.25">
      <c r="A14" s="82" t="s">
        <v>1</v>
      </c>
      <c r="B14" s="78"/>
      <c r="C14" s="78"/>
      <c r="D14" s="78"/>
      <c r="G14" s="89" t="s">
        <v>1</v>
      </c>
      <c r="H14" s="78"/>
      <c r="I14" s="78"/>
      <c r="J14" s="78"/>
      <c r="L14" s="89" t="s">
        <v>1</v>
      </c>
      <c r="M14" s="78"/>
      <c r="N14" s="78"/>
      <c r="O14" s="78"/>
      <c r="Q14" s="89" t="s">
        <v>1</v>
      </c>
      <c r="R14" s="78"/>
      <c r="S14" s="78"/>
      <c r="T14" s="78"/>
    </row>
    <row r="15" spans="1:20" ht="30" x14ac:dyDescent="0.25">
      <c r="A15" s="81" t="s">
        <v>51</v>
      </c>
      <c r="B15" s="78"/>
      <c r="C15" s="78"/>
      <c r="D15" s="78"/>
      <c r="G15" s="89" t="s">
        <v>51</v>
      </c>
      <c r="H15" s="78"/>
      <c r="I15" s="78"/>
      <c r="J15" s="78"/>
      <c r="L15" s="89" t="s">
        <v>51</v>
      </c>
      <c r="M15" s="78"/>
      <c r="N15" s="78"/>
      <c r="O15" s="78"/>
      <c r="Q15" s="89" t="s">
        <v>51</v>
      </c>
      <c r="R15" s="78"/>
      <c r="S15" s="78"/>
      <c r="T15" s="78"/>
    </row>
    <row r="16" spans="1:20" x14ac:dyDescent="0.25">
      <c r="A16" s="80" t="s">
        <v>17</v>
      </c>
      <c r="B16" s="78"/>
      <c r="C16" s="78"/>
      <c r="D16" s="78"/>
      <c r="G16" s="88" t="s">
        <v>17</v>
      </c>
      <c r="H16" s="78"/>
      <c r="I16" s="78"/>
      <c r="J16" s="78"/>
      <c r="L16" s="88" t="s">
        <v>17</v>
      </c>
      <c r="M16" s="78"/>
      <c r="N16" s="78"/>
      <c r="O16" s="78"/>
      <c r="Q16" s="88" t="s">
        <v>17</v>
      </c>
      <c r="R16" s="78"/>
      <c r="S16" s="78"/>
      <c r="T16" s="78"/>
    </row>
    <row r="17" spans="1:20" x14ac:dyDescent="0.25">
      <c r="A17" s="80" t="s">
        <v>50</v>
      </c>
      <c r="B17" s="78"/>
      <c r="C17" s="78"/>
      <c r="D17" s="78"/>
      <c r="G17" s="88" t="s">
        <v>50</v>
      </c>
      <c r="H17" s="78"/>
      <c r="I17" s="78"/>
      <c r="J17" s="78"/>
      <c r="L17" s="88" t="s">
        <v>50</v>
      </c>
      <c r="M17" s="78"/>
      <c r="N17" s="78"/>
      <c r="O17" s="78"/>
      <c r="Q17" s="88" t="s">
        <v>50</v>
      </c>
      <c r="R17" s="78"/>
      <c r="S17" s="78"/>
      <c r="T17" s="78"/>
    </row>
    <row r="18" spans="1:20" x14ac:dyDescent="0.25">
      <c r="A18" s="80" t="s">
        <v>49</v>
      </c>
      <c r="B18" s="78"/>
      <c r="C18" s="78"/>
      <c r="D18" s="78"/>
      <c r="G18" s="88" t="s">
        <v>49</v>
      </c>
      <c r="H18" s="78"/>
      <c r="I18" s="78"/>
      <c r="J18" s="78"/>
      <c r="L18" s="88" t="s">
        <v>49</v>
      </c>
      <c r="M18" s="78"/>
      <c r="N18" s="78"/>
      <c r="O18" s="78"/>
      <c r="Q18" s="88" t="s">
        <v>49</v>
      </c>
      <c r="R18" s="78"/>
      <c r="S18" s="78"/>
      <c r="T18" s="78"/>
    </row>
    <row r="19" spans="1:20" x14ac:dyDescent="0.25">
      <c r="A19" s="80" t="s">
        <v>48</v>
      </c>
      <c r="B19" s="78"/>
      <c r="C19" s="78"/>
      <c r="D19" s="78"/>
      <c r="G19" s="88" t="s">
        <v>48</v>
      </c>
      <c r="H19" s="78"/>
      <c r="I19" s="78"/>
      <c r="J19" s="78"/>
      <c r="L19" s="88" t="s">
        <v>48</v>
      </c>
      <c r="M19" s="78"/>
      <c r="N19" s="78"/>
      <c r="O19" s="78"/>
      <c r="Q19" s="88" t="s">
        <v>48</v>
      </c>
      <c r="R19" s="78"/>
      <c r="S19" s="78"/>
      <c r="T19" s="78"/>
    </row>
    <row r="20" spans="1:20" x14ac:dyDescent="0.25">
      <c r="A20" s="80" t="s">
        <v>47</v>
      </c>
      <c r="B20" s="78"/>
      <c r="C20" s="78"/>
      <c r="D20" s="78"/>
      <c r="G20" s="88" t="s">
        <v>47</v>
      </c>
      <c r="H20" s="78"/>
      <c r="I20" s="78"/>
      <c r="J20" s="78"/>
      <c r="L20" s="88" t="s">
        <v>47</v>
      </c>
      <c r="M20" s="78"/>
      <c r="N20" s="78"/>
      <c r="O20" s="78"/>
      <c r="Q20" s="88" t="s">
        <v>47</v>
      </c>
      <c r="R20" s="78"/>
      <c r="S20" s="78"/>
      <c r="T20" s="78"/>
    </row>
    <row r="21" spans="1:20" x14ac:dyDescent="0.25">
      <c r="A21" s="80" t="s">
        <v>46</v>
      </c>
      <c r="B21" s="78"/>
      <c r="C21" s="78"/>
      <c r="D21" s="78"/>
      <c r="G21" s="88" t="s">
        <v>46</v>
      </c>
      <c r="H21" s="78"/>
      <c r="I21" s="78"/>
      <c r="J21" s="78"/>
      <c r="L21" s="88" t="s">
        <v>46</v>
      </c>
      <c r="M21" s="78"/>
      <c r="N21" s="78"/>
      <c r="O21" s="78"/>
      <c r="Q21" s="88" t="s">
        <v>46</v>
      </c>
      <c r="R21" s="78"/>
      <c r="S21" s="78"/>
      <c r="T21" s="78"/>
    </row>
    <row r="22" spans="1:20" ht="15.75" thickBot="1" x14ac:dyDescent="0.3">
      <c r="A22" s="79" t="s">
        <v>45</v>
      </c>
      <c r="B22" s="78"/>
      <c r="C22" s="78"/>
      <c r="D22" s="78"/>
      <c r="G22" s="87" t="s">
        <v>45</v>
      </c>
      <c r="H22" s="78"/>
      <c r="I22" s="78"/>
      <c r="J22" s="78"/>
      <c r="L22" s="87" t="s">
        <v>45</v>
      </c>
      <c r="M22" s="78"/>
      <c r="N22" s="78"/>
      <c r="O22" s="78"/>
      <c r="Q22" s="87" t="s">
        <v>45</v>
      </c>
      <c r="R22" s="78"/>
      <c r="S22" s="78"/>
      <c r="T22" s="78"/>
    </row>
    <row r="23" spans="1:20" ht="15.75" thickBot="1" x14ac:dyDescent="0.3"/>
    <row r="24" spans="1:20" ht="60.75" thickBot="1" x14ac:dyDescent="0.3">
      <c r="A24" s="86" t="s">
        <v>41</v>
      </c>
      <c r="B24" s="85" t="s">
        <v>54</v>
      </c>
      <c r="C24" s="84" t="s">
        <v>53</v>
      </c>
      <c r="D24" s="83" t="s">
        <v>52</v>
      </c>
      <c r="G24" s="86" t="s">
        <v>35</v>
      </c>
      <c r="H24" s="85" t="s">
        <v>54</v>
      </c>
      <c r="I24" s="84" t="s">
        <v>53</v>
      </c>
      <c r="J24" s="83" t="s">
        <v>52</v>
      </c>
      <c r="L24" s="86" t="s">
        <v>29</v>
      </c>
      <c r="M24" s="85" t="s">
        <v>54</v>
      </c>
      <c r="N24" s="84" t="s">
        <v>53</v>
      </c>
      <c r="O24" s="83" t="s">
        <v>52</v>
      </c>
      <c r="Q24" s="86" t="s">
        <v>26</v>
      </c>
      <c r="R24" s="85" t="s">
        <v>54</v>
      </c>
      <c r="S24" s="84" t="s">
        <v>53</v>
      </c>
      <c r="T24" s="83" t="s">
        <v>52</v>
      </c>
    </row>
    <row r="25" spans="1:20" ht="30" x14ac:dyDescent="0.25">
      <c r="A25" s="82" t="s">
        <v>1</v>
      </c>
      <c r="B25" s="78"/>
      <c r="C25" s="78"/>
      <c r="D25" s="78"/>
      <c r="G25" s="82" t="s">
        <v>1</v>
      </c>
      <c r="H25" s="78"/>
      <c r="I25" s="78"/>
      <c r="J25" s="78"/>
      <c r="L25" s="82" t="s">
        <v>1</v>
      </c>
      <c r="M25" s="78"/>
      <c r="N25" s="78"/>
      <c r="O25" s="78"/>
      <c r="Q25" s="82" t="s">
        <v>1</v>
      </c>
      <c r="R25" s="78"/>
      <c r="S25" s="78"/>
      <c r="T25" s="78"/>
    </row>
    <row r="26" spans="1:20" ht="30" x14ac:dyDescent="0.25">
      <c r="A26" s="81" t="s">
        <v>51</v>
      </c>
      <c r="B26" s="78"/>
      <c r="C26" s="78"/>
      <c r="D26" s="78"/>
      <c r="G26" s="81" t="s">
        <v>51</v>
      </c>
      <c r="H26" s="78"/>
      <c r="I26" s="78"/>
      <c r="J26" s="78"/>
      <c r="L26" s="81" t="s">
        <v>51</v>
      </c>
      <c r="M26" s="78"/>
      <c r="N26" s="78"/>
      <c r="O26" s="78"/>
      <c r="Q26" s="81" t="s">
        <v>51</v>
      </c>
      <c r="R26" s="78"/>
      <c r="S26" s="78"/>
      <c r="T26" s="78"/>
    </row>
    <row r="27" spans="1:20" x14ac:dyDescent="0.25">
      <c r="A27" s="80" t="s">
        <v>17</v>
      </c>
      <c r="B27" s="78"/>
      <c r="C27" s="78"/>
      <c r="D27" s="78"/>
      <c r="G27" s="80" t="s">
        <v>17</v>
      </c>
      <c r="H27" s="78"/>
      <c r="I27" s="78"/>
      <c r="J27" s="78"/>
      <c r="L27" s="80" t="s">
        <v>17</v>
      </c>
      <c r="M27" s="78"/>
      <c r="N27" s="78"/>
      <c r="O27" s="78"/>
      <c r="Q27" s="80" t="s">
        <v>17</v>
      </c>
      <c r="R27" s="78"/>
      <c r="S27" s="78"/>
      <c r="T27" s="78"/>
    </row>
    <row r="28" spans="1:20" x14ac:dyDescent="0.25">
      <c r="A28" s="80" t="s">
        <v>50</v>
      </c>
      <c r="B28" s="78"/>
      <c r="C28" s="78"/>
      <c r="D28" s="78"/>
      <c r="G28" s="80" t="s">
        <v>50</v>
      </c>
      <c r="H28" s="78"/>
      <c r="I28" s="78"/>
      <c r="J28" s="78"/>
      <c r="L28" s="80" t="s">
        <v>50</v>
      </c>
      <c r="M28" s="78"/>
      <c r="N28" s="78"/>
      <c r="O28" s="78"/>
      <c r="Q28" s="80" t="s">
        <v>50</v>
      </c>
      <c r="R28" s="78"/>
      <c r="S28" s="78"/>
      <c r="T28" s="78"/>
    </row>
    <row r="29" spans="1:20" x14ac:dyDescent="0.25">
      <c r="A29" s="80" t="s">
        <v>49</v>
      </c>
      <c r="B29" s="78"/>
      <c r="C29" s="78"/>
      <c r="D29" s="78"/>
      <c r="G29" s="80" t="s">
        <v>49</v>
      </c>
      <c r="H29" s="78"/>
      <c r="I29" s="78"/>
      <c r="J29" s="78"/>
      <c r="L29" s="80" t="s">
        <v>49</v>
      </c>
      <c r="M29" s="78"/>
      <c r="N29" s="78"/>
      <c r="O29" s="78"/>
      <c r="Q29" s="80" t="s">
        <v>49</v>
      </c>
      <c r="R29" s="78"/>
      <c r="S29" s="78"/>
      <c r="T29" s="78"/>
    </row>
    <row r="30" spans="1:20" x14ac:dyDescent="0.25">
      <c r="A30" s="80" t="s">
        <v>48</v>
      </c>
      <c r="B30" s="78"/>
      <c r="C30" s="78"/>
      <c r="D30" s="78"/>
      <c r="G30" s="80" t="s">
        <v>48</v>
      </c>
      <c r="H30" s="78"/>
      <c r="I30" s="78"/>
      <c r="J30" s="78"/>
      <c r="L30" s="80" t="s">
        <v>48</v>
      </c>
      <c r="M30" s="78"/>
      <c r="N30" s="78"/>
      <c r="O30" s="78"/>
      <c r="Q30" s="80" t="s">
        <v>48</v>
      </c>
      <c r="R30" s="78"/>
      <c r="S30" s="78"/>
      <c r="T30" s="78"/>
    </row>
    <row r="31" spans="1:20" x14ac:dyDescent="0.25">
      <c r="A31" s="80" t="s">
        <v>47</v>
      </c>
      <c r="B31" s="78"/>
      <c r="C31" s="78"/>
      <c r="D31" s="78"/>
      <c r="G31" s="80" t="s">
        <v>47</v>
      </c>
      <c r="H31" s="78"/>
      <c r="I31" s="78"/>
      <c r="J31" s="78"/>
      <c r="L31" s="80" t="s">
        <v>47</v>
      </c>
      <c r="M31" s="78"/>
      <c r="N31" s="78"/>
      <c r="O31" s="78"/>
      <c r="Q31" s="80" t="s">
        <v>47</v>
      </c>
      <c r="R31" s="78"/>
      <c r="S31" s="78"/>
      <c r="T31" s="78"/>
    </row>
    <row r="32" spans="1:20" x14ac:dyDescent="0.25">
      <c r="A32" s="80" t="s">
        <v>46</v>
      </c>
      <c r="B32" s="78"/>
      <c r="C32" s="78"/>
      <c r="D32" s="78"/>
      <c r="G32" s="80" t="s">
        <v>46</v>
      </c>
      <c r="H32" s="78"/>
      <c r="I32" s="78"/>
      <c r="J32" s="78"/>
      <c r="L32" s="80" t="s">
        <v>46</v>
      </c>
      <c r="M32" s="78"/>
      <c r="N32" s="78"/>
      <c r="O32" s="78"/>
      <c r="Q32" s="80" t="s">
        <v>46</v>
      </c>
      <c r="R32" s="78"/>
      <c r="S32" s="78"/>
      <c r="T32" s="78"/>
    </row>
    <row r="33" spans="1:20" ht="15.75" thickBot="1" x14ac:dyDescent="0.3">
      <c r="A33" s="79" t="s">
        <v>45</v>
      </c>
      <c r="B33" s="78"/>
      <c r="C33" s="78"/>
      <c r="D33" s="78"/>
      <c r="G33" s="79" t="s">
        <v>45</v>
      </c>
      <c r="H33" s="78"/>
      <c r="I33" s="78"/>
      <c r="J33" s="78"/>
      <c r="L33" s="79" t="s">
        <v>45</v>
      </c>
      <c r="M33" s="78"/>
      <c r="N33" s="78"/>
      <c r="O33" s="78"/>
      <c r="Q33" s="79" t="s">
        <v>45</v>
      </c>
      <c r="R33" s="78"/>
      <c r="S33" s="78"/>
      <c r="T33" s="78"/>
    </row>
  </sheetData>
  <mergeCells count="14">
    <mergeCell ref="B10:C10"/>
    <mergeCell ref="B4:C4"/>
    <mergeCell ref="B5:C5"/>
    <mergeCell ref="B6:C6"/>
    <mergeCell ref="B8:C8"/>
    <mergeCell ref="B9:C9"/>
    <mergeCell ref="H10:I10"/>
    <mergeCell ref="H7:I7"/>
    <mergeCell ref="J4:J11"/>
    <mergeCell ref="H4:I4"/>
    <mergeCell ref="H5:I5"/>
    <mergeCell ref="H6:I6"/>
    <mergeCell ref="H8:I8"/>
    <mergeCell ref="H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959E-DE25-4194-B83F-206217A62668}">
  <sheetPr>
    <tabColor rgb="FF00B050"/>
  </sheetPr>
  <dimension ref="A1:R24"/>
  <sheetViews>
    <sheetView workbookViewId="0">
      <pane ySplit="2" topLeftCell="A3" activePane="bottomLeft" state="frozen"/>
      <selection pane="bottomLeft" activeCell="A14" sqref="A14:O23"/>
    </sheetView>
  </sheetViews>
  <sheetFormatPr defaultRowHeight="15" x14ac:dyDescent="0.25"/>
  <cols>
    <col min="1" max="1" width="17" style="137" customWidth="1"/>
    <col min="2" max="2" width="10.7109375" style="136" customWidth="1"/>
    <col min="3" max="3" width="10.28515625" style="136" customWidth="1"/>
    <col min="4" max="4" width="10.42578125" style="136" customWidth="1"/>
    <col min="5" max="5" width="11.42578125" style="136" customWidth="1"/>
    <col min="6" max="6" width="9.28515625" style="136" customWidth="1"/>
    <col min="7" max="7" width="10.7109375" style="136" customWidth="1"/>
    <col min="8" max="8" width="12.5703125" style="136" customWidth="1"/>
    <col min="9" max="9" width="8.42578125" style="108" customWidth="1"/>
    <col min="10" max="10" width="16.42578125" style="136" customWidth="1"/>
    <col min="11" max="11" width="16.7109375" style="136" customWidth="1"/>
    <col min="12" max="12" width="10.42578125" style="136" customWidth="1"/>
    <col min="13" max="13" width="11.28515625" style="136" customWidth="1"/>
    <col min="14" max="14" width="13.140625" style="136" customWidth="1"/>
    <col min="15" max="15" width="10.5703125" style="136" customWidth="1"/>
    <col min="16" max="16" width="15.28515625" style="78" customWidth="1"/>
    <col min="17" max="17" width="23.7109375" style="78" customWidth="1"/>
    <col min="18" max="18" width="9.140625" style="78" customWidth="1"/>
    <col min="19" max="16384" width="9.140625" style="78"/>
  </cols>
  <sheetData>
    <row r="1" spans="1:18" s="182" customFormat="1" ht="19.5" x14ac:dyDescent="0.3">
      <c r="A1" s="186"/>
      <c r="B1" s="204" t="s">
        <v>85</v>
      </c>
      <c r="C1" s="204"/>
      <c r="D1" s="204"/>
      <c r="E1" s="204"/>
      <c r="F1" s="204"/>
      <c r="G1" s="184"/>
      <c r="H1" s="184"/>
      <c r="I1" s="185"/>
      <c r="J1" s="184"/>
      <c r="K1" s="184"/>
      <c r="L1" s="204" t="s">
        <v>84</v>
      </c>
      <c r="M1" s="204"/>
      <c r="N1" s="204"/>
      <c r="O1" s="205"/>
      <c r="P1" s="183"/>
    </row>
    <row r="2" spans="1:18" s="177" customFormat="1" ht="60" customHeight="1" thickBot="1" x14ac:dyDescent="0.3">
      <c r="A2" s="181" t="s">
        <v>83</v>
      </c>
      <c r="B2" s="180">
        <v>1</v>
      </c>
      <c r="C2" s="180">
        <v>2</v>
      </c>
      <c r="D2" s="180">
        <v>3</v>
      </c>
      <c r="E2" s="180">
        <v>4</v>
      </c>
      <c r="F2" s="180">
        <v>5</v>
      </c>
      <c r="G2" s="179" t="s">
        <v>82</v>
      </c>
      <c r="H2" s="179" t="s">
        <v>81</v>
      </c>
      <c r="I2" s="180" t="s">
        <v>45</v>
      </c>
      <c r="J2" s="187" t="s">
        <v>80</v>
      </c>
      <c r="K2" s="187" t="s">
        <v>79</v>
      </c>
      <c r="L2" s="188" t="s">
        <v>78</v>
      </c>
      <c r="M2" s="188" t="s">
        <v>77</v>
      </c>
      <c r="N2" s="188" t="s">
        <v>76</v>
      </c>
      <c r="O2" s="189" t="s">
        <v>75</v>
      </c>
      <c r="P2" s="178"/>
    </row>
    <row r="3" spans="1:18" ht="15.75" thickBot="1" x14ac:dyDescent="0.3">
      <c r="A3" s="150" t="s">
        <v>25</v>
      </c>
      <c r="B3" s="136">
        <v>781249.99999999977</v>
      </c>
      <c r="C3" s="136">
        <v>781249.99999999977</v>
      </c>
      <c r="D3" s="136">
        <v>781249.99999999977</v>
      </c>
      <c r="E3" s="136">
        <v>781249.99999999977</v>
      </c>
      <c r="F3" s="136">
        <v>80000</v>
      </c>
      <c r="G3" s="136">
        <v>3204999.9999999991</v>
      </c>
      <c r="H3" s="136">
        <v>8212499.9999999972</v>
      </c>
      <c r="I3" s="108">
        <v>2.5624024960998439</v>
      </c>
      <c r="J3" s="136">
        <v>7812499.9999999972</v>
      </c>
      <c r="K3" s="167">
        <v>4607499.9999999981</v>
      </c>
      <c r="L3" s="166"/>
      <c r="M3" s="166"/>
      <c r="N3" s="166"/>
      <c r="O3" s="165"/>
      <c r="P3" s="160"/>
      <c r="Q3" s="176" t="s">
        <v>74</v>
      </c>
      <c r="R3" s="175"/>
    </row>
    <row r="4" spans="1:18" ht="18.75" customHeight="1" x14ac:dyDescent="0.25">
      <c r="A4" s="150" t="s">
        <v>24</v>
      </c>
      <c r="B4" s="136">
        <v>509947.73333333334</v>
      </c>
      <c r="C4" s="136">
        <v>509947.73333333334</v>
      </c>
      <c r="D4" s="136">
        <v>509947.73333333334</v>
      </c>
      <c r="E4" s="136">
        <v>509947.73333333334</v>
      </c>
      <c r="F4" s="136">
        <v>60000</v>
      </c>
      <c r="G4" s="136">
        <v>2099790.9333333336</v>
      </c>
      <c r="H4" s="136">
        <v>5399477.333333333</v>
      </c>
      <c r="I4" s="108">
        <v>2.571435683247703</v>
      </c>
      <c r="J4" s="136">
        <v>5099477.333333333</v>
      </c>
      <c r="K4" s="167">
        <v>2999686.3999999994</v>
      </c>
      <c r="L4" s="166"/>
      <c r="M4" s="166"/>
      <c r="N4" s="166"/>
      <c r="O4" s="165"/>
      <c r="P4" s="160"/>
      <c r="Q4" s="174" t="s">
        <v>73</v>
      </c>
      <c r="R4" s="173">
        <v>1</v>
      </c>
    </row>
    <row r="5" spans="1:18" ht="32.25" customHeight="1" x14ac:dyDescent="0.25">
      <c r="A5" s="150" t="s">
        <v>23</v>
      </c>
      <c r="B5" s="136">
        <v>2019.9666666666669</v>
      </c>
      <c r="C5" s="136">
        <v>2019.9666666666669</v>
      </c>
      <c r="G5" s="136">
        <v>4039.9333333333338</v>
      </c>
      <c r="H5" s="136">
        <v>6059.9000000000005</v>
      </c>
      <c r="I5" s="108">
        <v>1.5</v>
      </c>
      <c r="J5" s="136">
        <v>40399.333333333336</v>
      </c>
      <c r="K5" s="167">
        <v>36359.4</v>
      </c>
      <c r="L5" s="166"/>
      <c r="M5" s="166"/>
      <c r="N5" s="166"/>
      <c r="O5" s="165"/>
      <c r="P5" s="160"/>
      <c r="Q5" s="172" t="s">
        <v>72</v>
      </c>
      <c r="R5" s="171">
        <v>2</v>
      </c>
    </row>
    <row r="6" spans="1:18" ht="30" customHeight="1" x14ac:dyDescent="0.25">
      <c r="A6" s="150" t="s">
        <v>22</v>
      </c>
      <c r="B6" s="136">
        <v>39419.125</v>
      </c>
      <c r="C6" s="136">
        <v>39419.125</v>
      </c>
      <c r="D6" s="136">
        <v>157676.5</v>
      </c>
      <c r="G6" s="136">
        <v>236514.75</v>
      </c>
      <c r="H6" s="136">
        <v>591286.875</v>
      </c>
      <c r="I6" s="108">
        <v>2.5</v>
      </c>
      <c r="J6" s="136">
        <v>1576765</v>
      </c>
      <c r="K6" s="167">
        <v>1340250.25</v>
      </c>
      <c r="L6" s="166"/>
      <c r="M6" s="166"/>
      <c r="N6" s="166"/>
      <c r="O6" s="165"/>
      <c r="P6" s="160"/>
      <c r="Q6" s="172" t="s">
        <v>71</v>
      </c>
      <c r="R6" s="171">
        <v>3</v>
      </c>
    </row>
    <row r="7" spans="1:18" ht="31.5" customHeight="1" x14ac:dyDescent="0.25">
      <c r="A7" s="150" t="s">
        <v>21</v>
      </c>
      <c r="B7" s="136">
        <v>1383375.0666666667</v>
      </c>
      <c r="C7" s="136">
        <v>1383375.0666666667</v>
      </c>
      <c r="D7" s="136">
        <v>1383375.0666666667</v>
      </c>
      <c r="E7" s="136">
        <v>1383375.0666666667</v>
      </c>
      <c r="G7" s="136">
        <v>5533500.2666666666</v>
      </c>
      <c r="H7" s="136">
        <v>13833750.666666668</v>
      </c>
      <c r="I7" s="108">
        <v>2.5000000000000004</v>
      </c>
      <c r="J7" s="136">
        <v>13833750.666666666</v>
      </c>
      <c r="K7" s="167">
        <v>8300250.3999999994</v>
      </c>
      <c r="L7" s="166"/>
      <c r="M7" s="166"/>
      <c r="N7" s="166"/>
      <c r="O7" s="165"/>
      <c r="P7" s="160"/>
      <c r="Q7" s="172" t="s">
        <v>70</v>
      </c>
      <c r="R7" s="171">
        <v>4</v>
      </c>
    </row>
    <row r="8" spans="1:18" ht="20.25" customHeight="1" thickBot="1" x14ac:dyDescent="0.3">
      <c r="A8" s="150" t="s">
        <v>20</v>
      </c>
      <c r="B8" s="136">
        <v>1917.5833333333333</v>
      </c>
      <c r="C8" s="136">
        <v>1917.5833333333333</v>
      </c>
      <c r="D8" s="136">
        <v>3835.1666666666665</v>
      </c>
      <c r="G8" s="136">
        <v>7670.333333333333</v>
      </c>
      <c r="H8" s="136">
        <v>17258.25</v>
      </c>
      <c r="I8" s="108">
        <v>2.25</v>
      </c>
      <c r="J8" s="136">
        <v>76703.333333333328</v>
      </c>
      <c r="K8" s="167">
        <v>69033</v>
      </c>
      <c r="L8" s="166"/>
      <c r="M8" s="166"/>
      <c r="N8" s="166"/>
      <c r="O8" s="165"/>
      <c r="P8" s="160"/>
      <c r="Q8" s="170" t="s">
        <v>69</v>
      </c>
      <c r="R8" s="169">
        <v>5</v>
      </c>
    </row>
    <row r="9" spans="1:18" x14ac:dyDescent="0.25">
      <c r="A9" s="150" t="s">
        <v>19</v>
      </c>
      <c r="B9" s="136">
        <v>1396774.0666666667</v>
      </c>
      <c r="C9" s="136">
        <v>1396774.0666666667</v>
      </c>
      <c r="D9" s="136">
        <v>1396774.0666666667</v>
      </c>
      <c r="E9" s="136">
        <v>139677.40666666668</v>
      </c>
      <c r="G9" s="136">
        <v>4329999.6066666665</v>
      </c>
      <c r="H9" s="136">
        <v>8939354.0266666673</v>
      </c>
      <c r="I9" s="108">
        <v>2.0645161290322585</v>
      </c>
      <c r="J9" s="136">
        <v>13967740.666666666</v>
      </c>
      <c r="K9" s="167">
        <v>9637741.0599999987</v>
      </c>
      <c r="L9" s="166"/>
      <c r="M9" s="166"/>
      <c r="N9" s="166"/>
      <c r="O9" s="165"/>
      <c r="P9" s="160"/>
      <c r="R9" s="168"/>
    </row>
    <row r="10" spans="1:18" x14ac:dyDescent="0.25">
      <c r="A10" s="150" t="s">
        <v>18</v>
      </c>
      <c r="B10" s="136">
        <v>1259864.5333333334</v>
      </c>
      <c r="C10" s="136">
        <v>629932.26666666672</v>
      </c>
      <c r="D10" s="136">
        <v>62993.226666666669</v>
      </c>
      <c r="E10" s="136">
        <v>6299.3226666666669</v>
      </c>
      <c r="G10" s="136">
        <v>1959089.3493333336</v>
      </c>
      <c r="H10" s="136">
        <v>2733906.0373333339</v>
      </c>
      <c r="I10" s="108">
        <v>1.3954983922829582</v>
      </c>
      <c r="J10" s="136">
        <v>6299322.666666667</v>
      </c>
      <c r="K10" s="167">
        <v>4340233.3173333332</v>
      </c>
      <c r="L10" s="166"/>
      <c r="M10" s="166"/>
      <c r="N10" s="166"/>
      <c r="O10" s="165"/>
      <c r="P10" s="160"/>
    </row>
    <row r="11" spans="1:18" x14ac:dyDescent="0.25">
      <c r="A11" s="89" t="s">
        <v>54</v>
      </c>
      <c r="B11" s="136">
        <v>313414.23333333334</v>
      </c>
      <c r="C11" s="136">
        <v>313414.23333333334</v>
      </c>
      <c r="D11" s="136">
        <v>31341.423333333336</v>
      </c>
      <c r="E11" s="136">
        <v>15670.711666666668</v>
      </c>
      <c r="G11" s="136">
        <v>673840.60166666668</v>
      </c>
      <c r="H11" s="136">
        <v>1096949.8166666667</v>
      </c>
      <c r="I11" s="108">
        <v>1.6279069767441861</v>
      </c>
      <c r="J11" s="136">
        <v>3134142.3333333335</v>
      </c>
      <c r="K11" s="167">
        <v>2460301.7316666669</v>
      </c>
      <c r="L11" s="166"/>
      <c r="M11" s="166"/>
      <c r="N11" s="166"/>
      <c r="O11" s="165"/>
      <c r="P11" s="160"/>
    </row>
    <row r="12" spans="1:18" ht="15.75" thickBot="1" x14ac:dyDescent="0.3">
      <c r="A12" s="148" t="s">
        <v>53</v>
      </c>
      <c r="B12" s="147">
        <v>185310.3666666667</v>
      </c>
      <c r="C12" s="147">
        <v>222372.44</v>
      </c>
      <c r="D12" s="147">
        <v>18531.036666666667</v>
      </c>
      <c r="E12" s="147">
        <v>18531.036666666667</v>
      </c>
      <c r="F12" s="147"/>
      <c r="G12" s="147">
        <v>444744.88000000006</v>
      </c>
      <c r="H12" s="147">
        <v>759772.50333333341</v>
      </c>
      <c r="I12" s="164">
        <v>1.7083333333333333</v>
      </c>
      <c r="J12" s="147">
        <v>1853103.6666666667</v>
      </c>
      <c r="K12" s="163">
        <v>1408358.7866666666</v>
      </c>
      <c r="L12" s="162"/>
      <c r="M12" s="162"/>
      <c r="N12" s="162"/>
      <c r="O12" s="161"/>
      <c r="P12" s="160"/>
    </row>
    <row r="13" spans="1:18" ht="17.25" customHeight="1" thickBot="1" x14ac:dyDescent="0.35">
      <c r="A13" s="206" t="s">
        <v>68</v>
      </c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160"/>
    </row>
    <row r="14" spans="1:18" ht="17.25" customHeight="1" thickTop="1" thickBot="1" x14ac:dyDescent="0.3">
      <c r="A14" s="159" t="s">
        <v>25</v>
      </c>
      <c r="B14" s="146">
        <f t="shared" ref="B14:B21" si="0">J14*0</f>
        <v>0</v>
      </c>
      <c r="C14" s="146">
        <f t="shared" ref="C14:C21" si="1">J14*0</f>
        <v>0</v>
      </c>
      <c r="D14" s="146">
        <f t="shared" ref="D14:D21" si="2">J14*0</f>
        <v>0</v>
      </c>
      <c r="E14" s="146">
        <f t="shared" ref="E14:E21" si="3">J14*0</f>
        <v>0</v>
      </c>
      <c r="F14" s="146">
        <f t="shared" ref="F14:F21" si="4">J14*0</f>
        <v>0</v>
      </c>
      <c r="G14" s="146">
        <f t="shared" ref="G14:G23" si="5">SUM(B14:F14)</f>
        <v>0</v>
      </c>
      <c r="H14" s="146">
        <f t="shared" ref="H14:H23" si="6">(B14*$B$2)+(C14*$C$2)+(D14*$D$2)+(E14*$E$2)+(F14*$F$2)</f>
        <v>0</v>
      </c>
      <c r="I14" s="149" t="e">
        <f t="shared" ref="I14:I23" si="7">H14/G14</f>
        <v>#DIV/0!</v>
      </c>
      <c r="J14" s="143">
        <v>4565420.5549370302</v>
      </c>
      <c r="K14" s="143">
        <f t="shared" ref="K14:K23" si="8">J14-G14</f>
        <v>4565420.5549370302</v>
      </c>
      <c r="L14" s="136">
        <f>$K$14*0.4</f>
        <v>1826168.2219748122</v>
      </c>
      <c r="M14" s="136">
        <f>$K$14*0.4</f>
        <v>1826168.2219748122</v>
      </c>
      <c r="N14" s="136">
        <f>$K$14*0.2</f>
        <v>913084.11098740611</v>
      </c>
      <c r="O14" s="136">
        <f>$K$14*0.025</f>
        <v>114135.51387342576</v>
      </c>
      <c r="P14" s="141"/>
    </row>
    <row r="15" spans="1:18" ht="15.75" thickBot="1" x14ac:dyDescent="0.3">
      <c r="A15" s="150" t="s">
        <v>24</v>
      </c>
      <c r="B15" s="146">
        <f t="shared" si="0"/>
        <v>0</v>
      </c>
      <c r="C15" s="146">
        <f t="shared" si="1"/>
        <v>0</v>
      </c>
      <c r="D15" s="146">
        <f t="shared" si="2"/>
        <v>0</v>
      </c>
      <c r="E15" s="146">
        <f t="shared" si="3"/>
        <v>0</v>
      </c>
      <c r="F15" s="146">
        <f t="shared" si="4"/>
        <v>0</v>
      </c>
      <c r="G15" s="146">
        <f t="shared" si="5"/>
        <v>0</v>
      </c>
      <c r="H15" s="146">
        <f t="shared" si="6"/>
        <v>0</v>
      </c>
      <c r="I15" s="149" t="e">
        <f t="shared" si="7"/>
        <v>#DIV/0!</v>
      </c>
      <c r="J15" s="110">
        <v>3849958.7171578915</v>
      </c>
      <c r="K15" s="143">
        <f t="shared" si="8"/>
        <v>3849958.7171578915</v>
      </c>
      <c r="L15" s="136">
        <f>$K$15*0.4</f>
        <v>1539983.4868631568</v>
      </c>
      <c r="M15" s="136">
        <f>$K$15*0.4</f>
        <v>1539983.4868631568</v>
      </c>
      <c r="N15" s="136">
        <f>$K$15*0.2</f>
        <v>769991.74343157839</v>
      </c>
      <c r="O15" s="136">
        <f>$K$15*0.1</f>
        <v>384995.8717157892</v>
      </c>
      <c r="P15" s="141"/>
    </row>
    <row r="16" spans="1:18" ht="15.75" thickBot="1" x14ac:dyDescent="0.3">
      <c r="A16" s="150" t="s">
        <v>23</v>
      </c>
      <c r="B16" s="146">
        <f t="shared" si="0"/>
        <v>0</v>
      </c>
      <c r="C16" s="146">
        <f t="shared" si="1"/>
        <v>0</v>
      </c>
      <c r="D16" s="146">
        <f t="shared" si="2"/>
        <v>0</v>
      </c>
      <c r="E16" s="146">
        <f t="shared" si="3"/>
        <v>0</v>
      </c>
      <c r="F16" s="146">
        <f t="shared" si="4"/>
        <v>0</v>
      </c>
      <c r="G16" s="146">
        <f t="shared" si="5"/>
        <v>0</v>
      </c>
      <c r="H16" s="146">
        <f t="shared" si="6"/>
        <v>0</v>
      </c>
      <c r="I16" s="149" t="e">
        <f t="shared" si="7"/>
        <v>#DIV/0!</v>
      </c>
      <c r="J16" s="110">
        <v>25595080.168067232</v>
      </c>
      <c r="K16" s="143">
        <f t="shared" si="8"/>
        <v>25595080.168067232</v>
      </c>
      <c r="L16" s="136">
        <f>K16*0.1</f>
        <v>2559508.0168067235</v>
      </c>
      <c r="M16" s="136">
        <f>K16*0.3</f>
        <v>7678524.0504201688</v>
      </c>
      <c r="N16" s="136">
        <f t="shared" ref="N16:N21" si="9">K16*1</f>
        <v>25595080.168067232</v>
      </c>
      <c r="O16" s="142">
        <f>K16*0</f>
        <v>0</v>
      </c>
      <c r="P16" s="141"/>
    </row>
    <row r="17" spans="1:16" ht="15.75" thickBot="1" x14ac:dyDescent="0.3">
      <c r="A17" s="150" t="s">
        <v>22</v>
      </c>
      <c r="B17" s="146">
        <f t="shared" si="0"/>
        <v>0</v>
      </c>
      <c r="C17" s="146">
        <f t="shared" si="1"/>
        <v>0</v>
      </c>
      <c r="D17" s="146">
        <f t="shared" si="2"/>
        <v>0</v>
      </c>
      <c r="E17" s="146">
        <f t="shared" si="3"/>
        <v>0</v>
      </c>
      <c r="F17" s="146">
        <f t="shared" si="4"/>
        <v>0</v>
      </c>
      <c r="G17" s="146">
        <f t="shared" si="5"/>
        <v>0</v>
      </c>
      <c r="H17" s="146">
        <f t="shared" si="6"/>
        <v>0</v>
      </c>
      <c r="I17" s="149" t="e">
        <f t="shared" si="7"/>
        <v>#DIV/0!</v>
      </c>
      <c r="J17" s="110">
        <v>395145487.39283645</v>
      </c>
      <c r="K17" s="143">
        <f t="shared" si="8"/>
        <v>395145487.39283645</v>
      </c>
      <c r="L17" s="136">
        <f>K17*0.2</f>
        <v>79029097.478567287</v>
      </c>
      <c r="M17" s="136">
        <f>K17*0.5</f>
        <v>197572743.69641823</v>
      </c>
      <c r="N17" s="136">
        <f t="shared" si="9"/>
        <v>395145487.39283645</v>
      </c>
      <c r="O17" s="142">
        <f>K17*0.1</f>
        <v>39514548.739283644</v>
      </c>
      <c r="P17" s="141"/>
    </row>
    <row r="18" spans="1:16" ht="15.75" thickBot="1" x14ac:dyDescent="0.3">
      <c r="A18" s="150" t="s">
        <v>21</v>
      </c>
      <c r="B18" s="146">
        <f t="shared" si="0"/>
        <v>0</v>
      </c>
      <c r="C18" s="146">
        <f t="shared" si="1"/>
        <v>0</v>
      </c>
      <c r="D18" s="146">
        <f t="shared" si="2"/>
        <v>0</v>
      </c>
      <c r="E18" s="146">
        <f t="shared" si="3"/>
        <v>0</v>
      </c>
      <c r="F18" s="146">
        <f t="shared" si="4"/>
        <v>0</v>
      </c>
      <c r="G18" s="146">
        <f t="shared" si="5"/>
        <v>0</v>
      </c>
      <c r="H18" s="146">
        <f t="shared" si="6"/>
        <v>0</v>
      </c>
      <c r="I18" s="149" t="e">
        <f t="shared" si="7"/>
        <v>#DIV/0!</v>
      </c>
      <c r="J18" s="110">
        <v>1982196359.9053018</v>
      </c>
      <c r="K18" s="143">
        <f t="shared" si="8"/>
        <v>1982196359.9053018</v>
      </c>
      <c r="L18" s="136">
        <f>K18*0.1</f>
        <v>198219635.99053019</v>
      </c>
      <c r="M18" s="136">
        <f>K18*0.4</f>
        <v>792878543.96212077</v>
      </c>
      <c r="N18" s="136">
        <f t="shared" si="9"/>
        <v>1982196359.9053018</v>
      </c>
      <c r="O18" s="142">
        <f>K18*0</f>
        <v>0</v>
      </c>
      <c r="P18" s="141"/>
    </row>
    <row r="19" spans="1:16" s="151" customFormat="1" ht="15.75" thickBot="1" x14ac:dyDescent="0.3">
      <c r="A19" s="158" t="s">
        <v>20</v>
      </c>
      <c r="B19" s="157">
        <f t="shared" si="0"/>
        <v>0</v>
      </c>
      <c r="C19" s="157">
        <f t="shared" si="1"/>
        <v>0</v>
      </c>
      <c r="D19" s="157">
        <f t="shared" si="2"/>
        <v>0</v>
      </c>
      <c r="E19" s="157">
        <f t="shared" si="3"/>
        <v>0</v>
      </c>
      <c r="F19" s="157">
        <f t="shared" si="4"/>
        <v>0</v>
      </c>
      <c r="G19" s="157">
        <f t="shared" si="5"/>
        <v>0</v>
      </c>
      <c r="H19" s="157">
        <f t="shared" si="6"/>
        <v>0</v>
      </c>
      <c r="I19" s="156" t="e">
        <f t="shared" si="7"/>
        <v>#DIV/0!</v>
      </c>
      <c r="J19" s="127">
        <v>560444.12763787503</v>
      </c>
      <c r="K19" s="155">
        <f t="shared" si="8"/>
        <v>560444.12763787503</v>
      </c>
      <c r="L19" s="154">
        <f>K19*0.2</f>
        <v>112088.82552757501</v>
      </c>
      <c r="M19" s="154">
        <f>K19*0.3</f>
        <v>168133.2382913625</v>
      </c>
      <c r="N19" s="154">
        <f t="shared" si="9"/>
        <v>560444.12763787503</v>
      </c>
      <c r="O19" s="153">
        <f>K19*0</f>
        <v>0</v>
      </c>
      <c r="P19" s="152"/>
    </row>
    <row r="20" spans="1:16" ht="15.75" thickBot="1" x14ac:dyDescent="0.3">
      <c r="A20" s="150" t="s">
        <v>19</v>
      </c>
      <c r="B20" s="146">
        <f t="shared" si="0"/>
        <v>0</v>
      </c>
      <c r="C20" s="146">
        <f t="shared" si="1"/>
        <v>0</v>
      </c>
      <c r="D20" s="146">
        <f t="shared" si="2"/>
        <v>0</v>
      </c>
      <c r="E20" s="146">
        <f t="shared" si="3"/>
        <v>0</v>
      </c>
      <c r="F20" s="146">
        <f t="shared" si="4"/>
        <v>0</v>
      </c>
      <c r="G20" s="146">
        <f t="shared" si="5"/>
        <v>0</v>
      </c>
      <c r="H20" s="146">
        <f t="shared" si="6"/>
        <v>0</v>
      </c>
      <c r="I20" s="149" t="e">
        <f t="shared" si="7"/>
        <v>#DIV/0!</v>
      </c>
      <c r="J20" s="110">
        <v>155204525.2153531</v>
      </c>
      <c r="K20" s="143">
        <f t="shared" si="8"/>
        <v>155204525.2153531</v>
      </c>
      <c r="L20" s="136">
        <f>K20*0.2</f>
        <v>31040905.043070622</v>
      </c>
      <c r="M20" s="136">
        <f>K20*0.2</f>
        <v>31040905.043070622</v>
      </c>
      <c r="N20" s="136">
        <f t="shared" si="9"/>
        <v>155204525.2153531</v>
      </c>
      <c r="O20" s="142">
        <f>K20*0</f>
        <v>0</v>
      </c>
      <c r="P20" s="141"/>
    </row>
    <row r="21" spans="1:16" ht="15.75" thickBot="1" x14ac:dyDescent="0.3">
      <c r="A21" s="150" t="s">
        <v>18</v>
      </c>
      <c r="B21" s="146">
        <f t="shared" si="0"/>
        <v>0</v>
      </c>
      <c r="C21" s="146">
        <f t="shared" si="1"/>
        <v>0</v>
      </c>
      <c r="D21" s="146">
        <f t="shared" si="2"/>
        <v>0</v>
      </c>
      <c r="E21" s="146">
        <f t="shared" si="3"/>
        <v>0</v>
      </c>
      <c r="F21" s="146">
        <f t="shared" si="4"/>
        <v>0</v>
      </c>
      <c r="G21" s="146">
        <f t="shared" si="5"/>
        <v>0</v>
      </c>
      <c r="H21" s="146">
        <f t="shared" si="6"/>
        <v>0</v>
      </c>
      <c r="I21" s="149" t="e">
        <f t="shared" si="7"/>
        <v>#DIV/0!</v>
      </c>
      <c r="J21" s="110">
        <v>191331530.04667753</v>
      </c>
      <c r="K21" s="143">
        <f t="shared" si="8"/>
        <v>191331530.04667753</v>
      </c>
      <c r="L21" s="136">
        <f>K21*0.2</f>
        <v>38266306.00933551</v>
      </c>
      <c r="M21" s="136">
        <f>K21*0.2</f>
        <v>38266306.00933551</v>
      </c>
      <c r="N21" s="136">
        <f t="shared" si="9"/>
        <v>191331530.04667753</v>
      </c>
      <c r="O21" s="142">
        <f>K21*0</f>
        <v>0</v>
      </c>
      <c r="P21" s="141"/>
    </row>
    <row r="22" spans="1:16" ht="15.75" thickBot="1" x14ac:dyDescent="0.3">
      <c r="A22" s="89" t="s">
        <v>54</v>
      </c>
      <c r="B22" s="136">
        <f>$J$22*0.25</f>
        <v>6168585.7828654265</v>
      </c>
      <c r="C22" s="136">
        <f>$J$22*0.25</f>
        <v>6168585.7828654265</v>
      </c>
      <c r="D22" s="136">
        <f>$J$22*0.25</f>
        <v>6168585.7828654265</v>
      </c>
      <c r="E22" s="136">
        <f>$J$22*0</f>
        <v>0</v>
      </c>
      <c r="F22" s="136">
        <f>$J$22*0</f>
        <v>0</v>
      </c>
      <c r="G22" s="146">
        <f t="shared" si="5"/>
        <v>18505757.348596279</v>
      </c>
      <c r="H22" s="146">
        <f t="shared" si="6"/>
        <v>37011514.697192557</v>
      </c>
      <c r="I22" s="145">
        <f t="shared" si="7"/>
        <v>2</v>
      </c>
      <c r="J22" s="110">
        <v>24674343.131461706</v>
      </c>
      <c r="K22" s="143">
        <f t="shared" si="8"/>
        <v>6168585.7828654274</v>
      </c>
      <c r="L22" s="136">
        <f>$K$22*0.1</f>
        <v>616858.57828654279</v>
      </c>
      <c r="M22" s="136">
        <f>$K$22*0.1</f>
        <v>616858.57828654279</v>
      </c>
      <c r="N22" s="136">
        <f>$K$22*0.1</f>
        <v>616858.57828654279</v>
      </c>
      <c r="O22" s="136">
        <f>$K$22*0</f>
        <v>0</v>
      </c>
      <c r="P22" s="141"/>
    </row>
    <row r="23" spans="1:16" ht="15.75" thickBot="1" x14ac:dyDescent="0.3">
      <c r="A23" s="148" t="s">
        <v>53</v>
      </c>
      <c r="B23" s="147">
        <f>$J$23*0.25</f>
        <v>767232.55724290584</v>
      </c>
      <c r="C23" s="147">
        <f>$J$23*0</f>
        <v>0</v>
      </c>
      <c r="D23" s="147">
        <f>$J$23*0</f>
        <v>0</v>
      </c>
      <c r="E23" s="147">
        <f>$J$23*0</f>
        <v>0</v>
      </c>
      <c r="F23" s="147">
        <f>$J$23*0</f>
        <v>0</v>
      </c>
      <c r="G23" s="146">
        <f t="shared" si="5"/>
        <v>767232.55724290584</v>
      </c>
      <c r="H23" s="146">
        <f t="shared" si="6"/>
        <v>767232.55724290584</v>
      </c>
      <c r="I23" s="145">
        <f t="shared" si="7"/>
        <v>1</v>
      </c>
      <c r="J23" s="144">
        <v>3068930.2289716233</v>
      </c>
      <c r="K23" s="143">
        <f t="shared" si="8"/>
        <v>2301697.6717287176</v>
      </c>
      <c r="L23" s="136">
        <f>$K$23*0.1</f>
        <v>230169.76717287177</v>
      </c>
      <c r="M23" s="136">
        <f>$K$23*0.1</f>
        <v>230169.76717287177</v>
      </c>
      <c r="N23" s="136">
        <f>$K$23*0</f>
        <v>0</v>
      </c>
      <c r="O23" s="142">
        <f>$K$23*0</f>
        <v>0</v>
      </c>
      <c r="P23" s="141"/>
    </row>
    <row r="24" spans="1:16" x14ac:dyDescent="0.25">
      <c r="A24" s="140"/>
      <c r="B24" s="138"/>
      <c r="C24" s="138"/>
      <c r="D24" s="138"/>
      <c r="E24" s="138"/>
      <c r="F24" s="138"/>
      <c r="G24" s="138"/>
      <c r="H24" s="138"/>
      <c r="I24" s="139"/>
      <c r="J24" s="138"/>
      <c r="K24" s="138"/>
      <c r="L24" s="138"/>
      <c r="M24" s="138"/>
      <c r="N24" s="138"/>
      <c r="O24" s="138"/>
    </row>
  </sheetData>
  <mergeCells count="3">
    <mergeCell ref="B1:F1"/>
    <mergeCell ref="L1:O1"/>
    <mergeCell ref="A13:O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AF98-DF83-41E8-A6AC-7976C4200F56}">
  <dimension ref="A1:Y9"/>
  <sheetViews>
    <sheetView workbookViewId="0">
      <selection activeCell="A2" sqref="A2:A9"/>
    </sheetView>
  </sheetViews>
  <sheetFormatPr defaultRowHeight="15" x14ac:dyDescent="0.25"/>
  <cols>
    <col min="24" max="24" width="14.28515625" bestFit="1" customWidth="1"/>
  </cols>
  <sheetData>
    <row r="1" spans="1:25" ht="90.75" thickBot="1" x14ac:dyDescent="0.3">
      <c r="A1" s="44" t="s">
        <v>89</v>
      </c>
      <c r="B1" s="20" t="s">
        <v>17</v>
      </c>
      <c r="C1" s="18" t="s">
        <v>16</v>
      </c>
      <c r="D1" s="18" t="s">
        <v>15</v>
      </c>
      <c r="E1" s="18" t="s">
        <v>14</v>
      </c>
      <c r="F1" s="18" t="s">
        <v>13</v>
      </c>
      <c r="G1" s="18" t="s">
        <v>12</v>
      </c>
      <c r="H1" s="18" t="s">
        <v>64</v>
      </c>
      <c r="I1" s="18" t="s">
        <v>10</v>
      </c>
      <c r="J1" s="18" t="s">
        <v>63</v>
      </c>
      <c r="K1" s="18" t="s">
        <v>86</v>
      </c>
      <c r="L1" s="18" t="s">
        <v>88</v>
      </c>
      <c r="M1" s="18" t="s">
        <v>87</v>
      </c>
      <c r="N1" s="18" t="s">
        <v>61</v>
      </c>
      <c r="O1" s="18" t="s">
        <v>62</v>
      </c>
      <c r="P1" s="18" t="s">
        <v>8</v>
      </c>
      <c r="Q1" s="18" t="s">
        <v>7</v>
      </c>
      <c r="R1" s="18" t="s">
        <v>6</v>
      </c>
      <c r="S1" s="18" t="s">
        <v>5</v>
      </c>
      <c r="T1" s="18" t="s">
        <v>4</v>
      </c>
      <c r="U1" s="18" t="s">
        <v>3</v>
      </c>
      <c r="V1" s="18" t="s">
        <v>2</v>
      </c>
      <c r="W1" s="18" t="s">
        <v>65</v>
      </c>
      <c r="X1" s="39" t="s">
        <v>1</v>
      </c>
      <c r="Y1" s="14" t="s">
        <v>67</v>
      </c>
    </row>
    <row r="2" spans="1:25" ht="15.75" thickBot="1" x14ac:dyDescent="0.3">
      <c r="A2" s="159" t="s">
        <v>96</v>
      </c>
      <c r="B2" s="8">
        <v>8.16</v>
      </c>
      <c r="C2" s="4">
        <v>27.6</v>
      </c>
      <c r="D2" s="4"/>
      <c r="E2" s="4"/>
      <c r="F2" s="4">
        <v>0</v>
      </c>
      <c r="G2" s="4">
        <v>0</v>
      </c>
      <c r="H2" s="4"/>
      <c r="I2" s="4">
        <v>10</v>
      </c>
      <c r="J2" s="113"/>
      <c r="K2" s="109">
        <f>640+4500+3400+M2</f>
        <v>21880</v>
      </c>
      <c r="L2" s="119"/>
      <c r="M2" s="109">
        <f>640+7500+5200</f>
        <v>13340</v>
      </c>
      <c r="N2" s="119">
        <v>0</v>
      </c>
      <c r="O2" s="109"/>
      <c r="P2" s="4"/>
      <c r="Q2" s="4"/>
      <c r="R2" s="4"/>
      <c r="S2" s="118">
        <v>43886</v>
      </c>
      <c r="T2" s="112">
        <v>0.65</v>
      </c>
      <c r="U2" s="4"/>
      <c r="V2" s="4">
        <v>0</v>
      </c>
      <c r="W2" s="4"/>
      <c r="X2" s="109">
        <v>4565420.5549370302</v>
      </c>
      <c r="Y2" s="13">
        <v>273.55</v>
      </c>
    </row>
    <row r="3" spans="1:25" ht="15.75" thickBot="1" x14ac:dyDescent="0.3">
      <c r="A3" s="159" t="s">
        <v>97</v>
      </c>
      <c r="B3" s="7">
        <v>8.1199999999999992</v>
      </c>
      <c r="C3" s="3">
        <v>27.1</v>
      </c>
      <c r="D3" s="3"/>
      <c r="E3" s="3"/>
      <c r="F3" s="3">
        <v>0.03</v>
      </c>
      <c r="G3" s="3">
        <v>0.01</v>
      </c>
      <c r="H3" s="3"/>
      <c r="I3" s="3">
        <v>9</v>
      </c>
      <c r="J3" s="114"/>
      <c r="K3" s="110">
        <f>640+4500+3400</f>
        <v>8540</v>
      </c>
      <c r="L3" s="108"/>
      <c r="M3" s="110">
        <f>640+4500+3400</f>
        <v>8540</v>
      </c>
      <c r="N3" s="108">
        <v>0</v>
      </c>
      <c r="O3" s="110"/>
      <c r="P3" s="3"/>
      <c r="Q3" s="3"/>
      <c r="R3" s="3"/>
      <c r="S3" s="118">
        <v>43887</v>
      </c>
      <c r="T3" s="112">
        <v>0.65</v>
      </c>
      <c r="U3" s="3"/>
      <c r="V3" s="4">
        <v>0</v>
      </c>
      <c r="W3" s="3"/>
      <c r="X3" s="110">
        <v>3849958.7171578915</v>
      </c>
      <c r="Y3" s="12">
        <v>126.95</v>
      </c>
    </row>
    <row r="4" spans="1:25" ht="15.75" thickBot="1" x14ac:dyDescent="0.3">
      <c r="A4" s="159" t="s">
        <v>90</v>
      </c>
      <c r="B4" s="7">
        <v>7.85</v>
      </c>
      <c r="C4" s="3">
        <v>28.4</v>
      </c>
      <c r="D4" s="3">
        <v>4.5</v>
      </c>
      <c r="E4" s="3">
        <v>28.6</v>
      </c>
      <c r="F4" s="3">
        <v>0.45</v>
      </c>
      <c r="G4" s="3">
        <v>0.93</v>
      </c>
      <c r="H4" s="3">
        <v>0.12540000000000001</v>
      </c>
      <c r="I4" s="116">
        <v>13</v>
      </c>
      <c r="J4" s="43">
        <v>0.5</v>
      </c>
      <c r="K4" s="110">
        <v>63373</v>
      </c>
      <c r="L4" s="108">
        <v>0</v>
      </c>
      <c r="M4" s="110">
        <v>7988</v>
      </c>
      <c r="N4" s="110">
        <v>167454</v>
      </c>
      <c r="O4" s="122">
        <f t="shared" ref="O4:O9" si="0">M4/N4</f>
        <v>4.7702652668792624E-2</v>
      </c>
      <c r="P4" s="3" t="s">
        <v>32</v>
      </c>
      <c r="Q4" s="3">
        <v>0</v>
      </c>
      <c r="R4" s="3">
        <v>4</v>
      </c>
      <c r="S4" s="3" t="s">
        <v>32</v>
      </c>
      <c r="T4" s="3">
        <v>0</v>
      </c>
      <c r="U4" s="3">
        <v>0</v>
      </c>
      <c r="V4" s="4">
        <v>0</v>
      </c>
      <c r="W4" s="3"/>
      <c r="X4" s="110">
        <v>25595080.168067232</v>
      </c>
      <c r="Y4" s="12">
        <v>60.2</v>
      </c>
    </row>
    <row r="5" spans="1:25" ht="15.75" thickBot="1" x14ac:dyDescent="0.3">
      <c r="A5" s="159" t="s">
        <v>91</v>
      </c>
      <c r="B5" s="7">
        <v>7.43</v>
      </c>
      <c r="C5" s="3">
        <v>28.2</v>
      </c>
      <c r="D5" s="3">
        <v>4.5</v>
      </c>
      <c r="E5" s="3">
        <v>28.6</v>
      </c>
      <c r="F5" s="3">
        <v>0.08</v>
      </c>
      <c r="G5" s="3">
        <v>1.95</v>
      </c>
      <c r="H5" s="3">
        <v>32.17</v>
      </c>
      <c r="I5" s="116">
        <v>101</v>
      </c>
      <c r="J5" s="115">
        <v>0.4</v>
      </c>
      <c r="K5" s="117">
        <v>1108972</v>
      </c>
      <c r="L5" s="122">
        <v>0</v>
      </c>
      <c r="M5" s="117">
        <v>12440</v>
      </c>
      <c r="N5" s="117">
        <v>11839</v>
      </c>
      <c r="O5" s="122">
        <f t="shared" si="0"/>
        <v>1.0507644226708337</v>
      </c>
      <c r="P5" s="116" t="s">
        <v>32</v>
      </c>
      <c r="Q5" s="116">
        <v>1</v>
      </c>
      <c r="R5" s="116">
        <v>1.2</v>
      </c>
      <c r="S5" s="116" t="s">
        <v>32</v>
      </c>
      <c r="T5" s="116">
        <v>0</v>
      </c>
      <c r="U5" s="116">
        <v>0</v>
      </c>
      <c r="V5" s="4">
        <v>0</v>
      </c>
      <c r="W5" s="116"/>
      <c r="X5" s="117">
        <v>395145487.39283645</v>
      </c>
      <c r="Y5" s="12">
        <v>261.55</v>
      </c>
    </row>
    <row r="6" spans="1:25" ht="15.75" thickBot="1" x14ac:dyDescent="0.3">
      <c r="A6" s="159" t="s">
        <v>92</v>
      </c>
      <c r="B6" s="7">
        <v>7.61</v>
      </c>
      <c r="C6" s="3">
        <v>28.2</v>
      </c>
      <c r="D6" s="3">
        <v>4.5999999999999996</v>
      </c>
      <c r="E6" s="3">
        <v>28.5</v>
      </c>
      <c r="F6" s="3">
        <v>0.27</v>
      </c>
      <c r="G6" s="3">
        <v>0.83</v>
      </c>
      <c r="H6" s="3">
        <v>4.2</v>
      </c>
      <c r="I6" s="116">
        <v>14</v>
      </c>
      <c r="J6" s="115">
        <v>0.45</v>
      </c>
      <c r="K6" s="117">
        <v>90083</v>
      </c>
      <c r="L6" s="122">
        <v>0</v>
      </c>
      <c r="M6" s="117">
        <v>9052</v>
      </c>
      <c r="N6" s="117">
        <v>32107</v>
      </c>
      <c r="O6" s="122">
        <f t="shared" si="0"/>
        <v>0.28193228890896066</v>
      </c>
      <c r="P6" s="116" t="s">
        <v>32</v>
      </c>
      <c r="Q6" s="116">
        <v>0</v>
      </c>
      <c r="R6" s="116">
        <v>1.4</v>
      </c>
      <c r="S6" s="116" t="s">
        <v>32</v>
      </c>
      <c r="T6" s="116">
        <v>0</v>
      </c>
      <c r="U6" s="116">
        <v>0</v>
      </c>
      <c r="V6" s="4">
        <v>0</v>
      </c>
      <c r="W6" s="116"/>
      <c r="X6" s="117">
        <v>1982196359.9053018</v>
      </c>
      <c r="Y6" s="12">
        <v>580.35</v>
      </c>
    </row>
    <row r="7" spans="1:25" ht="15.75" thickBot="1" x14ac:dyDescent="0.3">
      <c r="A7" s="159" t="s">
        <v>93</v>
      </c>
      <c r="B7" s="124">
        <v>7.62</v>
      </c>
      <c r="C7" s="125">
        <v>28.4</v>
      </c>
      <c r="D7" s="125">
        <v>5</v>
      </c>
      <c r="E7" s="125">
        <v>28.4</v>
      </c>
      <c r="F7" s="125">
        <v>0.51</v>
      </c>
      <c r="G7" s="125">
        <v>0.32</v>
      </c>
      <c r="H7" s="125">
        <v>4.0999999999999996</v>
      </c>
      <c r="I7" s="125">
        <v>14</v>
      </c>
      <c r="J7" s="126">
        <v>0.45</v>
      </c>
      <c r="K7" s="127">
        <v>70364</v>
      </c>
      <c r="L7" s="127"/>
      <c r="M7" s="127">
        <v>7402</v>
      </c>
      <c r="N7" s="127">
        <v>24545</v>
      </c>
      <c r="O7" s="128">
        <f t="shared" si="0"/>
        <v>0.30156854756569568</v>
      </c>
      <c r="P7" s="125" t="s">
        <v>32</v>
      </c>
      <c r="Q7" s="125">
        <v>0.6</v>
      </c>
      <c r="R7" s="125">
        <v>1.2</v>
      </c>
      <c r="S7" s="125" t="s">
        <v>32</v>
      </c>
      <c r="T7" s="125">
        <v>0</v>
      </c>
      <c r="U7" s="125">
        <v>0</v>
      </c>
      <c r="V7" s="131">
        <v>0</v>
      </c>
      <c r="W7" s="124" t="s">
        <v>66</v>
      </c>
      <c r="X7" s="129">
        <v>560444.12763787503</v>
      </c>
      <c r="Y7" s="130">
        <v>146.85</v>
      </c>
    </row>
    <row r="8" spans="1:25" ht="15.75" thickBot="1" x14ac:dyDescent="0.3">
      <c r="A8" s="159" t="s">
        <v>94</v>
      </c>
      <c r="B8" s="7">
        <v>7.59</v>
      </c>
      <c r="C8" s="3">
        <v>28.2</v>
      </c>
      <c r="D8" s="3">
        <v>4.5999999999999996</v>
      </c>
      <c r="E8" s="3">
        <v>28.5</v>
      </c>
      <c r="F8" s="3">
        <v>0.33</v>
      </c>
      <c r="G8" s="3">
        <v>0.38</v>
      </c>
      <c r="H8" s="3">
        <v>3.96</v>
      </c>
      <c r="I8" s="116">
        <v>14</v>
      </c>
      <c r="J8" s="115">
        <v>0.45</v>
      </c>
      <c r="K8" s="117">
        <v>78225</v>
      </c>
      <c r="L8" s="122">
        <v>0</v>
      </c>
      <c r="M8" s="110">
        <v>8207</v>
      </c>
      <c r="N8" s="110">
        <v>28331</v>
      </c>
      <c r="O8" s="122">
        <f t="shared" si="0"/>
        <v>0.28968267975009709</v>
      </c>
      <c r="P8" s="3" t="s">
        <v>32</v>
      </c>
      <c r="Q8" s="3">
        <v>0.6</v>
      </c>
      <c r="R8" s="3">
        <v>2.6</v>
      </c>
      <c r="S8" s="3" t="s">
        <v>32</v>
      </c>
      <c r="T8" s="3">
        <v>0</v>
      </c>
      <c r="U8" s="3">
        <v>0</v>
      </c>
      <c r="V8" s="4">
        <v>0</v>
      </c>
      <c r="W8" s="3"/>
      <c r="X8" s="117">
        <v>155204525.21535301</v>
      </c>
      <c r="Y8" s="12">
        <v>130.85</v>
      </c>
    </row>
    <row r="9" spans="1:25" ht="15.75" thickBot="1" x14ac:dyDescent="0.3">
      <c r="A9" s="159" t="s">
        <v>95</v>
      </c>
      <c r="B9" s="19">
        <v>7.77</v>
      </c>
      <c r="C9" s="17">
        <v>28.8</v>
      </c>
      <c r="D9" s="17">
        <v>5.2</v>
      </c>
      <c r="E9" s="17">
        <v>28.5</v>
      </c>
      <c r="F9" s="17">
        <v>0.43</v>
      </c>
      <c r="G9" s="17">
        <v>0.27</v>
      </c>
      <c r="H9" s="17">
        <v>4.01</v>
      </c>
      <c r="I9" s="133">
        <v>14</v>
      </c>
      <c r="J9" s="134">
        <v>0.45</v>
      </c>
      <c r="K9" s="132">
        <v>58287</v>
      </c>
      <c r="L9" s="135">
        <v>0</v>
      </c>
      <c r="M9" s="111">
        <v>5922</v>
      </c>
      <c r="N9" s="111">
        <v>20789</v>
      </c>
      <c r="O9" s="135">
        <f t="shared" si="0"/>
        <v>0.28486218673336861</v>
      </c>
      <c r="P9" s="17" t="s">
        <v>32</v>
      </c>
      <c r="Q9" s="17">
        <v>0.6</v>
      </c>
      <c r="R9" s="17">
        <v>2.4</v>
      </c>
      <c r="S9" s="17" t="s">
        <v>32</v>
      </c>
      <c r="T9" s="17">
        <v>0</v>
      </c>
      <c r="U9" s="17">
        <v>0</v>
      </c>
      <c r="V9" s="4">
        <v>0</v>
      </c>
      <c r="W9" s="17"/>
      <c r="X9" s="132">
        <v>191331530.04667753</v>
      </c>
      <c r="Y9" s="11">
        <v>155.05000000000001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C14C-D4B6-44B6-98D6-42ABE9D49234}">
  <dimension ref="A1:G8"/>
  <sheetViews>
    <sheetView workbookViewId="0">
      <selection activeCell="A4" sqref="A4"/>
    </sheetView>
  </sheetViews>
  <sheetFormatPr defaultRowHeight="15" x14ac:dyDescent="0.25"/>
  <cols>
    <col min="2" max="3" width="14.28515625" bestFit="1" customWidth="1"/>
  </cols>
  <sheetData>
    <row r="1" spans="1:7" ht="75.75" thickBot="1" x14ac:dyDescent="0.3">
      <c r="A1" t="s">
        <v>89</v>
      </c>
      <c r="B1" s="187" t="s">
        <v>80</v>
      </c>
      <c r="C1" s="187" t="s">
        <v>79</v>
      </c>
      <c r="D1" s="188" t="s">
        <v>78</v>
      </c>
      <c r="E1" s="188" t="s">
        <v>77</v>
      </c>
      <c r="F1" s="188" t="s">
        <v>76</v>
      </c>
      <c r="G1" s="189" t="s">
        <v>75</v>
      </c>
    </row>
    <row r="2" spans="1:7" ht="15.75" thickBot="1" x14ac:dyDescent="0.3">
      <c r="A2" s="159" t="s">
        <v>96</v>
      </c>
      <c r="B2" s="146">
        <v>4565420.5549370302</v>
      </c>
      <c r="C2" s="146">
        <v>4565420.5549370302</v>
      </c>
      <c r="D2" s="136">
        <v>1826168.2219748122</v>
      </c>
      <c r="E2" s="136">
        <v>1826168.2219748122</v>
      </c>
      <c r="F2" s="136">
        <v>913084.11098740611</v>
      </c>
      <c r="G2" s="136">
        <v>114135.51387342576</v>
      </c>
    </row>
    <row r="3" spans="1:7" ht="15.75" thickBot="1" x14ac:dyDescent="0.3">
      <c r="A3" s="159" t="s">
        <v>97</v>
      </c>
      <c r="B3" s="136">
        <v>3849958.7171578915</v>
      </c>
      <c r="C3" s="146">
        <v>3849958.7171578915</v>
      </c>
      <c r="D3" s="136">
        <v>1539983.4868631568</v>
      </c>
      <c r="E3" s="136">
        <v>1539983.4868631568</v>
      </c>
      <c r="F3" s="136">
        <v>769991.74343157839</v>
      </c>
      <c r="G3" s="136">
        <v>384995.8717157892</v>
      </c>
    </row>
    <row r="4" spans="1:7" ht="15.75" thickBot="1" x14ac:dyDescent="0.3">
      <c r="A4" s="159" t="s">
        <v>90</v>
      </c>
      <c r="B4" s="136">
        <v>25595080.168067232</v>
      </c>
      <c r="C4" s="146">
        <v>25595080.168067232</v>
      </c>
      <c r="D4" s="136">
        <v>2559508.0168067235</v>
      </c>
      <c r="E4" s="136">
        <v>7678524.0504201688</v>
      </c>
      <c r="F4" s="136">
        <v>25595080.168067232</v>
      </c>
      <c r="G4" s="142">
        <v>0</v>
      </c>
    </row>
    <row r="5" spans="1:7" ht="15.75" thickBot="1" x14ac:dyDescent="0.3">
      <c r="A5" s="159" t="s">
        <v>91</v>
      </c>
      <c r="B5" s="136">
        <v>395145487.39283645</v>
      </c>
      <c r="C5" s="146">
        <v>395145487.39283645</v>
      </c>
      <c r="D5" s="136">
        <v>79029097.478567287</v>
      </c>
      <c r="E5" s="136">
        <v>197572743.69641823</v>
      </c>
      <c r="F5" s="136">
        <v>395145487.39283645</v>
      </c>
      <c r="G5" s="142">
        <v>39514548.739283644</v>
      </c>
    </row>
    <row r="6" spans="1:7" ht="15.75" thickBot="1" x14ac:dyDescent="0.3">
      <c r="A6" s="159" t="s">
        <v>92</v>
      </c>
      <c r="B6" s="136">
        <v>1982196359.9053018</v>
      </c>
      <c r="C6" s="146">
        <v>1982196359.9053018</v>
      </c>
      <c r="D6" s="136">
        <v>198219635.99053019</v>
      </c>
      <c r="E6" s="136">
        <v>792878543.96212077</v>
      </c>
      <c r="F6" s="136">
        <v>1982196359.9053018</v>
      </c>
      <c r="G6" s="142">
        <v>0</v>
      </c>
    </row>
    <row r="7" spans="1:7" ht="15.75" thickBot="1" x14ac:dyDescent="0.3">
      <c r="A7" s="159" t="s">
        <v>94</v>
      </c>
      <c r="B7" s="136">
        <v>155204525.2153531</v>
      </c>
      <c r="C7" s="146">
        <v>155204525.2153531</v>
      </c>
      <c r="D7" s="136">
        <v>31040905.043070622</v>
      </c>
      <c r="E7" s="136">
        <v>31040905.043070622</v>
      </c>
      <c r="F7" s="136">
        <v>155204525.2153531</v>
      </c>
      <c r="G7" s="142">
        <v>0</v>
      </c>
    </row>
    <row r="8" spans="1:7" x14ac:dyDescent="0.25">
      <c r="A8" s="159" t="s">
        <v>95</v>
      </c>
      <c r="B8" s="136">
        <v>191331530.04667753</v>
      </c>
      <c r="C8" s="146">
        <v>191331530.04667753</v>
      </c>
      <c r="D8" s="136">
        <v>38266306.00933551</v>
      </c>
      <c r="E8" s="136">
        <v>38266306.00933551</v>
      </c>
      <c r="F8" s="136">
        <v>191331530.04667753</v>
      </c>
      <c r="G8" s="142">
        <v>0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D679-2ADC-4ED2-A2D7-9B0BAE555508}">
  <dimension ref="A1:J3"/>
  <sheetViews>
    <sheetView workbookViewId="0">
      <selection activeCell="J3" sqref="J3"/>
    </sheetView>
  </sheetViews>
  <sheetFormatPr defaultRowHeight="15" x14ac:dyDescent="0.25"/>
  <sheetData>
    <row r="1" spans="1:10" ht="105.75" thickBot="1" x14ac:dyDescent="0.3">
      <c r="A1" t="s">
        <v>89</v>
      </c>
      <c r="B1" s="187" t="s">
        <v>80</v>
      </c>
      <c r="C1" s="187" t="s">
        <v>79</v>
      </c>
      <c r="D1" s="188" t="s">
        <v>78</v>
      </c>
      <c r="E1" s="188" t="s">
        <v>77</v>
      </c>
      <c r="F1" s="188" t="s">
        <v>76</v>
      </c>
      <c r="G1" s="174" t="s">
        <v>73</v>
      </c>
      <c r="H1" s="172" t="s">
        <v>72</v>
      </c>
      <c r="I1" s="172" t="s">
        <v>71</v>
      </c>
      <c r="J1" s="180" t="s">
        <v>45</v>
      </c>
    </row>
    <row r="2" spans="1:10" ht="30.75" thickBot="1" x14ac:dyDescent="0.3">
      <c r="A2" s="89" t="s">
        <v>54</v>
      </c>
      <c r="B2" s="136">
        <v>24674343.131461706</v>
      </c>
      <c r="C2" s="146">
        <v>6168585.7828654274</v>
      </c>
      <c r="D2" s="136">
        <v>616858.57828654279</v>
      </c>
      <c r="E2" s="136">
        <v>616858.57828654279</v>
      </c>
      <c r="F2" s="136">
        <v>616858.57828654279</v>
      </c>
      <c r="G2" s="136">
        <v>6168585.7828654265</v>
      </c>
      <c r="H2" s="136">
        <v>6168585.7828654265</v>
      </c>
      <c r="I2" s="136">
        <v>6168585.7828654265</v>
      </c>
      <c r="J2" s="145">
        <v>2</v>
      </c>
    </row>
    <row r="3" spans="1:10" ht="30.75" thickBot="1" x14ac:dyDescent="0.3">
      <c r="A3" s="148" t="s">
        <v>53</v>
      </c>
      <c r="B3" s="147">
        <v>3068930.2289716233</v>
      </c>
      <c r="C3" s="146">
        <v>2301697.6717287176</v>
      </c>
      <c r="D3" s="136">
        <v>230169.76717287177</v>
      </c>
      <c r="E3" s="136">
        <v>230169.76717287177</v>
      </c>
      <c r="F3" s="136">
        <v>0</v>
      </c>
      <c r="G3" s="147">
        <v>767232.55724290584</v>
      </c>
      <c r="H3" s="147">
        <v>0</v>
      </c>
      <c r="I3" s="147">
        <v>0</v>
      </c>
      <c r="J3" s="1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8D77-4A6F-4658-86D7-FF048CB32424}">
  <dimension ref="A1:K3"/>
  <sheetViews>
    <sheetView workbookViewId="0">
      <selection activeCell="A2" sqref="A2"/>
    </sheetView>
  </sheetViews>
  <sheetFormatPr defaultRowHeight="15" x14ac:dyDescent="0.25"/>
  <sheetData>
    <row r="1" spans="1:11" ht="60.75" thickBot="1" x14ac:dyDescent="0.3">
      <c r="A1" s="86" t="s">
        <v>89</v>
      </c>
      <c r="B1" s="100" t="s">
        <v>1</v>
      </c>
      <c r="C1" s="99" t="s">
        <v>51</v>
      </c>
      <c r="D1" s="95" t="s">
        <v>17</v>
      </c>
      <c r="E1" s="95" t="s">
        <v>50</v>
      </c>
      <c r="F1" s="95" t="s">
        <v>58</v>
      </c>
      <c r="G1" s="95" t="s">
        <v>57</v>
      </c>
      <c r="H1" s="95" t="s">
        <v>48</v>
      </c>
      <c r="I1" s="95" t="s">
        <v>47</v>
      </c>
      <c r="J1" s="95" t="s">
        <v>46</v>
      </c>
      <c r="K1" s="93" t="s">
        <v>45</v>
      </c>
    </row>
    <row r="2" spans="1:11" ht="30.75" thickBot="1" x14ac:dyDescent="0.3">
      <c r="A2" s="104" t="s">
        <v>54</v>
      </c>
      <c r="B2" s="120">
        <v>24674343.131461706</v>
      </c>
      <c r="C2" s="3">
        <v>307.05</v>
      </c>
      <c r="D2" s="190">
        <v>8</v>
      </c>
      <c r="E2" s="191">
        <v>26.9</v>
      </c>
      <c r="F2" s="191">
        <v>0.02</v>
      </c>
      <c r="G2" s="191">
        <v>3.6</v>
      </c>
      <c r="H2" s="191">
        <v>0.04</v>
      </c>
      <c r="I2" s="191">
        <v>430</v>
      </c>
      <c r="J2" s="191">
        <v>0.45</v>
      </c>
      <c r="K2" s="92">
        <v>2</v>
      </c>
    </row>
    <row r="3" spans="1:11" ht="30.75" thickBot="1" x14ac:dyDescent="0.3">
      <c r="A3" s="103" t="s">
        <v>53</v>
      </c>
      <c r="B3" s="121">
        <v>3068930.2289716233</v>
      </c>
      <c r="C3" s="3">
        <v>160.19999999999999</v>
      </c>
      <c r="D3" s="190">
        <v>8</v>
      </c>
      <c r="E3" s="191">
        <v>26.9</v>
      </c>
      <c r="F3" s="191">
        <v>0.02</v>
      </c>
      <c r="G3" s="191">
        <v>3.6</v>
      </c>
      <c r="H3" s="191">
        <v>0.04</v>
      </c>
      <c r="I3" s="191">
        <v>430</v>
      </c>
      <c r="J3" s="191">
        <v>0.45</v>
      </c>
      <c r="K3" s="9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8F48-0684-4A81-A882-93714FF9DD98}">
  <dimension ref="A1:S7"/>
  <sheetViews>
    <sheetView tabSelected="1" workbookViewId="0">
      <selection activeCell="H10" sqref="H10"/>
    </sheetView>
  </sheetViews>
  <sheetFormatPr defaultRowHeight="15" x14ac:dyDescent="0.25"/>
  <cols>
    <col min="18" max="18" width="14.28515625" bestFit="1" customWidth="1"/>
  </cols>
  <sheetData>
    <row r="1" spans="1:19" ht="75.75" thickBot="1" x14ac:dyDescent="0.3">
      <c r="A1" s="44" t="s">
        <v>89</v>
      </c>
      <c r="B1" s="20" t="s">
        <v>17</v>
      </c>
      <c r="C1" s="18" t="s">
        <v>16</v>
      </c>
      <c r="D1" s="18" t="s">
        <v>15</v>
      </c>
      <c r="E1" s="18" t="s">
        <v>14</v>
      </c>
      <c r="F1" s="18" t="s">
        <v>13</v>
      </c>
      <c r="G1" s="18" t="s">
        <v>12</v>
      </c>
      <c r="H1" s="207" t="s">
        <v>64</v>
      </c>
      <c r="I1" s="195" t="s">
        <v>10</v>
      </c>
      <c r="J1" s="195" t="s">
        <v>63</v>
      </c>
      <c r="K1" s="215" t="s">
        <v>98</v>
      </c>
      <c r="L1" s="195" t="s">
        <v>88</v>
      </c>
      <c r="M1" s="195" t="s">
        <v>87</v>
      </c>
      <c r="N1" s="207" t="s">
        <v>61</v>
      </c>
      <c r="O1" s="195" t="s">
        <v>62</v>
      </c>
      <c r="P1" s="207" t="s">
        <v>7</v>
      </c>
      <c r="Q1" s="207" t="s">
        <v>6</v>
      </c>
      <c r="R1" s="208" t="s">
        <v>1</v>
      </c>
      <c r="S1" s="209" t="s">
        <v>67</v>
      </c>
    </row>
    <row r="2" spans="1:19" ht="15.75" thickBot="1" x14ac:dyDescent="0.3">
      <c r="A2" s="159" t="s">
        <v>90</v>
      </c>
      <c r="B2" s="7">
        <v>7.85</v>
      </c>
      <c r="C2" s="3">
        <v>28.4</v>
      </c>
      <c r="D2" s="3">
        <v>4.5</v>
      </c>
      <c r="E2" s="3">
        <v>28.6</v>
      </c>
      <c r="F2" s="3">
        <v>0.45</v>
      </c>
      <c r="G2" s="3">
        <v>0.93</v>
      </c>
      <c r="H2" s="3">
        <v>0.12540000000000001</v>
      </c>
      <c r="I2" s="116">
        <v>13</v>
      </c>
      <c r="J2" s="192">
        <v>50</v>
      </c>
      <c r="K2" s="110">
        <v>63373</v>
      </c>
      <c r="L2" s="108">
        <v>0</v>
      </c>
      <c r="M2" s="110">
        <v>7988</v>
      </c>
      <c r="N2" s="110">
        <v>167454</v>
      </c>
      <c r="O2" s="122">
        <f>M2/N2</f>
        <v>4.7702652668792624E-2</v>
      </c>
      <c r="P2" s="3">
        <v>0</v>
      </c>
      <c r="Q2" s="3">
        <v>4</v>
      </c>
      <c r="R2" s="110">
        <v>25595080.168067232</v>
      </c>
      <c r="S2" s="12">
        <v>60.2</v>
      </c>
    </row>
    <row r="3" spans="1:19" ht="15.75" thickBot="1" x14ac:dyDescent="0.3">
      <c r="A3" s="159" t="s">
        <v>91</v>
      </c>
      <c r="B3" s="7">
        <v>7.43</v>
      </c>
      <c r="C3" s="3">
        <v>28.2</v>
      </c>
      <c r="D3" s="3">
        <v>4.5</v>
      </c>
      <c r="E3" s="3">
        <v>28.6</v>
      </c>
      <c r="F3" s="3">
        <v>0.08</v>
      </c>
      <c r="G3" s="3">
        <v>1.95</v>
      </c>
      <c r="H3" s="3">
        <v>32.17</v>
      </c>
      <c r="I3" s="116">
        <v>101</v>
      </c>
      <c r="J3" s="193">
        <v>40</v>
      </c>
      <c r="K3" s="117">
        <v>1108972</v>
      </c>
      <c r="L3" s="122">
        <v>0</v>
      </c>
      <c r="M3" s="117">
        <v>12440</v>
      </c>
      <c r="N3" s="117">
        <v>11839</v>
      </c>
      <c r="O3" s="122">
        <f>M3/N3</f>
        <v>1.0507644226708337</v>
      </c>
      <c r="P3" s="116">
        <v>1</v>
      </c>
      <c r="Q3" s="116">
        <v>1.2</v>
      </c>
      <c r="R3" s="117">
        <v>395145487.39283645</v>
      </c>
      <c r="S3" s="12">
        <v>261.55</v>
      </c>
    </row>
    <row r="4" spans="1:19" ht="15.75" thickBot="1" x14ac:dyDescent="0.3">
      <c r="A4" s="159" t="s">
        <v>92</v>
      </c>
      <c r="B4" s="7">
        <v>7.61</v>
      </c>
      <c r="C4" s="3">
        <v>28.2</v>
      </c>
      <c r="D4" s="3">
        <v>4.5999999999999996</v>
      </c>
      <c r="E4" s="3">
        <v>28.5</v>
      </c>
      <c r="F4" s="3">
        <v>0.27</v>
      </c>
      <c r="G4" s="3">
        <v>0.83</v>
      </c>
      <c r="H4" s="3">
        <v>4.2</v>
      </c>
      <c r="I4" s="116">
        <v>14</v>
      </c>
      <c r="J4" s="193">
        <v>45</v>
      </c>
      <c r="K4" s="117">
        <v>90083</v>
      </c>
      <c r="L4" s="122">
        <v>0</v>
      </c>
      <c r="M4" s="117">
        <v>9052</v>
      </c>
      <c r="N4" s="117">
        <v>32107</v>
      </c>
      <c r="O4" s="122">
        <f>M4/N4</f>
        <v>0.28193228890896066</v>
      </c>
      <c r="P4" s="116">
        <v>0</v>
      </c>
      <c r="Q4" s="116">
        <v>1.4</v>
      </c>
      <c r="R4" s="117">
        <v>1982196359.9053018</v>
      </c>
      <c r="S4" s="12">
        <v>580.35</v>
      </c>
    </row>
    <row r="5" spans="1:19" ht="15.75" thickBot="1" x14ac:dyDescent="0.3">
      <c r="A5" s="159" t="s">
        <v>94</v>
      </c>
      <c r="B5" s="7">
        <v>7.59</v>
      </c>
      <c r="C5" s="3">
        <v>28.2</v>
      </c>
      <c r="D5" s="3">
        <v>4.5999999999999996</v>
      </c>
      <c r="E5" s="3">
        <v>28.5</v>
      </c>
      <c r="F5" s="3">
        <v>0.33</v>
      </c>
      <c r="G5" s="3">
        <v>0.38</v>
      </c>
      <c r="H5" s="3">
        <v>3.96</v>
      </c>
      <c r="I5" s="116">
        <v>14</v>
      </c>
      <c r="J5" s="193">
        <v>45</v>
      </c>
      <c r="K5" s="117">
        <v>78225</v>
      </c>
      <c r="L5" s="122">
        <v>0</v>
      </c>
      <c r="M5" s="110">
        <v>8207</v>
      </c>
      <c r="N5" s="110">
        <v>28331</v>
      </c>
      <c r="O5" s="122">
        <f>M5/N5</f>
        <v>0.28968267975009709</v>
      </c>
      <c r="P5" s="3">
        <v>0.6</v>
      </c>
      <c r="Q5" s="3">
        <v>2.6</v>
      </c>
      <c r="R5" s="117">
        <v>155204525.21535301</v>
      </c>
      <c r="S5" s="12">
        <v>130.85</v>
      </c>
    </row>
    <row r="6" spans="1:19" ht="15.75" thickBot="1" x14ac:dyDescent="0.3">
      <c r="A6" s="159" t="s">
        <v>95</v>
      </c>
      <c r="B6" s="19">
        <v>7.77</v>
      </c>
      <c r="C6" s="17">
        <v>28.8</v>
      </c>
      <c r="D6" s="17">
        <v>5.2</v>
      </c>
      <c r="E6" s="17">
        <v>28.5</v>
      </c>
      <c r="F6" s="17">
        <v>0.43</v>
      </c>
      <c r="G6" s="17">
        <v>0.27</v>
      </c>
      <c r="H6" s="17">
        <v>4.01</v>
      </c>
      <c r="I6" s="133">
        <v>14</v>
      </c>
      <c r="J6" s="194">
        <v>45</v>
      </c>
      <c r="K6" s="132">
        <v>58287</v>
      </c>
      <c r="L6" s="135">
        <v>0</v>
      </c>
      <c r="M6" s="111">
        <v>5922</v>
      </c>
      <c r="N6" s="111">
        <v>20789</v>
      </c>
      <c r="O6" s="135">
        <f>M6/N6</f>
        <v>0.28486218673336861</v>
      </c>
      <c r="P6" s="17">
        <v>0.6</v>
      </c>
      <c r="Q6" s="17">
        <v>2.4</v>
      </c>
      <c r="R6" s="132">
        <v>191331530.04667753</v>
      </c>
      <c r="S6" s="11">
        <v>155.05000000000001</v>
      </c>
    </row>
    <row r="7" spans="1:19" x14ac:dyDescent="0.25">
      <c r="A7" s="159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5E6B-A140-4827-A4A9-18142A2EA577}">
  <dimension ref="A1:G6"/>
  <sheetViews>
    <sheetView workbookViewId="0">
      <selection activeCell="J31" sqref="J31"/>
    </sheetView>
  </sheetViews>
  <sheetFormatPr defaultRowHeight="15" x14ac:dyDescent="0.25"/>
  <cols>
    <col min="6" max="6" width="14.28515625" bestFit="1" customWidth="1"/>
  </cols>
  <sheetData>
    <row r="1" spans="1:7" ht="60.75" thickBot="1" x14ac:dyDescent="0.3">
      <c r="A1" s="44" t="s">
        <v>89</v>
      </c>
      <c r="B1" s="207" t="s">
        <v>64</v>
      </c>
      <c r="C1" s="207" t="s">
        <v>61</v>
      </c>
      <c r="D1" s="207" t="s">
        <v>7</v>
      </c>
      <c r="E1" s="207" t="s">
        <v>6</v>
      </c>
      <c r="F1" s="208" t="s">
        <v>1</v>
      </c>
      <c r="G1" s="209" t="s">
        <v>67</v>
      </c>
    </row>
    <row r="2" spans="1:7" ht="15.75" thickBot="1" x14ac:dyDescent="0.3">
      <c r="A2" s="159" t="s">
        <v>90</v>
      </c>
      <c r="B2" s="3">
        <v>0.12540000000000001</v>
      </c>
      <c r="C2" s="110">
        <v>167454</v>
      </c>
      <c r="D2" s="3">
        <v>0</v>
      </c>
      <c r="E2" s="3">
        <v>4</v>
      </c>
      <c r="F2" s="110">
        <v>25595080.168067232</v>
      </c>
      <c r="G2" s="12">
        <v>60.2</v>
      </c>
    </row>
    <row r="3" spans="1:7" ht="15.75" thickBot="1" x14ac:dyDescent="0.3">
      <c r="A3" s="159" t="s">
        <v>91</v>
      </c>
      <c r="B3" s="3">
        <v>32.17</v>
      </c>
      <c r="C3" s="117">
        <v>11839</v>
      </c>
      <c r="D3" s="116">
        <v>1</v>
      </c>
      <c r="E3" s="116">
        <v>1.2</v>
      </c>
      <c r="F3" s="117">
        <v>395145487.39283645</v>
      </c>
      <c r="G3" s="12">
        <v>261.55</v>
      </c>
    </row>
    <row r="4" spans="1:7" ht="15.75" thickBot="1" x14ac:dyDescent="0.3">
      <c r="A4" s="159" t="s">
        <v>92</v>
      </c>
      <c r="B4" s="3">
        <v>4.2</v>
      </c>
      <c r="C4" s="117">
        <v>32107</v>
      </c>
      <c r="D4" s="116">
        <v>0</v>
      </c>
      <c r="E4" s="116">
        <v>1.4</v>
      </c>
      <c r="F4" s="117">
        <v>1982196359.9053018</v>
      </c>
      <c r="G4" s="12">
        <v>580.35</v>
      </c>
    </row>
    <row r="5" spans="1:7" ht="15.75" thickBot="1" x14ac:dyDescent="0.3">
      <c r="A5" s="159" t="s">
        <v>94</v>
      </c>
      <c r="B5" s="3">
        <v>3.96</v>
      </c>
      <c r="C5" s="110">
        <v>28331</v>
      </c>
      <c r="D5" s="3">
        <v>0.6</v>
      </c>
      <c r="E5" s="3">
        <v>2.6</v>
      </c>
      <c r="F5" s="117">
        <v>155204525.21535301</v>
      </c>
      <c r="G5" s="12">
        <v>130.85</v>
      </c>
    </row>
    <row r="6" spans="1:7" ht="15.75" thickBot="1" x14ac:dyDescent="0.3">
      <c r="A6" s="159" t="s">
        <v>95</v>
      </c>
      <c r="B6" s="17">
        <v>4.01</v>
      </c>
      <c r="C6" s="111">
        <v>20789</v>
      </c>
      <c r="D6" s="17">
        <v>0.6</v>
      </c>
      <c r="E6" s="17">
        <v>2.4</v>
      </c>
      <c r="F6" s="132">
        <v>191331530.04667753</v>
      </c>
      <c r="G6" s="11">
        <v>155.05000000000001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08EA-72C3-44D7-8541-66C65BBA742A}">
  <dimension ref="A1:I3"/>
  <sheetViews>
    <sheetView workbookViewId="0">
      <selection activeCell="G1" sqref="G1"/>
    </sheetView>
  </sheetViews>
  <sheetFormatPr defaultRowHeight="15" x14ac:dyDescent="0.25"/>
  <cols>
    <col min="8" max="8" width="10.5703125" bestFit="1" customWidth="1"/>
  </cols>
  <sheetData>
    <row r="1" spans="1:9" ht="60.75" thickBot="1" x14ac:dyDescent="0.3">
      <c r="A1" s="210" t="s">
        <v>89</v>
      </c>
      <c r="B1" s="222" t="s">
        <v>17</v>
      </c>
      <c r="C1" s="223" t="s">
        <v>16</v>
      </c>
      <c r="D1" s="223" t="s">
        <v>13</v>
      </c>
      <c r="E1" s="223" t="s">
        <v>12</v>
      </c>
      <c r="F1" s="223" t="s">
        <v>10</v>
      </c>
      <c r="G1" s="215" t="s">
        <v>98</v>
      </c>
      <c r="H1" s="224" t="s">
        <v>1</v>
      </c>
      <c r="I1" s="225" t="s">
        <v>67</v>
      </c>
    </row>
    <row r="2" spans="1:9" ht="15.75" thickBot="1" x14ac:dyDescent="0.3">
      <c r="A2" s="211" t="s">
        <v>96</v>
      </c>
      <c r="B2" s="213">
        <v>8.16</v>
      </c>
      <c r="C2" s="216">
        <v>27.6</v>
      </c>
      <c r="D2" s="216">
        <v>0</v>
      </c>
      <c r="E2" s="216">
        <v>0</v>
      </c>
      <c r="F2" s="216">
        <v>10</v>
      </c>
      <c r="G2" s="218">
        <v>21880</v>
      </c>
      <c r="H2" s="218">
        <v>4565420.5549370302</v>
      </c>
      <c r="I2" s="220">
        <v>273.55</v>
      </c>
    </row>
    <row r="3" spans="1:9" ht="15.75" thickBot="1" x14ac:dyDescent="0.3">
      <c r="A3" s="212" t="s">
        <v>97</v>
      </c>
      <c r="B3" s="214">
        <v>8.1199999999999992</v>
      </c>
      <c r="C3" s="217">
        <v>27.1</v>
      </c>
      <c r="D3" s="217">
        <v>0.03</v>
      </c>
      <c r="E3" s="217">
        <v>0.01</v>
      </c>
      <c r="F3" s="217">
        <v>9</v>
      </c>
      <c r="G3" s="219">
        <v>8540</v>
      </c>
      <c r="H3" s="219">
        <v>3849958.7171578915</v>
      </c>
      <c r="I3" s="221">
        <v>126.95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RTBs parameters</vt:lpstr>
      <vt:lpstr>WRS-parameters</vt:lpstr>
      <vt:lpstr>Maturity index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 Biswas</dc:creator>
  <cp:lastModifiedBy>Dahee Kim</cp:lastModifiedBy>
  <cp:lastPrinted>2020-03-18T15:11:50Z</cp:lastPrinted>
  <dcterms:created xsi:type="dcterms:W3CDTF">2020-03-12T21:11:25Z</dcterms:created>
  <dcterms:modified xsi:type="dcterms:W3CDTF">2020-03-18T19:51:42Z</dcterms:modified>
</cp:coreProperties>
</file>