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1723ED2E-33AF-4D87-AE24-C097D33E8DD2}" xr6:coauthVersionLast="47" xr6:coauthVersionMax="47" xr10:uidLastSave="{00000000-0000-0000-0000-000000000000}"/>
  <bookViews>
    <workbookView xWindow="-2430" yWindow="2850" windowWidth="21600" windowHeight="11453" tabRatio="886" activeTab="1" xr2:uid="{00000000-000D-0000-FFFF-FFFF00000000}"/>
  </bookViews>
  <sheets>
    <sheet name="Disclaimer" sheetId="8" r:id="rId1"/>
    <sheet name="Coaching Form" sheetId="9" r:id="rId2"/>
    <sheet name="Acqusition-NF" sheetId="6" r:id="rId3"/>
    <sheet name="Year 1 Projection - NF" sheetId="7" r:id="rId4"/>
    <sheet name="10 year Proforma" sheetId="1" r:id="rId5"/>
    <sheet name="Summary of Returns" sheetId="3" r:id="rId6"/>
    <sheet name="copy for package" sheetId="5" r:id="rId7"/>
    <sheet name="Underwriting Notes"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1" i="6" l="1"/>
  <c r="O35" i="5"/>
  <c r="N35" i="5"/>
  <c r="M35" i="5"/>
  <c r="L35" i="5"/>
  <c r="K35" i="5"/>
  <c r="J35" i="5"/>
  <c r="I35" i="5"/>
  <c r="H35" i="5"/>
  <c r="G35" i="5"/>
  <c r="F35" i="5"/>
  <c r="I5" i="7"/>
  <c r="F11" i="1"/>
  <c r="C26" i="7"/>
  <c r="E29" i="1"/>
  <c r="J7" i="1"/>
  <c r="E7" i="1"/>
  <c r="F26" i="1"/>
  <c r="G26" i="1"/>
  <c r="H26" i="1"/>
  <c r="F25" i="1"/>
  <c r="F16" i="5"/>
  <c r="F18" i="1"/>
  <c r="F15" i="1"/>
  <c r="F33" i="1"/>
  <c r="F24" i="5"/>
  <c r="F32" i="1"/>
  <c r="F23" i="5"/>
  <c r="F31" i="1"/>
  <c r="G31" i="1"/>
  <c r="F30" i="1"/>
  <c r="F21" i="5"/>
  <c r="F28" i="1"/>
  <c r="F19" i="5"/>
  <c r="G28" i="1"/>
  <c r="H28" i="1"/>
  <c r="F27" i="1"/>
  <c r="G27" i="1"/>
  <c r="F21" i="1"/>
  <c r="F12" i="5"/>
  <c r="F20" i="1"/>
  <c r="F11" i="5"/>
  <c r="T23" i="1"/>
  <c r="C5" i="7"/>
  <c r="D6" i="7"/>
  <c r="G13" i="7"/>
  <c r="D7" i="7"/>
  <c r="M13" i="7"/>
  <c r="S37" i="1"/>
  <c r="D9" i="7"/>
  <c r="D13" i="7"/>
  <c r="I13" i="7"/>
  <c r="F14" i="7"/>
  <c r="F16" i="7"/>
  <c r="M14" i="7"/>
  <c r="D15" i="7"/>
  <c r="I15" i="7"/>
  <c r="D17" i="7"/>
  <c r="I17" i="7"/>
  <c r="M17" i="7"/>
  <c r="D18" i="7"/>
  <c r="E18" i="7"/>
  <c r="I18" i="7"/>
  <c r="M18" i="7"/>
  <c r="D22" i="7"/>
  <c r="I22" i="7"/>
  <c r="D23" i="7"/>
  <c r="I23" i="7"/>
  <c r="M23" i="7"/>
  <c r="D24" i="7"/>
  <c r="E24" i="7"/>
  <c r="I24" i="7"/>
  <c r="D25" i="7"/>
  <c r="M26" i="7"/>
  <c r="D27" i="7"/>
  <c r="E27" i="7"/>
  <c r="I27" i="7"/>
  <c r="D28" i="7"/>
  <c r="E28" i="7"/>
  <c r="I28" i="7"/>
  <c r="D29" i="7"/>
  <c r="E29" i="7"/>
  <c r="I29" i="7"/>
  <c r="D30" i="7"/>
  <c r="I30" i="7"/>
  <c r="M32" i="7"/>
  <c r="M33" i="7"/>
  <c r="M34" i="7"/>
  <c r="E42" i="7"/>
  <c r="M52" i="6"/>
  <c r="M53" i="6"/>
  <c r="I6" i="7"/>
  <c r="I7" i="7"/>
  <c r="D53" i="6"/>
  <c r="D8" i="7"/>
  <c r="I53" i="6"/>
  <c r="I54" i="6"/>
  <c r="D55" i="6"/>
  <c r="D10" i="7"/>
  <c r="E58" i="6"/>
  <c r="G58" i="6"/>
  <c r="I58" i="6"/>
  <c r="M58" i="6"/>
  <c r="M67" i="6"/>
  <c r="M22" i="7"/>
  <c r="D59" i="6"/>
  <c r="I59" i="6"/>
  <c r="G59" i="6"/>
  <c r="E60" i="6"/>
  <c r="G60" i="6"/>
  <c r="I60" i="6"/>
  <c r="F61" i="6"/>
  <c r="G61" i="6"/>
  <c r="E62" i="6"/>
  <c r="G62" i="6"/>
  <c r="I62" i="6"/>
  <c r="E63" i="6"/>
  <c r="G63" i="6"/>
  <c r="I63" i="6"/>
  <c r="E67" i="6"/>
  <c r="G67" i="6"/>
  <c r="I67" i="6"/>
  <c r="E68" i="6"/>
  <c r="G68" i="6"/>
  <c r="I68" i="6"/>
  <c r="E69" i="6"/>
  <c r="G69" i="6"/>
  <c r="I69" i="6"/>
  <c r="E70" i="6"/>
  <c r="G70" i="6"/>
  <c r="I70" i="6"/>
  <c r="G71" i="6"/>
  <c r="E72" i="6"/>
  <c r="G72" i="6"/>
  <c r="I72" i="6"/>
  <c r="E73" i="6"/>
  <c r="G73" i="6"/>
  <c r="I73" i="6"/>
  <c r="E74" i="6"/>
  <c r="G74" i="6"/>
  <c r="I74" i="6"/>
  <c r="E75" i="6"/>
  <c r="G75" i="6"/>
  <c r="I75" i="6"/>
  <c r="F76" i="6"/>
  <c r="D79" i="6"/>
  <c r="D34" i="7"/>
  <c r="F34" i="7"/>
  <c r="F36" i="1"/>
  <c r="F79" i="6"/>
  <c r="M80" i="6"/>
  <c r="F82" i="6"/>
  <c r="T10" i="1"/>
  <c r="T13" i="1"/>
  <c r="T12" i="1"/>
  <c r="O31" i="5"/>
  <c r="O12" i="5"/>
  <c r="O11" i="5"/>
  <c r="O6" i="5"/>
  <c r="N31" i="5"/>
  <c r="M31" i="5"/>
  <c r="L31" i="5"/>
  <c r="K31" i="5"/>
  <c r="N12" i="5"/>
  <c r="M12" i="5"/>
  <c r="L12" i="5"/>
  <c r="K12" i="5"/>
  <c r="N11" i="5"/>
  <c r="M11" i="5"/>
  <c r="L11" i="5"/>
  <c r="K11" i="5"/>
  <c r="N6" i="5"/>
  <c r="M6" i="5"/>
  <c r="L6" i="5"/>
  <c r="K6" i="5"/>
  <c r="C33" i="5"/>
  <c r="G31" i="5"/>
  <c r="H31" i="5"/>
  <c r="I31" i="5"/>
  <c r="J31" i="5"/>
  <c r="G11" i="5"/>
  <c r="H11" i="5"/>
  <c r="I11" i="5"/>
  <c r="J11" i="5"/>
  <c r="G12" i="5"/>
  <c r="H12" i="5"/>
  <c r="I12" i="5"/>
  <c r="J12" i="5"/>
  <c r="G6" i="5"/>
  <c r="H6" i="5"/>
  <c r="I6" i="5"/>
  <c r="J6" i="5"/>
  <c r="H37" i="5"/>
  <c r="G16" i="5"/>
  <c r="G37" i="5"/>
  <c r="F16" i="1"/>
  <c r="F8" i="5"/>
  <c r="F9" i="5"/>
  <c r="E15" i="7"/>
  <c r="G28" i="7"/>
  <c r="G22" i="7"/>
  <c r="E25" i="7"/>
  <c r="I14" i="7"/>
  <c r="G23" i="7"/>
  <c r="G15" i="7"/>
  <c r="G24" i="7"/>
  <c r="H16" i="5"/>
  <c r="I37" i="5"/>
  <c r="I16" i="5"/>
  <c r="K37" i="5"/>
  <c r="O37" i="5"/>
  <c r="J37" i="5"/>
  <c r="O16" i="5"/>
  <c r="J16" i="5"/>
  <c r="K16" i="5"/>
  <c r="L37" i="5"/>
  <c r="L16" i="5"/>
  <c r="N37" i="5"/>
  <c r="M37" i="5"/>
  <c r="M16" i="5"/>
  <c r="N16" i="5"/>
  <c r="G30" i="1"/>
  <c r="H30" i="1"/>
  <c r="G17" i="5"/>
  <c r="E59" i="6"/>
  <c r="I25" i="7"/>
  <c r="D14" i="7"/>
  <c r="D61" i="6"/>
  <c r="E61" i="6"/>
  <c r="H27" i="1"/>
  <c r="G18" i="5"/>
  <c r="I28" i="1"/>
  <c r="H19" i="5"/>
  <c r="I26" i="1"/>
  <c r="H17" i="5"/>
  <c r="I30" i="1"/>
  <c r="H21" i="5"/>
  <c r="G22" i="5"/>
  <c r="H31" i="1"/>
  <c r="G33" i="1"/>
  <c r="G21" i="5"/>
  <c r="G32" i="1"/>
  <c r="F17" i="5"/>
  <c r="F22" i="5"/>
  <c r="F18" i="5"/>
  <c r="G19" i="5"/>
  <c r="G23" i="5"/>
  <c r="H32" i="1"/>
  <c r="I21" i="5"/>
  <c r="J30" i="1"/>
  <c r="K30" i="1"/>
  <c r="H18" i="5"/>
  <c r="I27" i="1"/>
  <c r="J28" i="1"/>
  <c r="K28" i="1"/>
  <c r="I19" i="5"/>
  <c r="H22" i="5"/>
  <c r="I31" i="1"/>
  <c r="G24" i="5"/>
  <c r="H33" i="1"/>
  <c r="I17" i="5"/>
  <c r="J26" i="1"/>
  <c r="K21" i="5"/>
  <c r="L30" i="1"/>
  <c r="I22" i="5"/>
  <c r="J31" i="1"/>
  <c r="K31" i="1"/>
  <c r="J27" i="1"/>
  <c r="K27" i="1"/>
  <c r="I18" i="5"/>
  <c r="I32" i="1"/>
  <c r="H23" i="5"/>
  <c r="K19" i="5"/>
  <c r="L28" i="1"/>
  <c r="H24" i="5"/>
  <c r="I33" i="1"/>
  <c r="K26" i="1"/>
  <c r="L27" i="1"/>
  <c r="K18" i="5"/>
  <c r="L19" i="5"/>
  <c r="M28" i="1"/>
  <c r="M30" i="1"/>
  <c r="L21" i="5"/>
  <c r="K17" i="5"/>
  <c r="L26" i="1"/>
  <c r="K22" i="5"/>
  <c r="L31" i="1"/>
  <c r="I24" i="5"/>
  <c r="J33" i="1"/>
  <c r="K33" i="1"/>
  <c r="I23" i="5"/>
  <c r="J32" i="1"/>
  <c r="K32" i="1"/>
  <c r="N28" i="1"/>
  <c r="M19" i="5"/>
  <c r="L17" i="5"/>
  <c r="M26" i="1"/>
  <c r="L18" i="5"/>
  <c r="M27" i="1"/>
  <c r="K23" i="5"/>
  <c r="L32" i="1"/>
  <c r="L33" i="1"/>
  <c r="K24" i="5"/>
  <c r="M31" i="1"/>
  <c r="L22" i="5"/>
  <c r="M21" i="5"/>
  <c r="N30" i="1"/>
  <c r="M33" i="1"/>
  <c r="L24" i="5"/>
  <c r="M17" i="5"/>
  <c r="N26" i="1"/>
  <c r="M22" i="5"/>
  <c r="N31" i="1"/>
  <c r="N19" i="5"/>
  <c r="O28" i="1"/>
  <c r="N21" i="5"/>
  <c r="O30" i="1"/>
  <c r="L23" i="5"/>
  <c r="M32" i="1"/>
  <c r="N27" i="1"/>
  <c r="M18" i="5"/>
  <c r="M23" i="5"/>
  <c r="N32" i="1"/>
  <c r="N17" i="5"/>
  <c r="O26" i="1"/>
  <c r="N18" i="5"/>
  <c r="O27" i="1"/>
  <c r="O31" i="1"/>
  <c r="N22" i="5"/>
  <c r="M24" i="5"/>
  <c r="N33" i="1"/>
  <c r="J19" i="5"/>
  <c r="O19" i="5"/>
  <c r="O21" i="5"/>
  <c r="J21" i="5"/>
  <c r="N24" i="5"/>
  <c r="O33" i="1"/>
  <c r="O17" i="5"/>
  <c r="J17" i="5"/>
  <c r="O18" i="5"/>
  <c r="J18" i="5"/>
  <c r="O32" i="1"/>
  <c r="N23" i="5"/>
  <c r="J22" i="5"/>
  <c r="O22" i="5"/>
  <c r="J24" i="5"/>
  <c r="O24" i="5"/>
  <c r="O23" i="5"/>
  <c r="J23" i="5"/>
  <c r="G29" i="7"/>
  <c r="E17" i="7"/>
  <c r="E13" i="7"/>
  <c r="E14" i="7"/>
  <c r="G18" i="7"/>
  <c r="G25" i="7"/>
  <c r="E23" i="7"/>
  <c r="G17" i="7"/>
  <c r="G30" i="7"/>
  <c r="G27" i="7"/>
  <c r="E22" i="7"/>
  <c r="E30" i="7"/>
  <c r="F64" i="6"/>
  <c r="G64" i="6"/>
  <c r="M60" i="6"/>
  <c r="M61" i="6"/>
  <c r="M64" i="6"/>
  <c r="M70" i="6"/>
  <c r="M25" i="7"/>
  <c r="M35" i="7"/>
  <c r="F37" i="7"/>
  <c r="D82" i="6"/>
  <c r="D37" i="7"/>
  <c r="D64" i="6"/>
  <c r="D16" i="7"/>
  <c r="E16" i="7"/>
  <c r="G76" i="6"/>
  <c r="I61" i="6"/>
  <c r="F5" i="5"/>
  <c r="G11" i="1"/>
  <c r="I8" i="7"/>
  <c r="F12" i="1"/>
  <c r="F29" i="5"/>
  <c r="G36" i="1"/>
  <c r="I36" i="1"/>
  <c r="H36" i="1"/>
  <c r="M15" i="7"/>
  <c r="M16" i="7"/>
  <c r="G14" i="7"/>
  <c r="S38" i="1"/>
  <c r="I16" i="7"/>
  <c r="G16" i="7"/>
  <c r="F19" i="1"/>
  <c r="F19" i="7"/>
  <c r="F77" i="6"/>
  <c r="M69" i="6"/>
  <c r="S39" i="1"/>
  <c r="D19" i="7"/>
  <c r="E19" i="7"/>
  <c r="E64" i="6"/>
  <c r="D71" i="6"/>
  <c r="I64" i="6"/>
  <c r="I29" i="5"/>
  <c r="L36" i="1"/>
  <c r="F6" i="5"/>
  <c r="F13" i="1"/>
  <c r="G29" i="5"/>
  <c r="J36" i="1"/>
  <c r="M36" i="1"/>
  <c r="M29" i="5"/>
  <c r="G13" i="1"/>
  <c r="H11" i="1"/>
  <c r="G5" i="5"/>
  <c r="G14" i="1"/>
  <c r="H29" i="5"/>
  <c r="K36" i="1"/>
  <c r="F14" i="1"/>
  <c r="F7" i="5"/>
  <c r="S40" i="1"/>
  <c r="S43" i="1"/>
  <c r="M19" i="7"/>
  <c r="T14" i="1"/>
  <c r="T16" i="1"/>
  <c r="T17" i="1"/>
  <c r="M24" i="7"/>
  <c r="M27" i="7"/>
  <c r="M29" i="7"/>
  <c r="M72" i="6"/>
  <c r="M74" i="6"/>
  <c r="F43" i="1"/>
  <c r="F81" i="6"/>
  <c r="D81" i="6"/>
  <c r="G19" i="7"/>
  <c r="I19" i="7"/>
  <c r="F26" i="7"/>
  <c r="F22" i="1"/>
  <c r="F10" i="5"/>
  <c r="F86" i="6"/>
  <c r="F80" i="6"/>
  <c r="D76" i="6"/>
  <c r="D26" i="7"/>
  <c r="E26" i="7"/>
  <c r="I71" i="6"/>
  <c r="E71" i="6"/>
  <c r="I11" i="1"/>
  <c r="H14" i="1"/>
  <c r="H13" i="1"/>
  <c r="H5" i="5"/>
  <c r="N36" i="1"/>
  <c r="N29" i="5"/>
  <c r="K29" i="5"/>
  <c r="G7" i="5"/>
  <c r="G18" i="1"/>
  <c r="G9" i="5"/>
  <c r="G16" i="1"/>
  <c r="G8" i="5"/>
  <c r="O36" i="1"/>
  <c r="L29" i="5"/>
  <c r="F85" i="6"/>
  <c r="F83" i="6"/>
  <c r="T18" i="1"/>
  <c r="T19" i="1"/>
  <c r="T24" i="1"/>
  <c r="C7" i="3"/>
  <c r="F37" i="5"/>
  <c r="D36" i="7"/>
  <c r="F36" i="7"/>
  <c r="F38" i="1"/>
  <c r="F31" i="5"/>
  <c r="F40" i="1"/>
  <c r="F34" i="5"/>
  <c r="F14" i="5"/>
  <c r="I26" i="7"/>
  <c r="G26" i="7"/>
  <c r="F29" i="1"/>
  <c r="F31" i="7"/>
  <c r="I76" i="6"/>
  <c r="E76" i="6"/>
  <c r="D31" i="7"/>
  <c r="E31" i="7"/>
  <c r="D77" i="6"/>
  <c r="G19" i="1"/>
  <c r="H7" i="5"/>
  <c r="H18" i="1"/>
  <c r="H9" i="5"/>
  <c r="H16" i="1"/>
  <c r="H8" i="5"/>
  <c r="J29" i="5"/>
  <c r="O29" i="5"/>
  <c r="J11" i="1"/>
  <c r="I13" i="1"/>
  <c r="I14" i="1"/>
  <c r="I5" i="5"/>
  <c r="T20" i="1"/>
  <c r="T21" i="1"/>
  <c r="T26" i="1"/>
  <c r="F84" i="6"/>
  <c r="F87" i="6"/>
  <c r="F88" i="6"/>
  <c r="F89" i="6"/>
  <c r="G31" i="7"/>
  <c r="I31" i="7"/>
  <c r="F32" i="7"/>
  <c r="F34" i="1"/>
  <c r="F20" i="5"/>
  <c r="G29" i="1"/>
  <c r="D80" i="6"/>
  <c r="D86" i="6"/>
  <c r="D41" i="7"/>
  <c r="D32" i="7"/>
  <c r="H19" i="1"/>
  <c r="I18" i="1"/>
  <c r="I9" i="5"/>
  <c r="I7" i="5"/>
  <c r="I16" i="1"/>
  <c r="I8" i="5"/>
  <c r="K11" i="1"/>
  <c r="J5" i="5"/>
  <c r="J13" i="1"/>
  <c r="J14" i="1"/>
  <c r="G10" i="5"/>
  <c r="G22" i="1"/>
  <c r="T27" i="1"/>
  <c r="T28" i="1"/>
  <c r="O14" i="3"/>
  <c r="N11" i="3"/>
  <c r="O12" i="3"/>
  <c r="D21" i="3"/>
  <c r="N21" i="3"/>
  <c r="G20" i="5"/>
  <c r="G34" i="1"/>
  <c r="H29" i="1"/>
  <c r="F26" i="5"/>
  <c r="F35" i="1"/>
  <c r="F28" i="5"/>
  <c r="F35" i="7"/>
  <c r="F41" i="7"/>
  <c r="D35" i="7"/>
  <c r="D85" i="6"/>
  <c r="D40" i="7"/>
  <c r="D83" i="6"/>
  <c r="I19" i="1"/>
  <c r="I10" i="5"/>
  <c r="G14" i="5"/>
  <c r="G40" i="1"/>
  <c r="K13" i="1"/>
  <c r="K5" i="5"/>
  <c r="K14" i="1"/>
  <c r="L11" i="1"/>
  <c r="J7" i="5"/>
  <c r="J18" i="1"/>
  <c r="J16" i="1"/>
  <c r="J19" i="1"/>
  <c r="J22" i="1"/>
  <c r="J40" i="1"/>
  <c r="H20" i="3"/>
  <c r="H10" i="5"/>
  <c r="H22" i="1"/>
  <c r="F37" i="1"/>
  <c r="F40" i="7"/>
  <c r="F38" i="7"/>
  <c r="G35" i="1"/>
  <c r="G26" i="5"/>
  <c r="H20" i="5"/>
  <c r="H34" i="1"/>
  <c r="I29" i="1"/>
  <c r="I22" i="1"/>
  <c r="I14" i="5"/>
  <c r="D87" i="6"/>
  <c r="D42" i="7"/>
  <c r="D38" i="7"/>
  <c r="D84" i="6"/>
  <c r="D39" i="7"/>
  <c r="D88" i="6"/>
  <c r="K16" i="1"/>
  <c r="K8" i="5"/>
  <c r="K7" i="5"/>
  <c r="K18" i="1"/>
  <c r="K9" i="5"/>
  <c r="L13" i="1"/>
  <c r="L14" i="1"/>
  <c r="M11" i="1"/>
  <c r="L5" i="5"/>
  <c r="H40" i="1"/>
  <c r="H14" i="5"/>
  <c r="E20" i="3"/>
  <c r="G34" i="5"/>
  <c r="J29" i="1"/>
  <c r="I34" i="1"/>
  <c r="I20" i="5"/>
  <c r="G28" i="5"/>
  <c r="G37" i="1"/>
  <c r="H26" i="5"/>
  <c r="H35" i="1"/>
  <c r="F39" i="7"/>
  <c r="F42" i="7"/>
  <c r="F43" i="7"/>
  <c r="F44" i="7"/>
  <c r="F30" i="5"/>
  <c r="F39" i="1"/>
  <c r="I40" i="1"/>
  <c r="I34" i="5"/>
  <c r="D89" i="6"/>
  <c r="D44" i="7"/>
  <c r="D43" i="7"/>
  <c r="K19" i="1"/>
  <c r="L18" i="1"/>
  <c r="L9" i="5"/>
  <c r="L16" i="1"/>
  <c r="L8" i="5"/>
  <c r="L7" i="5"/>
  <c r="M5" i="5"/>
  <c r="M14" i="1"/>
  <c r="N11" i="1"/>
  <c r="M13" i="1"/>
  <c r="F20" i="3"/>
  <c r="H34" i="5"/>
  <c r="H37" i="1"/>
  <c r="H28" i="5"/>
  <c r="G30" i="5"/>
  <c r="G39" i="1"/>
  <c r="I35" i="1"/>
  <c r="I26" i="5"/>
  <c r="F41" i="1"/>
  <c r="F42" i="1"/>
  <c r="F32" i="5"/>
  <c r="K29" i="1"/>
  <c r="J34" i="1"/>
  <c r="J35" i="1"/>
  <c r="J37" i="1"/>
  <c r="J39" i="1"/>
  <c r="G20" i="3"/>
  <c r="K22" i="1"/>
  <c r="K10" i="5"/>
  <c r="L19" i="1"/>
  <c r="N13" i="1"/>
  <c r="N5" i="5"/>
  <c r="O11" i="1"/>
  <c r="N14" i="1"/>
  <c r="M16" i="1"/>
  <c r="M8" i="5"/>
  <c r="M18" i="1"/>
  <c r="M9" i="5"/>
  <c r="M7" i="5"/>
  <c r="J41" i="1"/>
  <c r="H19" i="3"/>
  <c r="F36" i="5"/>
  <c r="D9" i="3"/>
  <c r="F44" i="1"/>
  <c r="D20" i="3"/>
  <c r="D19" i="3"/>
  <c r="I28" i="5"/>
  <c r="I37" i="1"/>
  <c r="G41" i="1"/>
  <c r="E19" i="3"/>
  <c r="G32" i="5"/>
  <c r="L29" i="1"/>
  <c r="K20" i="5"/>
  <c r="K34" i="1"/>
  <c r="H39" i="1"/>
  <c r="H30" i="5"/>
  <c r="M19" i="1"/>
  <c r="M10" i="5"/>
  <c r="O13" i="1"/>
  <c r="O14" i="1"/>
  <c r="O5" i="5"/>
  <c r="L10" i="5"/>
  <c r="L22" i="1"/>
  <c r="N16" i="1"/>
  <c r="N8" i="5"/>
  <c r="N7" i="5"/>
  <c r="N18" i="1"/>
  <c r="N9" i="5"/>
  <c r="K40" i="1"/>
  <c r="K14" i="5"/>
  <c r="M29" i="1"/>
  <c r="L34" i="1"/>
  <c r="L20" i="5"/>
  <c r="P44" i="1"/>
  <c r="D10" i="3"/>
  <c r="O10" i="3"/>
  <c r="O13" i="3"/>
  <c r="F38" i="5"/>
  <c r="K35" i="1"/>
  <c r="K26" i="5"/>
  <c r="G42" i="1"/>
  <c r="I30" i="5"/>
  <c r="I39" i="1"/>
  <c r="H41" i="1"/>
  <c r="F19" i="3"/>
  <c r="H32" i="5"/>
  <c r="J42" i="1"/>
  <c r="M22" i="1"/>
  <c r="M14" i="5"/>
  <c r="N19" i="1"/>
  <c r="K34" i="5"/>
  <c r="I20" i="3"/>
  <c r="N22" i="1"/>
  <c r="N10" i="5"/>
  <c r="O16" i="1"/>
  <c r="O7" i="5"/>
  <c r="O18" i="1"/>
  <c r="L40" i="1"/>
  <c r="L14" i="5"/>
  <c r="H42" i="1"/>
  <c r="T31" i="1"/>
  <c r="I41" i="1"/>
  <c r="G19" i="3"/>
  <c r="I32" i="5"/>
  <c r="G36" i="5"/>
  <c r="E9" i="3"/>
  <c r="G44" i="1"/>
  <c r="L26" i="5"/>
  <c r="L35" i="1"/>
  <c r="J44" i="1"/>
  <c r="H9" i="3"/>
  <c r="K28" i="5"/>
  <c r="K37" i="1"/>
  <c r="M20" i="5"/>
  <c r="N29" i="1"/>
  <c r="M34" i="1"/>
  <c r="O19" i="1"/>
  <c r="J10" i="5"/>
  <c r="M40" i="1"/>
  <c r="K20" i="3"/>
  <c r="I42" i="1"/>
  <c r="T32" i="1"/>
  <c r="O9" i="5"/>
  <c r="J9" i="5"/>
  <c r="J8" i="5"/>
  <c r="O8" i="5"/>
  <c r="N14" i="5"/>
  <c r="N40" i="1"/>
  <c r="J20" i="3"/>
  <c r="L34" i="5"/>
  <c r="O29" i="1"/>
  <c r="N34" i="1"/>
  <c r="N20" i="5"/>
  <c r="K39" i="1"/>
  <c r="K30" i="5"/>
  <c r="H10" i="3"/>
  <c r="J38" i="5"/>
  <c r="L37" i="1"/>
  <c r="L28" i="5"/>
  <c r="G38" i="5"/>
  <c r="E10" i="3"/>
  <c r="I36" i="5"/>
  <c r="G9" i="3"/>
  <c r="M26" i="5"/>
  <c r="M35" i="1"/>
  <c r="H36" i="5"/>
  <c r="H44" i="1"/>
  <c r="F9" i="3"/>
  <c r="I44" i="1"/>
  <c r="I38" i="5"/>
  <c r="O22" i="1"/>
  <c r="O14" i="5"/>
  <c r="O10" i="5"/>
  <c r="M34" i="5"/>
  <c r="M20" i="3"/>
  <c r="N34" i="5"/>
  <c r="L20" i="3"/>
  <c r="K32" i="5"/>
  <c r="K41" i="1"/>
  <c r="I19" i="3"/>
  <c r="F10" i="3"/>
  <c r="H38" i="5"/>
  <c r="N26" i="5"/>
  <c r="N35" i="1"/>
  <c r="M37" i="1"/>
  <c r="M28" i="5"/>
  <c r="L30" i="5"/>
  <c r="L39" i="1"/>
  <c r="J20" i="5"/>
  <c r="O20" i="5"/>
  <c r="O34" i="1"/>
  <c r="G10" i="3"/>
  <c r="J14" i="5"/>
  <c r="O40" i="1"/>
  <c r="N20" i="3"/>
  <c r="K42" i="1"/>
  <c r="K36" i="5"/>
  <c r="J34" i="5"/>
  <c r="O34" i="5"/>
  <c r="N37" i="1"/>
  <c r="N28" i="5"/>
  <c r="L41" i="1"/>
  <c r="J19" i="3"/>
  <c r="L32" i="5"/>
  <c r="M39" i="1"/>
  <c r="M30" i="5"/>
  <c r="O35" i="1"/>
  <c r="J26" i="5"/>
  <c r="O26" i="5"/>
  <c r="I9" i="3"/>
  <c r="K44" i="1"/>
  <c r="I10" i="3"/>
  <c r="L42" i="1"/>
  <c r="J28" i="5"/>
  <c r="O28" i="5"/>
  <c r="O37" i="1"/>
  <c r="M32" i="5"/>
  <c r="M41" i="1"/>
  <c r="K19" i="3"/>
  <c r="N39" i="1"/>
  <c r="N30" i="5"/>
  <c r="K38" i="5"/>
  <c r="M42" i="1"/>
  <c r="O39" i="1"/>
  <c r="O30" i="5"/>
  <c r="J30" i="5"/>
  <c r="N41" i="1"/>
  <c r="L19" i="3"/>
  <c r="N32" i="5"/>
  <c r="J9" i="3"/>
  <c r="L44" i="1"/>
  <c r="L36" i="5"/>
  <c r="T33" i="1"/>
  <c r="N42" i="1"/>
  <c r="N36" i="5"/>
  <c r="L9" i="3"/>
  <c r="N44" i="1"/>
  <c r="O32" i="5"/>
  <c r="J32" i="5"/>
  <c r="O41" i="1"/>
  <c r="M19" i="3"/>
  <c r="N19" i="3"/>
  <c r="N22" i="3"/>
  <c r="J10" i="3"/>
  <c r="L38" i="5"/>
  <c r="M44" i="1"/>
  <c r="M36" i="5"/>
  <c r="K9" i="3"/>
  <c r="M38" i="5"/>
  <c r="K10" i="3"/>
  <c r="O42" i="1"/>
  <c r="L10" i="3"/>
  <c r="N38" i="5"/>
  <c r="O36" i="5"/>
  <c r="O44" i="1"/>
  <c r="M9" i="3"/>
  <c r="N9" i="3"/>
  <c r="J36" i="5"/>
  <c r="T34" i="1"/>
  <c r="M10" i="3"/>
  <c r="O3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58"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60"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63"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68"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$400/Door</t>
        </r>
      </text>
    </comment>
    <comment ref="G68"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69"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69"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70"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70"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70" authorId="2" shapeId="0" xr:uid="{00000000-0006-0000-0200-00000A000000}">
      <text>
        <r>
          <rPr>
            <b/>
            <sz val="9"/>
            <color indexed="81"/>
            <rFont val="Tahoma"/>
            <family val="2"/>
          </rPr>
          <t>Don:</t>
        </r>
        <r>
          <rPr>
            <sz val="9"/>
            <color indexed="81"/>
            <rFont val="Tahoma"/>
            <family val="2"/>
          </rPr>
          <t xml:space="preserve">
Rule of Thumb 1 - 5%</t>
        </r>
      </text>
    </comment>
    <comment ref="E71"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71"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72"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72"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73"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add 2%.</t>
        </r>
      </text>
    </comment>
    <comment ref="G73"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74"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74"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75"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75"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79"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79"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79"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82"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82"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87"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$400/Door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Don</author>
  </authors>
  <commentList>
    <comment ref="S13" authorId="0" shapeId="0" xr:uid="{00000000-0006-0000-0400-000001000000}">
      <text>
        <r>
          <rPr>
            <b/>
            <sz val="9"/>
            <color indexed="81"/>
            <rFont val="Tahoma"/>
            <family val="2"/>
          </rPr>
          <t>don goff:</t>
        </r>
        <r>
          <rPr>
            <sz val="9"/>
            <color indexed="81"/>
            <rFont val="Tahoma"/>
            <family val="2"/>
          </rPr>
          <t xml:space="preserve">
ROT 4%</t>
        </r>
      </text>
    </comment>
    <comment ref="T25" authorId="0" shapeId="0" xr:uid="{00000000-0006-0000-0400-000002000000}">
      <text>
        <r>
          <rPr>
            <b/>
            <sz val="9"/>
            <color indexed="81"/>
            <rFont val="Tahoma"/>
            <family val="2"/>
          </rPr>
          <t>don goff:</t>
        </r>
        <r>
          <rPr>
            <sz val="9"/>
            <color indexed="81"/>
            <rFont val="Tahoma"/>
            <family val="2"/>
          </rPr>
          <t xml:space="preserve">
Select the total cashflow from the year 3,5,7 or 10 below depending on the year you are sell. . If you plan on selling any other year, you will have to manually calculate. </t>
        </r>
      </text>
    </comment>
    <comment ref="C43" authorId="1" shapeId="0" xr:uid="{00000000-0006-0000-0400-000003000000}">
      <text>
        <r>
          <rPr>
            <b/>
            <sz val="9"/>
            <color indexed="81"/>
            <rFont val="Tahoma"/>
            <family val="2"/>
          </rPr>
          <t>Don:</t>
        </r>
        <r>
          <rPr>
            <sz val="9"/>
            <color indexed="81"/>
            <rFont val="Tahoma"/>
            <family val="2"/>
          </rPr>
          <t xml:space="preserve">
This is the total acquisition cost from the Acquisition-NF tab.
</t>
        </r>
      </text>
    </comment>
  </commentList>
</comments>
</file>

<file path=xl/sharedStrings.xml><?xml version="1.0" encoding="utf-8"?>
<sst xmlns="http://schemas.openxmlformats.org/spreadsheetml/2006/main" count="414" uniqueCount="243">
  <si>
    <t>Year 1</t>
  </si>
  <si>
    <t>Year 2</t>
  </si>
  <si>
    <t>Year 3</t>
  </si>
  <si>
    <t>Year 4</t>
  </si>
  <si>
    <t>Year 5</t>
  </si>
  <si>
    <t>Revenues</t>
  </si>
  <si>
    <t>Rental Income</t>
  </si>
  <si>
    <t>Other Income</t>
  </si>
  <si>
    <t>Expenses</t>
  </si>
  <si>
    <t>Taxes</t>
  </si>
  <si>
    <t>Insurance</t>
  </si>
  <si>
    <t>Repairs/Maintenance</t>
  </si>
  <si>
    <t>General/Administration</t>
  </si>
  <si>
    <t>Marketing</t>
  </si>
  <si>
    <t>Contracted Services</t>
  </si>
  <si>
    <t>TOTAL Expenses</t>
  </si>
  <si>
    <t>Net Operating Income</t>
  </si>
  <si>
    <t>Capital Reserves</t>
  </si>
  <si>
    <t xml:space="preserve">Cash Flow After Capital </t>
  </si>
  <si>
    <t>Debt Service</t>
  </si>
  <si>
    <t>Total Cash Flow after Debt</t>
  </si>
  <si>
    <t>Property Name:</t>
  </si>
  <si>
    <t>Payroll</t>
  </si>
  <si>
    <t>TOTAL Income</t>
  </si>
  <si>
    <t xml:space="preserve">    Date:</t>
  </si>
  <si>
    <t>Management Fee</t>
  </si>
  <si>
    <t>Utility</t>
  </si>
  <si>
    <t>Utility Reimbursement</t>
  </si>
  <si>
    <t>Loss to Lease</t>
  </si>
  <si>
    <t xml:space="preserve">Gross Schedule Rents </t>
  </si>
  <si>
    <t>Gross Potential Rent (Market)</t>
  </si>
  <si>
    <t>N/A</t>
  </si>
  <si>
    <t xml:space="preserve"> Yearly Expense Increase </t>
  </si>
  <si>
    <t>Physical Vacancy</t>
  </si>
  <si>
    <t>Concessions/Nonpayment</t>
  </si>
  <si>
    <t>Equity Partner RETURN</t>
  </si>
  <si>
    <t xml:space="preserve">Notes </t>
  </si>
  <si>
    <t>Total Expenses</t>
  </si>
  <si>
    <t>Total Income</t>
  </si>
  <si>
    <t>Equity Partners Cashflow</t>
  </si>
  <si>
    <t>Equity Partner Raise</t>
  </si>
  <si>
    <t>Equity Partner Return</t>
  </si>
  <si>
    <t>Year 6</t>
  </si>
  <si>
    <t xml:space="preserve">Year 7 </t>
  </si>
  <si>
    <t xml:space="preserve">Year 8 </t>
  </si>
  <si>
    <t>Year 9</t>
  </si>
  <si>
    <t>Year 10</t>
  </si>
  <si>
    <t>Equity Return at Resale</t>
  </si>
  <si>
    <t>Exit Price</t>
  </si>
  <si>
    <t>Initial Loan Principal</t>
  </si>
  <si>
    <t>Principal Pay Down</t>
  </si>
  <si>
    <t>Year of Disposition</t>
  </si>
  <si>
    <t>NOI</t>
  </si>
  <si>
    <t>Projected Market Cap @ Time of Resale</t>
  </si>
  <si>
    <t>Year 7</t>
  </si>
  <si>
    <t>Year 8</t>
  </si>
  <si>
    <t>Remaining Loan Principal</t>
  </si>
  <si>
    <t>Summary of Investor Projected Return</t>
  </si>
  <si>
    <t>Year of Diposition</t>
  </si>
  <si>
    <t>Total Return</t>
  </si>
  <si>
    <t>Average Annualized Return</t>
  </si>
  <si>
    <t>Intial Equity Partner Raise</t>
  </si>
  <si>
    <t>Consessions/Non Payment  %</t>
  </si>
  <si>
    <t xml:space="preserve">RE Mentor Underwriting Template© </t>
  </si>
  <si>
    <t>Cap Rate</t>
  </si>
  <si>
    <t xml:space="preserve">Debt Coverage Ratio </t>
  </si>
  <si>
    <t xml:space="preserve">Cash on Cash Return </t>
  </si>
  <si>
    <t>Property Notes</t>
  </si>
  <si>
    <t>Secondary Debt Service</t>
  </si>
  <si>
    <t>Primary Debt Service</t>
  </si>
  <si>
    <t>Annual Debt Service</t>
  </si>
  <si>
    <t>NOI After Capital</t>
  </si>
  <si>
    <t>AM.Term (250yr if int. only)</t>
  </si>
  <si>
    <t>Capital Expenditures</t>
  </si>
  <si>
    <t xml:space="preserve">Interest Rate </t>
  </si>
  <si>
    <t>Mortgage amount</t>
  </si>
  <si>
    <t>2nd Mortgage Info</t>
  </si>
  <si>
    <t>Expense is Above ROT</t>
  </si>
  <si>
    <t>Total Acquisition Costs</t>
  </si>
  <si>
    <t>Contract Services</t>
  </si>
  <si>
    <t>Expense is Within ROT</t>
  </si>
  <si>
    <t>Expense is Below ROT</t>
  </si>
  <si>
    <t>Total Closing Costs</t>
  </si>
  <si>
    <t>Expense Color Key</t>
  </si>
  <si>
    <t>Closing Costs - Other</t>
  </si>
  <si>
    <t>Management %</t>
  </si>
  <si>
    <t>Acquisition Fee</t>
  </si>
  <si>
    <t>General/ Admin</t>
  </si>
  <si>
    <t>Loan Point Cost</t>
  </si>
  <si>
    <t>Repairs and Maintenance</t>
  </si>
  <si>
    <t>$300/Door</t>
  </si>
  <si>
    <t xml:space="preserve">Loan Points </t>
  </si>
  <si>
    <t>$700-$1000 average is usually  $900/Door</t>
  </si>
  <si>
    <t xml:space="preserve">Closing Costs </t>
  </si>
  <si>
    <t>$200-$400/Door</t>
  </si>
  <si>
    <t>Closing/Acquisition Costs</t>
  </si>
  <si>
    <t>%of GSR</t>
  </si>
  <si>
    <t>Per Unit</t>
  </si>
  <si>
    <t>Sellers</t>
  </si>
  <si>
    <t>Ours</t>
  </si>
  <si>
    <t>Expenses:</t>
  </si>
  <si>
    <t>Take Historical from last year &amp; annualize this years &amp; take the highest value</t>
  </si>
  <si>
    <t>Effective Gross Income</t>
  </si>
  <si>
    <t>$100/Door</t>
  </si>
  <si>
    <t xml:space="preserve">Annual Amortization </t>
  </si>
  <si>
    <t>% Of Total collected income Typ. 4% for larger properties</t>
  </si>
  <si>
    <t xml:space="preserve">Management </t>
  </si>
  <si>
    <t>$100-$250/Door</t>
  </si>
  <si>
    <t>Total Rental Income</t>
  </si>
  <si>
    <t>$300-600/Door</t>
  </si>
  <si>
    <t>Down Payment</t>
  </si>
  <si>
    <t>Concessions / Non Payment</t>
  </si>
  <si>
    <t>$250/Door</t>
  </si>
  <si>
    <t>% Down</t>
  </si>
  <si>
    <t>Physical Vacancy %</t>
  </si>
  <si>
    <t>Call Local Tax Assessor</t>
  </si>
  <si>
    <t>Purchase Price</t>
  </si>
  <si>
    <t>Gross Scheduled Rents @100%</t>
  </si>
  <si>
    <r>
      <t xml:space="preserve">Rules of Thumb (ROT) </t>
    </r>
    <r>
      <rPr>
        <sz val="10"/>
        <rFont val="Arial"/>
      </rPr>
      <t/>
    </r>
  </si>
  <si>
    <t xml:space="preserve">Expenses </t>
  </si>
  <si>
    <t>Mortgage Info</t>
  </si>
  <si>
    <t>% of GSR</t>
  </si>
  <si>
    <t>Income:</t>
  </si>
  <si>
    <t>Rules of Thumb Comparison</t>
  </si>
  <si>
    <t>Asking Price</t>
  </si>
  <si>
    <t>Price Per Sq Ft</t>
  </si>
  <si>
    <t>Strike Price</t>
  </si>
  <si>
    <t>Rentable Sq Ft</t>
  </si>
  <si>
    <t>Loss to Lease (Upside)</t>
  </si>
  <si>
    <t>Offer Price</t>
  </si>
  <si>
    <t>Price Per Unit</t>
  </si>
  <si>
    <t>4. Place mouse over the cell to see the comment</t>
  </si>
  <si>
    <t>Gross Scheduled (Actual)</t>
  </si>
  <si>
    <t>3. Red Triangle in a cell means the cell has a comment</t>
  </si>
  <si>
    <t>Gross Potential (Market)</t>
  </si>
  <si>
    <t>% of List Price</t>
  </si>
  <si>
    <t>Price Information</t>
  </si>
  <si>
    <t>Number of Units</t>
  </si>
  <si>
    <t>2.  Fill in Highlighted Cells</t>
  </si>
  <si>
    <t>Market Rent Upside</t>
  </si>
  <si>
    <t>Property Name</t>
  </si>
  <si>
    <t>1. Please Read Disclaimer Tab Before Using Template</t>
  </si>
  <si>
    <t>Date</t>
  </si>
  <si>
    <t>Property Information</t>
  </si>
  <si>
    <t>Template Instructions</t>
  </si>
  <si>
    <t>Con's</t>
  </si>
  <si>
    <t xml:space="preserve">Pro's </t>
  </si>
  <si>
    <t xml:space="preserve"> Y1 % GSR</t>
  </si>
  <si>
    <t>Acquistion</t>
  </si>
  <si>
    <t>2. Fill in Highlighted Cells</t>
  </si>
  <si>
    <t>Notes</t>
  </si>
  <si>
    <t>30 Year AM Debt Calculator</t>
  </si>
  <si>
    <t>Investment Partners  Disposition Equity Share</t>
  </si>
  <si>
    <t xml:space="preserve">Less GP 30% share of equity </t>
  </si>
  <si>
    <t>Expense Rule of Thumb Color Key</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</si>
  <si>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</si>
  <si>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 xml:space="preserve">LICENSE:    </t>
  </si>
  <si>
    <t>Cashflow Cash on Cash Return</t>
  </si>
  <si>
    <t xml:space="preserve">Year 3 </t>
  </si>
  <si>
    <t xml:space="preserve">Year 9 </t>
  </si>
  <si>
    <t xml:space="preserve">Year 10 </t>
  </si>
  <si>
    <t>Investment Partners Cashflow</t>
  </si>
  <si>
    <t>Investment Partners Raise</t>
  </si>
  <si>
    <t xml:space="preserve">Total $$ </t>
  </si>
  <si>
    <t xml:space="preserve"> Cumulative Cashflow</t>
  </si>
  <si>
    <t>Return on Back End</t>
  </si>
  <si>
    <t xml:space="preserve">Total Return </t>
  </si>
  <si>
    <t>Return %</t>
  </si>
  <si>
    <t>Physical  Vacancy %</t>
  </si>
  <si>
    <t>Rent % Below Market</t>
  </si>
  <si>
    <t xml:space="preserve"> Yearly Market Rent Increase </t>
  </si>
  <si>
    <t>COC Return Investor Partners</t>
  </si>
  <si>
    <t>Investor Partners Cash Flow</t>
  </si>
  <si>
    <t>Inveestor Partners Cash Flow</t>
  </si>
  <si>
    <t>Cash Flow After Debt</t>
  </si>
  <si>
    <t>GP</t>
  </si>
  <si>
    <t>GP Equity (Ours) % of CF</t>
  </si>
  <si>
    <t xml:space="preserve">NOI After Capital </t>
  </si>
  <si>
    <t>GP Cashflow</t>
  </si>
  <si>
    <t xml:space="preserve">Asset Management </t>
  </si>
  <si>
    <t>Profit at Sale</t>
  </si>
  <si>
    <t>Total Profit at Resale</t>
  </si>
  <si>
    <t>Investment Partners equity share</t>
  </si>
  <si>
    <t>Total GP Profit</t>
  </si>
  <si>
    <t>Asset Management Fees</t>
  </si>
  <si>
    <t xml:space="preserve">10 YEAR PROFORMA AND BUDGET </t>
  </si>
  <si>
    <t xml:space="preserve">Initial Investment </t>
  </si>
  <si>
    <t>Exit Price Calculation</t>
  </si>
  <si>
    <t xml:space="preserve">Less Initial Investment </t>
  </si>
  <si>
    <t xml:space="preserve">Sales Expense </t>
  </si>
  <si>
    <t xml:space="preserve"> Invesment Partners Total Cashlow - Year of Sale</t>
  </si>
  <si>
    <t>Investment Partners Cashlfow (See Note)</t>
  </si>
  <si>
    <t xml:space="preserve">Summary of "GP Partners" Projected Cashflow &amp; Returns </t>
  </si>
  <si>
    <t>Owner  Equity</t>
  </si>
  <si>
    <t>Gross Potential Rent</t>
  </si>
  <si>
    <t>Loss to Lease Day of Purchase</t>
  </si>
  <si>
    <t>Loss to Lease Decrease</t>
  </si>
  <si>
    <t xml:space="preserve">Year 1 Gosss Scheduled Rent </t>
  </si>
  <si>
    <t xml:space="preserve"> Loss to Lease Calculation Tool</t>
  </si>
  <si>
    <t>Closing Cost Other - Breakdown</t>
  </si>
  <si>
    <t>2 Months Operating Expenses</t>
  </si>
  <si>
    <t>Insurance-Escrow</t>
  </si>
  <si>
    <t>Property Taxes - Escrow</t>
  </si>
  <si>
    <t>Cap-X</t>
  </si>
  <si>
    <t>Deffered Maintenance</t>
  </si>
  <si>
    <t>SEC Attorney</t>
  </si>
  <si>
    <t>Summary of "Investment Partners" Projected Cashflow &amp; Returns DRAFT 1.7</t>
  </si>
  <si>
    <t>Template Instructions UT 20-1  DRAFT 1.7</t>
  </si>
  <si>
    <t>Acquistion Analysis - UT  Rev 20-1 DRAFT 1.7</t>
  </si>
  <si>
    <t>Year 1 Projection - UT  Rev 20-1 DRAFT 1.7</t>
  </si>
  <si>
    <t>10 YEAR PROJECTION AND BUDGET UT 20-1 DRAFT 1.7</t>
  </si>
  <si>
    <t>1. Fill in All Highlighted Cells</t>
  </si>
  <si>
    <t>2. Verify that your numbers make sense.  This is only a Tool.</t>
  </si>
  <si>
    <t>DEAL ANALYSIS - Coaching Review Form</t>
  </si>
  <si>
    <t>Summary (what makes this a good deal):</t>
  </si>
  <si>
    <t>Value play(s):</t>
  </si>
  <si>
    <t>Year Built:</t>
  </si>
  <si>
    <t>Construction Type (Siding, Roof, Heating System, etc):</t>
  </si>
  <si>
    <t>Utilities (All Bills Paid, Rub System, or Bill Back):</t>
  </si>
  <si>
    <t>Deferred Maintenance:</t>
  </si>
  <si>
    <t>Class of Property:</t>
  </si>
  <si>
    <t>Class of Neighborhood:</t>
  </si>
  <si>
    <t>Unit Mix (# of 1, 2, 3 beds):</t>
  </si>
  <si>
    <t>Description</t>
  </si>
  <si>
    <t>Beds</t>
  </si>
  <si>
    <t>Baths</t>
  </si>
  <si>
    <t>Sqft</t>
  </si>
  <si>
    <t>Rent</t>
  </si>
  <si>
    <t>Current Occupancy:</t>
  </si>
  <si>
    <t>Price/Unit:</t>
  </si>
  <si>
    <t>CAP Rate:</t>
  </si>
  <si>
    <t>COC Return:</t>
  </si>
  <si>
    <t>Asking Price:</t>
  </si>
  <si>
    <t>Offer Price:</t>
  </si>
  <si>
    <t>Strike Price:</t>
  </si>
  <si>
    <t>Market Occupancy:</t>
  </si>
  <si>
    <t>Market Selling Price/Unit:</t>
  </si>
  <si>
    <t>Market Selling Cap Rate:</t>
  </si>
  <si>
    <t>Competition Rents (3 Closest Competitors): You can ask broker for nearest Competition</t>
  </si>
  <si>
    <t>Where did you get the numbers that you used in the Underwriting Template?</t>
  </si>
  <si>
    <t>(P&amp;L last 12 months trailing, 201X YTD, 201X annualized, 201X Actual, or Proforma??)</t>
  </si>
  <si>
    <t>Underwriting Notes</t>
  </si>
  <si>
    <t>Underwriter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</si>
</sst>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quot;$&quot;#,##0"/>
    <numFmt numFmtId="165" formatCode="0.0%"/>
    <numFmt numFmtId="166" formatCode="mm/dd/yy;@"/>
    <numFmt numFmtId="167" formatCode="_(&quot;$&quot;* #,##0_);_(&quot;$&quot;* \(#,##0\);_(&quot;$&quot;* &quot;-&quot;??_);_(@_)"/>
    <numFmt numFmtId="168" formatCode="&quot;$&quot;#,##0;[Red]&quot;$&quot;#,##0"/>
    <numFmt numFmtId="169" formatCode="0.00_);[Red]\(0.00\)"/>
    <numFmt numFmtId="170" formatCode="_(* #,##0_);_(* \(#,##0\);_(* &quot;-&quot;??_);_(@_)"/>
    <numFmt numFmtId="171" formatCode="[$-409]mmmm\ d\,\ yyyy;@"/>
  </numFmts>
  <fonts count="44" x14ac:knownFonts="1">
    <font>
      <sz val="10"/>
      <name val="Arial"/>
    </font>
    <font>
      <sz val="10"/>
      <name val="Arial"/>
    </font>
    <font>
      <b/>
      <sz val="10"/>
      <name val="Arial"/>
      <family val="2"/>
    </font>
    <font>
      <sz val="10"/>
      <name val="Arial"/>
      <family val="2"/>
    </font>
    <font>
      <sz val="8"/>
      <name val="Arial"/>
      <family val="2"/>
    </font>
    <font>
      <b/>
      <sz val="14"/>
      <name val="Arial"/>
      <family val="2"/>
    </font>
    <font>
      <b/>
      <sz val="11"/>
      <name val="Arial"/>
      <family val="2"/>
    </font>
    <font>
      <b/>
      <sz val="12"/>
      <name val="Arial"/>
      <family val="2"/>
    </font>
    <font>
      <sz val="9"/>
      <name val="Arial"/>
      <family val="2"/>
    </font>
    <font>
      <sz val="9"/>
      <color indexed="81"/>
      <name val="Tahoma"/>
      <family val="2"/>
    </font>
    <font>
      <b/>
      <sz val="9"/>
      <color indexed="81"/>
      <name val="Tahoma"/>
      <family val="2"/>
    </font>
    <font>
      <b/>
      <sz val="9"/>
      <name val="Arial"/>
      <family val="2"/>
    </font>
    <font>
      <sz val="11"/>
      <name val="Arial"/>
      <family val="2"/>
    </font>
    <font>
      <b/>
      <sz val="10"/>
      <name val="Tahoma"/>
      <family val="2"/>
    </font>
    <font>
      <sz val="10"/>
      <name val="Tahoma"/>
      <family val="2"/>
    </font>
    <font>
      <b/>
      <sz val="12"/>
      <name val="Tahoma"/>
      <family val="2"/>
    </font>
    <font>
      <b/>
      <sz val="11"/>
      <name val="Tahoma"/>
      <family val="2"/>
    </font>
    <font>
      <b/>
      <u/>
      <sz val="11"/>
      <name val="Tahoma"/>
      <family val="2"/>
    </font>
    <font>
      <sz val="11"/>
      <name val="Tahoma"/>
      <family val="2"/>
    </font>
    <font>
      <b/>
      <sz val="14"/>
      <name val="Tahoma"/>
      <family val="2"/>
    </font>
    <font>
      <b/>
      <sz val="18"/>
      <name val="Arial"/>
      <family val="2"/>
    </font>
    <font>
      <b/>
      <sz val="16"/>
      <name val="Tahoma"/>
      <family val="2"/>
    </font>
    <font>
      <b/>
      <sz val="11"/>
      <color indexed="81"/>
      <name val="Tahoma"/>
      <family val="2"/>
    </font>
    <font>
      <sz val="11"/>
      <color indexed="81"/>
      <name val="Tahoma"/>
      <family val="2"/>
    </font>
    <font>
      <sz val="11"/>
      <color indexed="81"/>
      <name val="Comic Sans MS"/>
      <family val="4"/>
    </font>
    <font>
      <b/>
      <sz val="20"/>
      <name val="Arial"/>
      <family val="2"/>
    </font>
    <font>
      <b/>
      <sz val="13"/>
      <name val="Arial"/>
      <family val="2"/>
    </font>
    <font>
      <sz val="9.5"/>
      <name val="Arial"/>
      <family val="2"/>
    </font>
    <font>
      <sz val="11"/>
      <color theme="1"/>
      <name val="Calibri"/>
      <family val="2"/>
      <scheme val="minor"/>
    </font>
    <font>
      <sz val="12"/>
      <color theme="1"/>
      <name val="Calibri"/>
      <family val="2"/>
      <scheme val="minor"/>
    </font>
    <font>
      <sz val="10"/>
      <color theme="1"/>
      <name val="Arial"/>
      <family val="2"/>
    </font>
    <font>
      <b/>
      <sz val="11"/>
      <color theme="1"/>
      <name val="Arial"/>
      <family val="2"/>
    </font>
    <font>
      <b/>
      <sz val="10"/>
      <color theme="1"/>
      <name val="Arial"/>
      <family val="2"/>
    </font>
    <font>
      <b/>
      <sz val="10"/>
      <color rgb="FFFF0000"/>
      <name val="Arial"/>
      <family val="2"/>
    </font>
    <font>
      <sz val="11"/>
      <color theme="1"/>
      <name val="Arial"/>
      <family val="2"/>
    </font>
    <font>
      <b/>
      <sz val="12"/>
      <color theme="1" tint="4.9989318521683403E-2"/>
      <name val="Arial"/>
      <family val="2"/>
    </font>
    <font>
      <b/>
      <sz val="16"/>
      <color theme="1"/>
      <name val="Tahoma"/>
      <family val="2"/>
    </font>
    <font>
      <b/>
      <sz val="12"/>
      <color theme="1"/>
      <name val="Calibri"/>
      <family val="2"/>
      <scheme val="minor"/>
    </font>
    <font>
      <sz val="9"/>
      <color theme="1"/>
      <name val="Arial"/>
      <family val="2"/>
    </font>
    <font>
      <b/>
      <sz val="12"/>
      <color theme="1"/>
      <name val="Arial"/>
      <family val="2"/>
    </font>
    <font>
      <b/>
      <sz val="14"/>
      <color theme="1"/>
      <name val="Arial"/>
      <family val="2"/>
    </font>
    <font>
      <b/>
      <sz val="24"/>
      <name val="Arial"/>
      <family val="2"/>
    </font>
    <font>
      <sz val="12"/>
      <name val="Arial"/>
      <family val="2"/>
    </font>
    <font>
      <b/>
      <sz val="16"/>
      <color theme="1"/>
      <name val="Arial"/>
      <family val="2"/>
    </font>
  </fonts>
  <fills count="20">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99"/>
        <bgColor indexed="64"/>
      </patternFill>
    </fill>
    <fill>
      <patternFill patternType="solid">
        <fgColor rgb="FF00F66F"/>
        <bgColor indexed="64"/>
      </patternFill>
    </fill>
    <fill>
      <patternFill patternType="solid">
        <fgColor rgb="FFFFFF00"/>
        <bgColor indexed="64"/>
      </patternFill>
    </fill>
    <fill>
      <patternFill patternType="solid">
        <fgColor rgb="FF00FF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6FF66"/>
        <bgColor indexed="64"/>
      </patternFill>
    </fill>
    <fill>
      <patternFill patternType="solid">
        <fgColor theme="0"/>
        <bgColor indexed="64"/>
      </patternFill>
    </fill>
    <fill>
      <patternFill patternType="solid">
        <fgColor rgb="FFEA8484"/>
        <bgColor indexed="64"/>
      </patternFill>
    </fill>
    <fill>
      <patternFill patternType="solid">
        <fgColor theme="9" tint="0.59999389629810485"/>
        <bgColor indexed="64"/>
      </patternFill>
    </fill>
    <fill>
      <patternFill patternType="solid">
        <fgColor theme="0" tint="-0.34998626667073579"/>
        <bgColor indexed="64"/>
      </patternFill>
    </fill>
  </fills>
  <borders count="91">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medium">
        <color indexed="64"/>
      </right>
      <top style="double">
        <color indexed="64"/>
      </top>
      <bottom/>
      <diagonal/>
    </border>
    <border>
      <left style="medium">
        <color indexed="64"/>
      </left>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double">
        <color indexed="64"/>
      </bottom>
      <diagonal/>
    </border>
    <border>
      <left style="medium">
        <color indexed="64"/>
      </left>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double">
        <color indexed="64"/>
      </bottom>
      <diagonal/>
    </border>
    <border>
      <left/>
      <right/>
      <top style="double">
        <color indexed="64"/>
      </top>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right style="medium">
        <color indexed="64"/>
      </right>
      <top style="double">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medium">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29" fillId="0" borderId="0"/>
    <xf numFmtId="0" fontId="28" fillId="0" borderId="0"/>
    <xf numFmtId="0" fontId="3" fillId="0" borderId="0"/>
    <xf numFmtId="9" fontId="1" fillId="0" borderId="0" applyFont="0" applyFill="0" applyBorder="0" applyAlignment="0" applyProtection="0"/>
  </cellStyleXfs>
  <cellXfs count="838">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6" fontId="0" fillId="0" borderId="0" xfId="0" applyNumberFormat="1"/>
    <xf numFmtId="9" fontId="0" fillId="0" borderId="0" xfId="0" applyNumberFormat="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64" fontId="2" fillId="0" borderId="3" xfId="0" applyNumberFormat="1" applyFon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2" fillId="0" borderId="6" xfId="0" applyNumberFormat="1" applyFont="1" applyBorder="1" applyAlignment="1">
      <alignment horizontal="center"/>
    </xf>
    <xf numFmtId="164" fontId="0" fillId="0" borderId="7" xfId="0" applyNumberFormat="1" applyBorder="1" applyAlignment="1">
      <alignment horizontal="center"/>
    </xf>
    <xf numFmtId="6" fontId="0" fillId="0" borderId="7" xfId="0" applyNumberFormat="1" applyBorder="1" applyAlignment="1">
      <alignment horizontal="center"/>
    </xf>
    <xf numFmtId="6" fontId="0" fillId="0" borderId="7" xfId="0" applyNumberFormat="1" applyFill="1" applyBorder="1" applyAlignment="1">
      <alignment horizontal="center"/>
    </xf>
    <xf numFmtId="0" fontId="30" fillId="0" borderId="3" xfId="0" applyFont="1" applyFill="1" applyBorder="1" applyAlignment="1">
      <alignment horizontal="center"/>
    </xf>
    <xf numFmtId="0" fontId="2" fillId="5" borderId="8" xfId="0" applyFont="1" applyFill="1" applyBorder="1" applyAlignment="1"/>
    <xf numFmtId="0" fontId="2" fillId="5" borderId="9" xfId="0" applyFont="1" applyFill="1" applyBorder="1" applyAlignment="1"/>
    <xf numFmtId="0" fontId="0" fillId="0" borderId="0" xfId="0" applyFill="1" applyBorder="1" applyAlignment="1">
      <alignment horizontal="left"/>
    </xf>
    <xf numFmtId="0" fontId="3" fillId="0" borderId="10" xfId="0" applyFont="1" applyBorder="1" applyAlignment="1"/>
    <xf numFmtId="0" fontId="3" fillId="0" borderId="11" xfId="0" applyFont="1" applyBorder="1" applyAlignment="1"/>
    <xf numFmtId="0" fontId="0" fillId="0" borderId="12" xfId="0" applyFill="1" applyBorder="1" applyAlignment="1">
      <alignment horizontal="left"/>
    </xf>
    <xf numFmtId="0" fontId="2" fillId="0" borderId="13" xfId="0" applyFont="1" applyFill="1" applyBorder="1" applyAlignment="1"/>
    <xf numFmtId="0" fontId="2" fillId="0" borderId="14" xfId="0" applyFont="1" applyFill="1" applyBorder="1" applyAlignment="1"/>
    <xf numFmtId="0" fontId="0" fillId="0" borderId="15" xfId="0" applyFill="1" applyBorder="1" applyAlignment="1">
      <alignment horizontal="left"/>
    </xf>
    <xf numFmtId="0" fontId="2" fillId="5" borderId="16" xfId="0" applyFont="1" applyFill="1" applyBorder="1" applyAlignment="1">
      <alignment horizontal="center"/>
    </xf>
    <xf numFmtId="0" fontId="2" fillId="5" borderId="17" xfId="0" applyFont="1" applyFill="1" applyBorder="1" applyAlignment="1">
      <alignment horizontal="center"/>
    </xf>
    <xf numFmtId="0" fontId="31" fillId="6" borderId="9" xfId="0" applyFont="1" applyFill="1" applyBorder="1" applyAlignment="1">
      <alignment horizontal="center"/>
    </xf>
    <xf numFmtId="166" fontId="32" fillId="6" borderId="3" xfId="0" applyNumberFormat="1" applyFont="1" applyFill="1" applyBorder="1" applyAlignment="1">
      <alignment horizontal="center"/>
    </xf>
    <xf numFmtId="165" fontId="32" fillId="7" borderId="3" xfId="0" applyNumberFormat="1" applyFont="1" applyFill="1" applyBorder="1" applyAlignment="1">
      <alignment horizontal="center"/>
    </xf>
    <xf numFmtId="6" fontId="0" fillId="7" borderId="7" xfId="0" applyNumberFormat="1" applyFill="1" applyBorder="1" applyAlignment="1">
      <alignment horizontal="center"/>
    </xf>
    <xf numFmtId="0" fontId="33" fillId="5" borderId="18" xfId="0" applyFont="1" applyFill="1" applyBorder="1" applyAlignment="1">
      <alignment horizontal="left"/>
    </xf>
    <xf numFmtId="0" fontId="33" fillId="5" borderId="1" xfId="0" applyFont="1" applyFill="1" applyBorder="1" applyAlignment="1">
      <alignment horizontal="left"/>
    </xf>
    <xf numFmtId="0" fontId="33" fillId="5" borderId="0" xfId="0" applyFont="1" applyFill="1" applyBorder="1" applyAlignment="1">
      <alignment horizontal="left"/>
    </xf>
    <xf numFmtId="0" fontId="33" fillId="5" borderId="15" xfId="0" applyFont="1" applyFill="1" applyBorder="1" applyAlignment="1">
      <alignment horizontal="left"/>
    </xf>
    <xf numFmtId="164" fontId="8" fillId="0" borderId="19" xfId="0" applyNumberFormat="1" applyFont="1" applyBorder="1" applyAlignment="1">
      <alignment horizontal="center"/>
    </xf>
    <xf numFmtId="164" fontId="8" fillId="0" borderId="20" xfId="0" applyNumberFormat="1" applyFont="1" applyBorder="1" applyAlignment="1">
      <alignment horizontal="center"/>
    </xf>
    <xf numFmtId="164" fontId="8" fillId="0" borderId="21" xfId="0" applyNumberFormat="1" applyFont="1" applyFill="1" applyBorder="1" applyAlignment="1">
      <alignment horizontal="center"/>
    </xf>
    <xf numFmtId="164" fontId="8" fillId="7" borderId="21" xfId="0" applyNumberFormat="1" applyFont="1" applyFill="1" applyBorder="1" applyAlignment="1">
      <alignment horizontal="center"/>
    </xf>
    <xf numFmtId="164" fontId="8" fillId="7" borderId="22" xfId="0" applyNumberFormat="1" applyFont="1" applyFill="1" applyBorder="1" applyAlignment="1">
      <alignment horizontal="center"/>
    </xf>
    <xf numFmtId="164" fontId="8" fillId="7" borderId="23" xfId="0" applyNumberFormat="1" applyFont="1" applyFill="1" applyBorder="1" applyAlignment="1">
      <alignment horizontal="center"/>
    </xf>
    <xf numFmtId="164" fontId="8" fillId="7" borderId="24" xfId="0" applyNumberFormat="1" applyFont="1" applyFill="1" applyBorder="1" applyAlignment="1">
      <alignment horizontal="center"/>
    </xf>
    <xf numFmtId="164" fontId="8" fillId="0" borderId="25" xfId="0" applyNumberFormat="1" applyFont="1" applyBorder="1" applyAlignment="1">
      <alignment horizontal="center"/>
    </xf>
    <xf numFmtId="165" fontId="6" fillId="8" borderId="3" xfId="0" applyNumberFormat="1" applyFont="1" applyFill="1" applyBorder="1" applyAlignment="1">
      <alignment horizontal="center" vertical="center"/>
    </xf>
    <xf numFmtId="165" fontId="6" fillId="8" borderId="14" xfId="0" applyNumberFormat="1" applyFont="1" applyFill="1" applyBorder="1" applyAlignment="1">
      <alignment horizontal="center" vertical="center"/>
    </xf>
    <xf numFmtId="165" fontId="6" fillId="8" borderId="26" xfId="0" applyNumberFormat="1" applyFont="1" applyFill="1" applyBorder="1" applyAlignment="1">
      <alignment horizontal="center" vertical="center"/>
    </xf>
    <xf numFmtId="0" fontId="11" fillId="0" borderId="8" xfId="0" applyFont="1" applyFill="1" applyBorder="1" applyAlignment="1"/>
    <xf numFmtId="0" fontId="11" fillId="0" borderId="17" xfId="0" applyFont="1" applyFill="1" applyBorder="1" applyAlignment="1"/>
    <xf numFmtId="0" fontId="11" fillId="0" borderId="9" xfId="0" applyFont="1" applyFill="1" applyBorder="1" applyAlignment="1"/>
    <xf numFmtId="164" fontId="8" fillId="0" borderId="0" xfId="0" applyNumberFormat="1" applyFont="1" applyFill="1" applyBorder="1" applyAlignment="1">
      <alignment horizontal="center"/>
    </xf>
    <xf numFmtId="164" fontId="8" fillId="0" borderId="15" xfId="0" applyNumberFormat="1" applyFont="1" applyFill="1" applyBorder="1" applyAlignment="1">
      <alignment horizontal="center"/>
    </xf>
    <xf numFmtId="164" fontId="8" fillId="0" borderId="12" xfId="0" applyNumberFormat="1" applyFont="1" applyFill="1" applyBorder="1" applyAlignment="1">
      <alignment horizontal="center"/>
    </xf>
    <xf numFmtId="6" fontId="8" fillId="0" borderId="0" xfId="0" applyNumberFormat="1" applyFont="1" applyFill="1" applyBorder="1" applyAlignment="1">
      <alignment horizontal="center"/>
    </xf>
    <xf numFmtId="6" fontId="8" fillId="0" borderId="15" xfId="0" applyNumberFormat="1" applyFont="1" applyFill="1" applyBorder="1" applyAlignment="1">
      <alignment horizontal="center"/>
    </xf>
    <xf numFmtId="6" fontId="8" fillId="0" borderId="12" xfId="0" applyNumberFormat="1" applyFont="1" applyFill="1" applyBorder="1" applyAlignment="1">
      <alignment horizontal="center"/>
    </xf>
    <xf numFmtId="164" fontId="8" fillId="0" borderId="27" xfId="0" applyNumberFormat="1" applyFont="1" applyFill="1" applyBorder="1" applyAlignment="1">
      <alignment horizontal="center"/>
    </xf>
    <xf numFmtId="164" fontId="8" fillId="0" borderId="28" xfId="0" applyNumberFormat="1" applyFont="1" applyFill="1" applyBorder="1" applyAlignment="1">
      <alignment horizontal="center"/>
    </xf>
    <xf numFmtId="164" fontId="8" fillId="0" borderId="29" xfId="0" applyNumberFormat="1" applyFont="1" applyFill="1" applyBorder="1" applyAlignment="1">
      <alignment horizontal="center"/>
    </xf>
    <xf numFmtId="0" fontId="11" fillId="0" borderId="0" xfId="0" applyFont="1" applyFill="1" applyBorder="1" applyAlignment="1"/>
    <xf numFmtId="0" fontId="11" fillId="0" borderId="15" xfId="0" applyFont="1" applyFill="1" applyBorder="1" applyAlignment="1"/>
    <xf numFmtId="0" fontId="11" fillId="0" borderId="12" xfId="0" applyFont="1" applyFill="1" applyBorder="1" applyAlignment="1"/>
    <xf numFmtId="164" fontId="8" fillId="0" borderId="0" xfId="3" applyNumberFormat="1" applyFont="1" applyFill="1" applyBorder="1" applyAlignment="1">
      <alignment horizontal="center"/>
    </xf>
    <xf numFmtId="164" fontId="8" fillId="0" borderId="15" xfId="3" applyNumberFormat="1" applyFont="1" applyFill="1" applyBorder="1" applyAlignment="1">
      <alignment horizontal="center"/>
    </xf>
    <xf numFmtId="164" fontId="8" fillId="0" borderId="12" xfId="3" applyNumberFormat="1" applyFont="1" applyFill="1" applyBorder="1" applyAlignment="1">
      <alignment horizontal="center"/>
    </xf>
    <xf numFmtId="164" fontId="8" fillId="0" borderId="27" xfId="3" applyNumberFormat="1" applyFont="1" applyFill="1" applyBorder="1" applyAlignment="1">
      <alignment horizontal="center"/>
    </xf>
    <xf numFmtId="164" fontId="8" fillId="0" borderId="28" xfId="3" applyNumberFormat="1" applyFont="1" applyFill="1" applyBorder="1" applyAlignment="1">
      <alignment horizontal="center"/>
    </xf>
    <xf numFmtId="164" fontId="8" fillId="0" borderId="29" xfId="3" applyNumberFormat="1" applyFont="1" applyFill="1" applyBorder="1" applyAlignment="1">
      <alignment horizontal="center"/>
    </xf>
    <xf numFmtId="6" fontId="8" fillId="0" borderId="27" xfId="0" applyNumberFormat="1" applyFont="1" applyFill="1" applyBorder="1" applyAlignment="1">
      <alignment horizontal="center"/>
    </xf>
    <xf numFmtId="6" fontId="8" fillId="0" borderId="28" xfId="0" applyNumberFormat="1" applyFont="1" applyFill="1" applyBorder="1" applyAlignment="1">
      <alignment horizontal="center"/>
    </xf>
    <xf numFmtId="6" fontId="8" fillId="0" borderId="29" xfId="0" applyNumberFormat="1" applyFont="1" applyFill="1" applyBorder="1" applyAlignment="1">
      <alignment horizontal="center"/>
    </xf>
    <xf numFmtId="164" fontId="11" fillId="0" borderId="13" xfId="3" applyNumberFormat="1" applyFont="1" applyFill="1" applyBorder="1" applyAlignment="1">
      <alignment horizontal="center"/>
    </xf>
    <xf numFmtId="164" fontId="11" fillId="0" borderId="14" xfId="3" applyNumberFormat="1" applyFont="1" applyFill="1" applyBorder="1" applyAlignment="1">
      <alignment horizontal="center"/>
    </xf>
    <xf numFmtId="164" fontId="11" fillId="0" borderId="26" xfId="3" applyNumberFormat="1" applyFont="1" applyFill="1" applyBorder="1" applyAlignment="1">
      <alignment horizontal="center"/>
    </xf>
    <xf numFmtId="0" fontId="3" fillId="0" borderId="18" xfId="0" applyFont="1" applyFill="1" applyBorder="1" applyAlignment="1">
      <alignment horizontal="left"/>
    </xf>
    <xf numFmtId="0" fontId="3" fillId="0" borderId="1" xfId="0" applyFont="1" applyFill="1" applyBorder="1" applyAlignment="1">
      <alignment horizontal="left"/>
    </xf>
    <xf numFmtId="0" fontId="3" fillId="0" borderId="2" xfId="0" applyFont="1" applyFill="1" applyBorder="1" applyAlignment="1">
      <alignment horizontal="left"/>
    </xf>
    <xf numFmtId="164" fontId="11" fillId="0" borderId="13" xfId="0" applyNumberFormat="1" applyFont="1" applyFill="1" applyBorder="1" applyAlignment="1">
      <alignment horizontal="center"/>
    </xf>
    <xf numFmtId="164" fontId="11" fillId="0" borderId="14" xfId="0" applyNumberFormat="1" applyFont="1" applyFill="1" applyBorder="1" applyAlignment="1">
      <alignment horizontal="center"/>
    </xf>
    <xf numFmtId="164" fontId="11" fillId="0" borderId="26" xfId="0" applyNumberFormat="1" applyFont="1" applyFill="1" applyBorder="1" applyAlignment="1">
      <alignment horizontal="center"/>
    </xf>
    <xf numFmtId="0" fontId="34" fillId="0" borderId="12" xfId="0" applyFont="1" applyBorder="1"/>
    <xf numFmtId="0" fontId="34" fillId="0" borderId="0" xfId="0" applyFont="1" applyBorder="1"/>
    <xf numFmtId="0" fontId="34" fillId="0" borderId="18" xfId="0" applyFont="1" applyBorder="1"/>
    <xf numFmtId="0" fontId="34" fillId="0" borderId="1" xfId="0" applyFont="1" applyBorder="1"/>
    <xf numFmtId="0" fontId="34" fillId="0" borderId="21" xfId="0" applyFont="1" applyBorder="1"/>
    <xf numFmtId="0" fontId="34" fillId="7" borderId="20" xfId="0" applyFont="1" applyFill="1" applyBorder="1" applyAlignment="1">
      <alignment horizontal="center"/>
    </xf>
    <xf numFmtId="0" fontId="34" fillId="0" borderId="30" xfId="0" applyFont="1" applyBorder="1"/>
    <xf numFmtId="5" fontId="34" fillId="7" borderId="22" xfId="0" applyNumberFormat="1" applyFont="1" applyFill="1" applyBorder="1" applyAlignment="1">
      <alignment horizontal="center"/>
    </xf>
    <xf numFmtId="165" fontId="34" fillId="7" borderId="24" xfId="1" applyNumberFormat="1" applyFont="1" applyFill="1" applyBorder="1" applyAlignment="1">
      <alignment horizontal="center"/>
    </xf>
    <xf numFmtId="165" fontId="35" fillId="8" borderId="3" xfId="0" applyNumberFormat="1" applyFont="1" applyFill="1" applyBorder="1" applyAlignment="1">
      <alignment horizontal="center"/>
    </xf>
    <xf numFmtId="0" fontId="34" fillId="0" borderId="31" xfId="0" applyFont="1" applyBorder="1"/>
    <xf numFmtId="164" fontId="2" fillId="0" borderId="0" xfId="0" applyNumberFormat="1" applyFont="1" applyBorder="1"/>
    <xf numFmtId="165" fontId="35" fillId="0" borderId="0" xfId="0" applyNumberFormat="1" applyFont="1" applyFill="1" applyBorder="1" applyAlignment="1">
      <alignment horizontal="center"/>
    </xf>
    <xf numFmtId="0" fontId="34" fillId="0" borderId="32" xfId="0" applyFont="1" applyBorder="1"/>
    <xf numFmtId="0" fontId="34" fillId="0" borderId="33" xfId="0" applyFont="1" applyBorder="1"/>
    <xf numFmtId="0" fontId="34" fillId="0" borderId="25" xfId="0" applyFont="1" applyBorder="1"/>
    <xf numFmtId="0" fontId="12" fillId="0" borderId="34" xfId="0" applyFont="1" applyBorder="1" applyAlignment="1">
      <alignment horizontal="left"/>
    </xf>
    <xf numFmtId="0" fontId="12" fillId="0" borderId="19" xfId="0" applyFont="1" applyBorder="1" applyAlignment="1">
      <alignment horizontal="left"/>
    </xf>
    <xf numFmtId="0" fontId="12" fillId="0" borderId="20" xfId="0" applyFont="1" applyBorder="1" applyAlignment="1">
      <alignment horizontal="center"/>
    </xf>
    <xf numFmtId="164" fontId="12" fillId="0" borderId="24" xfId="0" applyNumberFormat="1" applyFont="1" applyBorder="1" applyAlignment="1">
      <alignment horizontal="center"/>
    </xf>
    <xf numFmtId="165" fontId="12" fillId="0" borderId="20" xfId="0" applyNumberFormat="1" applyFont="1" applyBorder="1" applyAlignment="1">
      <alignment horizontal="center"/>
    </xf>
    <xf numFmtId="168" fontId="8" fillId="7" borderId="21" xfId="0" applyNumberFormat="1" applyFont="1" applyFill="1" applyBorder="1" applyAlignment="1">
      <alignment horizontal="center"/>
    </xf>
    <xf numFmtId="0" fontId="2" fillId="0" borderId="9" xfId="0" applyFont="1" applyBorder="1" applyAlignment="1">
      <alignment horizontal="left"/>
    </xf>
    <xf numFmtId="0" fontId="2" fillId="0" borderId="8" xfId="0" applyFont="1" applyBorder="1" applyAlignment="1">
      <alignment horizontal="left"/>
    </xf>
    <xf numFmtId="0" fontId="3" fillId="0" borderId="0" xfId="3"/>
    <xf numFmtId="0" fontId="2" fillId="0" borderId="0" xfId="3" applyFont="1"/>
    <xf numFmtId="0" fontId="3" fillId="0" borderId="0" xfId="3" applyAlignment="1">
      <alignment horizontal="left"/>
    </xf>
    <xf numFmtId="0" fontId="13" fillId="0" borderId="0" xfId="3" applyFont="1" applyAlignment="1">
      <alignment horizontal="center"/>
    </xf>
    <xf numFmtId="10" fontId="14" fillId="0" borderId="6" xfId="3" applyNumberFormat="1" applyFont="1" applyBorder="1" applyAlignment="1">
      <alignment horizontal="center"/>
    </xf>
    <xf numFmtId="0" fontId="14" fillId="0" borderId="1" xfId="3" applyFont="1" applyBorder="1"/>
    <xf numFmtId="0" fontId="13" fillId="0" borderId="35" xfId="3" applyFont="1" applyBorder="1"/>
    <xf numFmtId="0" fontId="13" fillId="0" borderId="36" xfId="3" applyFont="1" applyBorder="1"/>
    <xf numFmtId="6" fontId="14" fillId="0" borderId="37" xfId="3" applyNumberFormat="1" applyFont="1" applyBorder="1" applyAlignment="1">
      <alignment horizontal="center"/>
    </xf>
    <xf numFmtId="0" fontId="14" fillId="0" borderId="0" xfId="3" applyFont="1"/>
    <xf numFmtId="0" fontId="13" fillId="0" borderId="38" xfId="3" applyFont="1" applyBorder="1"/>
    <xf numFmtId="9" fontId="13" fillId="0" borderId="0" xfId="3" applyNumberFormat="1" applyFont="1" applyAlignment="1">
      <alignment horizontal="center"/>
    </xf>
    <xf numFmtId="9" fontId="14" fillId="2" borderId="14" xfId="3" applyNumberFormat="1" applyFont="1" applyFill="1" applyBorder="1" applyAlignment="1" applyProtection="1">
      <alignment horizontal="center"/>
      <protection locked="0"/>
    </xf>
    <xf numFmtId="165" fontId="14" fillId="0" borderId="4" xfId="3" applyNumberFormat="1" applyFont="1" applyBorder="1" applyAlignment="1">
      <alignment horizontal="center"/>
    </xf>
    <xf numFmtId="4" fontId="14" fillId="0" borderId="4" xfId="3" applyNumberFormat="1" applyFont="1" applyBorder="1" applyAlignment="1">
      <alignment horizontal="center"/>
    </xf>
    <xf numFmtId="0" fontId="13" fillId="0" borderId="0" xfId="3" applyFont="1" applyAlignment="1">
      <alignment wrapText="1"/>
    </xf>
    <xf numFmtId="0" fontId="13" fillId="0" borderId="0" xfId="3" applyFont="1"/>
    <xf numFmtId="0" fontId="13" fillId="0" borderId="39" xfId="3" applyFont="1" applyBorder="1"/>
    <xf numFmtId="5" fontId="3" fillId="0" borderId="0" xfId="6" applyNumberFormat="1"/>
    <xf numFmtId="6" fontId="14" fillId="0" borderId="4" xfId="3" applyNumberFormat="1" applyFont="1" applyBorder="1" applyAlignment="1">
      <alignment horizontal="center"/>
    </xf>
    <xf numFmtId="164" fontId="14" fillId="0" borderId="5" xfId="3" applyNumberFormat="1" applyFont="1" applyBorder="1" applyAlignment="1">
      <alignment horizontal="center"/>
    </xf>
    <xf numFmtId="0" fontId="14" fillId="0" borderId="40" xfId="3" applyFont="1" applyBorder="1"/>
    <xf numFmtId="0" fontId="13" fillId="0" borderId="41" xfId="3" applyFont="1" applyBorder="1"/>
    <xf numFmtId="0" fontId="13" fillId="0" borderId="0" xfId="3" applyFont="1" applyAlignment="1">
      <alignment horizontal="left"/>
    </xf>
    <xf numFmtId="6" fontId="14" fillId="0" borderId="42" xfId="3" applyNumberFormat="1" applyFont="1" applyBorder="1" applyAlignment="1">
      <alignment horizontal="center"/>
    </xf>
    <xf numFmtId="0" fontId="13" fillId="0" borderId="43" xfId="3" applyFont="1" applyBorder="1"/>
    <xf numFmtId="0" fontId="13" fillId="0" borderId="44" xfId="3" applyFont="1" applyBorder="1"/>
    <xf numFmtId="1" fontId="14" fillId="2" borderId="4" xfId="3" applyNumberFormat="1" applyFont="1" applyFill="1" applyBorder="1" applyAlignment="1" applyProtection="1">
      <alignment horizontal="center"/>
      <protection locked="0"/>
    </xf>
    <xf numFmtId="0" fontId="13" fillId="0" borderId="38" xfId="3" applyFont="1" applyBorder="1" applyAlignment="1">
      <alignment horizontal="left"/>
    </xf>
    <xf numFmtId="0" fontId="13" fillId="0" borderId="10" xfId="3" applyFont="1" applyBorder="1" applyAlignment="1">
      <alignment horizontal="left"/>
    </xf>
    <xf numFmtId="6" fontId="14" fillId="0" borderId="45" xfId="3" applyNumberFormat="1" applyFont="1" applyBorder="1" applyAlignment="1">
      <alignment horizontal="center"/>
    </xf>
    <xf numFmtId="164" fontId="14" fillId="7" borderId="3" xfId="3" applyNumberFormat="1" applyFont="1" applyFill="1" applyBorder="1" applyAlignment="1" applyProtection="1">
      <alignment horizontal="center"/>
      <protection locked="0"/>
    </xf>
    <xf numFmtId="10" fontId="14" fillId="2" borderId="4" xfId="3" applyNumberFormat="1" applyFont="1" applyFill="1" applyBorder="1" applyAlignment="1" applyProtection="1">
      <alignment horizontal="center"/>
      <protection locked="0"/>
    </xf>
    <xf numFmtId="164" fontId="14" fillId="2" borderId="4" xfId="3" applyNumberFormat="1" applyFont="1" applyFill="1" applyBorder="1" applyAlignment="1" applyProtection="1">
      <alignment horizontal="center"/>
      <protection locked="0"/>
    </xf>
    <xf numFmtId="0" fontId="13" fillId="0" borderId="46" xfId="3" applyFont="1" applyBorder="1" applyAlignment="1">
      <alignment horizontal="left"/>
    </xf>
    <xf numFmtId="0" fontId="13" fillId="0" borderId="47" xfId="3" applyFont="1" applyBorder="1" applyAlignment="1">
      <alignment horizontal="left"/>
    </xf>
    <xf numFmtId="164" fontId="14" fillId="0" borderId="8" xfId="3" applyNumberFormat="1" applyFont="1" applyBorder="1" applyAlignment="1">
      <alignment horizontal="center"/>
    </xf>
    <xf numFmtId="165" fontId="14" fillId="0" borderId="0" xfId="3" applyNumberFormat="1" applyFont="1"/>
    <xf numFmtId="165" fontId="14" fillId="0" borderId="2" xfId="3" applyNumberFormat="1" applyFont="1" applyBorder="1"/>
    <xf numFmtId="6" fontId="14" fillId="0" borderId="18" xfId="3" applyNumberFormat="1" applyFont="1" applyBorder="1" applyAlignment="1">
      <alignment horizontal="center"/>
    </xf>
    <xf numFmtId="5" fontId="14" fillId="0" borderId="2" xfId="3" applyNumberFormat="1" applyFont="1" applyBorder="1" applyAlignment="1">
      <alignment horizontal="center"/>
    </xf>
    <xf numFmtId="0" fontId="13" fillId="0" borderId="1" xfId="3" applyFont="1" applyBorder="1"/>
    <xf numFmtId="0" fontId="13" fillId="0" borderId="18" xfId="3" applyFont="1" applyBorder="1"/>
    <xf numFmtId="165" fontId="14" fillId="0" borderId="48" xfId="3" applyNumberFormat="1" applyFont="1" applyBorder="1"/>
    <xf numFmtId="6" fontId="14" fillId="0" borderId="48" xfId="3" applyNumberFormat="1" applyFont="1" applyBorder="1" applyAlignment="1">
      <alignment horizontal="center"/>
    </xf>
    <xf numFmtId="164" fontId="14" fillId="3" borderId="32" xfId="3" applyNumberFormat="1" applyFont="1" applyFill="1" applyBorder="1" applyAlignment="1" applyProtection="1">
      <alignment horizontal="center"/>
      <protection locked="0"/>
    </xf>
    <xf numFmtId="5" fontId="14" fillId="0" borderId="49" xfId="3" applyNumberFormat="1" applyFont="1" applyBorder="1" applyAlignment="1">
      <alignment horizontal="center"/>
    </xf>
    <xf numFmtId="164" fontId="14" fillId="2" borderId="32" xfId="3" applyNumberFormat="1" applyFont="1" applyFill="1" applyBorder="1" applyAlignment="1" applyProtection="1">
      <alignment horizontal="center"/>
      <protection locked="0"/>
    </xf>
    <xf numFmtId="0" fontId="14" fillId="9" borderId="3" xfId="3" applyFont="1" applyFill="1" applyBorder="1"/>
    <xf numFmtId="165" fontId="14" fillId="0" borderId="38" xfId="3" applyNumberFormat="1" applyFont="1" applyBorder="1"/>
    <xf numFmtId="6" fontId="14" fillId="0" borderId="38" xfId="3" applyNumberFormat="1" applyFont="1" applyBorder="1" applyAlignment="1">
      <alignment horizontal="center"/>
    </xf>
    <xf numFmtId="164" fontId="14" fillId="3" borderId="30" xfId="3" applyNumberFormat="1" applyFont="1" applyFill="1" applyBorder="1" applyAlignment="1" applyProtection="1">
      <alignment horizontal="center"/>
      <protection locked="0"/>
    </xf>
    <xf numFmtId="5" fontId="14" fillId="0" borderId="22" xfId="3" applyNumberFormat="1" applyFont="1" applyBorder="1" applyAlignment="1">
      <alignment horizontal="center"/>
    </xf>
    <xf numFmtId="164" fontId="14" fillId="2" borderId="30" xfId="3" applyNumberFormat="1" applyFont="1" applyFill="1" applyBorder="1" applyAlignment="1" applyProtection="1">
      <alignment horizontal="center"/>
      <protection locked="0"/>
    </xf>
    <xf numFmtId="0" fontId="14" fillId="0" borderId="11" xfId="3" applyFont="1" applyBorder="1" applyAlignment="1">
      <alignment horizontal="left"/>
    </xf>
    <xf numFmtId="0" fontId="14" fillId="0" borderId="10" xfId="3" applyFont="1" applyBorder="1" applyAlignment="1">
      <alignment horizontal="left"/>
    </xf>
    <xf numFmtId="0" fontId="14" fillId="10" borderId="3" xfId="3" applyFont="1" applyFill="1" applyBorder="1"/>
    <xf numFmtId="164" fontId="13" fillId="0" borderId="5" xfId="3" applyNumberFormat="1" applyFont="1" applyBorder="1" applyAlignment="1">
      <alignment horizontal="center"/>
    </xf>
    <xf numFmtId="0" fontId="14" fillId="11" borderId="6" xfId="3" applyFont="1" applyFill="1" applyBorder="1"/>
    <xf numFmtId="164" fontId="14" fillId="0" borderId="37" xfId="3" applyNumberFormat="1" applyFont="1" applyBorder="1" applyAlignment="1">
      <alignment horizontal="center"/>
    </xf>
    <xf numFmtId="0" fontId="13" fillId="0" borderId="50" xfId="3" applyFont="1" applyBorder="1"/>
    <xf numFmtId="5" fontId="14" fillId="0" borderId="30" xfId="3" applyNumberFormat="1" applyFont="1" applyBorder="1" applyAlignment="1">
      <alignment horizontal="center"/>
    </xf>
    <xf numFmtId="165" fontId="14" fillId="2" borderId="3" xfId="3" applyNumberFormat="1" applyFont="1" applyFill="1" applyBorder="1" applyAlignment="1" applyProtection="1">
      <alignment horizontal="center"/>
      <protection locked="0"/>
    </xf>
    <xf numFmtId="0" fontId="14" fillId="0" borderId="10" xfId="3" applyFont="1" applyBorder="1"/>
    <xf numFmtId="164" fontId="14" fillId="0" borderId="4" xfId="3" applyNumberFormat="1" applyFont="1" applyBorder="1" applyAlignment="1">
      <alignment horizontal="center"/>
    </xf>
    <xf numFmtId="0" fontId="14" fillId="0" borderId="39" xfId="3" applyFont="1" applyBorder="1"/>
    <xf numFmtId="164" fontId="14" fillId="0" borderId="22" xfId="3" applyNumberFormat="1" applyFont="1" applyBorder="1" applyAlignment="1">
      <alignment horizontal="center"/>
    </xf>
    <xf numFmtId="0" fontId="14" fillId="0" borderId="51" xfId="3" applyFont="1" applyBorder="1"/>
    <xf numFmtId="0" fontId="14" fillId="0" borderId="30" xfId="3" applyFont="1" applyBorder="1"/>
    <xf numFmtId="165" fontId="14" fillId="2" borderId="4" xfId="3" applyNumberFormat="1" applyFont="1" applyFill="1" applyBorder="1" applyAlignment="1" applyProtection="1">
      <alignment horizontal="center"/>
      <protection locked="0"/>
    </xf>
    <xf numFmtId="0" fontId="13" fillId="0" borderId="50" xfId="3" applyFont="1" applyBorder="1" applyAlignment="1">
      <alignment horizontal="left"/>
    </xf>
    <xf numFmtId="164" fontId="14" fillId="0" borderId="52" xfId="3" applyNumberFormat="1" applyFont="1" applyBorder="1" applyAlignment="1">
      <alignment horizontal="center"/>
    </xf>
    <xf numFmtId="0" fontId="14" fillId="0" borderId="47" xfId="3" applyFont="1" applyBorder="1"/>
    <xf numFmtId="165" fontId="14" fillId="0" borderId="53" xfId="3" applyNumberFormat="1" applyFont="1" applyBorder="1"/>
    <xf numFmtId="164" fontId="14" fillId="3" borderId="33" xfId="3" applyNumberFormat="1" applyFont="1" applyFill="1" applyBorder="1" applyAlignment="1" applyProtection="1">
      <alignment horizontal="center"/>
      <protection locked="0"/>
    </xf>
    <xf numFmtId="5" fontId="14" fillId="0" borderId="54" xfId="3" applyNumberFormat="1" applyFont="1" applyBorder="1" applyAlignment="1">
      <alignment horizontal="center"/>
    </xf>
    <xf numFmtId="164" fontId="14" fillId="2" borderId="33" xfId="3" applyNumberFormat="1" applyFont="1" applyFill="1" applyBorder="1" applyAlignment="1" applyProtection="1">
      <alignment horizontal="center"/>
      <protection locked="0"/>
    </xf>
    <xf numFmtId="0" fontId="16" fillId="6" borderId="26" xfId="3" applyFont="1" applyFill="1" applyBorder="1" applyAlignment="1">
      <alignment horizontal="center"/>
    </xf>
    <xf numFmtId="0" fontId="17" fillId="6" borderId="13" xfId="3" applyFont="1" applyFill="1" applyBorder="1" applyAlignment="1">
      <alignment horizontal="center"/>
    </xf>
    <xf numFmtId="0" fontId="18" fillId="6" borderId="14" xfId="3" applyFont="1" applyFill="1" applyBorder="1"/>
    <xf numFmtId="0" fontId="17" fillId="6" borderId="13" xfId="3" applyFont="1" applyFill="1" applyBorder="1"/>
    <xf numFmtId="0" fontId="14" fillId="0" borderId="15" xfId="3" applyFont="1" applyBorder="1"/>
    <xf numFmtId="164" fontId="14" fillId="0" borderId="12" xfId="3" applyNumberFormat="1" applyFont="1" applyBorder="1" applyAlignment="1">
      <alignment horizontal="center"/>
    </xf>
    <xf numFmtId="5" fontId="14" fillId="0" borderId="15" xfId="3" applyNumberFormat="1" applyFont="1" applyBorder="1" applyAlignment="1">
      <alignment horizontal="center"/>
    </xf>
    <xf numFmtId="164" fontId="14" fillId="0" borderId="12" xfId="3" applyNumberFormat="1" applyFont="1" applyBorder="1"/>
    <xf numFmtId="0" fontId="14" fillId="0" borderId="12" xfId="3" applyFont="1" applyBorder="1"/>
    <xf numFmtId="38" fontId="14" fillId="0" borderId="2" xfId="3" applyNumberFormat="1" applyFont="1" applyBorder="1" applyAlignment="1">
      <alignment horizontal="center"/>
    </xf>
    <xf numFmtId="164" fontId="14" fillId="0" borderId="48" xfId="3" applyNumberFormat="1" applyFont="1" applyBorder="1" applyAlignment="1">
      <alignment horizontal="center"/>
    </xf>
    <xf numFmtId="164" fontId="14" fillId="0" borderId="55" xfId="3" applyNumberFormat="1" applyFont="1" applyBorder="1" applyAlignment="1">
      <alignment horizontal="center"/>
    </xf>
    <xf numFmtId="6" fontId="14" fillId="0" borderId="33" xfId="3" applyNumberFormat="1" applyFont="1" applyBorder="1" applyAlignment="1">
      <alignment horizontal="center"/>
    </xf>
    <xf numFmtId="38" fontId="14" fillId="0" borderId="22" xfId="3" applyNumberFormat="1" applyFont="1" applyBorder="1" applyAlignment="1">
      <alignment horizontal="center"/>
    </xf>
    <xf numFmtId="0" fontId="14" fillId="0" borderId="56" xfId="3" applyFont="1" applyBorder="1"/>
    <xf numFmtId="9" fontId="14" fillId="2" borderId="4" xfId="3" applyNumberFormat="1" applyFont="1" applyFill="1" applyBorder="1" applyAlignment="1" applyProtection="1">
      <alignment horizontal="center"/>
      <protection locked="0"/>
    </xf>
    <xf numFmtId="164" fontId="14" fillId="0" borderId="57" xfId="3" applyNumberFormat="1" applyFont="1" applyBorder="1" applyAlignment="1">
      <alignment horizontal="center"/>
    </xf>
    <xf numFmtId="9" fontId="14" fillId="7" borderId="3" xfId="3" applyNumberFormat="1" applyFont="1" applyFill="1" applyBorder="1" applyAlignment="1" applyProtection="1">
      <alignment horizontal="center"/>
      <protection locked="0"/>
    </xf>
    <xf numFmtId="0" fontId="17" fillId="6" borderId="14" xfId="3" applyFont="1" applyFill="1" applyBorder="1"/>
    <xf numFmtId="164" fontId="14" fillId="0" borderId="0" xfId="3" applyNumberFormat="1" applyFont="1"/>
    <xf numFmtId="0" fontId="13" fillId="0" borderId="12" xfId="3" applyFont="1" applyBorder="1"/>
    <xf numFmtId="9" fontId="14" fillId="0" borderId="5" xfId="3" applyNumberFormat="1" applyFont="1" applyBorder="1" applyAlignment="1">
      <alignment horizontal="center"/>
    </xf>
    <xf numFmtId="7" fontId="13" fillId="0" borderId="24" xfId="3" applyNumberFormat="1" applyFont="1" applyBorder="1" applyAlignment="1">
      <alignment horizontal="center"/>
    </xf>
    <xf numFmtId="164" fontId="14" fillId="0" borderId="0" xfId="3" applyNumberFormat="1" applyFont="1" applyAlignment="1">
      <alignment horizontal="center"/>
    </xf>
    <xf numFmtId="9" fontId="14" fillId="0" borderId="4" xfId="3" applyNumberFormat="1" applyFont="1" applyBorder="1" applyAlignment="1">
      <alignment horizontal="center"/>
    </xf>
    <xf numFmtId="3" fontId="14" fillId="2" borderId="22" xfId="3" applyNumberFormat="1" applyFont="1" applyFill="1" applyBorder="1" applyAlignment="1" applyProtection="1">
      <alignment horizontal="center"/>
      <protection locked="0"/>
    </xf>
    <xf numFmtId="6" fontId="14" fillId="0" borderId="58" xfId="3" applyNumberFormat="1" applyFont="1" applyBorder="1" applyAlignment="1">
      <alignment horizontal="center"/>
    </xf>
    <xf numFmtId="0" fontId="13" fillId="0" borderId="2" xfId="3" applyFont="1" applyBorder="1"/>
    <xf numFmtId="9" fontId="14" fillId="0" borderId="52" xfId="3" applyNumberFormat="1" applyFont="1" applyBorder="1" applyAlignment="1">
      <alignment horizontal="center"/>
    </xf>
    <xf numFmtId="164" fontId="13" fillId="0" borderId="22" xfId="3" applyNumberFormat="1" applyFont="1" applyBorder="1" applyAlignment="1">
      <alignment horizontal="center"/>
    </xf>
    <xf numFmtId="0" fontId="2" fillId="0" borderId="0" xfId="3" applyFont="1" applyAlignment="1">
      <alignment horizontal="left"/>
    </xf>
    <xf numFmtId="0" fontId="2" fillId="0" borderId="35" xfId="3" applyFont="1" applyBorder="1" applyAlignment="1">
      <alignment horizontal="left"/>
    </xf>
    <xf numFmtId="0" fontId="2" fillId="0" borderId="59" xfId="3" applyFont="1" applyBorder="1" applyAlignment="1">
      <alignment horizontal="left"/>
    </xf>
    <xf numFmtId="0" fontId="2" fillId="0" borderId="36" xfId="3" applyFont="1" applyBorder="1" applyAlignment="1">
      <alignment horizontal="left"/>
    </xf>
    <xf numFmtId="0" fontId="14" fillId="0" borderId="48" xfId="3" applyFont="1" applyBorder="1"/>
    <xf numFmtId="0" fontId="14" fillId="0" borderId="60" xfId="3" applyFont="1" applyBorder="1"/>
    <xf numFmtId="164" fontId="14" fillId="2" borderId="22" xfId="3" applyNumberFormat="1" applyFont="1" applyFill="1" applyBorder="1" applyAlignment="1" applyProtection="1">
      <alignment horizontal="center"/>
      <protection locked="0"/>
    </xf>
    <xf numFmtId="164" fontId="14" fillId="2" borderId="46" xfId="3" applyNumberFormat="1" applyFont="1" applyFill="1" applyBorder="1" applyAlignment="1" applyProtection="1">
      <alignment horizontal="center"/>
      <protection locked="0"/>
    </xf>
    <xf numFmtId="164" fontId="14" fillId="0" borderId="52" xfId="3" applyNumberFormat="1" applyFont="1" applyBorder="1"/>
    <xf numFmtId="0" fontId="14" fillId="2" borderId="54" xfId="3" applyFont="1" applyFill="1" applyBorder="1" applyAlignment="1" applyProtection="1">
      <alignment horizontal="center"/>
      <protection locked="0"/>
    </xf>
    <xf numFmtId="0" fontId="14" fillId="6" borderId="26" xfId="3" applyFont="1" applyFill="1" applyBorder="1"/>
    <xf numFmtId="0" fontId="14" fillId="6" borderId="14" xfId="3" applyFont="1" applyFill="1" applyBorder="1"/>
    <xf numFmtId="0" fontId="14" fillId="6" borderId="13" xfId="3" applyFont="1" applyFill="1" applyBorder="1"/>
    <xf numFmtId="0" fontId="13" fillId="0" borderId="47" xfId="3" applyFont="1" applyBorder="1"/>
    <xf numFmtId="0" fontId="3" fillId="0" borderId="15" xfId="3" applyBorder="1"/>
    <xf numFmtId="0" fontId="2" fillId="0" borderId="12" xfId="3" applyFont="1" applyBorder="1"/>
    <xf numFmtId="14" fontId="18" fillId="2" borderId="26" xfId="3" applyNumberFormat="1" applyFont="1" applyFill="1" applyBorder="1" applyProtection="1">
      <protection locked="0"/>
    </xf>
    <xf numFmtId="0" fontId="20" fillId="4" borderId="15" xfId="3" applyFont="1" applyFill="1" applyBorder="1" applyAlignment="1">
      <alignment horizontal="center" vertical="center"/>
    </xf>
    <xf numFmtId="0" fontId="20" fillId="4" borderId="0" xfId="3" applyFont="1" applyFill="1" applyAlignment="1">
      <alignment horizontal="center" vertical="center"/>
    </xf>
    <xf numFmtId="0" fontId="20" fillId="4" borderId="12" xfId="3" applyFont="1" applyFill="1" applyBorder="1" applyAlignment="1">
      <alignment horizontal="center" vertical="center"/>
    </xf>
    <xf numFmtId="0" fontId="21" fillId="0" borderId="0" xfId="3" applyFont="1"/>
    <xf numFmtId="165" fontId="14" fillId="0" borderId="6" xfId="3" applyNumberFormat="1" applyFont="1" applyBorder="1" applyAlignment="1">
      <alignment horizontal="center"/>
    </xf>
    <xf numFmtId="6" fontId="14" fillId="0" borderId="22" xfId="3" applyNumberFormat="1" applyFont="1" applyBorder="1" applyAlignment="1">
      <alignment horizontal="center"/>
    </xf>
    <xf numFmtId="9" fontId="14" fillId="0" borderId="1" xfId="3" applyNumberFormat="1" applyFont="1" applyBorder="1" applyAlignment="1">
      <alignment horizontal="center"/>
    </xf>
    <xf numFmtId="165" fontId="14" fillId="0" borderId="38" xfId="3" applyNumberFormat="1" applyFont="1" applyBorder="1" applyAlignment="1">
      <alignment horizontal="center"/>
    </xf>
    <xf numFmtId="0" fontId="14" fillId="0" borderId="2" xfId="3" applyFont="1" applyBorder="1"/>
    <xf numFmtId="165" fontId="14" fillId="0" borderId="22" xfId="3" applyNumberFormat="1" applyFont="1" applyBorder="1" applyAlignment="1">
      <alignment horizontal="center"/>
    </xf>
    <xf numFmtId="4" fontId="14" fillId="0" borderId="38" xfId="3" applyNumberFormat="1" applyFont="1" applyBorder="1" applyAlignment="1">
      <alignment horizontal="center"/>
    </xf>
    <xf numFmtId="169" fontId="14" fillId="0" borderId="22" xfId="3" applyNumberFormat="1" applyFont="1" applyBorder="1" applyAlignment="1">
      <alignment horizontal="center"/>
    </xf>
    <xf numFmtId="6" fontId="14" fillId="0" borderId="53" xfId="3" applyNumberFormat="1" applyFont="1" applyBorder="1" applyAlignment="1">
      <alignment horizontal="center"/>
    </xf>
    <xf numFmtId="6" fontId="14" fillId="0" borderId="54" xfId="3" applyNumberFormat="1" applyFont="1" applyBorder="1" applyAlignment="1">
      <alignment horizontal="center"/>
    </xf>
    <xf numFmtId="0" fontId="13" fillId="0" borderId="61" xfId="3" applyFont="1" applyBorder="1"/>
    <xf numFmtId="0" fontId="13" fillId="0" borderId="11" xfId="3" applyFont="1" applyBorder="1" applyAlignment="1">
      <alignment horizontal="left"/>
    </xf>
    <xf numFmtId="164" fontId="14" fillId="0" borderId="15" xfId="3" applyNumberFormat="1" applyFont="1" applyBorder="1" applyAlignment="1">
      <alignment horizontal="center"/>
    </xf>
    <xf numFmtId="0" fontId="14" fillId="0" borderId="7" xfId="3" applyFont="1" applyBorder="1"/>
    <xf numFmtId="0" fontId="13" fillId="0" borderId="62" xfId="3" applyFont="1" applyBorder="1" applyAlignment="1">
      <alignment horizontal="left"/>
    </xf>
    <xf numFmtId="164" fontId="14" fillId="0" borderId="16" xfId="3" applyNumberFormat="1" applyFont="1" applyBorder="1" applyAlignment="1">
      <alignment horizontal="center"/>
    </xf>
    <xf numFmtId="165" fontId="14" fillId="0" borderId="2" xfId="3" applyNumberFormat="1" applyFont="1" applyBorder="1" applyAlignment="1">
      <alignment horizontal="center"/>
    </xf>
    <xf numFmtId="165" fontId="14" fillId="0" borderId="48" xfId="3" applyNumberFormat="1" applyFont="1" applyBorder="1" applyAlignment="1">
      <alignment horizontal="center"/>
    </xf>
    <xf numFmtId="164" fontId="14" fillId="12" borderId="32" xfId="3" applyNumberFormat="1" applyFont="1" applyFill="1" applyBorder="1" applyAlignment="1" applyProtection="1">
      <alignment horizontal="center"/>
      <protection locked="0"/>
    </xf>
    <xf numFmtId="164" fontId="14" fillId="12" borderId="30" xfId="3" applyNumberFormat="1" applyFont="1" applyFill="1" applyBorder="1" applyAlignment="1" applyProtection="1">
      <alignment horizontal="center"/>
      <protection locked="0"/>
    </xf>
    <xf numFmtId="164" fontId="14" fillId="0" borderId="63" xfId="3" applyNumberFormat="1" applyFont="1" applyBorder="1" applyAlignment="1">
      <alignment horizontal="center"/>
    </xf>
    <xf numFmtId="164" fontId="13" fillId="0" borderId="6" xfId="3" applyNumberFormat="1" applyFont="1" applyBorder="1" applyAlignment="1">
      <alignment horizontal="center"/>
    </xf>
    <xf numFmtId="164" fontId="14" fillId="0" borderId="26" xfId="3" applyNumberFormat="1" applyFont="1" applyBorder="1" applyAlignment="1">
      <alignment horizontal="center"/>
    </xf>
    <xf numFmtId="0" fontId="13" fillId="0" borderId="3" xfId="3" applyFont="1" applyBorder="1"/>
    <xf numFmtId="164" fontId="14" fillId="0" borderId="30" xfId="3" applyNumberFormat="1" applyFont="1" applyBorder="1" applyAlignment="1">
      <alignment horizontal="center"/>
    </xf>
    <xf numFmtId="164" fontId="14" fillId="0" borderId="50" xfId="3" applyNumberFormat="1" applyFont="1" applyBorder="1" applyAlignment="1">
      <alignment horizontal="center"/>
    </xf>
    <xf numFmtId="165" fontId="14" fillId="0" borderId="3" xfId="3" applyNumberFormat="1" applyFont="1" applyBorder="1" applyAlignment="1">
      <alignment horizontal="center"/>
    </xf>
    <xf numFmtId="165" fontId="14" fillId="0" borderId="53" xfId="3" applyNumberFormat="1" applyFont="1" applyBorder="1" applyAlignment="1">
      <alignment horizontal="center"/>
    </xf>
    <xf numFmtId="164" fontId="14" fillId="12" borderId="33" xfId="3" applyNumberFormat="1" applyFont="1" applyFill="1" applyBorder="1" applyAlignment="1" applyProtection="1">
      <alignment horizontal="center"/>
      <protection locked="0"/>
    </xf>
    <xf numFmtId="0" fontId="16" fillId="6" borderId="26" xfId="3" applyFont="1" applyFill="1" applyBorder="1"/>
    <xf numFmtId="49" fontId="17" fillId="6" borderId="13" xfId="3" applyNumberFormat="1" applyFont="1" applyFill="1" applyBorder="1" applyAlignment="1">
      <alignment horizontal="center"/>
    </xf>
    <xf numFmtId="164" fontId="14" fillId="0" borderId="64" xfId="3" applyNumberFormat="1" applyFont="1" applyBorder="1" applyAlignment="1">
      <alignment horizontal="center"/>
    </xf>
    <xf numFmtId="1" fontId="14" fillId="0" borderId="4" xfId="3" applyNumberFormat="1" applyFont="1" applyBorder="1" applyAlignment="1">
      <alignment horizontal="center"/>
    </xf>
    <xf numFmtId="164" fontId="14" fillId="0" borderId="31" xfId="3" applyNumberFormat="1" applyFont="1" applyBorder="1" applyAlignment="1">
      <alignment horizontal="center"/>
    </xf>
    <xf numFmtId="10" fontId="14" fillId="0" borderId="4" xfId="3" applyNumberFormat="1" applyFont="1" applyBorder="1" applyAlignment="1">
      <alignment horizontal="center"/>
    </xf>
    <xf numFmtId="38" fontId="14" fillId="0" borderId="54" xfId="3" applyNumberFormat="1" applyFont="1" applyBorder="1" applyAlignment="1">
      <alignment horizontal="center"/>
    </xf>
    <xf numFmtId="0" fontId="14" fillId="0" borderId="65" xfId="3" applyFont="1" applyBorder="1"/>
    <xf numFmtId="9" fontId="14" fillId="12" borderId="3" xfId="3" applyNumberFormat="1" applyFont="1" applyFill="1" applyBorder="1" applyAlignment="1" applyProtection="1">
      <alignment horizontal="center"/>
      <protection locked="0"/>
    </xf>
    <xf numFmtId="3" fontId="14" fillId="0" borderId="63" xfId="3" applyNumberFormat="1" applyFont="1" applyBorder="1" applyAlignment="1">
      <alignment horizontal="center"/>
    </xf>
    <xf numFmtId="0" fontId="14" fillId="0" borderId="63" xfId="3" applyFont="1" applyBorder="1" applyAlignment="1">
      <alignment horizontal="center"/>
    </xf>
    <xf numFmtId="0" fontId="2" fillId="5" borderId="50" xfId="3" applyFont="1" applyFill="1" applyBorder="1"/>
    <xf numFmtId="0" fontId="2" fillId="5" borderId="39" xfId="3" applyFont="1" applyFill="1" applyBorder="1"/>
    <xf numFmtId="164" fontId="0" fillId="7" borderId="34" xfId="0" applyNumberFormat="1" applyFill="1" applyBorder="1" applyAlignment="1">
      <alignment horizontal="center"/>
    </xf>
    <xf numFmtId="164" fontId="0" fillId="7" borderId="19" xfId="0" applyNumberFormat="1" applyFill="1" applyBorder="1" applyAlignment="1">
      <alignment horizontal="center"/>
    </xf>
    <xf numFmtId="164" fontId="0" fillId="7" borderId="20" xfId="0" applyNumberFormat="1" applyFill="1" applyBorder="1" applyAlignment="1">
      <alignment horizontal="center"/>
    </xf>
    <xf numFmtId="0" fontId="3" fillId="4" borderId="0" xfId="3" applyFill="1"/>
    <xf numFmtId="0" fontId="3" fillId="4" borderId="0" xfId="3" applyFill="1" applyAlignment="1">
      <alignment wrapText="1"/>
    </xf>
    <xf numFmtId="0" fontId="25" fillId="4" borderId="0" xfId="3" applyFont="1" applyFill="1" applyAlignment="1">
      <alignment horizontal="center" wrapText="1"/>
    </xf>
    <xf numFmtId="164" fontId="0" fillId="13" borderId="3" xfId="0" applyNumberFormat="1" applyFill="1" applyBorder="1" applyAlignment="1">
      <alignment horizontal="center"/>
    </xf>
    <xf numFmtId="0" fontId="2" fillId="0" borderId="13" xfId="0" applyFont="1" applyFill="1" applyBorder="1" applyAlignment="1">
      <alignment horizontal="center"/>
    </xf>
    <xf numFmtId="164" fontId="2" fillId="0" borderId="14" xfId="0" applyNumberFormat="1" applyFont="1" applyFill="1" applyBorder="1" applyAlignment="1">
      <alignment horizontal="center"/>
    </xf>
    <xf numFmtId="0" fontId="6" fillId="6" borderId="14" xfId="0" applyFont="1" applyFill="1" applyBorder="1" applyAlignment="1">
      <alignment horizontal="center" vertical="center"/>
    </xf>
    <xf numFmtId="0" fontId="6" fillId="6" borderId="13" xfId="0" applyFont="1" applyFill="1" applyBorder="1" applyAlignment="1">
      <alignment horizontal="center" vertical="center"/>
    </xf>
    <xf numFmtId="165" fontId="0" fillId="0" borderId="0" xfId="0" applyNumberFormat="1" applyBorder="1" applyAlignment="1">
      <alignment horizontal="center" vertical="center"/>
    </xf>
    <xf numFmtId="0" fontId="0" fillId="0" borderId="0" xfId="0" applyBorder="1" applyAlignment="1">
      <alignment vertical="center"/>
    </xf>
    <xf numFmtId="0" fontId="0" fillId="0" borderId="1" xfId="0" applyBorder="1" applyAlignment="1">
      <alignment vertical="center"/>
    </xf>
    <xf numFmtId="0" fontId="0" fillId="0" borderId="6" xfId="0" applyBorder="1" applyAlignment="1">
      <alignment horizontal="center" vertical="center"/>
    </xf>
    <xf numFmtId="164" fontId="0" fillId="0" borderId="8" xfId="0" applyNumberFormat="1" applyBorder="1" applyAlignment="1">
      <alignment horizontal="center" vertical="center"/>
    </xf>
    <xf numFmtId="165" fontId="2" fillId="14" borderId="7" xfId="0" applyNumberFormat="1" applyFont="1" applyFill="1" applyBorder="1" applyAlignment="1">
      <alignment horizontal="center" vertical="center"/>
    </xf>
    <xf numFmtId="164" fontId="6" fillId="0" borderId="16" xfId="0" applyNumberFormat="1" applyFont="1" applyBorder="1" applyAlignment="1">
      <alignment horizontal="center" vertical="center"/>
    </xf>
    <xf numFmtId="164" fontId="6" fillId="0" borderId="7" xfId="0" applyNumberFormat="1" applyFont="1" applyBorder="1" applyAlignment="1">
      <alignment horizontal="center" vertical="center"/>
    </xf>
    <xf numFmtId="0" fontId="0" fillId="14" borderId="7" xfId="0" applyFill="1" applyBorder="1" applyAlignment="1">
      <alignment horizontal="center" vertical="center"/>
    </xf>
    <xf numFmtId="165" fontId="6" fillId="0" borderId="15" xfId="0" applyNumberFormat="1" applyFont="1" applyBorder="1" applyAlignment="1">
      <alignment horizontal="center" vertical="center"/>
    </xf>
    <xf numFmtId="0" fontId="0" fillId="14" borderId="6" xfId="0" applyFill="1" applyBorder="1" applyAlignment="1">
      <alignment horizontal="center" vertical="center"/>
    </xf>
    <xf numFmtId="165" fontId="6" fillId="0" borderId="3" xfId="0" applyNumberFormat="1" applyFont="1" applyBorder="1" applyAlignment="1">
      <alignment horizontal="center" vertical="center"/>
    </xf>
    <xf numFmtId="0" fontId="0" fillId="14" borderId="17" xfId="0" applyFill="1" applyBorder="1" applyAlignment="1">
      <alignment vertical="center"/>
    </xf>
    <xf numFmtId="0" fontId="0" fillId="14" borderId="15" xfId="0" applyFill="1" applyBorder="1" applyAlignment="1">
      <alignment vertical="center"/>
    </xf>
    <xf numFmtId="165" fontId="6" fillId="0" borderId="2" xfId="0" applyNumberFormat="1" applyFont="1" applyBorder="1" applyAlignment="1">
      <alignment horizontal="center" vertical="center"/>
    </xf>
    <xf numFmtId="164" fontId="0" fillId="0" borderId="9" xfId="0" applyNumberFormat="1" applyBorder="1" applyAlignment="1">
      <alignment horizontal="center" vertical="center"/>
    </xf>
    <xf numFmtId="164" fontId="0" fillId="0" borderId="17"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Border="1" applyAlignment="1">
      <alignment vertical="center"/>
    </xf>
    <xf numFmtId="0" fontId="0" fillId="0" borderId="15" xfId="0" applyBorder="1" applyAlignment="1">
      <alignment vertical="center"/>
    </xf>
    <xf numFmtId="0" fontId="0" fillId="0" borderId="18" xfId="0" applyBorder="1" applyAlignment="1">
      <alignment vertical="center"/>
    </xf>
    <xf numFmtId="0" fontId="0" fillId="0" borderId="2" xfId="0" applyBorder="1" applyAlignment="1">
      <alignment vertical="center"/>
    </xf>
    <xf numFmtId="165" fontId="32" fillId="0" borderId="3" xfId="0" applyNumberFormat="1" applyFont="1" applyBorder="1" applyAlignment="1">
      <alignment horizontal="center"/>
    </xf>
    <xf numFmtId="6" fontId="8" fillId="0" borderId="66" xfId="0" applyNumberFormat="1" applyFont="1" applyFill="1" applyBorder="1" applyAlignment="1">
      <alignment horizontal="center"/>
    </xf>
    <xf numFmtId="6" fontId="8" fillId="0" borderId="67" xfId="0" applyNumberFormat="1" applyFont="1" applyFill="1" applyBorder="1" applyAlignment="1">
      <alignment horizontal="center"/>
    </xf>
    <xf numFmtId="164" fontId="3" fillId="0" borderId="16" xfId="3" applyNumberFormat="1" applyFill="1" applyBorder="1" applyAlignment="1">
      <alignment horizontal="center"/>
    </xf>
    <xf numFmtId="164" fontId="3" fillId="0" borderId="7" xfId="3" applyNumberFormat="1" applyFill="1" applyBorder="1" applyAlignment="1">
      <alignment horizontal="center"/>
    </xf>
    <xf numFmtId="165" fontId="3" fillId="0" borderId="3" xfId="0" applyNumberFormat="1" applyFont="1" applyFill="1" applyBorder="1" applyAlignment="1">
      <alignment horizontal="center"/>
    </xf>
    <xf numFmtId="164" fontId="3" fillId="0" borderId="6" xfId="3" applyNumberFormat="1" applyFill="1" applyBorder="1" applyAlignment="1">
      <alignment horizontal="center"/>
    </xf>
    <xf numFmtId="6" fontId="34" fillId="7" borderId="22" xfId="0" applyNumberFormat="1" applyFont="1" applyFill="1" applyBorder="1" applyAlignment="1">
      <alignment horizontal="center"/>
    </xf>
    <xf numFmtId="0" fontId="26" fillId="8" borderId="3" xfId="0" applyFont="1" applyFill="1" applyBorder="1" applyAlignment="1">
      <alignment horizontal="center" vertical="center" wrapText="1"/>
    </xf>
    <xf numFmtId="165" fontId="32" fillId="0" borderId="3" xfId="0" applyNumberFormat="1" applyFont="1" applyFill="1" applyBorder="1" applyAlignment="1">
      <alignment horizontal="center"/>
    </xf>
    <xf numFmtId="164" fontId="8" fillId="0" borderId="21" xfId="0" applyNumberFormat="1" applyFont="1" applyBorder="1" applyAlignment="1">
      <alignment horizontal="center"/>
    </xf>
    <xf numFmtId="9" fontId="3" fillId="7" borderId="3" xfId="0" applyNumberFormat="1" applyFont="1" applyFill="1" applyBorder="1" applyAlignment="1">
      <alignment horizontal="center"/>
    </xf>
    <xf numFmtId="9" fontId="3" fillId="0" borderId="3" xfId="0" applyNumberFormat="1" applyFont="1" applyBorder="1" applyAlignment="1">
      <alignment horizontal="center"/>
    </xf>
    <xf numFmtId="0" fontId="0" fillId="0" borderId="2" xfId="0" applyBorder="1"/>
    <xf numFmtId="164" fontId="27" fillId="0" borderId="26" xfId="0" applyNumberFormat="1" applyFont="1" applyFill="1" applyBorder="1" applyAlignment="1">
      <alignment horizontal="center"/>
    </xf>
    <xf numFmtId="164" fontId="6" fillId="0" borderId="17" xfId="0" applyNumberFormat="1" applyFont="1" applyBorder="1" applyAlignment="1">
      <alignment horizontal="center" vertical="center"/>
    </xf>
    <xf numFmtId="164" fontId="6" fillId="0" borderId="15" xfId="0" applyNumberFormat="1" applyFont="1" applyBorder="1" applyAlignment="1">
      <alignment horizontal="center" vertical="center"/>
    </xf>
    <xf numFmtId="0" fontId="6" fillId="6" borderId="9" xfId="0" applyFont="1" applyFill="1" applyBorder="1" applyAlignment="1">
      <alignment horizontal="center" vertical="center"/>
    </xf>
    <xf numFmtId="0" fontId="6" fillId="6" borderId="8" xfId="0" applyFont="1" applyFill="1" applyBorder="1" applyAlignment="1">
      <alignment horizontal="center" vertical="center"/>
    </xf>
    <xf numFmtId="164" fontId="0" fillId="0" borderId="12"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5" xfId="0" applyNumberFormat="1" applyBorder="1" applyAlignment="1">
      <alignment horizontal="center" vertical="center"/>
    </xf>
    <xf numFmtId="6" fontId="0" fillId="0" borderId="12" xfId="0" applyNumberFormat="1"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64" fontId="6" fillId="14" borderId="2" xfId="0" applyNumberFormat="1" applyFont="1" applyFill="1" applyBorder="1" applyAlignment="1">
      <alignment horizontal="center" vertical="center"/>
    </xf>
    <xf numFmtId="167" fontId="34" fillId="0" borderId="54" xfId="0" applyNumberFormat="1" applyFont="1" applyBorder="1" applyAlignment="1">
      <alignment horizontal="center"/>
    </xf>
    <xf numFmtId="6" fontId="34" fillId="0" borderId="22" xfId="0" applyNumberFormat="1" applyFont="1" applyFill="1" applyBorder="1" applyAlignment="1">
      <alignment horizontal="center"/>
    </xf>
    <xf numFmtId="38" fontId="34" fillId="0" borderId="22" xfId="0" applyNumberFormat="1" applyFont="1" applyBorder="1" applyAlignment="1">
      <alignment horizontal="center"/>
    </xf>
    <xf numFmtId="38" fontId="34" fillId="0" borderId="49" xfId="0" applyNumberFormat="1" applyFont="1" applyBorder="1" applyAlignment="1">
      <alignment horizontal="center"/>
    </xf>
    <xf numFmtId="165" fontId="12" fillId="0" borderId="24" xfId="0" applyNumberFormat="1" applyFont="1" applyBorder="1" applyAlignment="1">
      <alignment horizontal="center"/>
    </xf>
    <xf numFmtId="164" fontId="12" fillId="0" borderId="68" xfId="0" applyNumberFormat="1" applyFont="1" applyBorder="1" applyAlignment="1">
      <alignment horizontal="center"/>
    </xf>
    <xf numFmtId="164" fontId="6" fillId="0" borderId="2" xfId="0" applyNumberFormat="1" applyFont="1" applyBorder="1" applyAlignment="1">
      <alignment horizontal="center"/>
    </xf>
    <xf numFmtId="0" fontId="6" fillId="15" borderId="18" xfId="0" applyFont="1" applyFill="1" applyBorder="1" applyAlignment="1">
      <alignment horizontal="center"/>
    </xf>
    <xf numFmtId="165" fontId="34" fillId="7" borderId="21" xfId="0" applyNumberFormat="1" applyFont="1" applyFill="1" applyBorder="1" applyAlignment="1">
      <alignment horizontal="center" vertical="center"/>
    </xf>
    <xf numFmtId="38" fontId="34" fillId="0" borderId="15" xfId="0" applyNumberFormat="1" applyFont="1" applyBorder="1" applyAlignment="1">
      <alignment horizontal="center"/>
    </xf>
    <xf numFmtId="6" fontId="34" fillId="0" borderId="2" xfId="0" applyNumberFormat="1" applyFont="1" applyBorder="1" applyAlignment="1">
      <alignment horizontal="center"/>
    </xf>
    <xf numFmtId="164" fontId="0" fillId="0" borderId="24" xfId="0" applyNumberFormat="1" applyBorder="1" applyAlignment="1">
      <alignment horizontal="center"/>
    </xf>
    <xf numFmtId="164" fontId="0" fillId="0" borderId="22" xfId="0" applyNumberFormat="1" applyBorder="1" applyAlignment="1">
      <alignment horizontal="center"/>
    </xf>
    <xf numFmtId="164" fontId="0" fillId="0" borderId="20" xfId="0" applyNumberFormat="1" applyBorder="1" applyAlignment="1">
      <alignment horizontal="center"/>
    </xf>
    <xf numFmtId="164" fontId="12" fillId="7" borderId="20" xfId="0" applyNumberFormat="1" applyFont="1" applyFill="1" applyBorder="1" applyAlignment="1">
      <alignment horizontal="center"/>
    </xf>
    <xf numFmtId="0" fontId="12" fillId="0" borderId="47" xfId="3" applyFont="1" applyBorder="1" applyAlignment="1"/>
    <xf numFmtId="164" fontId="12" fillId="0" borderId="52" xfId="3" applyNumberFormat="1" applyFont="1" applyBorder="1" applyAlignment="1">
      <alignment horizontal="center"/>
    </xf>
    <xf numFmtId="0" fontId="12" fillId="0" borderId="10" xfId="3" applyFont="1" applyBorder="1" applyAlignment="1"/>
    <xf numFmtId="9" fontId="12" fillId="0" borderId="4" xfId="3" applyNumberFormat="1" applyFont="1" applyBorder="1" applyAlignment="1">
      <alignment horizontal="center"/>
    </xf>
    <xf numFmtId="0" fontId="12" fillId="4" borderId="10" xfId="3" applyFont="1" applyFill="1" applyBorder="1" applyAlignment="1"/>
    <xf numFmtId="164" fontId="12" fillId="0" borderId="4" xfId="3" applyNumberFormat="1" applyFont="1" applyBorder="1" applyAlignment="1">
      <alignment horizontal="center"/>
    </xf>
    <xf numFmtId="10" fontId="12" fillId="7" borderId="4" xfId="3" applyNumberFormat="1" applyFont="1" applyFill="1" applyBorder="1" applyAlignment="1">
      <alignment horizontal="center"/>
    </xf>
    <xf numFmtId="0" fontId="12" fillId="0" borderId="30" xfId="3" applyFont="1" applyBorder="1" applyAlignment="1"/>
    <xf numFmtId="1" fontId="12" fillId="7" borderId="4" xfId="3" applyNumberFormat="1" applyFont="1" applyFill="1" applyBorder="1" applyAlignment="1">
      <alignment horizontal="center"/>
    </xf>
    <xf numFmtId="0" fontId="6" fillId="0" borderId="41" xfId="3" applyFont="1" applyBorder="1"/>
    <xf numFmtId="164" fontId="12" fillId="0" borderId="5" xfId="3" applyNumberFormat="1" applyFont="1" applyBorder="1" applyAlignment="1">
      <alignment horizontal="center"/>
    </xf>
    <xf numFmtId="164" fontId="2" fillId="0" borderId="0" xfId="0" applyNumberFormat="1" applyFont="1" applyBorder="1" applyAlignment="1">
      <alignment horizontal="center"/>
    </xf>
    <xf numFmtId="6" fontId="0" fillId="0" borderId="16" xfId="0" applyNumberFormat="1" applyBorder="1" applyAlignment="1">
      <alignment horizontal="center"/>
    </xf>
    <xf numFmtId="6" fontId="0" fillId="0" borderId="17" xfId="0" applyNumberFormat="1" applyBorder="1" applyAlignment="1">
      <alignment horizontal="center"/>
    </xf>
    <xf numFmtId="164" fontId="34" fillId="0" borderId="22" xfId="1" applyNumberFormat="1" applyFont="1" applyBorder="1" applyAlignment="1">
      <alignment horizontal="center"/>
    </xf>
    <xf numFmtId="0" fontId="2" fillId="0" borderId="8" xfId="0" applyFont="1" applyFill="1" applyBorder="1" applyAlignment="1">
      <alignment horizontal="center" vertical="center"/>
    </xf>
    <xf numFmtId="0" fontId="2" fillId="0" borderId="17" xfId="0" applyFont="1" applyFill="1" applyBorder="1" applyAlignment="1">
      <alignment horizontal="center" vertical="center"/>
    </xf>
    <xf numFmtId="164" fontId="8" fillId="0" borderId="0" xfId="0" applyNumberFormat="1" applyFont="1" applyBorder="1" applyAlignment="1">
      <alignment horizontal="center"/>
    </xf>
    <xf numFmtId="164" fontId="8" fillId="0" borderId="12" xfId="0" applyNumberFormat="1" applyFont="1" applyBorder="1" applyAlignment="1">
      <alignment horizontal="center"/>
    </xf>
    <xf numFmtId="164" fontId="8" fillId="0" borderId="15" xfId="0" applyNumberFormat="1" applyFont="1" applyBorder="1" applyAlignment="1">
      <alignment horizontal="center"/>
    </xf>
    <xf numFmtId="0" fontId="2" fillId="0" borderId="9" xfId="0" applyFont="1" applyFill="1" applyBorder="1" applyAlignment="1">
      <alignment horizontal="center" vertical="center"/>
    </xf>
    <xf numFmtId="164" fontId="8" fillId="0" borderId="19" xfId="0" applyNumberFormat="1" applyFont="1" applyFill="1" applyBorder="1" applyAlignment="1">
      <alignment horizontal="center"/>
    </xf>
    <xf numFmtId="7" fontId="14" fillId="0" borderId="69" xfId="3" applyNumberFormat="1" applyFont="1" applyBorder="1" applyAlignment="1">
      <alignment horizontal="center"/>
    </xf>
    <xf numFmtId="0" fontId="15" fillId="0" borderId="13" xfId="3" applyFont="1" applyFill="1" applyBorder="1" applyAlignment="1"/>
    <xf numFmtId="168" fontId="8" fillId="0" borderId="21" xfId="0" applyNumberFormat="1" applyFont="1" applyFill="1" applyBorder="1" applyAlignment="1">
      <alignment horizontal="center"/>
    </xf>
    <xf numFmtId="164" fontId="11" fillId="0" borderId="0" xfId="0" applyNumberFormat="1" applyFont="1" applyFill="1" applyBorder="1" applyAlignment="1">
      <alignment horizontal="center"/>
    </xf>
    <xf numFmtId="164" fontId="11" fillId="0" borderId="15" xfId="0" applyNumberFormat="1" applyFont="1" applyFill="1" applyBorder="1" applyAlignment="1">
      <alignment horizontal="center"/>
    </xf>
    <xf numFmtId="164" fontId="11" fillId="0" borderId="12" xfId="0" applyNumberFormat="1" applyFont="1" applyFill="1" applyBorder="1" applyAlignment="1">
      <alignment horizontal="center"/>
    </xf>
    <xf numFmtId="164" fontId="14" fillId="0" borderId="46" xfId="3" applyNumberFormat="1" applyFont="1" applyFill="1" applyBorder="1" applyAlignment="1" applyProtection="1">
      <alignment horizontal="center"/>
      <protection locked="0"/>
    </xf>
    <xf numFmtId="164" fontId="14" fillId="0" borderId="38" xfId="3" applyNumberFormat="1" applyFont="1" applyFill="1" applyBorder="1" applyAlignment="1" applyProtection="1">
      <alignment horizontal="center"/>
      <protection locked="0"/>
    </xf>
    <xf numFmtId="164" fontId="14" fillId="0" borderId="35" xfId="3" applyNumberFormat="1" applyFont="1" applyFill="1" applyBorder="1" applyAlignment="1" applyProtection="1">
      <alignment horizontal="center"/>
      <protection locked="0"/>
    </xf>
    <xf numFmtId="0" fontId="32" fillId="0" borderId="3" xfId="0" applyFont="1" applyFill="1" applyBorder="1" applyAlignment="1">
      <alignment horizontal="center"/>
    </xf>
    <xf numFmtId="164" fontId="8" fillId="0" borderId="23" xfId="0" applyNumberFormat="1" applyFont="1" applyFill="1" applyBorder="1" applyAlignment="1">
      <alignment horizontal="center"/>
    </xf>
    <xf numFmtId="164" fontId="2" fillId="0" borderId="14" xfId="0" applyNumberFormat="1" applyFont="1" applyBorder="1" applyAlignment="1">
      <alignment horizontal="center"/>
    </xf>
    <xf numFmtId="164" fontId="2" fillId="0" borderId="26" xfId="0" applyNumberFormat="1" applyFont="1" applyBorder="1" applyAlignment="1">
      <alignment horizontal="center"/>
    </xf>
    <xf numFmtId="168" fontId="8" fillId="7" borderId="22" xfId="0" applyNumberFormat="1" applyFont="1" applyFill="1" applyBorder="1" applyAlignment="1">
      <alignment horizontal="center"/>
    </xf>
    <xf numFmtId="164" fontId="8" fillId="0" borderId="22" xfId="0" applyNumberFormat="1" applyFont="1" applyBorder="1" applyAlignment="1">
      <alignment horizontal="center"/>
    </xf>
    <xf numFmtId="164" fontId="8" fillId="0" borderId="22" xfId="0" applyNumberFormat="1" applyFont="1" applyFill="1" applyBorder="1" applyAlignment="1">
      <alignment horizontal="center"/>
    </xf>
    <xf numFmtId="164" fontId="8" fillId="0" borderId="54" xfId="0" applyNumberFormat="1" applyFont="1" applyBorder="1" applyAlignment="1">
      <alignment horizontal="center"/>
    </xf>
    <xf numFmtId="9" fontId="3" fillId="0" borderId="13" xfId="0" applyNumberFormat="1" applyFont="1" applyBorder="1" applyAlignment="1">
      <alignment horizontal="center"/>
    </xf>
    <xf numFmtId="6" fontId="0" fillId="0" borderId="15" xfId="0" applyNumberFormat="1" applyBorder="1" applyAlignment="1">
      <alignment horizontal="center"/>
    </xf>
    <xf numFmtId="165" fontId="6" fillId="0" borderId="18" xfId="0" applyNumberFormat="1" applyFont="1" applyFill="1" applyBorder="1" applyAlignment="1">
      <alignment horizontal="center" vertical="center"/>
    </xf>
    <xf numFmtId="165" fontId="6" fillId="0" borderId="1" xfId="0" applyNumberFormat="1" applyFont="1" applyFill="1" applyBorder="1" applyAlignment="1">
      <alignment horizontal="center" vertical="center"/>
    </xf>
    <xf numFmtId="165" fontId="6" fillId="0" borderId="2" xfId="0" applyNumberFormat="1" applyFont="1" applyFill="1" applyBorder="1" applyAlignment="1">
      <alignment horizontal="center" vertical="center"/>
    </xf>
    <xf numFmtId="6" fontId="0" fillId="0" borderId="0" xfId="0" applyNumberFormat="1" applyBorder="1" applyAlignment="1">
      <alignment horizontal="center"/>
    </xf>
    <xf numFmtId="6" fontId="0" fillId="0" borderId="12" xfId="0" applyNumberFormat="1" applyBorder="1" applyAlignment="1">
      <alignment horizontal="center"/>
    </xf>
    <xf numFmtId="164" fontId="8" fillId="0" borderId="18" xfId="0" applyNumberFormat="1" applyFont="1" applyFill="1" applyBorder="1" applyAlignment="1">
      <alignment horizontal="center"/>
    </xf>
    <xf numFmtId="164" fontId="8" fillId="0" borderId="1" xfId="0" applyNumberFormat="1" applyFont="1" applyFill="1" applyBorder="1" applyAlignment="1">
      <alignment horizontal="center"/>
    </xf>
    <xf numFmtId="164" fontId="8" fillId="0" borderId="2" xfId="0" applyNumberFormat="1" applyFont="1" applyFill="1" applyBorder="1" applyAlignment="1">
      <alignment horizontal="center"/>
    </xf>
    <xf numFmtId="0" fontId="16" fillId="0" borderId="0" xfId="3" applyFont="1" applyFill="1" applyBorder="1" applyAlignment="1"/>
    <xf numFmtId="0" fontId="2" fillId="0" borderId="9" xfId="3" applyFont="1" applyFill="1" applyBorder="1"/>
    <xf numFmtId="0" fontId="2" fillId="0" borderId="8" xfId="3" applyFont="1" applyFill="1" applyBorder="1"/>
    <xf numFmtId="0" fontId="3" fillId="7" borderId="51" xfId="3" applyFill="1" applyBorder="1" applyAlignment="1">
      <alignment horizontal="center"/>
    </xf>
    <xf numFmtId="0" fontId="3" fillId="7" borderId="11" xfId="3" applyFill="1" applyBorder="1" applyAlignment="1">
      <alignment horizontal="center"/>
    </xf>
    <xf numFmtId="0" fontId="3" fillId="7" borderId="57" xfId="3" applyFill="1" applyBorder="1" applyAlignment="1">
      <alignment horizontal="center"/>
    </xf>
    <xf numFmtId="49" fontId="13" fillId="7" borderId="22" xfId="3" applyNumberFormat="1" applyFont="1" applyFill="1" applyBorder="1" applyAlignment="1" applyProtection="1">
      <protection locked="0"/>
    </xf>
    <xf numFmtId="49" fontId="13" fillId="7" borderId="24" xfId="3" applyNumberFormat="1" applyFont="1" applyFill="1" applyBorder="1" applyAlignment="1" applyProtection="1">
      <protection locked="0"/>
    </xf>
    <xf numFmtId="49" fontId="13" fillId="7" borderId="20" xfId="3" applyNumberFormat="1" applyFont="1" applyFill="1" applyBorder="1" applyAlignment="1" applyProtection="1">
      <protection locked="0"/>
    </xf>
    <xf numFmtId="0" fontId="15" fillId="0" borderId="0" xfId="3" applyFont="1" applyFill="1" applyBorder="1" applyAlignment="1">
      <alignment wrapText="1"/>
    </xf>
    <xf numFmtId="49" fontId="13" fillId="0" borderId="0" xfId="3" applyNumberFormat="1" applyFont="1" applyFill="1" applyBorder="1" applyAlignment="1" applyProtection="1">
      <protection locked="0"/>
    </xf>
    <xf numFmtId="164" fontId="14" fillId="0" borderId="70" xfId="3" applyNumberFormat="1" applyFont="1" applyFill="1" applyBorder="1" applyAlignment="1" applyProtection="1">
      <alignment horizontal="center"/>
    </xf>
    <xf numFmtId="0" fontId="7" fillId="0" borderId="0" xfId="0" applyFont="1"/>
    <xf numFmtId="0" fontId="42" fillId="0" borderId="0" xfId="0" applyFont="1"/>
    <xf numFmtId="44" fontId="42" fillId="0" borderId="0" xfId="2" applyFont="1" applyAlignment="1"/>
    <xf numFmtId="0" fontId="7" fillId="0" borderId="0" xfId="0" applyFont="1" applyAlignment="1">
      <alignment horizontal="center"/>
    </xf>
    <xf numFmtId="9" fontId="42" fillId="0" borderId="0" xfId="7" applyFont="1" applyAlignment="1"/>
    <xf numFmtId="9" fontId="42" fillId="0" borderId="0" xfId="7" applyFont="1"/>
    <xf numFmtId="44" fontId="42" fillId="0" borderId="0" xfId="2" applyFont="1"/>
    <xf numFmtId="0" fontId="32" fillId="0" borderId="0" xfId="5" applyFont="1" applyAlignment="1">
      <alignment horizontal="center"/>
    </xf>
    <xf numFmtId="171" fontId="32" fillId="0" borderId="0" xfId="5" applyNumberFormat="1" applyFont="1" applyAlignment="1">
      <alignment horizontal="center"/>
    </xf>
    <xf numFmtId="0" fontId="28" fillId="0" borderId="0" xfId="5"/>
    <xf numFmtId="171" fontId="28" fillId="0" borderId="0" xfId="5" applyNumberFormat="1"/>
    <xf numFmtId="0" fontId="0" fillId="0" borderId="0" xfId="0" applyAlignment="1">
      <alignment horizontal="left" vertical="top"/>
    </xf>
    <xf numFmtId="44" fontId="42" fillId="0" borderId="0" xfId="2" applyFont="1"/>
    <xf numFmtId="9" fontId="0" fillId="0" borderId="0" xfId="7" applyFont="1" applyAlignment="1">
      <alignment horizontal="right"/>
    </xf>
    <xf numFmtId="44" fontId="0" fillId="0" borderId="0" xfId="2" applyFont="1" applyAlignment="1">
      <alignment horizontal="center"/>
    </xf>
    <xf numFmtId="0" fontId="7" fillId="0" borderId="0" xfId="0" applyFont="1" applyAlignment="1">
      <alignment horizontal="center"/>
    </xf>
    <xf numFmtId="9" fontId="42" fillId="0" borderId="0" xfId="7" applyFont="1" applyAlignment="1">
      <alignment horizontal="right"/>
    </xf>
    <xf numFmtId="9" fontId="42" fillId="0" borderId="0" xfId="7" applyFont="1"/>
    <xf numFmtId="170" fontId="42" fillId="0" borderId="0" xfId="1" applyNumberFormat="1" applyFont="1" applyAlignment="1">
      <alignment horizontal="center"/>
    </xf>
    <xf numFmtId="44" fontId="42" fillId="0" borderId="0" xfId="2" applyFont="1" applyAlignment="1">
      <alignment horizontal="center"/>
    </xf>
    <xf numFmtId="0" fontId="7" fillId="0" borderId="0" xfId="0" applyFont="1"/>
    <xf numFmtId="0" fontId="42" fillId="0" borderId="0" xfId="0" applyFont="1"/>
    <xf numFmtId="44" fontId="42" fillId="0" borderId="0" xfId="2" applyFont="1" applyAlignment="1"/>
    <xf numFmtId="0" fontId="41" fillId="0" borderId="0" xfId="0" applyFont="1" applyAlignment="1">
      <alignment horizontal="center"/>
    </xf>
    <xf numFmtId="0" fontId="42" fillId="0" borderId="0" xfId="0" applyFont="1" applyAlignment="1">
      <alignment horizontal="left" vertical="top" wrapText="1"/>
    </xf>
    <xf numFmtId="0" fontId="42" fillId="0" borderId="0" xfId="0" applyFont="1" applyAlignment="1">
      <alignment horizontal="left" vertical="top"/>
    </xf>
    <xf numFmtId="0" fontId="42" fillId="0" borderId="0" xfId="0" applyFont="1" applyAlignment="1">
      <alignment horizontal="center"/>
    </xf>
    <xf numFmtId="0" fontId="13" fillId="0" borderId="13" xfId="3" applyFont="1" applyBorder="1" applyAlignment="1">
      <alignment horizontal="left"/>
    </xf>
    <xf numFmtId="0" fontId="13" fillId="0" borderId="26" xfId="3" applyFont="1" applyBorder="1" applyAlignment="1">
      <alignment horizontal="left"/>
    </xf>
    <xf numFmtId="0" fontId="3" fillId="0" borderId="12" xfId="3" applyBorder="1" applyAlignment="1">
      <alignment horizontal="left"/>
    </xf>
    <xf numFmtId="0" fontId="3" fillId="0" borderId="0" xfId="3" applyBorder="1" applyAlignment="1">
      <alignment horizontal="left"/>
    </xf>
    <xf numFmtId="0" fontId="3" fillId="0" borderId="15" xfId="3" applyBorder="1" applyAlignment="1">
      <alignment horizontal="left"/>
    </xf>
    <xf numFmtId="0" fontId="3" fillId="0" borderId="71" xfId="3" applyBorder="1" applyAlignment="1">
      <alignment horizontal="center" vertical="center"/>
    </xf>
    <xf numFmtId="0" fontId="3" fillId="0" borderId="72" xfId="3" applyBorder="1" applyAlignment="1">
      <alignment horizontal="center" vertical="center"/>
    </xf>
    <xf numFmtId="0" fontId="3" fillId="0" borderId="10" xfId="3" applyBorder="1" applyAlignment="1">
      <alignment horizontal="center"/>
    </xf>
    <xf numFmtId="0" fontId="3" fillId="0" borderId="11" xfId="3" applyBorder="1" applyAlignment="1">
      <alignment horizontal="center"/>
    </xf>
    <xf numFmtId="0" fontId="3" fillId="0" borderId="18" xfId="3" applyBorder="1" applyAlignment="1">
      <alignment horizontal="left"/>
    </xf>
    <xf numFmtId="0" fontId="3" fillId="0" borderId="1" xfId="3" applyBorder="1" applyAlignment="1">
      <alignment horizontal="left"/>
    </xf>
    <xf numFmtId="0" fontId="3" fillId="0" borderId="2" xfId="3" applyBorder="1" applyAlignment="1">
      <alignment horizontal="left"/>
    </xf>
    <xf numFmtId="0" fontId="16" fillId="5" borderId="13" xfId="3" applyFont="1" applyFill="1" applyBorder="1" applyAlignment="1">
      <alignment horizontal="center"/>
    </xf>
    <xf numFmtId="0" fontId="16" fillId="5" borderId="14" xfId="3" applyFont="1" applyFill="1" applyBorder="1" applyAlignment="1">
      <alignment horizontal="center"/>
    </xf>
    <xf numFmtId="0" fontId="16" fillId="5" borderId="26" xfId="3" applyFont="1" applyFill="1" applyBorder="1" applyAlignment="1">
      <alignment horizontal="center"/>
    </xf>
    <xf numFmtId="0" fontId="16" fillId="6" borderId="13" xfId="3" applyFont="1" applyFill="1" applyBorder="1" applyAlignment="1">
      <alignment horizontal="center"/>
    </xf>
    <xf numFmtId="0" fontId="16" fillId="6" borderId="14" xfId="3" applyFont="1" applyFill="1" applyBorder="1" applyAlignment="1">
      <alignment horizontal="center"/>
    </xf>
    <xf numFmtId="0" fontId="16" fillId="6" borderId="26" xfId="3" applyFont="1" applyFill="1" applyBorder="1" applyAlignment="1">
      <alignment horizontal="center"/>
    </xf>
    <xf numFmtId="0" fontId="16" fillId="6" borderId="18" xfId="3" applyFont="1" applyFill="1" applyBorder="1" applyAlignment="1">
      <alignment horizontal="center"/>
    </xf>
    <xf numFmtId="0" fontId="16" fillId="6" borderId="2" xfId="3" applyFont="1" applyFill="1" applyBorder="1" applyAlignment="1">
      <alignment horizontal="center"/>
    </xf>
    <xf numFmtId="0" fontId="3" fillId="0" borderId="47" xfId="3" applyBorder="1" applyAlignment="1">
      <alignment horizontal="center"/>
    </xf>
    <xf numFmtId="0" fontId="3" fillId="0" borderId="62" xfId="3" applyBorder="1" applyAlignment="1">
      <alignment horizontal="center"/>
    </xf>
    <xf numFmtId="0" fontId="3" fillId="0" borderId="21" xfId="3" applyBorder="1" applyAlignment="1">
      <alignment horizontal="center"/>
    </xf>
    <xf numFmtId="0" fontId="3" fillId="0" borderId="51" xfId="3" applyBorder="1" applyAlignment="1">
      <alignment horizontal="center"/>
    </xf>
    <xf numFmtId="0" fontId="3" fillId="0" borderId="9" xfId="3" applyBorder="1" applyAlignment="1">
      <alignment horizontal="left"/>
    </xf>
    <xf numFmtId="0" fontId="3" fillId="0" borderId="8" xfId="3" applyBorder="1" applyAlignment="1">
      <alignment horizontal="left"/>
    </xf>
    <xf numFmtId="0" fontId="3" fillId="0" borderId="17" xfId="3" applyBorder="1" applyAlignment="1">
      <alignment horizontal="left"/>
    </xf>
    <xf numFmtId="164" fontId="14" fillId="2" borderId="34" xfId="3" applyNumberFormat="1" applyFont="1" applyFill="1" applyBorder="1" applyAlignment="1" applyProtection="1">
      <alignment horizontal="center"/>
      <protection locked="0"/>
    </xf>
    <xf numFmtId="164" fontId="14" fillId="2" borderId="73" xfId="3" applyNumberFormat="1" applyFont="1" applyFill="1" applyBorder="1" applyAlignment="1" applyProtection="1">
      <alignment horizontal="center"/>
      <protection locked="0"/>
    </xf>
    <xf numFmtId="0" fontId="21" fillId="5" borderId="13" xfId="3" applyFont="1" applyFill="1" applyBorder="1" applyAlignment="1">
      <alignment horizontal="center"/>
    </xf>
    <xf numFmtId="0" fontId="21" fillId="5" borderId="14" xfId="3" applyFont="1" applyFill="1" applyBorder="1" applyAlignment="1">
      <alignment horizontal="center"/>
    </xf>
    <xf numFmtId="0" fontId="21" fillId="5" borderId="26" xfId="3" applyFont="1" applyFill="1" applyBorder="1" applyAlignment="1">
      <alignment horizontal="center"/>
    </xf>
    <xf numFmtId="0" fontId="2" fillId="0" borderId="8" xfId="3" applyFont="1" applyFill="1" applyBorder="1" applyAlignment="1">
      <alignment horizontal="center"/>
    </xf>
    <xf numFmtId="0" fontId="2" fillId="0" borderId="17" xfId="3" applyFont="1" applyFill="1" applyBorder="1" applyAlignment="1">
      <alignment horizontal="center"/>
    </xf>
    <xf numFmtId="0" fontId="2" fillId="0" borderId="41" xfId="3" applyFont="1" applyBorder="1" applyAlignment="1">
      <alignment horizontal="left"/>
    </xf>
    <xf numFmtId="0" fontId="2" fillId="0" borderId="23" xfId="3" applyFont="1" applyBorder="1" applyAlignment="1">
      <alignment horizontal="left"/>
    </xf>
    <xf numFmtId="0" fontId="2" fillId="0" borderId="24" xfId="3" applyFont="1" applyBorder="1" applyAlignment="1">
      <alignment horizontal="left"/>
    </xf>
    <xf numFmtId="0" fontId="2" fillId="0" borderId="30" xfId="3" applyFont="1" applyBorder="1" applyAlignment="1">
      <alignment horizontal="left"/>
    </xf>
    <xf numFmtId="0" fontId="2" fillId="0" borderId="21" xfId="3" applyFont="1" applyBorder="1" applyAlignment="1">
      <alignment horizontal="left"/>
    </xf>
    <xf numFmtId="0" fontId="2" fillId="0" borderId="22" xfId="3" applyFont="1" applyBorder="1" applyAlignment="1">
      <alignment horizontal="left"/>
    </xf>
    <xf numFmtId="0" fontId="2" fillId="0" borderId="34" xfId="3" applyFont="1" applyBorder="1" applyAlignment="1">
      <alignment horizontal="left"/>
    </xf>
    <xf numFmtId="0" fontId="2" fillId="0" borderId="19" xfId="3" applyFont="1" applyBorder="1" applyAlignment="1">
      <alignment horizontal="left"/>
    </xf>
    <xf numFmtId="0" fontId="2" fillId="0" borderId="20" xfId="3" applyFont="1" applyBorder="1" applyAlignment="1">
      <alignment horizontal="left"/>
    </xf>
    <xf numFmtId="0" fontId="19" fillId="5" borderId="9" xfId="3" applyFont="1" applyFill="1" applyBorder="1" applyAlignment="1">
      <alignment horizontal="center" vertical="center"/>
    </xf>
    <xf numFmtId="0" fontId="19" fillId="5" borderId="8" xfId="3" applyFont="1" applyFill="1" applyBorder="1" applyAlignment="1">
      <alignment horizontal="center" vertical="center"/>
    </xf>
    <xf numFmtId="0" fontId="19" fillId="5" borderId="17" xfId="3" applyFont="1" applyFill="1" applyBorder="1" applyAlignment="1">
      <alignment horizontal="center" vertical="center"/>
    </xf>
    <xf numFmtId="0" fontId="19" fillId="5" borderId="18" xfId="3" applyFont="1" applyFill="1" applyBorder="1" applyAlignment="1">
      <alignment horizontal="center" vertical="center"/>
    </xf>
    <xf numFmtId="0" fontId="19" fillId="5" borderId="1" xfId="3" applyFont="1" applyFill="1" applyBorder="1" applyAlignment="1">
      <alignment horizontal="center" vertical="center"/>
    </xf>
    <xf numFmtId="0" fontId="19" fillId="5" borderId="2" xfId="3" applyFont="1" applyFill="1" applyBorder="1" applyAlignment="1">
      <alignment horizontal="center" vertical="center"/>
    </xf>
    <xf numFmtId="6" fontId="14" fillId="0" borderId="51" xfId="3" applyNumberFormat="1" applyFont="1" applyBorder="1" applyAlignment="1">
      <alignment horizontal="center"/>
    </xf>
    <xf numFmtId="6" fontId="14" fillId="0" borderId="38" xfId="3" applyNumberFormat="1" applyFont="1" applyBorder="1" applyAlignment="1">
      <alignment horizontal="center"/>
    </xf>
    <xf numFmtId="0" fontId="15" fillId="6" borderId="9" xfId="3" applyFont="1" applyFill="1" applyBorder="1" applyAlignment="1">
      <alignment horizontal="center" vertical="center"/>
    </xf>
    <xf numFmtId="0" fontId="15" fillId="6" borderId="8" xfId="3" applyFont="1" applyFill="1" applyBorder="1" applyAlignment="1">
      <alignment horizontal="center" vertical="center"/>
    </xf>
    <xf numFmtId="0" fontId="15" fillId="6" borderId="17" xfId="3" applyFont="1" applyFill="1" applyBorder="1" applyAlignment="1">
      <alignment horizontal="center" vertical="center"/>
    </xf>
    <xf numFmtId="0" fontId="15" fillId="6" borderId="18" xfId="3" applyFont="1" applyFill="1" applyBorder="1" applyAlignment="1">
      <alignment horizontal="center" vertical="center"/>
    </xf>
    <xf numFmtId="0" fontId="15" fillId="6" borderId="1" xfId="3" applyFont="1" applyFill="1" applyBorder="1" applyAlignment="1">
      <alignment horizontal="center" vertical="center"/>
    </xf>
    <xf numFmtId="0" fontId="15" fillId="6" borderId="2" xfId="3" applyFont="1" applyFill="1" applyBorder="1" applyAlignment="1">
      <alignment horizontal="center" vertical="center"/>
    </xf>
    <xf numFmtId="0" fontId="13" fillId="0" borderId="9" xfId="3" applyFont="1" applyBorder="1" applyAlignment="1">
      <alignment horizontal="center"/>
    </xf>
    <xf numFmtId="0" fontId="13" fillId="0" borderId="8" xfId="3" applyFont="1" applyBorder="1" applyAlignment="1">
      <alignment horizontal="center"/>
    </xf>
    <xf numFmtId="0" fontId="3" fillId="0" borderId="12" xfId="3" applyBorder="1" applyAlignment="1">
      <alignment horizontal="left" wrapText="1"/>
    </xf>
    <xf numFmtId="0" fontId="3" fillId="0" borderId="0" xfId="3" applyBorder="1" applyAlignment="1">
      <alignment horizontal="left" wrapText="1"/>
    </xf>
    <xf numFmtId="0" fontId="3" fillId="0" borderId="15" xfId="3" applyBorder="1" applyAlignment="1">
      <alignment horizontal="left" wrapText="1"/>
    </xf>
    <xf numFmtId="0" fontId="3" fillId="0" borderId="71" xfId="3" applyBorder="1" applyAlignment="1">
      <alignment horizontal="center"/>
    </xf>
    <xf numFmtId="0" fontId="3" fillId="0" borderId="72" xfId="3" applyBorder="1" applyAlignment="1">
      <alignment horizontal="center"/>
    </xf>
    <xf numFmtId="0" fontId="36" fillId="6" borderId="13" xfId="3" applyFont="1" applyFill="1" applyBorder="1" applyAlignment="1">
      <alignment horizontal="center" vertical="center"/>
    </xf>
    <xf numFmtId="0" fontId="36" fillId="6" borderId="14" xfId="3" applyFont="1" applyFill="1" applyBorder="1" applyAlignment="1">
      <alignment horizontal="center" vertical="center"/>
    </xf>
    <xf numFmtId="0" fontId="36" fillId="6" borderId="26" xfId="3" applyFont="1" applyFill="1" applyBorder="1" applyAlignment="1">
      <alignment horizontal="center" vertical="center"/>
    </xf>
    <xf numFmtId="0" fontId="13" fillId="0" borderId="10" xfId="3" applyFont="1" applyBorder="1" applyAlignment="1">
      <alignment horizontal="left"/>
    </xf>
    <xf numFmtId="0" fontId="13" fillId="0" borderId="57" xfId="3" applyFont="1" applyBorder="1" applyAlignment="1">
      <alignment horizontal="left"/>
    </xf>
    <xf numFmtId="0" fontId="13" fillId="0" borderId="74" xfId="3" applyFont="1" applyBorder="1" applyAlignment="1">
      <alignment horizontal="left"/>
    </xf>
    <xf numFmtId="164" fontId="14" fillId="0" borderId="51" xfId="3" applyNumberFormat="1" applyFont="1" applyBorder="1" applyAlignment="1">
      <alignment horizontal="center"/>
    </xf>
    <xf numFmtId="164" fontId="14" fillId="0" borderId="38" xfId="3" applyNumberFormat="1" applyFont="1" applyBorder="1" applyAlignment="1">
      <alignment horizontal="center"/>
    </xf>
    <xf numFmtId="0" fontId="13" fillId="0" borderId="36" xfId="3" applyFont="1" applyBorder="1"/>
    <xf numFmtId="0" fontId="13" fillId="0" borderId="35" xfId="3" applyFont="1" applyBorder="1"/>
    <xf numFmtId="0" fontId="13" fillId="0" borderId="10" xfId="3" applyFont="1" applyBorder="1"/>
    <xf numFmtId="0" fontId="13" fillId="0" borderId="38" xfId="3" applyFont="1" applyBorder="1"/>
    <xf numFmtId="6" fontId="14" fillId="0" borderId="73" xfId="3" applyNumberFormat="1" applyFont="1" applyBorder="1" applyAlignment="1">
      <alignment horizontal="center"/>
    </xf>
    <xf numFmtId="6" fontId="14" fillId="0" borderId="46" xfId="3" applyNumberFormat="1" applyFont="1" applyBorder="1" applyAlignment="1">
      <alignment horizontal="center"/>
    </xf>
    <xf numFmtId="0" fontId="13" fillId="0" borderId="39" xfId="3" applyFont="1" applyBorder="1"/>
    <xf numFmtId="0" fontId="13" fillId="0" borderId="53" xfId="3" applyFont="1" applyBorder="1"/>
    <xf numFmtId="0" fontId="14" fillId="0" borderId="10" xfId="3" applyFont="1" applyBorder="1" applyAlignment="1">
      <alignment horizontal="left"/>
    </xf>
    <xf numFmtId="0" fontId="14" fillId="0" borderId="72" xfId="3" applyFont="1" applyBorder="1" applyAlignment="1">
      <alignment horizontal="left"/>
    </xf>
    <xf numFmtId="0" fontId="14" fillId="0" borderId="11" xfId="3" applyFont="1" applyBorder="1" applyAlignment="1">
      <alignment horizontal="left"/>
    </xf>
    <xf numFmtId="6" fontId="14" fillId="0" borderId="55" xfId="3" applyNumberFormat="1" applyFont="1" applyBorder="1" applyAlignment="1">
      <alignment horizontal="center"/>
    </xf>
    <xf numFmtId="6" fontId="14" fillId="0" borderId="48" xfId="3" applyNumberFormat="1" applyFont="1" applyBorder="1" applyAlignment="1">
      <alignment horizontal="center"/>
    </xf>
    <xf numFmtId="0" fontId="14" fillId="0" borderId="56" xfId="3" applyFont="1" applyBorder="1"/>
    <xf numFmtId="0" fontId="14" fillId="0" borderId="76" xfId="3" applyFont="1" applyBorder="1"/>
    <xf numFmtId="0" fontId="14" fillId="0" borderId="30" xfId="3" applyFont="1" applyBorder="1" applyAlignment="1">
      <alignment horizontal="left"/>
    </xf>
    <xf numFmtId="0" fontId="14" fillId="0" borderId="22" xfId="3" applyFont="1" applyBorder="1" applyAlignment="1">
      <alignment horizontal="left"/>
    </xf>
    <xf numFmtId="0" fontId="14" fillId="0" borderId="38" xfId="3" applyFont="1" applyBorder="1" applyAlignment="1">
      <alignment horizontal="left"/>
    </xf>
    <xf numFmtId="0" fontId="14" fillId="0" borderId="47" xfId="3" applyFont="1" applyBorder="1" applyAlignment="1">
      <alignment horizontal="left"/>
    </xf>
    <xf numFmtId="0" fontId="14" fillId="0" borderId="46" xfId="3" applyFont="1" applyBorder="1" applyAlignment="1">
      <alignment horizontal="left"/>
    </xf>
    <xf numFmtId="0" fontId="14" fillId="0" borderId="39" xfId="3" applyFont="1" applyBorder="1" applyAlignment="1">
      <alignment horizontal="left"/>
    </xf>
    <xf numFmtId="0" fontId="14" fillId="0" borderId="0" xfId="3" applyFont="1" applyAlignment="1">
      <alignment horizontal="left"/>
    </xf>
    <xf numFmtId="164" fontId="14" fillId="0" borderId="73" xfId="3" applyNumberFormat="1" applyFont="1" applyBorder="1" applyAlignment="1">
      <alignment horizontal="center"/>
    </xf>
    <xf numFmtId="164" fontId="14" fillId="0" borderId="46" xfId="3" applyNumberFormat="1" applyFont="1" applyBorder="1" applyAlignment="1">
      <alignment horizontal="center"/>
    </xf>
    <xf numFmtId="0" fontId="13" fillId="0" borderId="77" xfId="3" applyFont="1" applyBorder="1"/>
    <xf numFmtId="0" fontId="13" fillId="0" borderId="78" xfId="3" applyFont="1" applyBorder="1"/>
    <xf numFmtId="0" fontId="14" fillId="0" borderId="50" xfId="3" applyFont="1" applyBorder="1" applyAlignment="1">
      <alignment horizontal="left"/>
    </xf>
    <xf numFmtId="0" fontId="14" fillId="0" borderId="60" xfId="3" applyFont="1" applyBorder="1" applyAlignment="1">
      <alignment horizontal="left"/>
    </xf>
    <xf numFmtId="0" fontId="14" fillId="0" borderId="75" xfId="3" applyFont="1" applyBorder="1" applyAlignment="1">
      <alignment horizontal="left"/>
    </xf>
    <xf numFmtId="5" fontId="14" fillId="0" borderId="14" xfId="3" applyNumberFormat="1" applyFont="1" applyBorder="1" applyAlignment="1">
      <alignment horizontal="center"/>
    </xf>
    <xf numFmtId="0" fontId="14" fillId="0" borderId="27" xfId="3" applyFont="1" applyBorder="1" applyAlignment="1">
      <alignment horizontal="left"/>
    </xf>
    <xf numFmtId="0" fontId="13" fillId="0" borderId="36" xfId="3" applyFont="1" applyBorder="1" applyAlignment="1">
      <alignment horizontal="left"/>
    </xf>
    <xf numFmtId="0" fontId="13" fillId="0" borderId="81" xfId="3" applyFont="1" applyBorder="1" applyAlignment="1">
      <alignment horizontal="left"/>
    </xf>
    <xf numFmtId="0" fontId="16" fillId="6" borderId="16" xfId="3" applyFont="1" applyFill="1" applyBorder="1" applyAlignment="1">
      <alignment horizontal="center" wrapText="1"/>
    </xf>
    <xf numFmtId="0" fontId="18" fillId="6" borderId="6" xfId="3" applyFont="1" applyFill="1" applyBorder="1"/>
    <xf numFmtId="0" fontId="14" fillId="2" borderId="13" xfId="3" applyFont="1" applyFill="1" applyBorder="1" applyAlignment="1" applyProtection="1">
      <alignment horizontal="center"/>
      <protection locked="0"/>
    </xf>
    <xf numFmtId="0" fontId="14" fillId="2" borderId="26" xfId="3" applyFont="1" applyFill="1" applyBorder="1" applyAlignment="1" applyProtection="1">
      <alignment horizontal="center"/>
      <protection locked="0"/>
    </xf>
    <xf numFmtId="38" fontId="14" fillId="0" borderId="51" xfId="3" applyNumberFormat="1" applyFont="1" applyBorder="1" applyAlignment="1">
      <alignment horizontal="center"/>
    </xf>
    <xf numFmtId="38" fontId="14" fillId="0" borderId="38" xfId="3" applyNumberFormat="1" applyFont="1" applyBorder="1" applyAlignment="1">
      <alignment horizontal="center"/>
    </xf>
    <xf numFmtId="0" fontId="15" fillId="0" borderId="9" xfId="3" applyFont="1" applyBorder="1" applyAlignment="1">
      <alignment horizontal="center" vertical="center"/>
    </xf>
    <xf numFmtId="0" fontId="15" fillId="0" borderId="17" xfId="3" applyFont="1" applyBorder="1" applyAlignment="1">
      <alignment horizontal="center" vertical="center"/>
    </xf>
    <xf numFmtId="0" fontId="15" fillId="0" borderId="18" xfId="3" applyFont="1" applyBorder="1" applyAlignment="1">
      <alignment horizontal="center" vertical="center"/>
    </xf>
    <xf numFmtId="0" fontId="15" fillId="0" borderId="2" xfId="3" applyFont="1" applyBorder="1" applyAlignment="1">
      <alignment horizontal="center" vertical="center"/>
    </xf>
    <xf numFmtId="6" fontId="14" fillId="0" borderId="16" xfId="3" applyNumberFormat="1" applyFont="1" applyBorder="1" applyAlignment="1">
      <alignment horizontal="center" vertical="center"/>
    </xf>
    <xf numFmtId="6" fontId="14" fillId="0" borderId="6" xfId="3" applyNumberFormat="1" applyFont="1" applyBorder="1" applyAlignment="1">
      <alignment horizontal="center" vertical="center"/>
    </xf>
    <xf numFmtId="164" fontId="14" fillId="2" borderId="30" xfId="3" applyNumberFormat="1" applyFont="1" applyFill="1" applyBorder="1" applyAlignment="1" applyProtection="1">
      <alignment horizontal="center"/>
      <protection locked="0"/>
    </xf>
    <xf numFmtId="164" fontId="14" fillId="2" borderId="51" xfId="3" applyNumberFormat="1" applyFont="1" applyFill="1" applyBorder="1" applyAlignment="1" applyProtection="1">
      <alignment horizontal="center"/>
      <protection locked="0"/>
    </xf>
    <xf numFmtId="164" fontId="14" fillId="0" borderId="55" xfId="3" applyNumberFormat="1" applyFont="1" applyBorder="1" applyAlignment="1">
      <alignment horizontal="center"/>
    </xf>
    <xf numFmtId="164" fontId="14" fillId="0" borderId="48" xfId="3" applyNumberFormat="1" applyFont="1" applyBorder="1" applyAlignment="1">
      <alignment horizontal="center"/>
    </xf>
    <xf numFmtId="6" fontId="14" fillId="0" borderId="79" xfId="3" applyNumberFormat="1" applyFont="1" applyBorder="1" applyAlignment="1">
      <alignment horizontal="center"/>
    </xf>
    <xf numFmtId="6" fontId="14" fillId="0" borderId="80" xfId="3" applyNumberFormat="1" applyFont="1" applyBorder="1" applyAlignment="1">
      <alignment horizontal="center"/>
    </xf>
    <xf numFmtId="0" fontId="13" fillId="0" borderId="18" xfId="3" applyFont="1" applyBorder="1" applyAlignment="1">
      <alignment horizontal="center"/>
    </xf>
    <xf numFmtId="0" fontId="13" fillId="0" borderId="1" xfId="3" applyFont="1" applyBorder="1" applyAlignment="1">
      <alignment horizontal="center"/>
    </xf>
    <xf numFmtId="164" fontId="14" fillId="2" borderId="41" xfId="3" applyNumberFormat="1" applyFont="1" applyFill="1" applyBorder="1" applyAlignment="1" applyProtection="1">
      <alignment horizontal="center"/>
      <protection locked="0"/>
    </xf>
    <xf numFmtId="164" fontId="14" fillId="2" borderId="40" xfId="3" applyNumberFormat="1" applyFont="1" applyFill="1" applyBorder="1" applyAlignment="1" applyProtection="1">
      <alignment horizontal="center"/>
      <protection locked="0"/>
    </xf>
    <xf numFmtId="49" fontId="13" fillId="0" borderId="30" xfId="3" applyNumberFormat="1" applyFont="1" applyFill="1" applyBorder="1" applyAlignment="1" applyProtection="1">
      <alignment horizontal="center"/>
      <protection locked="0"/>
    </xf>
    <xf numFmtId="49" fontId="13" fillId="0" borderId="21" xfId="3" applyNumberFormat="1" applyFont="1" applyFill="1" applyBorder="1" applyAlignment="1" applyProtection="1">
      <alignment horizontal="center"/>
      <protection locked="0"/>
    </xf>
    <xf numFmtId="0" fontId="14" fillId="4" borderId="10" xfId="3" applyFont="1" applyFill="1" applyBorder="1" applyAlignment="1">
      <alignment horizontal="left"/>
    </xf>
    <xf numFmtId="0" fontId="14" fillId="4" borderId="38" xfId="3" applyFont="1" applyFill="1" applyBorder="1" applyAlignment="1">
      <alignment horizontal="left"/>
    </xf>
    <xf numFmtId="49" fontId="13" fillId="7" borderId="30" xfId="3" applyNumberFormat="1" applyFont="1" applyFill="1" applyBorder="1" applyAlignment="1" applyProtection="1">
      <alignment horizontal="center"/>
      <protection locked="0"/>
    </xf>
    <xf numFmtId="49" fontId="13" fillId="7" borderId="21" xfId="3" applyNumberFormat="1" applyFont="1" applyFill="1" applyBorder="1" applyAlignment="1" applyProtection="1">
      <alignment horizontal="center"/>
      <protection locked="0"/>
    </xf>
    <xf numFmtId="0" fontId="13" fillId="0" borderId="38" xfId="3" applyFont="1" applyBorder="1" applyAlignment="1">
      <alignment horizontal="left"/>
    </xf>
    <xf numFmtId="0" fontId="21" fillId="5" borderId="9" xfId="3" applyFont="1" applyFill="1" applyBorder="1" applyAlignment="1">
      <alignment horizontal="center"/>
    </xf>
    <xf numFmtId="0" fontId="21" fillId="5" borderId="8" xfId="3" applyFont="1" applyFill="1" applyBorder="1" applyAlignment="1">
      <alignment horizontal="center"/>
    </xf>
    <xf numFmtId="0" fontId="21" fillId="5" borderId="17" xfId="3" applyFont="1" applyFill="1" applyBorder="1" applyAlignment="1">
      <alignment horizontal="center"/>
    </xf>
    <xf numFmtId="0" fontId="3" fillId="7" borderId="51" xfId="3" applyFill="1" applyBorder="1" applyAlignment="1">
      <alignment horizontal="center"/>
    </xf>
    <xf numFmtId="0" fontId="3" fillId="7" borderId="11" xfId="3" applyFill="1" applyBorder="1" applyAlignment="1">
      <alignment horizontal="center"/>
    </xf>
    <xf numFmtId="0" fontId="3" fillId="7" borderId="57" xfId="3" applyFill="1" applyBorder="1" applyAlignment="1">
      <alignment horizontal="center"/>
    </xf>
    <xf numFmtId="49" fontId="13" fillId="7" borderId="41" xfId="3" applyNumberFormat="1" applyFont="1" applyFill="1" applyBorder="1" applyAlignment="1" applyProtection="1">
      <alignment horizontal="center"/>
      <protection locked="0"/>
    </xf>
    <xf numFmtId="49" fontId="13" fillId="7" borderId="23" xfId="3" applyNumberFormat="1" applyFont="1" applyFill="1" applyBorder="1" applyAlignment="1" applyProtection="1">
      <alignment horizontal="center"/>
      <protection locked="0"/>
    </xf>
    <xf numFmtId="0" fontId="15" fillId="6" borderId="9" xfId="3" applyFont="1" applyFill="1" applyBorder="1" applyAlignment="1">
      <alignment horizontal="center" wrapText="1"/>
    </xf>
    <xf numFmtId="0" fontId="15" fillId="6" borderId="8" xfId="3" applyFont="1" applyFill="1" applyBorder="1" applyAlignment="1">
      <alignment horizontal="center" wrapText="1"/>
    </xf>
    <xf numFmtId="0" fontId="15" fillId="6" borderId="17" xfId="3" applyFont="1" applyFill="1" applyBorder="1" applyAlignment="1">
      <alignment horizontal="center" wrapText="1"/>
    </xf>
    <xf numFmtId="0" fontId="37" fillId="0" borderId="34" xfId="4" applyFont="1" applyBorder="1" applyAlignment="1">
      <alignment horizontal="center"/>
    </xf>
    <xf numFmtId="0" fontId="37" fillId="0" borderId="19" xfId="4" applyFont="1" applyBorder="1" applyAlignment="1">
      <alignment horizontal="center"/>
    </xf>
    <xf numFmtId="0" fontId="13" fillId="0" borderId="12" xfId="3" applyFont="1" applyBorder="1" applyAlignment="1">
      <alignment horizontal="center"/>
    </xf>
    <xf numFmtId="0" fontId="13" fillId="0" borderId="0" xfId="3" applyFont="1" applyAlignment="1">
      <alignment horizontal="center"/>
    </xf>
    <xf numFmtId="0" fontId="14" fillId="0" borderId="29" xfId="3" applyFont="1" applyBorder="1" applyAlignment="1">
      <alignment horizontal="left"/>
    </xf>
    <xf numFmtId="0" fontId="14" fillId="0" borderId="28" xfId="3" applyFont="1" applyBorder="1" applyAlignment="1">
      <alignment horizontal="left"/>
    </xf>
    <xf numFmtId="0" fontId="13" fillId="12" borderId="10" xfId="3" applyFont="1" applyFill="1" applyBorder="1" applyAlignment="1" applyProtection="1">
      <alignment horizontal="center"/>
      <protection locked="0"/>
    </xf>
    <xf numFmtId="0" fontId="13" fillId="12" borderId="11" xfId="3" applyFont="1" applyFill="1" applyBorder="1" applyAlignment="1" applyProtection="1">
      <alignment horizontal="center"/>
      <protection locked="0"/>
    </xf>
    <xf numFmtId="0" fontId="13" fillId="12" borderId="38" xfId="3" applyFont="1" applyFill="1" applyBorder="1" applyAlignment="1" applyProtection="1">
      <alignment horizontal="center"/>
      <protection locked="0"/>
    </xf>
    <xf numFmtId="0" fontId="13" fillId="16" borderId="12" xfId="3" applyFont="1" applyFill="1" applyBorder="1" applyAlignment="1" applyProtection="1">
      <alignment horizontal="center"/>
      <protection locked="0"/>
    </xf>
    <xf numFmtId="0" fontId="13" fillId="16" borderId="0" xfId="3" applyFont="1" applyFill="1" applyBorder="1" applyAlignment="1" applyProtection="1">
      <alignment horizontal="center"/>
      <protection locked="0"/>
    </xf>
    <xf numFmtId="0" fontId="13" fillId="16" borderId="15" xfId="3" applyFont="1" applyFill="1" applyBorder="1" applyAlignment="1" applyProtection="1">
      <alignment horizontal="center"/>
      <protection locked="0"/>
    </xf>
    <xf numFmtId="0" fontId="13" fillId="16" borderId="18" xfId="3" applyFont="1" applyFill="1" applyBorder="1" applyAlignment="1" applyProtection="1">
      <alignment horizontal="center"/>
      <protection locked="0"/>
    </xf>
    <xf numFmtId="0" fontId="13" fillId="16" borderId="1" xfId="3" applyFont="1" applyFill="1" applyBorder="1" applyAlignment="1" applyProtection="1">
      <alignment horizontal="center"/>
      <protection locked="0"/>
    </xf>
    <xf numFmtId="0" fontId="13" fillId="16" borderId="2" xfId="3" applyFont="1" applyFill="1" applyBorder="1" applyAlignment="1" applyProtection="1">
      <alignment horizontal="center"/>
      <protection locked="0"/>
    </xf>
    <xf numFmtId="0" fontId="14" fillId="16" borderId="17" xfId="3" applyFont="1" applyFill="1" applyBorder="1" applyAlignment="1" applyProtection="1">
      <alignment horizontal="center"/>
      <protection locked="0"/>
    </xf>
    <xf numFmtId="0" fontId="14" fillId="16" borderId="15" xfId="3" applyFont="1" applyFill="1" applyBorder="1" applyAlignment="1" applyProtection="1">
      <alignment horizontal="center"/>
      <protection locked="0"/>
    </xf>
    <xf numFmtId="0" fontId="14" fillId="16" borderId="7" xfId="3" applyFont="1" applyFill="1" applyBorder="1" applyAlignment="1" applyProtection="1">
      <alignment horizontal="center"/>
      <protection locked="0"/>
    </xf>
    <xf numFmtId="0" fontId="14" fillId="16" borderId="6" xfId="3" applyFont="1" applyFill="1" applyBorder="1" applyAlignment="1" applyProtection="1">
      <alignment horizontal="center"/>
      <protection locked="0"/>
    </xf>
    <xf numFmtId="0" fontId="13" fillId="12" borderId="36" xfId="3" applyFont="1" applyFill="1" applyBorder="1" applyAlignment="1" applyProtection="1">
      <alignment horizontal="center"/>
      <protection locked="0"/>
    </xf>
    <xf numFmtId="0" fontId="13" fillId="12" borderId="59" xfId="3" applyFont="1" applyFill="1" applyBorder="1" applyAlignment="1" applyProtection="1">
      <alignment horizontal="center"/>
      <protection locked="0"/>
    </xf>
    <xf numFmtId="0" fontId="13" fillId="12" borderId="35" xfId="3" applyFont="1" applyFill="1" applyBorder="1" applyAlignment="1" applyProtection="1">
      <alignment horizontal="center"/>
      <protection locked="0"/>
    </xf>
    <xf numFmtId="0" fontId="14" fillId="16" borderId="30" xfId="3" applyFont="1" applyFill="1" applyBorder="1" applyAlignment="1" applyProtection="1">
      <alignment horizontal="center"/>
      <protection locked="0"/>
    </xf>
    <xf numFmtId="0" fontId="14" fillId="16" borderId="21" xfId="3" applyFont="1" applyFill="1" applyBorder="1" applyAlignment="1" applyProtection="1">
      <alignment horizontal="center"/>
      <protection locked="0"/>
    </xf>
    <xf numFmtId="0" fontId="14" fillId="16" borderId="82" xfId="3" applyFont="1" applyFill="1" applyBorder="1" applyAlignment="1" applyProtection="1">
      <alignment horizontal="center"/>
      <protection locked="0"/>
    </xf>
    <xf numFmtId="0" fontId="14" fillId="16" borderId="83" xfId="3" applyFont="1" applyFill="1" applyBorder="1" applyAlignment="1" applyProtection="1">
      <alignment horizontal="center"/>
      <protection locked="0"/>
    </xf>
    <xf numFmtId="0" fontId="14" fillId="16" borderId="34" xfId="3" applyFont="1" applyFill="1" applyBorder="1" applyAlignment="1" applyProtection="1">
      <alignment horizontal="center"/>
      <protection locked="0"/>
    </xf>
    <xf numFmtId="0" fontId="14" fillId="16" borderId="19" xfId="3" applyFont="1" applyFill="1" applyBorder="1" applyAlignment="1" applyProtection="1">
      <alignment horizontal="center"/>
      <protection locked="0"/>
    </xf>
    <xf numFmtId="0" fontId="14" fillId="16" borderId="20" xfId="3" applyFont="1" applyFill="1" applyBorder="1" applyAlignment="1" applyProtection="1">
      <alignment horizontal="center"/>
      <protection locked="0"/>
    </xf>
    <xf numFmtId="9" fontId="14" fillId="12" borderId="84" xfId="3" applyNumberFormat="1" applyFont="1" applyFill="1" applyBorder="1" applyAlignment="1" applyProtection="1">
      <alignment horizontal="center"/>
      <protection locked="0"/>
    </xf>
    <xf numFmtId="9" fontId="14" fillId="12" borderId="85" xfId="3" applyNumberFormat="1" applyFont="1" applyFill="1" applyBorder="1" applyAlignment="1" applyProtection="1">
      <alignment horizontal="center"/>
      <protection locked="0"/>
    </xf>
    <xf numFmtId="0" fontId="14" fillId="16" borderId="41" xfId="3" applyFont="1" applyFill="1" applyBorder="1" applyAlignment="1" applyProtection="1">
      <alignment horizontal="center"/>
      <protection locked="0"/>
    </xf>
    <xf numFmtId="0" fontId="14" fillId="16" borderId="23" xfId="3" applyFont="1" applyFill="1" applyBorder="1" applyAlignment="1" applyProtection="1">
      <alignment horizontal="center"/>
      <protection locked="0"/>
    </xf>
    <xf numFmtId="0" fontId="14" fillId="16" borderId="86" xfId="3" applyFont="1" applyFill="1" applyBorder="1" applyAlignment="1" applyProtection="1">
      <alignment horizontal="center"/>
      <protection locked="0"/>
    </xf>
    <xf numFmtId="0" fontId="14" fillId="16" borderId="58" xfId="3" applyFont="1" applyFill="1" applyBorder="1" applyAlignment="1" applyProtection="1">
      <alignment horizontal="center"/>
      <protection locked="0"/>
    </xf>
    <xf numFmtId="0" fontId="14" fillId="16" borderId="51" xfId="3" applyFont="1" applyFill="1" applyBorder="1" applyAlignment="1" applyProtection="1">
      <alignment horizontal="center"/>
      <protection locked="0"/>
    </xf>
    <xf numFmtId="0" fontId="15" fillId="5" borderId="9" xfId="3" applyFont="1" applyFill="1" applyBorder="1" applyAlignment="1">
      <alignment horizontal="center"/>
    </xf>
    <xf numFmtId="0" fontId="15" fillId="5" borderId="8" xfId="3" applyFont="1" applyFill="1" applyBorder="1" applyAlignment="1">
      <alignment horizontal="center"/>
    </xf>
    <xf numFmtId="0" fontId="15" fillId="5" borderId="17" xfId="3" applyFont="1" applyFill="1" applyBorder="1" applyAlignment="1">
      <alignment horizontal="center"/>
    </xf>
    <xf numFmtId="0" fontId="21" fillId="6" borderId="13" xfId="3" applyFont="1" applyFill="1" applyBorder="1" applyAlignment="1">
      <alignment horizontal="center"/>
    </xf>
    <xf numFmtId="0" fontId="21" fillId="6" borderId="14" xfId="3" applyFont="1" applyFill="1" applyBorder="1" applyAlignment="1">
      <alignment horizontal="center"/>
    </xf>
    <xf numFmtId="0" fontId="21" fillId="6" borderId="26" xfId="3" applyFont="1" applyFill="1" applyBorder="1" applyAlignment="1">
      <alignment horizontal="center"/>
    </xf>
    <xf numFmtId="0" fontId="2" fillId="0" borderId="10" xfId="3" applyFont="1" applyBorder="1" applyAlignment="1">
      <alignment horizontal="left"/>
    </xf>
    <xf numFmtId="0" fontId="2" fillId="0" borderId="11" xfId="3" applyFont="1" applyBorder="1" applyAlignment="1">
      <alignment horizontal="left"/>
    </xf>
    <xf numFmtId="0" fontId="2" fillId="0" borderId="38" xfId="3" applyFont="1" applyBorder="1" applyAlignment="1">
      <alignment horizontal="left"/>
    </xf>
    <xf numFmtId="0" fontId="14" fillId="0" borderId="13" xfId="3" applyFont="1" applyBorder="1" applyAlignment="1">
      <alignment horizontal="center"/>
    </xf>
    <xf numFmtId="0" fontId="14" fillId="0" borderId="14" xfId="3" applyFont="1" applyBorder="1" applyAlignment="1">
      <alignment horizontal="center"/>
    </xf>
    <xf numFmtId="0" fontId="15" fillId="6" borderId="14" xfId="3" applyFont="1" applyFill="1" applyBorder="1" applyAlignment="1">
      <alignment horizontal="center"/>
    </xf>
    <xf numFmtId="0" fontId="15" fillId="6" borderId="26" xfId="3" applyFont="1" applyFill="1" applyBorder="1" applyAlignment="1">
      <alignment horizontal="center"/>
    </xf>
    <xf numFmtId="0" fontId="14" fillId="12" borderId="47" xfId="3" applyFont="1" applyFill="1" applyBorder="1" applyAlignment="1" applyProtection="1">
      <alignment horizontal="center"/>
      <protection locked="0"/>
    </xf>
    <xf numFmtId="0" fontId="14" fillId="12" borderId="62" xfId="3" applyFont="1" applyFill="1" applyBorder="1" applyAlignment="1" applyProtection="1">
      <alignment horizontal="center"/>
      <protection locked="0"/>
    </xf>
    <xf numFmtId="0" fontId="14" fillId="12" borderId="46" xfId="3" applyFont="1" applyFill="1" applyBorder="1" applyAlignment="1" applyProtection="1">
      <alignment horizontal="center"/>
      <protection locked="0"/>
    </xf>
    <xf numFmtId="38" fontId="14" fillId="0" borderId="63" xfId="3" applyNumberFormat="1" applyFont="1" applyBorder="1" applyAlignment="1">
      <alignment horizontal="center"/>
    </xf>
    <xf numFmtId="38" fontId="14" fillId="0" borderId="53" xfId="3" applyNumberFormat="1" applyFont="1" applyBorder="1" applyAlignment="1">
      <alignment horizontal="center"/>
    </xf>
    <xf numFmtId="49" fontId="13" fillId="12" borderId="30" xfId="3" applyNumberFormat="1" applyFont="1" applyFill="1" applyBorder="1" applyAlignment="1" applyProtection="1">
      <alignment horizontal="center"/>
      <protection locked="0"/>
    </xf>
    <xf numFmtId="49" fontId="13" fillId="12" borderId="22" xfId="3" applyNumberFormat="1" applyFont="1" applyFill="1" applyBorder="1" applyAlignment="1" applyProtection="1">
      <alignment horizontal="center"/>
      <protection locked="0"/>
    </xf>
    <xf numFmtId="49" fontId="13" fillId="12" borderId="41" xfId="3" applyNumberFormat="1" applyFont="1" applyFill="1" applyBorder="1" applyAlignment="1" applyProtection="1">
      <alignment horizontal="center"/>
      <protection locked="0"/>
    </xf>
    <xf numFmtId="49" fontId="13" fillId="12" borderId="24" xfId="3" applyNumberFormat="1" applyFont="1" applyFill="1" applyBorder="1" applyAlignment="1" applyProtection="1">
      <alignment horizontal="center"/>
      <protection locked="0"/>
    </xf>
    <xf numFmtId="49" fontId="13" fillId="12" borderId="21" xfId="3" applyNumberFormat="1" applyFont="1" applyFill="1" applyBorder="1" applyAlignment="1" applyProtection="1">
      <alignment horizontal="center"/>
      <protection locked="0"/>
    </xf>
    <xf numFmtId="49" fontId="13" fillId="12" borderId="51" xfId="3" applyNumberFormat="1" applyFont="1" applyFill="1" applyBorder="1" applyAlignment="1" applyProtection="1">
      <alignment horizontal="center"/>
      <protection locked="0"/>
    </xf>
    <xf numFmtId="49" fontId="13" fillId="12" borderId="23" xfId="3" applyNumberFormat="1" applyFont="1" applyFill="1" applyBorder="1" applyAlignment="1" applyProtection="1">
      <alignment horizontal="center"/>
      <protection locked="0"/>
    </xf>
    <xf numFmtId="49" fontId="13" fillId="12" borderId="40" xfId="3" applyNumberFormat="1" applyFont="1" applyFill="1" applyBorder="1" applyAlignment="1" applyProtection="1">
      <alignment horizontal="center"/>
      <protection locked="0"/>
    </xf>
    <xf numFmtId="0" fontId="14" fillId="0" borderId="41" xfId="3" applyFont="1" applyBorder="1" applyAlignment="1">
      <alignment horizontal="left"/>
    </xf>
    <xf numFmtId="0" fontId="14" fillId="0" borderId="24" xfId="3" applyFont="1" applyBorder="1" applyAlignment="1">
      <alignment horizontal="left"/>
    </xf>
    <xf numFmtId="0" fontId="16" fillId="6" borderId="9" xfId="3" applyFont="1" applyFill="1" applyBorder="1" applyAlignment="1">
      <alignment horizontal="center"/>
    </xf>
    <xf numFmtId="0" fontId="16" fillId="6" borderId="8" xfId="3" applyFont="1" applyFill="1" applyBorder="1" applyAlignment="1">
      <alignment horizontal="center"/>
    </xf>
    <xf numFmtId="0" fontId="16" fillId="6" borderId="17" xfId="3" applyFont="1" applyFill="1" applyBorder="1" applyAlignment="1">
      <alignment horizontal="center"/>
    </xf>
    <xf numFmtId="49" fontId="13" fillId="12" borderId="34" xfId="3" applyNumberFormat="1" applyFont="1" applyFill="1" applyBorder="1" applyAlignment="1" applyProtection="1">
      <alignment horizontal="center"/>
      <protection locked="0"/>
    </xf>
    <xf numFmtId="49" fontId="13" fillId="12" borderId="20" xfId="3" applyNumberFormat="1" applyFont="1" applyFill="1" applyBorder="1" applyAlignment="1" applyProtection="1">
      <alignment horizontal="center"/>
      <protection locked="0"/>
    </xf>
    <xf numFmtId="6" fontId="14" fillId="0" borderId="1" xfId="3" applyNumberFormat="1" applyFont="1" applyBorder="1" applyAlignment="1">
      <alignment horizontal="center"/>
    </xf>
    <xf numFmtId="6" fontId="14" fillId="0" borderId="2" xfId="3" applyNumberFormat="1" applyFont="1" applyBorder="1" applyAlignment="1">
      <alignment horizontal="center"/>
    </xf>
    <xf numFmtId="0" fontId="13" fillId="0" borderId="11" xfId="3" applyFont="1" applyBorder="1"/>
    <xf numFmtId="6" fontId="14" fillId="0" borderId="9" xfId="3" applyNumberFormat="1" applyFont="1" applyBorder="1" applyAlignment="1">
      <alignment horizontal="center" vertical="center"/>
    </xf>
    <xf numFmtId="6" fontId="14" fillId="0" borderId="18" xfId="3" applyNumberFormat="1" applyFont="1" applyBorder="1" applyAlignment="1">
      <alignment horizontal="center" vertical="center"/>
    </xf>
    <xf numFmtId="6" fontId="14" fillId="0" borderId="17" xfId="3" applyNumberFormat="1" applyFont="1" applyBorder="1" applyAlignment="1">
      <alignment horizontal="center" vertical="center"/>
    </xf>
    <xf numFmtId="6" fontId="14" fillId="0" borderId="2" xfId="3" applyNumberFormat="1" applyFont="1" applyBorder="1" applyAlignment="1">
      <alignment horizontal="center" vertical="center"/>
    </xf>
    <xf numFmtId="0" fontId="13" fillId="0" borderId="11" xfId="3" applyFont="1" applyBorder="1" applyAlignment="1">
      <alignment horizontal="left"/>
    </xf>
    <xf numFmtId="0" fontId="13" fillId="0" borderId="50" xfId="3" applyFont="1" applyBorder="1"/>
    <xf numFmtId="49" fontId="13" fillId="12" borderId="19" xfId="3" applyNumberFormat="1" applyFont="1" applyFill="1" applyBorder="1" applyAlignment="1" applyProtection="1">
      <alignment horizontal="center"/>
      <protection locked="0"/>
    </xf>
    <xf numFmtId="49" fontId="13" fillId="12" borderId="73" xfId="3" applyNumberFormat="1" applyFont="1" applyFill="1" applyBorder="1" applyAlignment="1" applyProtection="1">
      <alignment horizontal="center"/>
      <protection locked="0"/>
    </xf>
    <xf numFmtId="0" fontId="14" fillId="0" borderId="34" xfId="3" applyFont="1" applyBorder="1" applyAlignment="1">
      <alignment horizontal="left"/>
    </xf>
    <xf numFmtId="0" fontId="14" fillId="0" borderId="20" xfId="3" applyFont="1" applyBorder="1" applyAlignment="1">
      <alignment horizontal="left"/>
    </xf>
    <xf numFmtId="0" fontId="3" fillId="0" borderId="18"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6" fillId="0" borderId="36" xfId="0" applyFont="1" applyFill="1" applyBorder="1" applyAlignment="1">
      <alignment horizontal="center"/>
    </xf>
    <xf numFmtId="0" fontId="6" fillId="0" borderId="81" xfId="0" applyFont="1" applyFill="1" applyBorder="1" applyAlignment="1">
      <alignment horizontal="center"/>
    </xf>
    <xf numFmtId="0" fontId="38" fillId="5" borderId="13" xfId="0" applyFont="1" applyFill="1" applyBorder="1" applyAlignment="1">
      <alignment horizontal="left"/>
    </xf>
    <xf numFmtId="0" fontId="38" fillId="5" borderId="14" xfId="0" applyFont="1" applyFill="1" applyBorder="1" applyAlignment="1">
      <alignment horizontal="left"/>
    </xf>
    <xf numFmtId="0" fontId="38" fillId="5" borderId="26" xfId="0" applyFont="1" applyFill="1" applyBorder="1" applyAlignment="1">
      <alignment horizontal="left"/>
    </xf>
    <xf numFmtId="0" fontId="16" fillId="5" borderId="9" xfId="3" applyFont="1" applyFill="1" applyBorder="1" applyAlignment="1">
      <alignment horizontal="center"/>
    </xf>
    <xf numFmtId="0" fontId="16" fillId="5" borderId="8" xfId="3" applyFont="1" applyFill="1" applyBorder="1" applyAlignment="1">
      <alignment horizontal="center"/>
    </xf>
    <xf numFmtId="0" fontId="16" fillId="5" borderId="17" xfId="3" applyFont="1" applyFill="1" applyBorder="1" applyAlignment="1">
      <alignment horizontal="center"/>
    </xf>
    <xf numFmtId="0" fontId="12" fillId="0" borderId="47" xfId="3" applyFont="1" applyBorder="1" applyAlignment="1">
      <alignment horizontal="center"/>
    </xf>
    <xf numFmtId="0" fontId="12" fillId="0" borderId="87" xfId="3" applyFont="1" applyBorder="1" applyAlignment="1">
      <alignment horizontal="center"/>
    </xf>
    <xf numFmtId="0" fontId="3" fillId="0" borderId="12" xfId="0" applyFont="1" applyBorder="1" applyAlignment="1">
      <alignment horizontal="left"/>
    </xf>
    <xf numFmtId="0" fontId="0" fillId="0" borderId="0" xfId="0" applyAlignment="1">
      <alignment horizontal="left"/>
    </xf>
    <xf numFmtId="0" fontId="0" fillId="0" borderId="15" xfId="0" applyBorder="1" applyAlignment="1">
      <alignment horizontal="left"/>
    </xf>
    <xf numFmtId="0" fontId="12" fillId="0" borderId="10" xfId="0" applyFont="1" applyBorder="1" applyAlignment="1">
      <alignment horizontal="center"/>
    </xf>
    <xf numFmtId="0" fontId="12" fillId="0" borderId="57" xfId="0" applyFont="1" applyBorder="1" applyAlignment="1">
      <alignment horizontal="center"/>
    </xf>
    <xf numFmtId="0" fontId="12" fillId="4" borderId="10" xfId="3" applyFont="1" applyFill="1" applyBorder="1" applyAlignment="1">
      <alignment horizontal="center"/>
    </xf>
    <xf numFmtId="0" fontId="12" fillId="4" borderId="57" xfId="3" applyFont="1" applyFill="1" applyBorder="1" applyAlignment="1">
      <alignment horizontal="center"/>
    </xf>
    <xf numFmtId="0" fontId="12" fillId="0" borderId="36" xfId="3" applyFont="1" applyBorder="1" applyAlignment="1">
      <alignment horizontal="center"/>
    </xf>
    <xf numFmtId="0" fontId="12" fillId="0" borderId="81" xfId="3" applyFont="1" applyBorder="1" applyAlignment="1">
      <alignment horizontal="center"/>
    </xf>
    <xf numFmtId="0" fontId="3" fillId="0" borderId="9" xfId="0" applyFont="1" applyBorder="1" applyAlignment="1">
      <alignment horizontal="left"/>
    </xf>
    <xf numFmtId="0" fontId="0" fillId="0" borderId="8" xfId="0" applyBorder="1" applyAlignment="1">
      <alignment horizontal="left"/>
    </xf>
    <xf numFmtId="0" fontId="6" fillId="8" borderId="18" xfId="0" applyFont="1" applyFill="1" applyBorder="1" applyAlignment="1">
      <alignment horizontal="left" vertical="center"/>
    </xf>
    <xf numFmtId="0" fontId="6" fillId="8" borderId="1" xfId="0" applyFont="1" applyFill="1" applyBorder="1" applyAlignment="1">
      <alignment horizontal="left" vertical="center"/>
    </xf>
    <xf numFmtId="0" fontId="3" fillId="0" borderId="47" xfId="0" applyFont="1" applyBorder="1" applyAlignment="1">
      <alignment horizontal="left"/>
    </xf>
    <xf numFmtId="0" fontId="3" fillId="0" borderId="62" xfId="0" applyFont="1" applyBorder="1" applyAlignment="1">
      <alignment horizontal="left"/>
    </xf>
    <xf numFmtId="0" fontId="3" fillId="0" borderId="46"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3" fillId="0" borderId="53" xfId="0" applyFont="1" applyBorder="1" applyAlignment="1">
      <alignment horizontal="left"/>
    </xf>
    <xf numFmtId="0" fontId="3" fillId="0" borderId="36" xfId="0" applyFont="1" applyBorder="1" applyAlignment="1">
      <alignment horizontal="left"/>
    </xf>
    <xf numFmtId="0" fontId="3" fillId="0" borderId="59" xfId="0" applyFont="1" applyBorder="1" applyAlignment="1">
      <alignment horizontal="left"/>
    </xf>
    <xf numFmtId="0" fontId="3" fillId="0" borderId="35" xfId="0" applyFont="1" applyBorder="1" applyAlignment="1">
      <alignment horizontal="left"/>
    </xf>
    <xf numFmtId="0" fontId="2" fillId="0" borderId="13" xfId="0" applyFont="1" applyBorder="1" applyAlignment="1">
      <alignment horizontal="left"/>
    </xf>
    <xf numFmtId="0" fontId="2" fillId="0" borderId="14" xfId="0" applyFont="1" applyBorder="1" applyAlignment="1">
      <alignment horizontal="left"/>
    </xf>
    <xf numFmtId="0" fontId="2" fillId="0" borderId="26" xfId="0" applyFont="1" applyBorder="1" applyAlignment="1">
      <alignment horizontal="left"/>
    </xf>
    <xf numFmtId="0" fontId="7" fillId="6" borderId="13" xfId="0" applyFont="1" applyFill="1" applyBorder="1" applyAlignment="1">
      <alignment horizontal="center"/>
    </xf>
    <xf numFmtId="0" fontId="7" fillId="6" borderId="14" xfId="0" applyFont="1" applyFill="1" applyBorder="1" applyAlignment="1">
      <alignment horizontal="center"/>
    </xf>
    <xf numFmtId="0" fontId="7" fillId="6" borderId="8" xfId="0" applyFont="1" applyFill="1" applyBorder="1" applyAlignment="1">
      <alignment horizontal="center"/>
    </xf>
    <xf numFmtId="0" fontId="7" fillId="6" borderId="17" xfId="0" applyFont="1" applyFill="1" applyBorder="1" applyAlignment="1">
      <alignment horizontal="center"/>
    </xf>
    <xf numFmtId="0" fontId="3" fillId="0" borderId="71" xfId="0" applyFont="1" applyBorder="1" applyAlignment="1">
      <alignment horizontal="left"/>
    </xf>
    <xf numFmtId="0" fontId="3" fillId="0" borderId="72" xfId="0" applyFont="1" applyBorder="1" applyAlignment="1">
      <alignment horizontal="left"/>
    </xf>
    <xf numFmtId="0" fontId="3" fillId="0" borderId="88" xfId="0" applyFont="1" applyBorder="1" applyAlignment="1">
      <alignment horizontal="left"/>
    </xf>
    <xf numFmtId="0" fontId="3" fillId="0" borderId="38" xfId="0" applyFont="1" applyBorder="1" applyAlignment="1">
      <alignment horizontal="left"/>
    </xf>
    <xf numFmtId="0" fontId="2" fillId="0" borderId="9" xfId="0" applyFont="1" applyBorder="1" applyAlignment="1">
      <alignment horizontal="left"/>
    </xf>
    <xf numFmtId="0" fontId="2" fillId="0" borderId="8" xfId="0" applyFont="1"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3" fillId="0" borderId="0" xfId="0" applyFont="1" applyBorder="1" applyAlignment="1">
      <alignment horizontal="left"/>
    </xf>
    <xf numFmtId="0" fontId="0" fillId="0" borderId="34" xfId="0" applyBorder="1" applyAlignment="1">
      <alignment horizontal="left"/>
    </xf>
    <xf numFmtId="0" fontId="0" fillId="0" borderId="19" xfId="0" applyBorder="1" applyAlignment="1">
      <alignment horizontal="left"/>
    </xf>
    <xf numFmtId="0" fontId="0" fillId="0" borderId="73" xfId="0" applyBorder="1" applyAlignment="1">
      <alignment horizontal="left"/>
    </xf>
    <xf numFmtId="0" fontId="3" fillId="0" borderId="77" xfId="0" applyFont="1" applyBorder="1" applyAlignment="1">
      <alignment horizontal="left"/>
    </xf>
    <xf numFmtId="0" fontId="3" fillId="0" borderId="78" xfId="0" applyFont="1" applyBorder="1" applyAlignment="1">
      <alignment horizontal="left"/>
    </xf>
    <xf numFmtId="0" fontId="3" fillId="0" borderId="89" xfId="0" applyFont="1" applyBorder="1" applyAlignment="1">
      <alignment horizontal="left"/>
    </xf>
    <xf numFmtId="0" fontId="0" fillId="0" borderId="33" xfId="0" applyBorder="1" applyAlignment="1">
      <alignment horizontal="left"/>
    </xf>
    <xf numFmtId="0" fontId="0" fillId="0" borderId="25" xfId="0" applyBorder="1" applyAlignment="1">
      <alignment horizontal="left"/>
    </xf>
    <xf numFmtId="0" fontId="0" fillId="0" borderId="63" xfId="0" applyBorder="1" applyAlignment="1">
      <alignment horizontal="left"/>
    </xf>
    <xf numFmtId="0" fontId="0" fillId="0" borderId="41" xfId="0" applyBorder="1" applyAlignment="1">
      <alignment horizontal="left"/>
    </xf>
    <xf numFmtId="0" fontId="0" fillId="0" borderId="23" xfId="0" applyBorder="1" applyAlignment="1">
      <alignment horizontal="left"/>
    </xf>
    <xf numFmtId="0" fontId="0" fillId="0" borderId="40" xfId="0" applyBorder="1" applyAlignment="1">
      <alignment horizontal="left"/>
    </xf>
    <xf numFmtId="0" fontId="7" fillId="6" borderId="26" xfId="0" applyFont="1" applyFill="1" applyBorder="1" applyAlignment="1">
      <alignment horizontal="center"/>
    </xf>
    <xf numFmtId="0" fontId="0" fillId="0" borderId="30" xfId="0" applyBorder="1" applyAlignment="1">
      <alignment horizontal="left"/>
    </xf>
    <xf numFmtId="0" fontId="0" fillId="0" borderId="21" xfId="0" applyBorder="1" applyAlignment="1">
      <alignment horizontal="left"/>
    </xf>
    <xf numFmtId="0" fontId="0" fillId="0" borderId="51"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57" xfId="0" applyBorder="1" applyAlignment="1">
      <alignment horizontal="left"/>
    </xf>
    <xf numFmtId="0" fontId="32" fillId="5" borderId="13" xfId="0" applyFont="1" applyFill="1" applyBorder="1" applyAlignment="1">
      <alignment horizontal="center"/>
    </xf>
    <xf numFmtId="0" fontId="32" fillId="5" borderId="14" xfId="0" applyFont="1" applyFill="1" applyBorder="1" applyAlignment="1">
      <alignment horizontal="center"/>
    </xf>
    <xf numFmtId="0" fontId="32" fillId="5" borderId="26" xfId="0" applyFont="1" applyFill="1" applyBorder="1" applyAlignment="1">
      <alignment horizontal="center"/>
    </xf>
    <xf numFmtId="0" fontId="3" fillId="0" borderId="30" xfId="0" applyFont="1" applyBorder="1" applyAlignment="1">
      <alignment horizontal="left"/>
    </xf>
    <xf numFmtId="0" fontId="30" fillId="17" borderId="13" xfId="0" applyFont="1" applyFill="1" applyBorder="1" applyAlignment="1">
      <alignment horizontal="center"/>
    </xf>
    <xf numFmtId="0" fontId="30" fillId="17" borderId="14" xfId="0" applyFont="1" applyFill="1" applyBorder="1" applyAlignment="1">
      <alignment horizontal="center"/>
    </xf>
    <xf numFmtId="0" fontId="30" fillId="17" borderId="26" xfId="0" applyFont="1" applyFill="1" applyBorder="1" applyAlignment="1">
      <alignment horizontal="center"/>
    </xf>
    <xf numFmtId="49" fontId="31" fillId="0" borderId="13" xfId="0" applyNumberFormat="1" applyFont="1" applyFill="1" applyBorder="1" applyAlignment="1">
      <alignment horizontal="center" wrapText="1"/>
    </xf>
    <xf numFmtId="49" fontId="0" fillId="0" borderId="26" xfId="0" applyNumberFormat="1" applyFill="1" applyBorder="1" applyAlignment="1">
      <alignment horizontal="center" wrapText="1"/>
    </xf>
    <xf numFmtId="0" fontId="30" fillId="5" borderId="13" xfId="0" applyFont="1" applyFill="1" applyBorder="1" applyAlignment="1">
      <alignment horizontal="left"/>
    </xf>
    <xf numFmtId="0" fontId="30" fillId="5" borderId="14" xfId="0" applyFont="1" applyFill="1" applyBorder="1" applyAlignment="1">
      <alignment horizontal="left"/>
    </xf>
    <xf numFmtId="0" fontId="30" fillId="5" borderId="26" xfId="0" applyFont="1" applyFill="1" applyBorder="1" applyAlignment="1">
      <alignment horizontal="left"/>
    </xf>
    <xf numFmtId="0" fontId="5" fillId="6" borderId="13" xfId="0" applyFont="1" applyFill="1" applyBorder="1" applyAlignment="1">
      <alignment horizontal="center"/>
    </xf>
    <xf numFmtId="0" fontId="5" fillId="6" borderId="14" xfId="0" applyFont="1" applyFill="1" applyBorder="1" applyAlignment="1">
      <alignment horizontal="center"/>
    </xf>
    <xf numFmtId="0" fontId="5" fillId="6" borderId="8" xfId="0" applyFont="1" applyFill="1" applyBorder="1" applyAlignment="1">
      <alignment horizontal="center"/>
    </xf>
    <xf numFmtId="0" fontId="5" fillId="6" borderId="17" xfId="0" applyFont="1" applyFill="1" applyBorder="1" applyAlignment="1">
      <alignment horizontal="center"/>
    </xf>
    <xf numFmtId="0" fontId="2" fillId="6" borderId="9" xfId="0" applyFont="1" applyFill="1" applyBorder="1" applyAlignment="1">
      <alignment horizontal="right"/>
    </xf>
    <xf numFmtId="0" fontId="2" fillId="6" borderId="17" xfId="0" applyFont="1" applyFill="1" applyBorder="1" applyAlignment="1">
      <alignment horizontal="right"/>
    </xf>
    <xf numFmtId="49" fontId="32" fillId="0" borderId="13" xfId="0" applyNumberFormat="1" applyFont="1" applyFill="1" applyBorder="1" applyAlignment="1">
      <alignment horizontal="center"/>
    </xf>
    <xf numFmtId="49" fontId="32" fillId="0" borderId="14" xfId="0" applyNumberFormat="1" applyFont="1" applyFill="1" applyBorder="1" applyAlignment="1">
      <alignment horizontal="center"/>
    </xf>
    <xf numFmtId="49" fontId="32" fillId="0" borderId="26" xfId="0" applyNumberFormat="1" applyFont="1" applyFill="1" applyBorder="1" applyAlignment="1">
      <alignment horizontal="center"/>
    </xf>
    <xf numFmtId="0" fontId="7" fillId="18" borderId="13" xfId="0" applyFont="1" applyFill="1" applyBorder="1" applyAlignment="1">
      <alignment horizontal="center"/>
    </xf>
    <xf numFmtId="0" fontId="7" fillId="18" borderId="14" xfId="0" applyFont="1" applyFill="1" applyBorder="1" applyAlignment="1">
      <alignment horizontal="center"/>
    </xf>
    <xf numFmtId="0" fontId="7" fillId="18" borderId="26" xfId="0" applyFont="1" applyFill="1" applyBorder="1" applyAlignment="1">
      <alignment horizontal="center"/>
    </xf>
    <xf numFmtId="0" fontId="32" fillId="14" borderId="9" xfId="0" applyFont="1" applyFill="1" applyBorder="1" applyAlignment="1">
      <alignment horizontal="left"/>
    </xf>
    <xf numFmtId="0" fontId="32" fillId="14" borderId="8" xfId="0" applyFont="1" applyFill="1" applyBorder="1" applyAlignment="1">
      <alignment horizontal="left"/>
    </xf>
    <xf numFmtId="0" fontId="32" fillId="14" borderId="17" xfId="0" applyFont="1" applyFill="1" applyBorder="1" applyAlignment="1">
      <alignment horizontal="left"/>
    </xf>
    <xf numFmtId="0" fontId="32" fillId="14" borderId="18" xfId="0" applyFont="1" applyFill="1" applyBorder="1" applyAlignment="1">
      <alignment horizontal="left"/>
    </xf>
    <xf numFmtId="0" fontId="32" fillId="14" borderId="1" xfId="0" applyFont="1" applyFill="1" applyBorder="1" applyAlignment="1">
      <alignment horizontal="left"/>
    </xf>
    <xf numFmtId="0" fontId="32" fillId="14" borderId="2" xfId="0" applyFont="1" applyFill="1" applyBorder="1" applyAlignment="1">
      <alignment horizontal="left"/>
    </xf>
    <xf numFmtId="0" fontId="12" fillId="0" borderId="34" xfId="0" applyFont="1" applyBorder="1" applyAlignment="1">
      <alignment horizontal="left"/>
    </xf>
    <xf numFmtId="0" fontId="12" fillId="0" borderId="19" xfId="0" applyFont="1" applyBorder="1" applyAlignment="1">
      <alignment horizontal="left"/>
    </xf>
    <xf numFmtId="0" fontId="39" fillId="13" borderId="9" xfId="0" applyFont="1" applyFill="1" applyBorder="1" applyAlignment="1">
      <alignment horizontal="center"/>
    </xf>
    <xf numFmtId="0" fontId="39" fillId="13" borderId="8" xfId="0" applyFont="1" applyFill="1" applyBorder="1" applyAlignment="1">
      <alignment horizontal="center"/>
    </xf>
    <xf numFmtId="0" fontId="39" fillId="13" borderId="17" xfId="0" applyFont="1" applyFill="1" applyBorder="1" applyAlignment="1">
      <alignment horizontal="center"/>
    </xf>
    <xf numFmtId="0" fontId="34" fillId="0" borderId="47" xfId="0" applyFont="1" applyBorder="1" applyAlignment="1">
      <alignment horizontal="left"/>
    </xf>
    <xf numFmtId="0" fontId="34" fillId="0" borderId="87" xfId="0" applyFont="1" applyBorder="1" applyAlignment="1">
      <alignment horizontal="left"/>
    </xf>
    <xf numFmtId="0" fontId="34" fillId="0" borderId="10" xfId="0" applyFont="1" applyBorder="1" applyAlignment="1">
      <alignment horizontal="left"/>
    </xf>
    <xf numFmtId="0" fontId="34" fillId="0" borderId="57" xfId="0" applyFont="1" applyBorder="1" applyAlignment="1">
      <alignment horizontal="left"/>
    </xf>
    <xf numFmtId="0" fontId="34" fillId="0" borderId="36" xfId="0" applyFont="1" applyBorder="1" applyAlignment="1">
      <alignment horizontal="left"/>
    </xf>
    <xf numFmtId="0" fontId="34" fillId="0" borderId="81" xfId="0" applyFont="1" applyBorder="1" applyAlignment="1">
      <alignment horizontal="left"/>
    </xf>
    <xf numFmtId="0" fontId="39" fillId="0" borderId="9" xfId="0" applyFont="1" applyBorder="1" applyAlignment="1">
      <alignment horizontal="center"/>
    </xf>
    <xf numFmtId="0" fontId="39" fillId="0" borderId="8" xfId="0" applyFont="1" applyBorder="1" applyAlignment="1">
      <alignment horizontal="center"/>
    </xf>
    <xf numFmtId="0" fontId="6" fillId="6" borderId="13" xfId="3" applyFont="1" applyFill="1" applyBorder="1" applyAlignment="1">
      <alignment horizontal="center"/>
    </xf>
    <xf numFmtId="0" fontId="6" fillId="6" borderId="14" xfId="3" applyFont="1" applyFill="1" applyBorder="1" applyAlignment="1">
      <alignment horizontal="center"/>
    </xf>
    <xf numFmtId="0" fontId="31" fillId="13" borderId="84" xfId="0" applyFont="1" applyFill="1" applyBorder="1" applyAlignment="1">
      <alignment horizontal="center"/>
    </xf>
    <xf numFmtId="0" fontId="31" fillId="13" borderId="90" xfId="0" applyFont="1" applyFill="1" applyBorder="1" applyAlignment="1">
      <alignment horizontal="center"/>
    </xf>
    <xf numFmtId="0" fontId="31" fillId="13" borderId="85" xfId="0" applyFont="1" applyFill="1" applyBorder="1" applyAlignment="1">
      <alignment horizontal="center"/>
    </xf>
    <xf numFmtId="0" fontId="12" fillId="0" borderId="41" xfId="0" applyFont="1" applyBorder="1" applyAlignment="1">
      <alignment horizontal="left"/>
    </xf>
    <xf numFmtId="0" fontId="12" fillId="0" borderId="23" xfId="0" applyFont="1" applyBorder="1" applyAlignment="1">
      <alignment horizontal="left"/>
    </xf>
    <xf numFmtId="0" fontId="6" fillId="0" borderId="34" xfId="0" applyFont="1" applyBorder="1" applyAlignment="1">
      <alignment horizontal="center"/>
    </xf>
    <xf numFmtId="0" fontId="6" fillId="0" borderId="19" xfId="0" applyFont="1" applyBorder="1" applyAlignment="1">
      <alignment horizontal="center"/>
    </xf>
    <xf numFmtId="0" fontId="7" fillId="5" borderId="18"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6" fillId="0" borderId="18" xfId="0" applyFont="1" applyBorder="1" applyAlignment="1">
      <alignment horizontal="center"/>
    </xf>
    <xf numFmtId="0" fontId="6" fillId="0" borderId="1" xfId="0" applyFont="1" applyBorder="1" applyAlignment="1">
      <alignment horizontal="center"/>
    </xf>
    <xf numFmtId="0" fontId="40" fillId="5" borderId="13" xfId="0" applyFont="1" applyFill="1" applyBorder="1" applyAlignment="1">
      <alignment horizontal="center"/>
    </xf>
    <xf numFmtId="0" fontId="40" fillId="5" borderId="14" xfId="0" applyFont="1" applyFill="1" applyBorder="1" applyAlignment="1">
      <alignment horizontal="center"/>
    </xf>
    <xf numFmtId="0" fontId="40" fillId="5" borderId="26" xfId="0" applyFont="1" applyFill="1" applyBorder="1" applyAlignment="1">
      <alignment horizont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2" xfId="0" applyFont="1" applyBorder="1" applyAlignment="1">
      <alignment horizontal="center"/>
    </xf>
    <xf numFmtId="0" fontId="6" fillId="0" borderId="0" xfId="0" applyFont="1" applyBorder="1" applyAlignment="1">
      <alignment horizont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6" fillId="0" borderId="15" xfId="0" applyFont="1" applyBorder="1" applyAlignment="1">
      <alignment horizontal="center"/>
    </xf>
    <xf numFmtId="0" fontId="5" fillId="6" borderId="26" xfId="0" applyFont="1" applyFill="1" applyBorder="1" applyAlignment="1">
      <alignment horizontal="center"/>
    </xf>
    <xf numFmtId="0" fontId="2" fillId="0" borderId="18" xfId="0" applyFont="1" applyFill="1" applyBorder="1" applyAlignment="1">
      <alignment horizontal="center"/>
    </xf>
    <xf numFmtId="0" fontId="2" fillId="0" borderId="1" xfId="0" applyFont="1" applyFill="1" applyBorder="1" applyAlignment="1">
      <alignment horizontal="center"/>
    </xf>
    <xf numFmtId="0" fontId="3" fillId="0" borderId="12" xfId="0" applyFont="1" applyFill="1" applyBorder="1" applyAlignment="1">
      <alignment horizontal="left"/>
    </xf>
    <xf numFmtId="0" fontId="3" fillId="0" borderId="0" xfId="0" applyFont="1" applyFill="1" applyBorder="1" applyAlignment="1">
      <alignment horizontal="left"/>
    </xf>
    <xf numFmtId="0" fontId="3" fillId="0" borderId="15" xfId="0" applyFont="1" applyFill="1" applyBorder="1" applyAlignment="1">
      <alignment horizontal="left"/>
    </xf>
    <xf numFmtId="0" fontId="7" fillId="13" borderId="13" xfId="0" applyFont="1" applyFill="1" applyBorder="1" applyAlignment="1">
      <alignment horizontal="center"/>
    </xf>
    <xf numFmtId="0" fontId="7" fillId="13" borderId="14" xfId="0" applyFont="1" applyFill="1" applyBorder="1" applyAlignment="1">
      <alignment horizontal="center"/>
    </xf>
    <xf numFmtId="0" fontId="7" fillId="13" borderId="26" xfId="0" applyFont="1" applyFill="1" applyBorder="1" applyAlignment="1">
      <alignment horizontal="center"/>
    </xf>
    <xf numFmtId="0" fontId="3" fillId="0" borderId="9" xfId="0" applyFont="1" applyFill="1" applyBorder="1" applyAlignment="1">
      <alignment horizontal="left"/>
    </xf>
    <xf numFmtId="0" fontId="3" fillId="0" borderId="8" xfId="0" applyFont="1" applyFill="1" applyBorder="1" applyAlignment="1">
      <alignment horizontal="left"/>
    </xf>
    <xf numFmtId="0" fontId="3" fillId="0" borderId="17" xfId="0" applyFont="1" applyFill="1" applyBorder="1" applyAlignment="1">
      <alignment horizontal="left"/>
    </xf>
    <xf numFmtId="0" fontId="0" fillId="0" borderId="12" xfId="0" applyFill="1" applyBorder="1" applyAlignment="1">
      <alignment horizontal="left"/>
    </xf>
    <xf numFmtId="0" fontId="0" fillId="0" borderId="0" xfId="0" applyFill="1" applyBorder="1" applyAlignment="1">
      <alignment horizontal="left"/>
    </xf>
    <xf numFmtId="0" fontId="2" fillId="13" borderId="13" xfId="0" applyFont="1" applyFill="1" applyBorder="1" applyAlignment="1">
      <alignment horizontal="left"/>
    </xf>
    <xf numFmtId="0" fontId="2" fillId="13" borderId="14" xfId="0" applyFont="1" applyFill="1" applyBorder="1" applyAlignment="1">
      <alignment horizontal="left"/>
    </xf>
    <xf numFmtId="0" fontId="2" fillId="13" borderId="26" xfId="0" applyFont="1" applyFill="1" applyBorder="1" applyAlignment="1">
      <alignment horizontal="left"/>
    </xf>
    <xf numFmtId="0" fontId="5" fillId="19" borderId="13" xfId="0" applyFont="1" applyFill="1" applyBorder="1" applyAlignment="1">
      <alignment horizontal="center"/>
    </xf>
    <xf numFmtId="0" fontId="5" fillId="19" borderId="14" xfId="0" applyFont="1" applyFill="1" applyBorder="1" applyAlignment="1">
      <alignment horizontal="center"/>
    </xf>
    <xf numFmtId="0" fontId="5" fillId="19" borderId="26" xfId="0" applyFont="1" applyFill="1" applyBorder="1" applyAlignment="1">
      <alignment horizontal="center"/>
    </xf>
    <xf numFmtId="0" fontId="6" fillId="13" borderId="18" xfId="0" applyFont="1" applyFill="1" applyBorder="1" applyAlignment="1">
      <alignment horizontal="left" vertical="center"/>
    </xf>
    <xf numFmtId="0" fontId="6" fillId="13" borderId="1" xfId="0" applyFont="1" applyFill="1" applyBorder="1" applyAlignment="1">
      <alignment horizontal="left" vertical="center"/>
    </xf>
    <xf numFmtId="0" fontId="6" fillId="13" borderId="2" xfId="0" applyFont="1" applyFill="1" applyBorder="1" applyAlignment="1">
      <alignment horizontal="left" vertical="center"/>
    </xf>
    <xf numFmtId="0" fontId="11" fillId="0" borderId="12" xfId="0" applyFont="1" applyFill="1" applyBorder="1" applyAlignment="1">
      <alignment horizontal="center"/>
    </xf>
    <xf numFmtId="0" fontId="11" fillId="0" borderId="0" xfId="0" applyFont="1" applyFill="1" applyBorder="1" applyAlignment="1">
      <alignment horizontal="center"/>
    </xf>
    <xf numFmtId="0" fontId="11" fillId="0" borderId="15" xfId="0" applyFont="1" applyFill="1" applyBorder="1" applyAlignment="1">
      <alignment horizontal="center"/>
    </xf>
    <xf numFmtId="164" fontId="11" fillId="0" borderId="9" xfId="0" applyNumberFormat="1" applyFont="1" applyFill="1" applyBorder="1" applyAlignment="1">
      <alignment horizontal="center"/>
    </xf>
    <xf numFmtId="164" fontId="11" fillId="0" borderId="8" xfId="0" applyNumberFormat="1" applyFont="1" applyFill="1" applyBorder="1" applyAlignment="1">
      <alignment horizontal="center"/>
    </xf>
    <xf numFmtId="164" fontId="11" fillId="0" borderId="17" xfId="0" applyNumberFormat="1" applyFont="1" applyFill="1" applyBorder="1" applyAlignment="1">
      <alignment horizontal="center"/>
    </xf>
    <xf numFmtId="0" fontId="0" fillId="0" borderId="15" xfId="0" applyFill="1" applyBorder="1" applyAlignment="1">
      <alignment horizontal="left"/>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5" xfId="0" applyFont="1" applyFill="1" applyBorder="1" applyAlignment="1">
      <alignment horizontal="center"/>
    </xf>
    <xf numFmtId="0" fontId="43" fillId="0" borderId="0" xfId="5" applyFont="1" applyAlignment="1">
      <alignment horizontal="center"/>
    </xf>
  </cellXfs>
  <cellStyles count="8">
    <cellStyle name="Comma" xfId="1" builtinId="3"/>
    <cellStyle name="Currency" xfId="2" builtinId="4"/>
    <cellStyle name="Normal" xfId="0" builtinId="0"/>
    <cellStyle name="Normal 2" xfId="3" xr:uid="{00000000-0005-0000-0000-000003000000}"/>
    <cellStyle name="Normal 2 2" xfId="4" xr:uid="{00000000-0005-0000-0000-000004000000}"/>
    <cellStyle name="Normal 3" xfId="5" xr:uid="{00000000-0005-0000-0000-000005000000}"/>
    <cellStyle name="Normal_Template" xfId="6" xr:uid="{00000000-0005-0000-0000-000006000000}"/>
    <cellStyle name="Percent" xfId="7" builtinId="5"/>
  </cellStyles>
  <dxfs count="85">
    <dxf>
      <numFmt numFmtId="171" formatCode="[$-409]mmmm\ d\,\ yyyy;@"/>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68" totalsRowShown="0">
  <autoFilter ref="A2:C68" xr:uid="{00000000-0009-0000-0100-000001000000}"/>
  <tableColumns count="3">
    <tableColumn id="1" xr3:uid="{00000000-0010-0000-0000-000001000000}" name="Underwriter" dataCellStyle="Normal 3"/>
    <tableColumn id="2" xr3:uid="{00000000-0010-0000-0000-000002000000}" name="Date" dataDxfId="0" dataCellStyle="Normal 3"/>
    <tableColumn id="3" xr3:uid="{00000000-0010-0000-0000-000003000000}" name="Notes" dataCellStyle="Normal 3"/>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73046875" style="104" customWidth="1"/>
    <col min="2" max="2" width="9.1328125" style="104"/>
    <col min="3" max="3" width="5.1328125" style="104" customWidth="1"/>
    <col min="4" max="16384" width="9.1328125" style="104"/>
  </cols>
  <sheetData>
    <row r="1" spans="1:12" ht="25.5" customHeight="1" x14ac:dyDescent="0.7">
      <c r="A1" s="279" t="s">
        <v>156</v>
      </c>
      <c r="B1" s="277"/>
      <c r="C1" s="277"/>
      <c r="D1" s="277"/>
      <c r="E1" s="277"/>
      <c r="F1" s="277"/>
      <c r="G1" s="277"/>
      <c r="H1" s="277"/>
      <c r="I1" s="277"/>
      <c r="J1" s="277"/>
      <c r="K1" s="277"/>
      <c r="L1" s="277"/>
    </row>
    <row r="2" spans="1:12" ht="288.75" customHeight="1" x14ac:dyDescent="0.35">
      <c r="A2" s="278" t="s">
        <v>155</v>
      </c>
      <c r="B2" s="277"/>
      <c r="C2" s="277"/>
      <c r="D2" s="277"/>
      <c r="E2" s="277"/>
      <c r="F2" s="277"/>
      <c r="G2" s="277"/>
      <c r="H2" s="277"/>
      <c r="I2" s="277"/>
      <c r="J2" s="277"/>
      <c r="K2" s="277"/>
      <c r="L2" s="277"/>
    </row>
    <row r="3" spans="1:12" x14ac:dyDescent="0.35">
      <c r="A3" s="278"/>
      <c r="B3" s="277"/>
      <c r="C3" s="277"/>
      <c r="D3" s="277"/>
      <c r="E3" s="277"/>
      <c r="F3" s="277"/>
      <c r="G3" s="277"/>
      <c r="H3" s="277"/>
      <c r="I3" s="277"/>
      <c r="J3" s="277"/>
      <c r="K3" s="277"/>
      <c r="L3" s="277"/>
    </row>
    <row r="4" spans="1:12" x14ac:dyDescent="0.35">
      <c r="A4" s="278"/>
      <c r="B4" s="277"/>
      <c r="C4" s="277"/>
      <c r="D4" s="277"/>
      <c r="E4" s="277"/>
      <c r="F4" s="277"/>
      <c r="G4" s="277"/>
      <c r="H4" s="277"/>
      <c r="I4" s="277"/>
      <c r="J4" s="277"/>
      <c r="K4" s="277"/>
      <c r="L4" s="277"/>
    </row>
    <row r="5" spans="1:12" x14ac:dyDescent="0.35">
      <c r="A5" s="278"/>
      <c r="B5" s="277"/>
      <c r="C5" s="277"/>
      <c r="D5" s="277"/>
      <c r="E5" s="277"/>
      <c r="F5" s="277"/>
      <c r="G5" s="277"/>
      <c r="H5" s="277"/>
      <c r="I5" s="277"/>
      <c r="J5" s="277"/>
      <c r="K5" s="277"/>
      <c r="L5" s="277"/>
    </row>
    <row r="6" spans="1:12" x14ac:dyDescent="0.35">
      <c r="A6" s="278"/>
      <c r="B6" s="277"/>
      <c r="C6" s="277"/>
      <c r="D6" s="277"/>
      <c r="E6" s="277"/>
      <c r="F6" s="277"/>
      <c r="G6" s="277"/>
      <c r="H6" s="277"/>
      <c r="I6" s="277"/>
      <c r="J6" s="277"/>
      <c r="K6" s="277"/>
      <c r="L6" s="277"/>
    </row>
    <row r="7" spans="1:12" x14ac:dyDescent="0.35">
      <c r="A7" s="278"/>
      <c r="B7" s="277"/>
      <c r="C7" s="277"/>
      <c r="D7" s="277"/>
      <c r="E7" s="277"/>
      <c r="F7" s="277"/>
      <c r="G7" s="277"/>
      <c r="H7" s="277"/>
      <c r="I7" s="277"/>
      <c r="J7" s="277"/>
      <c r="K7" s="277"/>
      <c r="L7" s="277"/>
    </row>
    <row r="8" spans="1:12" x14ac:dyDescent="0.35">
      <c r="A8" s="278"/>
      <c r="B8" s="277"/>
      <c r="C8" s="277"/>
      <c r="D8" s="277"/>
      <c r="E8" s="277"/>
      <c r="F8" s="277"/>
      <c r="G8" s="277"/>
      <c r="H8" s="277"/>
      <c r="I8" s="277"/>
      <c r="J8" s="277"/>
      <c r="K8" s="277"/>
      <c r="L8" s="277"/>
    </row>
    <row r="9" spans="1:12" x14ac:dyDescent="0.35">
      <c r="A9" s="278"/>
      <c r="B9" s="277"/>
      <c r="C9" s="277"/>
      <c r="D9" s="277"/>
      <c r="E9" s="277"/>
      <c r="F9" s="277"/>
      <c r="G9" s="277"/>
      <c r="H9" s="277"/>
      <c r="I9" s="277"/>
      <c r="J9" s="277"/>
      <c r="K9" s="277"/>
      <c r="L9" s="277"/>
    </row>
    <row r="10" spans="1:12" x14ac:dyDescent="0.35">
      <c r="A10" s="278"/>
      <c r="B10" s="277"/>
      <c r="C10" s="277"/>
      <c r="D10" s="277"/>
      <c r="E10" s="277"/>
      <c r="F10" s="277"/>
      <c r="G10" s="277"/>
      <c r="H10" s="277"/>
      <c r="I10" s="277"/>
      <c r="J10" s="277"/>
      <c r="K10" s="277"/>
      <c r="L10" s="277"/>
    </row>
    <row r="11" spans="1:12" x14ac:dyDescent="0.35">
      <c r="A11" s="278"/>
      <c r="B11" s="277"/>
      <c r="C11" s="277"/>
      <c r="D11" s="277"/>
      <c r="E11" s="277"/>
      <c r="F11" s="277"/>
      <c r="G11" s="277"/>
      <c r="H11" s="277"/>
      <c r="I11" s="277"/>
      <c r="J11" s="277"/>
      <c r="K11" s="277"/>
      <c r="L11" s="277"/>
    </row>
    <row r="12" spans="1:12" x14ac:dyDescent="0.35">
      <c r="A12" s="278"/>
      <c r="B12" s="277"/>
      <c r="C12" s="277"/>
      <c r="D12" s="277"/>
      <c r="E12" s="277"/>
      <c r="F12" s="277"/>
      <c r="G12" s="277"/>
      <c r="H12" s="277"/>
      <c r="I12" s="277"/>
      <c r="J12" s="277"/>
      <c r="K12" s="277"/>
      <c r="L12" s="277"/>
    </row>
    <row r="13" spans="1:12" x14ac:dyDescent="0.35">
      <c r="A13" s="278"/>
      <c r="B13" s="277"/>
      <c r="C13" s="277"/>
      <c r="D13" s="277"/>
      <c r="E13" s="277"/>
      <c r="F13" s="277"/>
      <c r="G13" s="277"/>
      <c r="H13" s="277"/>
      <c r="I13" s="277"/>
      <c r="J13" s="277"/>
      <c r="K13" s="277"/>
      <c r="L13" s="277"/>
    </row>
    <row r="14" spans="1:12" x14ac:dyDescent="0.35">
      <c r="A14" s="278"/>
      <c r="B14" s="277"/>
      <c r="C14" s="277"/>
      <c r="D14" s="277"/>
      <c r="E14" s="277"/>
      <c r="F14" s="277"/>
      <c r="G14" s="277"/>
      <c r="H14" s="277"/>
      <c r="I14" s="277"/>
      <c r="J14" s="277"/>
      <c r="K14" s="277"/>
      <c r="L14" s="277"/>
    </row>
    <row r="15" spans="1:12" x14ac:dyDescent="0.35">
      <c r="A15" s="278"/>
      <c r="B15" s="277"/>
      <c r="C15" s="277"/>
      <c r="D15" s="277"/>
      <c r="E15" s="277"/>
      <c r="F15" s="277"/>
      <c r="G15" s="277"/>
      <c r="H15" s="277"/>
      <c r="I15" s="277"/>
      <c r="J15" s="277"/>
      <c r="K15" s="277"/>
      <c r="L15" s="277"/>
    </row>
    <row r="16" spans="1:12" x14ac:dyDescent="0.35">
      <c r="A16" s="278"/>
      <c r="B16" s="277"/>
      <c r="C16" s="277"/>
      <c r="D16" s="277"/>
      <c r="E16" s="277"/>
      <c r="F16" s="277"/>
      <c r="G16" s="277"/>
      <c r="H16" s="277"/>
      <c r="I16" s="277"/>
      <c r="J16" s="277"/>
      <c r="K16" s="277"/>
      <c r="L16" s="277"/>
    </row>
    <row r="17" spans="1:12" x14ac:dyDescent="0.35">
      <c r="A17" s="278"/>
      <c r="B17" s="277"/>
      <c r="C17" s="277"/>
      <c r="D17" s="277"/>
      <c r="E17" s="277"/>
      <c r="F17" s="277"/>
      <c r="G17" s="277"/>
      <c r="H17" s="277"/>
      <c r="I17" s="277"/>
      <c r="J17" s="277"/>
      <c r="K17" s="277"/>
      <c r="L17" s="277"/>
    </row>
    <row r="18" spans="1:12" x14ac:dyDescent="0.35">
      <c r="A18" s="278"/>
      <c r="B18" s="277"/>
      <c r="C18" s="277"/>
      <c r="D18" s="277"/>
      <c r="E18" s="277"/>
      <c r="F18" s="277"/>
      <c r="G18" s="277"/>
      <c r="H18" s="277"/>
      <c r="I18" s="277"/>
      <c r="J18" s="277"/>
      <c r="K18" s="277"/>
      <c r="L18" s="277"/>
    </row>
    <row r="19" spans="1:12" x14ac:dyDescent="0.35">
      <c r="A19" s="278"/>
      <c r="B19" s="277"/>
      <c r="C19" s="277"/>
      <c r="D19" s="277"/>
      <c r="E19" s="277"/>
      <c r="F19" s="277"/>
      <c r="G19" s="277"/>
      <c r="H19" s="277"/>
      <c r="I19" s="277"/>
      <c r="J19" s="277"/>
      <c r="K19" s="277"/>
      <c r="L19" s="277"/>
    </row>
    <row r="20" spans="1:12" x14ac:dyDescent="0.35">
      <c r="A20" s="278"/>
      <c r="B20" s="277"/>
      <c r="C20" s="277"/>
      <c r="D20" s="277"/>
      <c r="E20" s="277"/>
      <c r="F20" s="277"/>
      <c r="G20" s="277"/>
      <c r="H20" s="277"/>
      <c r="I20" s="277"/>
      <c r="J20" s="277"/>
      <c r="K20" s="277"/>
      <c r="L20" s="277"/>
    </row>
    <row r="21" spans="1:12" x14ac:dyDescent="0.35">
      <c r="A21" s="278"/>
      <c r="B21" s="277"/>
      <c r="C21" s="277"/>
      <c r="D21" s="277"/>
      <c r="E21" s="277"/>
      <c r="F21" s="277"/>
      <c r="G21" s="277"/>
      <c r="H21" s="277"/>
      <c r="I21" s="277"/>
      <c r="J21" s="277"/>
      <c r="K21" s="277"/>
      <c r="L21" s="277"/>
    </row>
    <row r="22" spans="1:12" x14ac:dyDescent="0.35">
      <c r="A22" s="278"/>
      <c r="B22" s="277"/>
      <c r="C22" s="277"/>
      <c r="D22" s="277"/>
      <c r="E22" s="277"/>
      <c r="F22" s="277"/>
      <c r="G22" s="277"/>
      <c r="H22" s="277"/>
      <c r="I22" s="277"/>
      <c r="J22" s="277"/>
      <c r="K22" s="277"/>
      <c r="L22" s="277"/>
    </row>
    <row r="23" spans="1:12" x14ac:dyDescent="0.35">
      <c r="A23" s="278"/>
      <c r="B23" s="277"/>
      <c r="C23" s="277"/>
      <c r="D23" s="277"/>
      <c r="E23" s="277"/>
      <c r="F23" s="277"/>
      <c r="G23" s="277"/>
      <c r="H23" s="277"/>
      <c r="I23" s="277"/>
      <c r="J23" s="277"/>
      <c r="K23" s="277"/>
      <c r="L23" s="277"/>
    </row>
    <row r="24" spans="1:12" x14ac:dyDescent="0.35">
      <c r="A24" s="278"/>
      <c r="B24" s="277"/>
      <c r="C24" s="277"/>
      <c r="D24" s="277"/>
      <c r="E24" s="277"/>
      <c r="F24" s="277"/>
      <c r="G24" s="277"/>
      <c r="H24" s="277"/>
      <c r="I24" s="277"/>
      <c r="J24" s="277"/>
      <c r="K24" s="277"/>
      <c r="L24" s="277"/>
    </row>
    <row r="25" spans="1:12" x14ac:dyDescent="0.35">
      <c r="A25" s="278"/>
      <c r="B25" s="277"/>
      <c r="C25" s="277"/>
      <c r="D25" s="277"/>
      <c r="E25" s="277"/>
      <c r="F25" s="277"/>
      <c r="G25" s="277"/>
      <c r="H25" s="277"/>
      <c r="I25" s="277"/>
      <c r="J25" s="277"/>
      <c r="K25" s="277"/>
      <c r="L25" s="277"/>
    </row>
    <row r="26" spans="1:12" x14ac:dyDescent="0.35">
      <c r="A26" s="278"/>
      <c r="B26" s="277"/>
      <c r="C26" s="277"/>
      <c r="D26" s="277"/>
      <c r="E26" s="277"/>
      <c r="F26" s="277"/>
      <c r="G26" s="277"/>
      <c r="H26" s="277"/>
      <c r="I26" s="277"/>
      <c r="J26" s="277"/>
      <c r="K26" s="277"/>
      <c r="L26" s="277"/>
    </row>
    <row r="27" spans="1:12" x14ac:dyDescent="0.35">
      <c r="A27" s="278"/>
      <c r="B27" s="277"/>
      <c r="C27" s="277"/>
      <c r="D27" s="277"/>
      <c r="E27" s="277"/>
      <c r="F27" s="277"/>
      <c r="G27" s="277"/>
      <c r="H27" s="277"/>
      <c r="I27" s="277"/>
      <c r="J27" s="277"/>
      <c r="K27" s="277"/>
      <c r="L27" s="277"/>
    </row>
    <row r="28" spans="1:12" x14ac:dyDescent="0.35">
      <c r="A28" s="278"/>
      <c r="B28" s="277"/>
      <c r="C28" s="277"/>
      <c r="D28" s="277"/>
      <c r="E28" s="277"/>
      <c r="F28" s="277"/>
      <c r="G28" s="277"/>
      <c r="H28" s="277"/>
      <c r="I28" s="277"/>
      <c r="J28" s="277"/>
      <c r="K28" s="277"/>
      <c r="L28" s="277"/>
    </row>
    <row r="29" spans="1:12" x14ac:dyDescent="0.35">
      <c r="A29" s="278"/>
      <c r="B29" s="277"/>
      <c r="C29" s="277"/>
      <c r="D29" s="277"/>
      <c r="E29" s="277"/>
      <c r="F29" s="277"/>
      <c r="G29" s="277"/>
      <c r="H29" s="277"/>
      <c r="I29" s="277"/>
      <c r="J29" s="277"/>
      <c r="K29" s="277"/>
      <c r="L29" s="277"/>
    </row>
    <row r="30" spans="1:12" x14ac:dyDescent="0.35">
      <c r="A30" s="278"/>
      <c r="B30" s="277"/>
      <c r="C30" s="277"/>
      <c r="D30" s="277"/>
      <c r="E30" s="277"/>
      <c r="F30" s="277"/>
      <c r="G30" s="277"/>
      <c r="H30" s="277"/>
      <c r="I30" s="277"/>
      <c r="J30" s="277"/>
      <c r="K30" s="277"/>
      <c r="L30" s="277"/>
    </row>
    <row r="31" spans="1:12" x14ac:dyDescent="0.35">
      <c r="A31" s="278"/>
      <c r="B31" s="277"/>
      <c r="C31" s="277"/>
      <c r="D31" s="277"/>
      <c r="E31" s="277"/>
      <c r="F31" s="277"/>
      <c r="G31" s="277"/>
      <c r="H31" s="277"/>
      <c r="I31" s="277"/>
      <c r="J31" s="277"/>
      <c r="K31" s="277"/>
      <c r="L31" s="277"/>
    </row>
    <row r="32" spans="1:12" x14ac:dyDescent="0.35">
      <c r="A32" s="278"/>
      <c r="B32" s="277"/>
      <c r="C32" s="277"/>
      <c r="D32" s="277"/>
      <c r="E32" s="277"/>
      <c r="F32" s="277"/>
      <c r="G32" s="277"/>
      <c r="H32" s="277"/>
      <c r="I32" s="277"/>
      <c r="J32" s="277"/>
      <c r="K32" s="277"/>
      <c r="L32" s="277"/>
    </row>
    <row r="33" spans="1:12" x14ac:dyDescent="0.35">
      <c r="A33" s="278"/>
      <c r="B33" s="277"/>
      <c r="C33" s="277"/>
      <c r="D33" s="277"/>
      <c r="E33" s="277"/>
      <c r="F33" s="277"/>
      <c r="G33" s="277"/>
      <c r="H33" s="277"/>
      <c r="I33" s="277"/>
      <c r="J33" s="277"/>
      <c r="K33" s="277"/>
      <c r="L33" s="277"/>
    </row>
    <row r="34" spans="1:12" x14ac:dyDescent="0.35">
      <c r="A34" s="278"/>
      <c r="B34" s="277"/>
      <c r="C34" s="277"/>
      <c r="D34" s="277"/>
      <c r="E34" s="277"/>
      <c r="F34" s="277"/>
      <c r="G34" s="277"/>
      <c r="H34" s="277"/>
      <c r="I34" s="277"/>
      <c r="J34" s="277"/>
      <c r="K34" s="277"/>
      <c r="L34" s="277"/>
    </row>
    <row r="35" spans="1:12" x14ac:dyDescent="0.35">
      <c r="A35" s="278"/>
      <c r="B35" s="277"/>
      <c r="C35" s="277"/>
      <c r="D35" s="277"/>
      <c r="E35" s="277"/>
      <c r="F35" s="277"/>
      <c r="G35" s="277"/>
      <c r="H35" s="277"/>
      <c r="I35" s="277"/>
      <c r="J35" s="277"/>
      <c r="K35" s="277"/>
      <c r="L35" s="277"/>
    </row>
    <row r="36" spans="1:12" x14ac:dyDescent="0.35">
      <c r="A36" s="278"/>
      <c r="B36" s="277"/>
      <c r="C36" s="277"/>
      <c r="D36" s="277"/>
      <c r="E36" s="277"/>
      <c r="F36" s="277"/>
      <c r="G36" s="277"/>
      <c r="H36" s="277"/>
      <c r="I36" s="277"/>
      <c r="J36" s="277"/>
      <c r="K36" s="277"/>
      <c r="L36" s="277"/>
    </row>
  </sheetData>
  <sheetProtection password="FF58" sheet="1" objects="1" scenarios="1" selectLockedCell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abSelected="1" topLeftCell="A16" workbookViewId="0">
      <selection activeCell="A36" sqref="A36:K36"/>
    </sheetView>
  </sheetViews>
  <sheetFormatPr defaultRowHeight="12.75" x14ac:dyDescent="0.35"/>
  <sheetData>
    <row r="1" spans="1:11" ht="30" x14ac:dyDescent="0.8">
      <c r="A1" s="436" t="s">
        <v>213</v>
      </c>
      <c r="B1" s="436"/>
      <c r="C1" s="436"/>
      <c r="D1" s="436"/>
      <c r="E1" s="436"/>
      <c r="F1" s="436"/>
      <c r="G1" s="436"/>
      <c r="H1" s="436"/>
      <c r="I1" s="436"/>
      <c r="J1" s="436"/>
      <c r="K1" s="436"/>
    </row>
    <row r="3" spans="1:11" ht="15" x14ac:dyDescent="0.4">
      <c r="A3" s="413" t="s">
        <v>214</v>
      </c>
      <c r="B3" s="414"/>
      <c r="C3" s="414"/>
      <c r="D3" s="414"/>
      <c r="E3" s="414"/>
      <c r="F3" s="414"/>
      <c r="G3" s="414"/>
      <c r="H3" s="414"/>
      <c r="I3" s="414"/>
      <c r="J3" s="414"/>
    </row>
    <row r="4" spans="1:11" ht="52.25" customHeight="1" x14ac:dyDescent="0.35">
      <c r="A4" s="437"/>
      <c r="B4" s="437"/>
      <c r="C4" s="437"/>
      <c r="D4" s="437"/>
      <c r="E4" s="437"/>
      <c r="F4" s="437"/>
      <c r="G4" s="437"/>
      <c r="H4" s="437"/>
      <c r="I4" s="437"/>
      <c r="J4" s="437"/>
      <c r="K4" s="437"/>
    </row>
    <row r="5" spans="1:11" ht="15" x14ac:dyDescent="0.4">
      <c r="A5" s="413" t="s">
        <v>215</v>
      </c>
      <c r="B5" s="414"/>
      <c r="C5" s="414"/>
      <c r="D5" s="414"/>
      <c r="E5" s="414"/>
      <c r="F5" s="414"/>
      <c r="G5" s="414"/>
      <c r="H5" s="414"/>
      <c r="I5" s="414"/>
      <c r="J5" s="414"/>
    </row>
    <row r="6" spans="1:11" ht="76.25" customHeight="1" x14ac:dyDescent="0.35">
      <c r="A6" s="438"/>
      <c r="B6" s="438"/>
      <c r="C6" s="438"/>
      <c r="D6" s="438"/>
      <c r="E6" s="438"/>
      <c r="F6" s="438"/>
      <c r="G6" s="438"/>
      <c r="H6" s="438"/>
      <c r="I6" s="438"/>
      <c r="J6" s="438"/>
      <c r="K6" s="438"/>
    </row>
    <row r="7" spans="1:11" ht="15" x14ac:dyDescent="0.4">
      <c r="A7" s="433" t="s">
        <v>216</v>
      </c>
      <c r="B7" s="433"/>
      <c r="C7" s="439"/>
      <c r="D7" s="439"/>
      <c r="E7" s="414"/>
      <c r="F7" s="414"/>
      <c r="G7" s="414"/>
      <c r="H7" s="414"/>
      <c r="I7" s="414"/>
      <c r="J7" s="414"/>
      <c r="K7" s="414"/>
    </row>
    <row r="8" spans="1:11" ht="15" x14ac:dyDescent="0.4">
      <c r="A8" s="413" t="s">
        <v>217</v>
      </c>
      <c r="B8" s="414"/>
      <c r="C8" s="414"/>
      <c r="D8" s="414"/>
      <c r="E8" s="414"/>
      <c r="F8" s="414"/>
      <c r="G8" s="414"/>
      <c r="H8" s="414"/>
      <c r="I8" s="414"/>
      <c r="J8" s="414"/>
    </row>
    <row r="9" spans="1:11" ht="61.9" customHeight="1" x14ac:dyDescent="0.35">
      <c r="A9" s="438"/>
      <c r="B9" s="438"/>
      <c r="C9" s="438"/>
      <c r="D9" s="438"/>
      <c r="E9" s="438"/>
      <c r="F9" s="438"/>
      <c r="G9" s="438"/>
      <c r="H9" s="438"/>
      <c r="I9" s="438"/>
      <c r="J9" s="438"/>
      <c r="K9" s="438"/>
    </row>
    <row r="10" spans="1:11" ht="15" x14ac:dyDescent="0.4">
      <c r="A10" s="433" t="s">
        <v>218</v>
      </c>
      <c r="B10" s="433"/>
      <c r="C10" s="433"/>
      <c r="D10" s="433"/>
      <c r="E10" s="433"/>
      <c r="F10" s="433"/>
      <c r="G10" s="434"/>
      <c r="H10" s="434"/>
      <c r="I10" s="434"/>
      <c r="J10" s="434"/>
      <c r="K10" s="434"/>
    </row>
    <row r="11" spans="1:11" ht="15" x14ac:dyDescent="0.4">
      <c r="A11" s="433" t="s">
        <v>219</v>
      </c>
      <c r="B11" s="433"/>
      <c r="C11" s="433"/>
      <c r="D11" s="435">
        <v>0</v>
      </c>
      <c r="E11" s="435"/>
      <c r="F11" s="435"/>
      <c r="G11" s="415"/>
      <c r="H11" s="415"/>
      <c r="I11" s="415"/>
      <c r="J11" s="415"/>
      <c r="K11" s="415"/>
    </row>
    <row r="12" spans="1:11" ht="15" x14ac:dyDescent="0.4">
      <c r="A12" s="433" t="s">
        <v>220</v>
      </c>
      <c r="B12" s="433"/>
      <c r="C12" s="433"/>
      <c r="D12" s="434"/>
      <c r="E12" s="434"/>
      <c r="F12" s="434"/>
      <c r="G12" s="434"/>
      <c r="H12" s="434"/>
      <c r="I12" s="434"/>
      <c r="J12" s="434"/>
      <c r="K12" s="434"/>
    </row>
    <row r="13" spans="1:11" ht="15" x14ac:dyDescent="0.4">
      <c r="A13" s="433" t="s">
        <v>221</v>
      </c>
      <c r="B13" s="433"/>
      <c r="C13" s="433"/>
      <c r="D13" s="434"/>
      <c r="E13" s="434"/>
      <c r="F13" s="434"/>
      <c r="G13" s="434"/>
      <c r="H13" s="434"/>
      <c r="I13" s="434"/>
      <c r="J13" s="434"/>
      <c r="K13" s="434"/>
    </row>
    <row r="14" spans="1:11" ht="15" x14ac:dyDescent="0.4">
      <c r="A14" s="414"/>
      <c r="B14" s="414"/>
      <c r="C14" s="414"/>
      <c r="D14" s="414"/>
      <c r="E14" s="414"/>
      <c r="F14" s="414"/>
      <c r="G14" s="414"/>
      <c r="H14" s="414"/>
      <c r="I14" s="414"/>
      <c r="J14" s="414"/>
    </row>
    <row r="15" spans="1:11" ht="15" x14ac:dyDescent="0.4">
      <c r="A15" s="413" t="s">
        <v>222</v>
      </c>
      <c r="B15" s="414"/>
      <c r="C15" s="414"/>
      <c r="D15" s="434"/>
      <c r="E15" s="434"/>
      <c r="F15" s="434"/>
      <c r="G15" s="434"/>
      <c r="H15" s="434"/>
      <c r="I15" s="434"/>
      <c r="J15" s="434"/>
      <c r="K15" s="434"/>
    </row>
    <row r="16" spans="1:11" ht="15" x14ac:dyDescent="0.4">
      <c r="A16" s="428" t="s">
        <v>223</v>
      </c>
      <c r="B16" s="428"/>
      <c r="C16" s="428"/>
      <c r="D16" s="428"/>
      <c r="E16" s="416" t="s">
        <v>224</v>
      </c>
      <c r="F16" s="416" t="s">
        <v>225</v>
      </c>
      <c r="G16" s="428" t="s">
        <v>226</v>
      </c>
      <c r="H16" s="428"/>
      <c r="I16" s="428" t="s">
        <v>227</v>
      </c>
      <c r="J16" s="428"/>
      <c r="K16" s="428"/>
    </row>
    <row r="17" spans="1:11" ht="15" x14ac:dyDescent="0.4">
      <c r="A17" s="428"/>
      <c r="B17" s="428"/>
      <c r="C17" s="428"/>
      <c r="D17" s="428"/>
      <c r="E17" s="414"/>
      <c r="F17" s="414"/>
      <c r="G17" s="431"/>
      <c r="H17" s="431"/>
      <c r="I17" s="432"/>
      <c r="J17" s="432"/>
      <c r="K17" s="432"/>
    </row>
    <row r="18" spans="1:11" ht="15" x14ac:dyDescent="0.4">
      <c r="A18" s="428"/>
      <c r="B18" s="428"/>
      <c r="C18" s="428"/>
      <c r="D18" s="428"/>
      <c r="E18" s="414"/>
      <c r="F18" s="414"/>
      <c r="G18" s="431"/>
      <c r="H18" s="431"/>
      <c r="I18" s="432"/>
      <c r="J18" s="432"/>
      <c r="K18" s="432"/>
    </row>
    <row r="19" spans="1:11" ht="15" x14ac:dyDescent="0.4">
      <c r="A19" s="428"/>
      <c r="B19" s="428"/>
      <c r="C19" s="428"/>
      <c r="D19" s="428"/>
      <c r="E19" s="414"/>
      <c r="F19" s="414"/>
      <c r="G19" s="431"/>
      <c r="H19" s="431"/>
      <c r="I19" s="432"/>
      <c r="J19" s="432"/>
      <c r="K19" s="432"/>
    </row>
    <row r="20" spans="1:11" ht="15" x14ac:dyDescent="0.4">
      <c r="A20" s="428"/>
      <c r="B20" s="428"/>
      <c r="C20" s="428"/>
      <c r="D20" s="428"/>
      <c r="E20" s="414"/>
      <c r="F20" s="414"/>
      <c r="G20" s="431"/>
      <c r="H20" s="431"/>
      <c r="I20" s="432"/>
      <c r="J20" s="432"/>
      <c r="K20" s="432"/>
    </row>
    <row r="21" spans="1:11" ht="15" x14ac:dyDescent="0.4">
      <c r="A21" s="428"/>
      <c r="B21" s="428"/>
      <c r="C21" s="428"/>
      <c r="D21" s="428"/>
      <c r="E21" s="414"/>
      <c r="F21" s="414"/>
      <c r="G21" s="431"/>
      <c r="H21" s="431"/>
      <c r="I21" s="432"/>
      <c r="J21" s="432"/>
      <c r="K21" s="432"/>
    </row>
    <row r="22" spans="1:11" ht="15" x14ac:dyDescent="0.4">
      <c r="A22" s="428"/>
      <c r="B22" s="428"/>
      <c r="C22" s="428"/>
      <c r="D22" s="428"/>
      <c r="E22" s="414"/>
      <c r="F22" s="414"/>
      <c r="G22" s="431"/>
      <c r="H22" s="431"/>
      <c r="I22" s="432"/>
      <c r="J22" s="432"/>
      <c r="K22" s="432"/>
    </row>
    <row r="23" spans="1:11" ht="15" x14ac:dyDescent="0.4">
      <c r="A23" s="428"/>
      <c r="B23" s="428"/>
      <c r="C23" s="428"/>
      <c r="D23" s="428"/>
      <c r="E23" s="428"/>
      <c r="F23" s="428"/>
      <c r="G23" s="428"/>
      <c r="H23" s="428"/>
      <c r="I23" s="428"/>
      <c r="J23" s="428"/>
      <c r="K23" s="428"/>
    </row>
    <row r="24" spans="1:11" ht="15" x14ac:dyDescent="0.4">
      <c r="A24" s="413" t="s">
        <v>228</v>
      </c>
      <c r="B24" s="414"/>
      <c r="C24" s="414"/>
      <c r="D24" s="429">
        <v>0</v>
      </c>
      <c r="E24" s="429"/>
      <c r="F24" s="429"/>
      <c r="G24" s="417"/>
      <c r="H24" s="417"/>
      <c r="I24" s="417"/>
      <c r="J24" s="417"/>
      <c r="K24" s="417"/>
    </row>
    <row r="25" spans="1:11" ht="15" x14ac:dyDescent="0.4">
      <c r="A25" s="413" t="s">
        <v>229</v>
      </c>
      <c r="B25" s="414"/>
      <c r="C25" s="414"/>
      <c r="D25" s="425">
        <v>0</v>
      </c>
      <c r="E25" s="425"/>
      <c r="F25" s="425"/>
      <c r="G25" s="414"/>
      <c r="H25" s="414"/>
      <c r="I25" s="414"/>
      <c r="J25" s="414"/>
      <c r="K25" s="414"/>
    </row>
    <row r="26" spans="1:11" ht="15" x14ac:dyDescent="0.4">
      <c r="A26" s="413" t="s">
        <v>230</v>
      </c>
      <c r="B26" s="414"/>
      <c r="C26" s="414"/>
      <c r="D26" s="430">
        <v>0</v>
      </c>
      <c r="E26" s="430"/>
      <c r="F26" s="430"/>
      <c r="G26" s="414"/>
      <c r="H26" s="414"/>
      <c r="I26" s="414"/>
      <c r="J26" s="414"/>
      <c r="K26" s="414"/>
    </row>
    <row r="27" spans="1:11" ht="15" x14ac:dyDescent="0.4">
      <c r="A27" s="413" t="s">
        <v>231</v>
      </c>
      <c r="B27" s="414"/>
      <c r="C27" s="414"/>
      <c r="D27" s="430">
        <v>0</v>
      </c>
      <c r="E27" s="430"/>
      <c r="F27" s="430"/>
      <c r="G27" s="418"/>
      <c r="H27" s="418"/>
      <c r="I27" s="418"/>
      <c r="J27" s="418"/>
      <c r="K27" s="418"/>
    </row>
    <row r="28" spans="1:11" ht="15" x14ac:dyDescent="0.4">
      <c r="A28" s="413" t="s">
        <v>232</v>
      </c>
      <c r="B28" s="414"/>
      <c r="C28" s="414"/>
      <c r="D28" s="425">
        <v>0</v>
      </c>
      <c r="E28" s="425"/>
      <c r="F28" s="425"/>
      <c r="G28" s="419"/>
      <c r="H28" s="419"/>
      <c r="I28" s="419"/>
      <c r="J28" s="419"/>
      <c r="K28" s="419"/>
    </row>
    <row r="29" spans="1:11" ht="15" x14ac:dyDescent="0.4">
      <c r="A29" s="413" t="s">
        <v>233</v>
      </c>
      <c r="B29" s="414"/>
      <c r="C29" s="414"/>
      <c r="D29" s="425">
        <v>0</v>
      </c>
      <c r="E29" s="425"/>
      <c r="F29" s="425"/>
      <c r="G29" s="419"/>
      <c r="H29" s="419"/>
      <c r="I29" s="419"/>
      <c r="J29" s="419"/>
      <c r="K29" s="419"/>
    </row>
    <row r="30" spans="1:11" ht="15" x14ac:dyDescent="0.4">
      <c r="A30" s="413" t="s">
        <v>234</v>
      </c>
      <c r="B30" s="414"/>
      <c r="C30" s="414"/>
      <c r="D30" s="425">
        <v>0</v>
      </c>
      <c r="E30" s="425"/>
      <c r="F30" s="425"/>
      <c r="G30" s="419"/>
      <c r="H30" s="419"/>
      <c r="I30" s="419"/>
      <c r="J30" s="419"/>
      <c r="K30" s="419"/>
    </row>
    <row r="31" spans="1:11" ht="15" x14ac:dyDescent="0.4">
      <c r="A31" s="414"/>
      <c r="B31" s="414"/>
      <c r="C31" s="414"/>
      <c r="D31" s="414"/>
      <c r="E31" s="414"/>
      <c r="F31" s="414"/>
      <c r="G31" s="414"/>
      <c r="H31" s="414"/>
      <c r="I31" s="414"/>
      <c r="J31" s="414"/>
    </row>
    <row r="32" spans="1:11" ht="15" x14ac:dyDescent="0.4">
      <c r="A32" s="413" t="s">
        <v>235</v>
      </c>
      <c r="D32" s="426">
        <v>0</v>
      </c>
      <c r="E32" s="426"/>
      <c r="F32" s="426"/>
    </row>
    <row r="33" spans="1:11" ht="15" x14ac:dyDescent="0.4">
      <c r="A33" s="413" t="s">
        <v>236</v>
      </c>
      <c r="D33" s="427">
        <v>0</v>
      </c>
      <c r="E33" s="427"/>
      <c r="F33" s="427"/>
    </row>
    <row r="34" spans="1:11" ht="15" x14ac:dyDescent="0.4">
      <c r="A34" s="413" t="s">
        <v>237</v>
      </c>
      <c r="D34" s="426">
        <v>0</v>
      </c>
      <c r="E34" s="426"/>
      <c r="F34" s="426"/>
    </row>
    <row r="35" spans="1:11" ht="15" x14ac:dyDescent="0.4">
      <c r="A35" s="413" t="s">
        <v>238</v>
      </c>
    </row>
    <row r="36" spans="1:11" ht="95.35" customHeight="1" x14ac:dyDescent="0.35">
      <c r="A36" s="424"/>
      <c r="B36" s="424"/>
      <c r="C36" s="424"/>
      <c r="D36" s="424"/>
      <c r="E36" s="424"/>
      <c r="F36" s="424"/>
      <c r="G36" s="424"/>
      <c r="H36" s="424"/>
      <c r="I36" s="424"/>
      <c r="J36" s="424"/>
      <c r="K36" s="424"/>
    </row>
    <row r="38" spans="1:11" ht="15" x14ac:dyDescent="0.4">
      <c r="A38" s="413" t="s">
        <v>239</v>
      </c>
    </row>
    <row r="39" spans="1:11" ht="15" x14ac:dyDescent="0.4">
      <c r="A39" s="413" t="s">
        <v>240</v>
      </c>
    </row>
    <row r="40" spans="1:11" ht="53.75" customHeight="1" x14ac:dyDescent="0.35">
      <c r="A40" s="424"/>
      <c r="B40" s="424"/>
      <c r="C40" s="424"/>
      <c r="D40" s="424"/>
      <c r="E40" s="424"/>
      <c r="F40" s="424"/>
      <c r="G40" s="424"/>
      <c r="H40" s="424"/>
      <c r="I40" s="424"/>
      <c r="J40" s="424"/>
      <c r="K40" s="424"/>
    </row>
  </sheetData>
  <mergeCells count="49">
    <mergeCell ref="A9:K9"/>
    <mergeCell ref="A1:K1"/>
    <mergeCell ref="A4:K4"/>
    <mergeCell ref="A6:K6"/>
    <mergeCell ref="A7:B7"/>
    <mergeCell ref="C7:D7"/>
    <mergeCell ref="A10:F10"/>
    <mergeCell ref="G10:K10"/>
    <mergeCell ref="A11:C11"/>
    <mergeCell ref="D11:F11"/>
    <mergeCell ref="A12:C12"/>
    <mergeCell ref="D12:K12"/>
    <mergeCell ref="A13:C13"/>
    <mergeCell ref="D13:K13"/>
    <mergeCell ref="D15:K15"/>
    <mergeCell ref="A16:D16"/>
    <mergeCell ref="G16:H16"/>
    <mergeCell ref="I16:K16"/>
    <mergeCell ref="A17:D17"/>
    <mergeCell ref="G17:H17"/>
    <mergeCell ref="I17:K17"/>
    <mergeCell ref="A18:D18"/>
    <mergeCell ref="G18:H18"/>
    <mergeCell ref="I18:K18"/>
    <mergeCell ref="A19:D19"/>
    <mergeCell ref="G19:H19"/>
    <mergeCell ref="I19:K19"/>
    <mergeCell ref="A20:D20"/>
    <mergeCell ref="G20:H20"/>
    <mergeCell ref="I20:K20"/>
    <mergeCell ref="D28:F28"/>
    <mergeCell ref="A21:D21"/>
    <mergeCell ref="G21:H21"/>
    <mergeCell ref="I21:K21"/>
    <mergeCell ref="A22:D22"/>
    <mergeCell ref="G22:H22"/>
    <mergeCell ref="I22:K22"/>
    <mergeCell ref="A23:K23"/>
    <mergeCell ref="D24:F24"/>
    <mergeCell ref="D25:F25"/>
    <mergeCell ref="D26:F26"/>
    <mergeCell ref="D27:F27"/>
    <mergeCell ref="A40:K40"/>
    <mergeCell ref="D29:F29"/>
    <mergeCell ref="D30:F30"/>
    <mergeCell ref="D32:F32"/>
    <mergeCell ref="D33:F33"/>
    <mergeCell ref="D34:F34"/>
    <mergeCell ref="A36:K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91"/>
  <sheetViews>
    <sheetView showGridLines="0" topLeftCell="A41" zoomScale="85" zoomScaleNormal="85" zoomScalePageLayoutView="75" workbookViewId="0">
      <selection activeCell="M84" sqref="M84"/>
    </sheetView>
  </sheetViews>
  <sheetFormatPr defaultColWidth="9.1328125" defaultRowHeight="12.75" x14ac:dyDescent="0.35"/>
  <cols>
    <col min="1" max="1" width="0.59765625" style="104" customWidth="1"/>
    <col min="2" max="2" width="19.1328125" style="104" customWidth="1"/>
    <col min="3" max="3" width="10.265625" style="104" customWidth="1"/>
    <col min="4" max="4" width="12.86328125" style="104" customWidth="1"/>
    <col min="5" max="5" width="10.73046875" style="104" customWidth="1"/>
    <col min="6" max="6" width="12.1328125" style="104" customWidth="1"/>
    <col min="7" max="7" width="1.3984375" style="104" customWidth="1"/>
    <col min="8" max="8" width="9.86328125" style="104" customWidth="1"/>
    <col min="9" max="9" width="11.1328125" style="104" customWidth="1"/>
    <col min="10" max="10" width="1.1328125" style="104" customWidth="1"/>
    <col min="11" max="11" width="18.1328125" style="104" customWidth="1"/>
    <col min="12" max="12" width="13.1328125" style="104" customWidth="1"/>
    <col min="13" max="13" width="13" style="104" customWidth="1"/>
    <col min="14" max="14" width="1.3984375" style="104" customWidth="1"/>
    <col min="15" max="15" width="1" style="104" customWidth="1"/>
    <col min="16" max="16" width="16" style="104" customWidth="1"/>
    <col min="17" max="17" width="7.86328125" style="104" customWidth="1"/>
    <col min="18" max="18" width="18.3984375" style="104" customWidth="1"/>
    <col min="19" max="19" width="18.265625" style="104" customWidth="1"/>
    <col min="20" max="20" width="65.3984375" style="104" customWidth="1"/>
    <col min="21" max="16384" width="9.1328125" style="104"/>
  </cols>
  <sheetData>
    <row r="1" spans="2:15" ht="13.15" thickBot="1" x14ac:dyDescent="0.4"/>
    <row r="2" spans="2:15" ht="20.25" thickBot="1" x14ac:dyDescent="0.55000000000000004">
      <c r="B2" s="469" t="s">
        <v>207</v>
      </c>
      <c r="C2" s="470"/>
      <c r="D2" s="470"/>
      <c r="E2" s="470"/>
      <c r="F2" s="470"/>
      <c r="G2" s="470"/>
      <c r="H2" s="470"/>
      <c r="I2" s="470"/>
      <c r="J2" s="470"/>
      <c r="K2" s="470"/>
      <c r="L2" s="470"/>
      <c r="M2" s="470"/>
      <c r="N2" s="470"/>
      <c r="O2" s="471"/>
    </row>
    <row r="3" spans="2:15" ht="13.5" thickBot="1" x14ac:dyDescent="0.45">
      <c r="B3" s="402"/>
      <c r="C3" s="403"/>
      <c r="D3" s="403"/>
      <c r="E3" s="403"/>
      <c r="F3" s="472"/>
      <c r="G3" s="472"/>
      <c r="H3" s="472"/>
      <c r="I3" s="472"/>
      <c r="J3" s="472"/>
      <c r="K3" s="472"/>
      <c r="L3" s="472"/>
      <c r="M3" s="472"/>
      <c r="N3" s="472"/>
      <c r="O3" s="473"/>
    </row>
    <row r="4" spans="2:15" ht="13.15" x14ac:dyDescent="0.4">
      <c r="B4" s="480" t="s">
        <v>141</v>
      </c>
      <c r="C4" s="481"/>
      <c r="D4" s="481"/>
      <c r="E4" s="481"/>
      <c r="F4" s="481"/>
      <c r="G4" s="481"/>
      <c r="H4" s="481"/>
      <c r="I4" s="481"/>
      <c r="J4" s="481"/>
      <c r="K4" s="481"/>
      <c r="L4" s="481"/>
      <c r="M4" s="481"/>
      <c r="N4" s="481"/>
      <c r="O4" s="482"/>
    </row>
    <row r="5" spans="2:15" ht="13.15" x14ac:dyDescent="0.4">
      <c r="B5" s="477" t="s">
        <v>138</v>
      </c>
      <c r="C5" s="478"/>
      <c r="D5" s="478"/>
      <c r="E5" s="478"/>
      <c r="F5" s="478"/>
      <c r="G5" s="478"/>
      <c r="H5" s="478"/>
      <c r="I5" s="478"/>
      <c r="J5" s="478"/>
      <c r="K5" s="478"/>
      <c r="L5" s="478"/>
      <c r="M5" s="478"/>
      <c r="N5" s="478"/>
      <c r="O5" s="479"/>
    </row>
    <row r="6" spans="2:15" ht="13.15" x14ac:dyDescent="0.4">
      <c r="B6" s="477" t="s">
        <v>133</v>
      </c>
      <c r="C6" s="478"/>
      <c r="D6" s="478"/>
      <c r="E6" s="478"/>
      <c r="F6" s="478"/>
      <c r="G6" s="478"/>
      <c r="H6" s="478"/>
      <c r="I6" s="478"/>
      <c r="J6" s="478"/>
      <c r="K6" s="478"/>
      <c r="L6" s="478"/>
      <c r="M6" s="478"/>
      <c r="N6" s="478"/>
      <c r="O6" s="479"/>
    </row>
    <row r="7" spans="2:15" ht="13.5" thickBot="1" x14ac:dyDescent="0.45">
      <c r="B7" s="474" t="s">
        <v>131</v>
      </c>
      <c r="C7" s="475"/>
      <c r="D7" s="475"/>
      <c r="E7" s="475"/>
      <c r="F7" s="475"/>
      <c r="G7" s="475"/>
      <c r="H7" s="475"/>
      <c r="I7" s="475"/>
      <c r="J7" s="475"/>
      <c r="K7" s="475"/>
      <c r="L7" s="475"/>
      <c r="M7" s="475"/>
      <c r="N7" s="475"/>
      <c r="O7" s="476"/>
    </row>
    <row r="9" spans="2:15" ht="13.15" thickBot="1" x14ac:dyDescent="0.4"/>
    <row r="10" spans="2:15" ht="7.5" customHeight="1" x14ac:dyDescent="0.35">
      <c r="B10" s="483" t="s">
        <v>123</v>
      </c>
      <c r="C10" s="484"/>
      <c r="D10" s="484"/>
      <c r="E10" s="484"/>
      <c r="F10" s="484"/>
      <c r="G10" s="484"/>
      <c r="H10" s="484"/>
      <c r="I10" s="485"/>
    </row>
    <row r="11" spans="2:15" ht="13.5" customHeight="1" thickBot="1" x14ac:dyDescent="0.4">
      <c r="B11" s="486"/>
      <c r="C11" s="487"/>
      <c r="D11" s="487"/>
      <c r="E11" s="487"/>
      <c r="F11" s="487"/>
      <c r="G11" s="487"/>
      <c r="H11" s="487"/>
      <c r="I11" s="488"/>
    </row>
    <row r="12" spans="2:15" ht="13.9" thickBot="1" x14ac:dyDescent="0.4">
      <c r="B12" s="458" t="s">
        <v>119</v>
      </c>
      <c r="C12" s="459"/>
      <c r="D12" s="455" t="s">
        <v>118</v>
      </c>
      <c r="E12" s="456"/>
      <c r="F12" s="456"/>
      <c r="G12" s="456"/>
      <c r="H12" s="456"/>
      <c r="I12" s="457"/>
      <c r="J12" s="401"/>
      <c r="K12" s="401"/>
      <c r="L12" s="401"/>
      <c r="M12" s="401"/>
      <c r="N12" s="401"/>
      <c r="O12" s="401"/>
    </row>
    <row r="13" spans="2:15" x14ac:dyDescent="0.35">
      <c r="B13" s="460" t="s">
        <v>9</v>
      </c>
      <c r="C13" s="461"/>
      <c r="D13" s="464" t="s">
        <v>115</v>
      </c>
      <c r="E13" s="465"/>
      <c r="F13" s="465"/>
      <c r="G13" s="465"/>
      <c r="H13" s="465"/>
      <c r="I13" s="466"/>
    </row>
    <row r="14" spans="2:15" x14ac:dyDescent="0.35">
      <c r="B14" s="447" t="s">
        <v>10</v>
      </c>
      <c r="C14" s="448"/>
      <c r="D14" s="442" t="s">
        <v>112</v>
      </c>
      <c r="E14" s="443"/>
      <c r="F14" s="443"/>
      <c r="G14" s="443"/>
      <c r="H14" s="443"/>
      <c r="I14" s="444"/>
    </row>
    <row r="15" spans="2:15" x14ac:dyDescent="0.35">
      <c r="B15" s="447" t="s">
        <v>89</v>
      </c>
      <c r="C15" s="448"/>
      <c r="D15" s="442" t="s">
        <v>109</v>
      </c>
      <c r="E15" s="443"/>
      <c r="F15" s="443"/>
      <c r="G15" s="443"/>
      <c r="H15" s="443"/>
      <c r="I15" s="444"/>
    </row>
    <row r="16" spans="2:15" x14ac:dyDescent="0.35">
      <c r="B16" s="447" t="s">
        <v>87</v>
      </c>
      <c r="C16" s="448"/>
      <c r="D16" s="442" t="s">
        <v>107</v>
      </c>
      <c r="E16" s="443"/>
      <c r="F16" s="443"/>
      <c r="G16" s="443"/>
      <c r="H16" s="443"/>
      <c r="I16" s="444"/>
    </row>
    <row r="17" spans="2:15" x14ac:dyDescent="0.35">
      <c r="B17" s="447" t="s">
        <v>106</v>
      </c>
      <c r="C17" s="448"/>
      <c r="D17" s="442" t="s">
        <v>105</v>
      </c>
      <c r="E17" s="443"/>
      <c r="F17" s="443"/>
      <c r="G17" s="443"/>
      <c r="H17" s="443"/>
      <c r="I17" s="444"/>
    </row>
    <row r="18" spans="2:15" x14ac:dyDescent="0.35">
      <c r="B18" s="447" t="s">
        <v>13</v>
      </c>
      <c r="C18" s="448"/>
      <c r="D18" s="442" t="s">
        <v>103</v>
      </c>
      <c r="E18" s="443"/>
      <c r="F18" s="443"/>
      <c r="G18" s="443"/>
      <c r="H18" s="443"/>
      <c r="I18" s="444"/>
    </row>
    <row r="19" spans="2:15" ht="12.75" customHeight="1" x14ac:dyDescent="0.35">
      <c r="B19" s="445" t="s">
        <v>26</v>
      </c>
      <c r="C19" s="446"/>
      <c r="D19" s="499" t="s">
        <v>101</v>
      </c>
      <c r="E19" s="500"/>
      <c r="F19" s="500"/>
      <c r="G19" s="500"/>
      <c r="H19" s="500"/>
      <c r="I19" s="501"/>
    </row>
    <row r="20" spans="2:15" x14ac:dyDescent="0.35">
      <c r="B20" s="447" t="s">
        <v>79</v>
      </c>
      <c r="C20" s="448"/>
      <c r="D20" s="442" t="s">
        <v>94</v>
      </c>
      <c r="E20" s="443"/>
      <c r="F20" s="443"/>
      <c r="G20" s="443"/>
      <c r="H20" s="443"/>
      <c r="I20" s="444"/>
    </row>
    <row r="21" spans="2:15" x14ac:dyDescent="0.35">
      <c r="B21" s="502" t="s">
        <v>22</v>
      </c>
      <c r="C21" s="503"/>
      <c r="D21" s="442" t="s">
        <v>92</v>
      </c>
      <c r="E21" s="443"/>
      <c r="F21" s="443"/>
      <c r="G21" s="443"/>
      <c r="H21" s="443"/>
      <c r="I21" s="444"/>
    </row>
    <row r="22" spans="2:15" ht="13.15" thickBot="1" x14ac:dyDescent="0.4">
      <c r="B22" s="462" t="s">
        <v>73</v>
      </c>
      <c r="C22" s="463"/>
      <c r="D22" s="449" t="s">
        <v>90</v>
      </c>
      <c r="E22" s="450"/>
      <c r="F22" s="450"/>
      <c r="G22" s="450"/>
      <c r="H22" s="450"/>
      <c r="I22" s="451"/>
    </row>
    <row r="24" spans="2:15" ht="13.15" thickBot="1" x14ac:dyDescent="0.4"/>
    <row r="25" spans="2:15" ht="13.9" thickBot="1" x14ac:dyDescent="0.4">
      <c r="B25" s="452" t="s">
        <v>154</v>
      </c>
      <c r="C25" s="453"/>
      <c r="D25" s="454"/>
    </row>
    <row r="26" spans="2:15" ht="13.15" thickBot="1" x14ac:dyDescent="0.4">
      <c r="B26" s="162"/>
      <c r="C26" s="440" t="s">
        <v>81</v>
      </c>
      <c r="D26" s="441"/>
    </row>
    <row r="27" spans="2:15" ht="13.15" thickBot="1" x14ac:dyDescent="0.4">
      <c r="B27" s="160"/>
      <c r="C27" s="440" t="s">
        <v>80</v>
      </c>
      <c r="D27" s="441"/>
    </row>
    <row r="28" spans="2:15" ht="13.15" thickBot="1" x14ac:dyDescent="0.4">
      <c r="B28" s="152"/>
      <c r="C28" s="440" t="s">
        <v>77</v>
      </c>
      <c r="D28" s="441"/>
    </row>
    <row r="30" spans="2:15" ht="13.15" thickBot="1" x14ac:dyDescent="0.4"/>
    <row r="31" spans="2:15" ht="19.899999999999999" x14ac:dyDescent="0.5">
      <c r="B31" s="574" t="s">
        <v>67</v>
      </c>
      <c r="C31" s="575"/>
      <c r="D31" s="575"/>
      <c r="E31" s="575"/>
      <c r="F31" s="575"/>
      <c r="G31" s="575"/>
      <c r="H31" s="575"/>
      <c r="I31" s="575"/>
      <c r="J31" s="575"/>
      <c r="K31" s="575"/>
      <c r="L31" s="575"/>
      <c r="M31" s="575"/>
      <c r="N31" s="575"/>
      <c r="O31" s="576"/>
    </row>
    <row r="32" spans="2:15" x14ac:dyDescent="0.35">
      <c r="B32" s="577"/>
      <c r="C32" s="578"/>
      <c r="D32" s="578"/>
      <c r="E32" s="578"/>
      <c r="F32" s="578"/>
      <c r="G32" s="578"/>
      <c r="H32" s="578"/>
      <c r="I32" s="578"/>
      <c r="J32" s="578"/>
      <c r="K32" s="578"/>
      <c r="L32" s="578"/>
      <c r="M32" s="578"/>
      <c r="N32" s="578"/>
      <c r="O32" s="579"/>
    </row>
    <row r="33" spans="2:21" x14ac:dyDescent="0.35">
      <c r="B33" s="577"/>
      <c r="C33" s="578"/>
      <c r="D33" s="578"/>
      <c r="E33" s="578"/>
      <c r="F33" s="578"/>
      <c r="G33" s="578"/>
      <c r="H33" s="578"/>
      <c r="I33" s="578"/>
      <c r="J33" s="578"/>
      <c r="K33" s="578"/>
      <c r="L33" s="578"/>
      <c r="M33" s="578"/>
      <c r="N33" s="578"/>
      <c r="O33" s="579"/>
    </row>
    <row r="34" spans="2:21" x14ac:dyDescent="0.35">
      <c r="B34" s="404"/>
      <c r="C34" s="405"/>
      <c r="D34" s="405"/>
      <c r="E34" s="405"/>
      <c r="F34" s="405"/>
      <c r="G34" s="405"/>
      <c r="H34" s="405"/>
      <c r="I34" s="405"/>
      <c r="J34" s="405"/>
      <c r="K34" s="405"/>
      <c r="L34" s="405"/>
      <c r="M34" s="405"/>
      <c r="N34" s="405"/>
      <c r="O34" s="406"/>
    </row>
    <row r="35" spans="2:21" x14ac:dyDescent="0.35">
      <c r="B35" s="404"/>
      <c r="C35" s="405"/>
      <c r="D35" s="405"/>
      <c r="E35" s="405"/>
      <c r="F35" s="405"/>
      <c r="G35" s="405"/>
      <c r="H35" s="405"/>
      <c r="I35" s="405"/>
      <c r="J35" s="405"/>
      <c r="K35" s="405"/>
      <c r="L35" s="405"/>
      <c r="M35" s="405"/>
      <c r="N35" s="405"/>
      <c r="O35" s="406"/>
    </row>
    <row r="36" spans="2:21" x14ac:dyDescent="0.35">
      <c r="B36" s="404"/>
      <c r="C36" s="405"/>
      <c r="D36" s="405"/>
      <c r="E36" s="405"/>
      <c r="F36" s="405"/>
      <c r="G36" s="405"/>
      <c r="H36" s="405"/>
      <c r="I36" s="405"/>
      <c r="J36" s="405"/>
      <c r="K36" s="405"/>
      <c r="L36" s="405"/>
      <c r="M36" s="405"/>
      <c r="N36" s="405"/>
      <c r="O36" s="406"/>
    </row>
    <row r="37" spans="2:21" x14ac:dyDescent="0.35">
      <c r="B37" s="404"/>
      <c r="C37" s="405"/>
      <c r="D37" s="405"/>
      <c r="E37" s="405"/>
      <c r="F37" s="405"/>
      <c r="G37" s="405"/>
      <c r="H37" s="405"/>
      <c r="I37" s="405"/>
      <c r="J37" s="405"/>
      <c r="K37" s="405"/>
      <c r="L37" s="405"/>
      <c r="M37" s="405"/>
      <c r="N37" s="405"/>
      <c r="O37" s="406"/>
    </row>
    <row r="38" spans="2:21" x14ac:dyDescent="0.35">
      <c r="B38" s="577"/>
      <c r="C38" s="578"/>
      <c r="D38" s="578"/>
      <c r="E38" s="578"/>
      <c r="F38" s="578"/>
      <c r="G38" s="578"/>
      <c r="H38" s="578"/>
      <c r="I38" s="578"/>
      <c r="J38" s="578"/>
      <c r="K38" s="578"/>
      <c r="L38" s="578"/>
      <c r="M38" s="578"/>
      <c r="N38" s="578"/>
      <c r="O38" s="579"/>
    </row>
    <row r="39" spans="2:21" x14ac:dyDescent="0.35">
      <c r="B39" s="577"/>
      <c r="C39" s="578"/>
      <c r="D39" s="578"/>
      <c r="E39" s="578"/>
      <c r="F39" s="578"/>
      <c r="G39" s="578"/>
      <c r="H39" s="578"/>
      <c r="I39" s="578"/>
      <c r="J39" s="578"/>
      <c r="K39" s="578"/>
      <c r="L39" s="578"/>
      <c r="M39" s="578"/>
      <c r="N39" s="578"/>
      <c r="O39" s="579"/>
    </row>
    <row r="40" spans="2:21" x14ac:dyDescent="0.35">
      <c r="B40" s="577"/>
      <c r="C40" s="578"/>
      <c r="D40" s="578"/>
      <c r="E40" s="578"/>
      <c r="F40" s="578"/>
      <c r="G40" s="578"/>
      <c r="H40" s="578"/>
      <c r="I40" s="578"/>
      <c r="J40" s="578"/>
      <c r="K40" s="578"/>
      <c r="L40" s="578"/>
      <c r="M40" s="578"/>
      <c r="N40" s="578"/>
      <c r="O40" s="579"/>
    </row>
    <row r="41" spans="2:21" x14ac:dyDescent="0.35">
      <c r="B41" s="577"/>
      <c r="C41" s="578"/>
      <c r="D41" s="578"/>
      <c r="E41" s="578"/>
      <c r="F41" s="578"/>
      <c r="G41" s="578"/>
      <c r="H41" s="578"/>
      <c r="I41" s="578"/>
      <c r="J41" s="578"/>
      <c r="K41" s="578"/>
      <c r="L41" s="578"/>
      <c r="M41" s="578"/>
      <c r="N41" s="578"/>
      <c r="O41" s="579"/>
    </row>
    <row r="46" spans="2:21" ht="3.75" customHeight="1" thickBot="1" x14ac:dyDescent="0.4"/>
    <row r="47" spans="2:21" ht="25.5" customHeight="1" thickBot="1" x14ac:dyDescent="0.55000000000000004">
      <c r="B47" s="504" t="s">
        <v>208</v>
      </c>
      <c r="C47" s="505"/>
      <c r="D47" s="505"/>
      <c r="E47" s="505"/>
      <c r="F47" s="505"/>
      <c r="G47" s="505"/>
      <c r="H47" s="505"/>
      <c r="I47" s="505"/>
      <c r="J47" s="505"/>
      <c r="K47" s="505"/>
      <c r="L47" s="505"/>
      <c r="M47" s="506"/>
      <c r="U47" s="231"/>
    </row>
    <row r="48" spans="2:21" ht="5.25" customHeight="1" thickBot="1" x14ac:dyDescent="0.45">
      <c r="B48" s="230"/>
      <c r="C48" s="229"/>
      <c r="D48" s="229"/>
      <c r="E48" s="229"/>
      <c r="F48" s="229"/>
      <c r="G48" s="229"/>
      <c r="H48" s="229"/>
      <c r="I48" s="229"/>
      <c r="J48" s="229"/>
      <c r="K48" s="229"/>
      <c r="L48" s="229"/>
      <c r="M48" s="228"/>
      <c r="U48" s="105"/>
    </row>
    <row r="49" spans="2:21" ht="15" customHeight="1" thickBot="1" x14ac:dyDescent="0.45">
      <c r="B49" s="455" t="s">
        <v>143</v>
      </c>
      <c r="C49" s="456"/>
      <c r="D49" s="457"/>
      <c r="E49" s="181" t="s">
        <v>142</v>
      </c>
      <c r="F49" s="227"/>
      <c r="G49" s="226"/>
      <c r="H49" s="105"/>
      <c r="I49" s="105"/>
      <c r="J49" s="105"/>
      <c r="M49" s="225"/>
      <c r="U49" s="105"/>
    </row>
    <row r="50" spans="2:21" ht="15" customHeight="1" thickBot="1" x14ac:dyDescent="0.45">
      <c r="B50" s="224" t="s">
        <v>140</v>
      </c>
      <c r="C50" s="547"/>
      <c r="D50" s="548"/>
      <c r="E50" s="223"/>
      <c r="F50" s="222"/>
      <c r="G50" s="222"/>
      <c r="H50" s="222"/>
      <c r="I50" s="221"/>
      <c r="J50" s="113"/>
      <c r="K50" s="455" t="s">
        <v>139</v>
      </c>
      <c r="L50" s="456"/>
      <c r="M50" s="457"/>
      <c r="U50" s="105"/>
    </row>
    <row r="51" spans="2:21" ht="12.75" customHeight="1" x14ac:dyDescent="0.4">
      <c r="B51" s="507" t="s">
        <v>137</v>
      </c>
      <c r="C51" s="509"/>
      <c r="D51" s="220"/>
      <c r="E51" s="491" t="s">
        <v>136</v>
      </c>
      <c r="F51" s="492"/>
      <c r="G51" s="492"/>
      <c r="H51" s="493"/>
      <c r="I51" s="545" t="s">
        <v>135</v>
      </c>
      <c r="J51" s="113"/>
      <c r="K51" s="176" t="s">
        <v>134</v>
      </c>
      <c r="L51" s="219"/>
      <c r="M51" s="218"/>
      <c r="U51" s="211"/>
    </row>
    <row r="52" spans="2:21" ht="13.5" customHeight="1" thickBot="1" x14ac:dyDescent="0.45">
      <c r="B52" s="507" t="s">
        <v>116</v>
      </c>
      <c r="C52" s="508"/>
      <c r="D52" s="217"/>
      <c r="E52" s="494"/>
      <c r="F52" s="495"/>
      <c r="G52" s="495"/>
      <c r="H52" s="496"/>
      <c r="I52" s="546"/>
      <c r="J52" s="113"/>
      <c r="K52" s="216" t="s">
        <v>132</v>
      </c>
      <c r="L52" s="215"/>
      <c r="M52" s="191">
        <f>D58</f>
        <v>0</v>
      </c>
      <c r="U52" s="211"/>
    </row>
    <row r="53" spans="2:21" ht="13.15" thickBot="1" x14ac:dyDescent="0.4">
      <c r="B53" s="507" t="s">
        <v>130</v>
      </c>
      <c r="C53" s="508"/>
      <c r="D53" s="210" t="e">
        <f>D52/D51</f>
        <v>#DIV/0!</v>
      </c>
      <c r="E53" s="497" t="s">
        <v>129</v>
      </c>
      <c r="F53" s="498"/>
      <c r="G53" s="467">
        <v>0</v>
      </c>
      <c r="H53" s="468"/>
      <c r="I53" s="209" t="e">
        <f>G53/G55</f>
        <v>#DIV/0!</v>
      </c>
      <c r="J53" s="113"/>
      <c r="K53" s="146" t="s">
        <v>128</v>
      </c>
      <c r="L53" s="208"/>
      <c r="M53" s="207">
        <f>M51-M52</f>
        <v>0</v>
      </c>
    </row>
    <row r="54" spans="2:21" x14ac:dyDescent="0.35">
      <c r="B54" s="507" t="s">
        <v>127</v>
      </c>
      <c r="C54" s="508"/>
      <c r="D54" s="206"/>
      <c r="E54" s="587" t="s">
        <v>126</v>
      </c>
      <c r="F54" s="588"/>
      <c r="G54" s="557">
        <v>0</v>
      </c>
      <c r="H54" s="558"/>
      <c r="I54" s="205" t="e">
        <f>G54/G55</f>
        <v>#DIV/0!</v>
      </c>
      <c r="J54" s="113"/>
      <c r="K54" s="113"/>
      <c r="L54" s="204"/>
      <c r="M54" s="185"/>
    </row>
    <row r="55" spans="2:21" ht="13.15" thickBot="1" x14ac:dyDescent="0.4">
      <c r="B55" s="543" t="s">
        <v>125</v>
      </c>
      <c r="C55" s="544"/>
      <c r="D55" s="203" t="e">
        <f>D52/D54</f>
        <v>#DIV/0!</v>
      </c>
      <c r="E55" s="563" t="s">
        <v>124</v>
      </c>
      <c r="F55" s="564"/>
      <c r="G55" s="565">
        <v>0</v>
      </c>
      <c r="H55" s="566"/>
      <c r="I55" s="202" t="s">
        <v>31</v>
      </c>
      <c r="J55" s="113"/>
      <c r="K55" s="113"/>
      <c r="L55" s="113"/>
      <c r="M55" s="185"/>
    </row>
    <row r="56" spans="2:21" ht="5.25" customHeight="1" thickBot="1" x14ac:dyDescent="0.4">
      <c r="B56" s="201"/>
      <c r="C56" s="120"/>
      <c r="D56" s="113"/>
      <c r="E56" s="200"/>
      <c r="F56" s="113"/>
      <c r="G56" s="113"/>
      <c r="H56" s="113"/>
      <c r="I56" s="113"/>
      <c r="J56" s="113"/>
      <c r="K56" s="113"/>
      <c r="L56" s="113"/>
      <c r="M56" s="185"/>
    </row>
    <row r="57" spans="2:21" ht="13.9" thickBot="1" x14ac:dyDescent="0.4">
      <c r="B57" s="184" t="s">
        <v>122</v>
      </c>
      <c r="C57" s="199"/>
      <c r="D57" s="182" t="s">
        <v>175</v>
      </c>
      <c r="E57" s="181" t="s">
        <v>97</v>
      </c>
      <c r="F57" s="182" t="s">
        <v>98</v>
      </c>
      <c r="G57" s="456" t="s">
        <v>97</v>
      </c>
      <c r="H57" s="457"/>
      <c r="I57" s="181" t="s">
        <v>121</v>
      </c>
      <c r="J57" s="107"/>
      <c r="K57" s="455" t="s">
        <v>120</v>
      </c>
      <c r="L57" s="456"/>
      <c r="M57" s="457"/>
    </row>
    <row r="58" spans="2:21" ht="13.15" thickBot="1" x14ac:dyDescent="0.4">
      <c r="B58" s="532" t="s">
        <v>117</v>
      </c>
      <c r="C58" s="533"/>
      <c r="D58" s="180"/>
      <c r="E58" s="179" t="e">
        <f>D58/D51</f>
        <v>#DIV/0!</v>
      </c>
      <c r="F58" s="178"/>
      <c r="G58" s="534" t="e">
        <f>F58/D51</f>
        <v>#DIV/0!</v>
      </c>
      <c r="H58" s="535"/>
      <c r="I58" s="177" t="e">
        <f>D58/D58</f>
        <v>#DIV/0!</v>
      </c>
      <c r="J58" s="141"/>
      <c r="K58" s="530" t="s">
        <v>116</v>
      </c>
      <c r="L58" s="531"/>
      <c r="M58" s="175">
        <f>D52</f>
        <v>0</v>
      </c>
    </row>
    <row r="59" spans="2:21" ht="13.15" thickBot="1" x14ac:dyDescent="0.4">
      <c r="B59" s="159" t="s">
        <v>114</v>
      </c>
      <c r="C59" s="198"/>
      <c r="D59" s="197">
        <f>C59*D58</f>
        <v>0</v>
      </c>
      <c r="E59" s="156" t="e">
        <f>D59/D51</f>
        <v>#DIV/0!</v>
      </c>
      <c r="F59" s="155"/>
      <c r="G59" s="510" t="e">
        <f>F59/D51</f>
        <v>#DIV/0!</v>
      </c>
      <c r="H59" s="511"/>
      <c r="I59" s="153" t="e">
        <f>D59/D58</f>
        <v>#DIV/0!</v>
      </c>
      <c r="J59" s="141"/>
      <c r="K59" s="159" t="s">
        <v>113</v>
      </c>
      <c r="L59" s="158"/>
      <c r="M59" s="196">
        <v>0.2</v>
      </c>
    </row>
    <row r="60" spans="2:21" ht="13.15" thickBot="1" x14ac:dyDescent="0.4">
      <c r="B60" s="539" t="s">
        <v>111</v>
      </c>
      <c r="C60" s="542"/>
      <c r="D60" s="151"/>
      <c r="E60" s="156" t="e">
        <f>D60/D51</f>
        <v>#DIV/0!</v>
      </c>
      <c r="F60" s="149"/>
      <c r="G60" s="510" t="e">
        <f>F60/D51</f>
        <v>#DIV/0!</v>
      </c>
      <c r="H60" s="511"/>
      <c r="I60" s="153" t="e">
        <f>D60/D58</f>
        <v>#DIV/0!</v>
      </c>
      <c r="J60" s="141"/>
      <c r="K60" s="569" t="s">
        <v>110</v>
      </c>
      <c r="L60" s="570"/>
      <c r="M60" s="168">
        <f>M58*M59</f>
        <v>0</v>
      </c>
    </row>
    <row r="61" spans="2:21" ht="13.15" thickTop="1" x14ac:dyDescent="0.35">
      <c r="B61" s="525" t="s">
        <v>108</v>
      </c>
      <c r="C61" s="526"/>
      <c r="D61" s="193">
        <f>D58-D59-D60</f>
        <v>0</v>
      </c>
      <c r="E61" s="194" t="e">
        <f>D61/D51</f>
        <v>#DIV/0!</v>
      </c>
      <c r="F61" s="193">
        <f>F58-F59-F60</f>
        <v>0</v>
      </c>
      <c r="G61" s="549" t="e">
        <f>F61/D51</f>
        <v>#DIV/0!</v>
      </c>
      <c r="H61" s="550"/>
      <c r="I61" s="153" t="e">
        <f>D61/D58</f>
        <v>#DIV/0!</v>
      </c>
      <c r="J61" s="141"/>
      <c r="K61" s="520" t="s">
        <v>75</v>
      </c>
      <c r="L61" s="529"/>
      <c r="M61" s="168">
        <f>M58-M60</f>
        <v>0</v>
      </c>
    </row>
    <row r="62" spans="2:21" x14ac:dyDescent="0.35">
      <c r="B62" s="167" t="s">
        <v>27</v>
      </c>
      <c r="C62" s="171"/>
      <c r="D62" s="157"/>
      <c r="E62" s="156" t="e">
        <f>D62/D51</f>
        <v>#DIV/0!</v>
      </c>
      <c r="F62" s="155"/>
      <c r="G62" s="510" t="e">
        <f>F62/D51</f>
        <v>#DIV/0!</v>
      </c>
      <c r="H62" s="511"/>
      <c r="I62" s="153" t="e">
        <f>D62/D58</f>
        <v>#DIV/0!</v>
      </c>
      <c r="J62" s="141"/>
      <c r="K62" s="520" t="s">
        <v>74</v>
      </c>
      <c r="L62" s="529"/>
      <c r="M62" s="136">
        <v>0.04</v>
      </c>
    </row>
    <row r="63" spans="2:21" ht="13.15" thickBot="1" x14ac:dyDescent="0.4">
      <c r="B63" s="539" t="s">
        <v>7</v>
      </c>
      <c r="C63" s="540"/>
      <c r="D63" s="151"/>
      <c r="E63" s="150" t="e">
        <f>D63/D51</f>
        <v>#DIV/0!</v>
      </c>
      <c r="F63" s="149"/>
      <c r="G63" s="559" t="e">
        <f>F63/D51</f>
        <v>#DIV/0!</v>
      </c>
      <c r="H63" s="560"/>
      <c r="I63" s="147" t="e">
        <f>D63/D58</f>
        <v>#DIV/0!</v>
      </c>
      <c r="J63" s="141"/>
      <c r="K63" s="527" t="s">
        <v>104</v>
      </c>
      <c r="L63" s="528"/>
      <c r="M63" s="131">
        <v>250</v>
      </c>
    </row>
    <row r="64" spans="2:21" ht="14.25" customHeight="1" thickTop="1" thickBot="1" x14ac:dyDescent="0.4">
      <c r="B64" s="146" t="s">
        <v>102</v>
      </c>
      <c r="C64" s="109"/>
      <c r="D64" s="143">
        <f>D61+D62+D63</f>
        <v>0</v>
      </c>
      <c r="E64" s="190" t="e">
        <f>D64/D51</f>
        <v>#DIV/0!</v>
      </c>
      <c r="F64" s="143">
        <f>F61+F62+F63</f>
        <v>0</v>
      </c>
      <c r="G64" s="561" t="e">
        <f>F64/D51</f>
        <v>#DIV/0!</v>
      </c>
      <c r="H64" s="562"/>
      <c r="I64" s="142" t="e">
        <f>D64/D58</f>
        <v>#DIV/0!</v>
      </c>
      <c r="J64" s="141"/>
      <c r="K64" s="126" t="s">
        <v>70</v>
      </c>
      <c r="L64" s="125"/>
      <c r="M64" s="124">
        <f>PMT((M62/12),(12*M63),-M61)*12</f>
        <v>0</v>
      </c>
    </row>
    <row r="65" spans="2:19" ht="5.45" customHeight="1" thickBot="1" x14ac:dyDescent="0.4">
      <c r="B65" s="189"/>
      <c r="C65" s="113"/>
      <c r="D65" s="188"/>
      <c r="E65" s="187"/>
      <c r="F65" s="186"/>
      <c r="G65" s="541"/>
      <c r="H65" s="541"/>
      <c r="I65" s="113"/>
      <c r="J65" s="113"/>
      <c r="K65" s="113"/>
      <c r="L65" s="113"/>
      <c r="M65" s="185"/>
    </row>
    <row r="66" spans="2:19" ht="14.25" thickBot="1" x14ac:dyDescent="0.45">
      <c r="B66" s="184" t="s">
        <v>100</v>
      </c>
      <c r="C66" s="183"/>
      <c r="D66" s="182" t="s">
        <v>99</v>
      </c>
      <c r="E66" s="181" t="s">
        <v>97</v>
      </c>
      <c r="F66" s="182" t="s">
        <v>98</v>
      </c>
      <c r="G66" s="456" t="s">
        <v>97</v>
      </c>
      <c r="H66" s="457"/>
      <c r="I66" s="181" t="s">
        <v>96</v>
      </c>
      <c r="J66" s="107"/>
      <c r="K66" s="455" t="s">
        <v>95</v>
      </c>
      <c r="L66" s="456"/>
      <c r="M66" s="457"/>
      <c r="N66" s="105"/>
      <c r="O66" s="105"/>
    </row>
    <row r="67" spans="2:19" ht="13.15" thickBot="1" x14ac:dyDescent="0.4">
      <c r="B67" s="532" t="s">
        <v>9</v>
      </c>
      <c r="C67" s="538"/>
      <c r="D67" s="180"/>
      <c r="E67" s="179" t="e">
        <f>D67/D51</f>
        <v>#DIV/0!</v>
      </c>
      <c r="F67" s="178"/>
      <c r="G67" s="516" t="e">
        <f>F67/D51</f>
        <v>#DIV/0!</v>
      </c>
      <c r="H67" s="517"/>
      <c r="I67" s="177" t="e">
        <f>D67/D58</f>
        <v>#DIV/0!</v>
      </c>
      <c r="J67" s="141"/>
      <c r="K67" s="176" t="s">
        <v>93</v>
      </c>
      <c r="L67" s="166">
        <v>0.03</v>
      </c>
      <c r="M67" s="175">
        <f>L67*M58</f>
        <v>0</v>
      </c>
    </row>
    <row r="68" spans="2:19" x14ac:dyDescent="0.35">
      <c r="B68" s="520" t="s">
        <v>10</v>
      </c>
      <c r="C68" s="522"/>
      <c r="D68" s="157"/>
      <c r="E68" s="156" t="e">
        <f>D68/D51</f>
        <v>#DIV/0!</v>
      </c>
      <c r="F68" s="155"/>
      <c r="G68" s="489" t="e">
        <f>F68/D51</f>
        <v>#DIV/0!</v>
      </c>
      <c r="H68" s="490"/>
      <c r="I68" s="153" t="e">
        <f>D68/D58</f>
        <v>#DIV/0!</v>
      </c>
      <c r="J68" s="141"/>
      <c r="K68" s="159" t="s">
        <v>91</v>
      </c>
      <c r="L68" s="174"/>
      <c r="M68" s="173">
        <v>0.01</v>
      </c>
    </row>
    <row r="69" spans="2:19" ht="13.15" thickBot="1" x14ac:dyDescent="0.4">
      <c r="B69" s="172" t="s">
        <v>89</v>
      </c>
      <c r="C69" s="171"/>
      <c r="D69" s="157"/>
      <c r="E69" s="170" t="e">
        <f>D69/D51</f>
        <v>#DIV/0!</v>
      </c>
      <c r="F69" s="155"/>
      <c r="G69" s="489" t="e">
        <f>F69/D51</f>
        <v>#DIV/0!</v>
      </c>
      <c r="H69" s="490"/>
      <c r="I69" s="153" t="e">
        <f>D69/D58</f>
        <v>#DIV/0!</v>
      </c>
      <c r="J69" s="141"/>
      <c r="K69" s="167" t="s">
        <v>88</v>
      </c>
      <c r="L69" s="114"/>
      <c r="M69" s="168">
        <f>M68*M61</f>
        <v>0</v>
      </c>
    </row>
    <row r="70" spans="2:19" ht="13.15" thickBot="1" x14ac:dyDescent="0.4">
      <c r="B70" s="520" t="s">
        <v>87</v>
      </c>
      <c r="C70" s="521"/>
      <c r="D70" s="157"/>
      <c r="E70" s="170" t="e">
        <f>D70/D51</f>
        <v>#DIV/0!</v>
      </c>
      <c r="F70" s="155"/>
      <c r="G70" s="489" t="e">
        <f>F70/D51</f>
        <v>#DIV/0!</v>
      </c>
      <c r="H70" s="490"/>
      <c r="I70" s="153" t="e">
        <f>D70/D58</f>
        <v>#DIV/0!</v>
      </c>
      <c r="J70" s="141"/>
      <c r="K70" s="169" t="s">
        <v>86</v>
      </c>
      <c r="L70" s="166">
        <v>0.03</v>
      </c>
      <c r="M70" s="168">
        <f>L70*M58</f>
        <v>0</v>
      </c>
    </row>
    <row r="71" spans="2:19" ht="13.15" thickBot="1" x14ac:dyDescent="0.4">
      <c r="B71" s="167" t="s">
        <v>85</v>
      </c>
      <c r="C71" s="166"/>
      <c r="D71" s="165">
        <f>D64*C71</f>
        <v>0</v>
      </c>
      <c r="E71" s="156" t="e">
        <f>D71/D51</f>
        <v>#DIV/0!</v>
      </c>
      <c r="F71" s="155"/>
      <c r="G71" s="489" t="e">
        <f>F71/D51</f>
        <v>#DIV/0!</v>
      </c>
      <c r="H71" s="490"/>
      <c r="I71" s="153" t="e">
        <f>D71/D58</f>
        <v>#DIV/0!</v>
      </c>
      <c r="J71" s="141"/>
      <c r="K71" s="589" t="s">
        <v>84</v>
      </c>
      <c r="L71" s="590"/>
      <c r="M71" s="412">
        <f>M83+M84+M85+M86+M87+M88+M89+M90</f>
        <v>0</v>
      </c>
    </row>
    <row r="72" spans="2:19" x14ac:dyDescent="0.35">
      <c r="B72" s="520" t="s">
        <v>13</v>
      </c>
      <c r="C72" s="538"/>
      <c r="D72" s="157"/>
      <c r="E72" s="156" t="e">
        <f>D72/D51</f>
        <v>#DIV/0!</v>
      </c>
      <c r="F72" s="155"/>
      <c r="G72" s="489" t="e">
        <f>F72/D51</f>
        <v>#DIV/0!</v>
      </c>
      <c r="H72" s="490"/>
      <c r="I72" s="153" t="e">
        <f>D72/D58</f>
        <v>#DIV/0!</v>
      </c>
      <c r="J72" s="141"/>
      <c r="K72" s="121" t="s">
        <v>82</v>
      </c>
      <c r="L72" s="164"/>
      <c r="M72" s="163">
        <f>M67+M69+M70+M71</f>
        <v>0</v>
      </c>
    </row>
    <row r="73" spans="2:19" ht="13.15" thickBot="1" x14ac:dyDescent="0.4">
      <c r="B73" s="520" t="s">
        <v>26</v>
      </c>
      <c r="C73" s="522"/>
      <c r="D73" s="157"/>
      <c r="E73" s="156" t="e">
        <f>D73/D51</f>
        <v>#DIV/0!</v>
      </c>
      <c r="F73" s="155"/>
      <c r="G73" s="489" t="e">
        <f>F73/D51</f>
        <v>#DIV/0!</v>
      </c>
      <c r="H73" s="490"/>
      <c r="I73" s="153" t="e">
        <f>D73/D58</f>
        <v>#DIV/0!</v>
      </c>
      <c r="J73" s="141"/>
      <c r="K73" s="111"/>
      <c r="L73" s="110"/>
      <c r="M73" s="161"/>
    </row>
    <row r="74" spans="2:19" ht="13.15" thickBot="1" x14ac:dyDescent="0.4">
      <c r="B74" s="520" t="s">
        <v>79</v>
      </c>
      <c r="C74" s="522"/>
      <c r="D74" s="157"/>
      <c r="E74" s="156" t="e">
        <f>D74/D51</f>
        <v>#DIV/0!</v>
      </c>
      <c r="F74" s="155"/>
      <c r="G74" s="489" t="e">
        <f>F74/D51</f>
        <v>#DIV/0!</v>
      </c>
      <c r="H74" s="490"/>
      <c r="I74" s="153" t="e">
        <f>D74/D58</f>
        <v>#DIV/0!</v>
      </c>
      <c r="J74" s="141"/>
      <c r="K74" s="126" t="s">
        <v>78</v>
      </c>
      <c r="L74" s="125"/>
      <c r="M74" s="124">
        <f>M72+M60-M77</f>
        <v>0</v>
      </c>
    </row>
    <row r="75" spans="2:19" ht="13.15" thickBot="1" x14ac:dyDescent="0.4">
      <c r="B75" s="539" t="s">
        <v>22</v>
      </c>
      <c r="C75" s="540"/>
      <c r="D75" s="151"/>
      <c r="E75" s="150" t="e">
        <f>D75/D51</f>
        <v>#DIV/0!</v>
      </c>
      <c r="F75" s="149"/>
      <c r="G75" s="523" t="e">
        <f>F75/D51</f>
        <v>#DIV/0!</v>
      </c>
      <c r="H75" s="524"/>
      <c r="I75" s="147" t="e">
        <f>D75/D58</f>
        <v>#DIV/0!</v>
      </c>
      <c r="J75" s="141"/>
      <c r="K75" s="113"/>
      <c r="L75" s="113"/>
      <c r="M75" s="113"/>
      <c r="S75" s="122"/>
    </row>
    <row r="76" spans="2:19" ht="14.25" thickTop="1" thickBot="1" x14ac:dyDescent="0.4">
      <c r="B76" s="146" t="s">
        <v>37</v>
      </c>
      <c r="C76" s="145"/>
      <c r="D76" s="143">
        <f>SUM(D67:D75)</f>
        <v>0</v>
      </c>
      <c r="E76" s="144" t="e">
        <f>D76/D51</f>
        <v>#DIV/0!</v>
      </c>
      <c r="F76" s="143">
        <f>SUM(F67:F75)</f>
        <v>0</v>
      </c>
      <c r="G76" s="561" t="e">
        <f>F76/D51</f>
        <v>#DIV/0!</v>
      </c>
      <c r="H76" s="562"/>
      <c r="I76" s="142" t="e">
        <f>D76/D58</f>
        <v>#DIV/0!</v>
      </c>
      <c r="J76" s="141"/>
      <c r="K76" s="455" t="s">
        <v>76</v>
      </c>
      <c r="L76" s="456"/>
      <c r="M76" s="457"/>
      <c r="S76" s="122"/>
    </row>
    <row r="77" spans="2:19" ht="12.75" customHeight="1" x14ac:dyDescent="0.35">
      <c r="B77" s="551" t="s">
        <v>16</v>
      </c>
      <c r="C77" s="552"/>
      <c r="D77" s="555">
        <f>D64-D76</f>
        <v>0</v>
      </c>
      <c r="E77" s="140"/>
      <c r="F77" s="555">
        <f>F64-F76</f>
        <v>0</v>
      </c>
      <c r="G77" s="113"/>
      <c r="H77" s="113"/>
      <c r="I77" s="113"/>
      <c r="J77" s="113"/>
      <c r="K77" s="139" t="s">
        <v>75</v>
      </c>
      <c r="L77" s="138"/>
      <c r="M77" s="137"/>
      <c r="S77" s="122"/>
    </row>
    <row r="78" spans="2:19" ht="13.5" customHeight="1" thickBot="1" x14ac:dyDescent="0.4">
      <c r="B78" s="553"/>
      <c r="C78" s="554"/>
      <c r="D78" s="556"/>
      <c r="E78" s="113"/>
      <c r="F78" s="556"/>
      <c r="G78" s="120"/>
      <c r="H78" s="120"/>
      <c r="I78" s="120"/>
      <c r="J78" s="120"/>
      <c r="K78" s="133" t="s">
        <v>74</v>
      </c>
      <c r="L78" s="132"/>
      <c r="M78" s="136"/>
      <c r="S78" s="122"/>
    </row>
    <row r="79" spans="2:19" ht="13.15" thickBot="1" x14ac:dyDescent="0.4">
      <c r="B79" s="536" t="s">
        <v>73</v>
      </c>
      <c r="C79" s="537"/>
      <c r="D79" s="134">
        <f>D51*E79</f>
        <v>0</v>
      </c>
      <c r="E79" s="135">
        <v>300</v>
      </c>
      <c r="F79" s="134">
        <f>D51*E79</f>
        <v>0</v>
      </c>
      <c r="G79" s="120"/>
      <c r="H79" s="120"/>
      <c r="I79" s="120"/>
      <c r="J79" s="120"/>
      <c r="K79" s="507" t="s">
        <v>72</v>
      </c>
      <c r="L79" s="573"/>
      <c r="M79" s="131">
        <v>250</v>
      </c>
      <c r="S79" s="122"/>
    </row>
    <row r="80" spans="2:19" ht="13.5" customHeight="1" thickTop="1" thickBot="1" x14ac:dyDescent="0.4">
      <c r="B80" s="130" t="s">
        <v>71</v>
      </c>
      <c r="C80" s="129"/>
      <c r="D80" s="128">
        <f>D77-D79</f>
        <v>0</v>
      </c>
      <c r="E80" s="113"/>
      <c r="F80" s="128">
        <f>F77-F79</f>
        <v>0</v>
      </c>
      <c r="G80" s="120"/>
      <c r="H80" s="127"/>
      <c r="I80" s="127"/>
      <c r="J80" s="127"/>
      <c r="K80" s="126" t="s">
        <v>70</v>
      </c>
      <c r="L80" s="125"/>
      <c r="M80" s="124">
        <f>PMT((M78/12),(12*M79),-M77)*12</f>
        <v>0</v>
      </c>
      <c r="S80" s="122"/>
    </row>
    <row r="81" spans="2:19" ht="13.5" customHeight="1" thickBot="1" x14ac:dyDescent="0.4">
      <c r="B81" s="518" t="s">
        <v>69</v>
      </c>
      <c r="C81" s="519"/>
      <c r="D81" s="112">
        <f>M64</f>
        <v>0</v>
      </c>
      <c r="E81" s="113"/>
      <c r="F81" s="112">
        <f>M64</f>
        <v>0</v>
      </c>
      <c r="G81" s="119"/>
      <c r="H81" s="120"/>
      <c r="I81" s="120"/>
      <c r="J81" s="120"/>
      <c r="K81" s="113"/>
      <c r="L81" s="113"/>
      <c r="M81" s="113"/>
      <c r="S81" s="122"/>
    </row>
    <row r="82" spans="2:19" ht="15" customHeight="1" thickBot="1" x14ac:dyDescent="0.45">
      <c r="B82" s="514" t="s">
        <v>68</v>
      </c>
      <c r="C82" s="515"/>
      <c r="D82" s="123">
        <f>M80</f>
        <v>0</v>
      </c>
      <c r="E82" s="113"/>
      <c r="F82" s="123">
        <f>M80</f>
        <v>0</v>
      </c>
      <c r="G82" s="119"/>
      <c r="H82" s="410"/>
      <c r="I82" s="410"/>
      <c r="J82" s="410"/>
      <c r="K82" s="582" t="s">
        <v>199</v>
      </c>
      <c r="L82" s="583"/>
      <c r="M82" s="584"/>
      <c r="S82" s="122"/>
    </row>
    <row r="83" spans="2:19" ht="16.5" customHeight="1" x14ac:dyDescent="0.5">
      <c r="B83" s="518" t="s">
        <v>174</v>
      </c>
      <c r="C83" s="519"/>
      <c r="D83" s="112">
        <f>(D80-D81-D82)</f>
        <v>0</v>
      </c>
      <c r="E83" s="113"/>
      <c r="F83" s="112">
        <f>(F80-F81-F82)</f>
        <v>0</v>
      </c>
      <c r="G83" s="120"/>
      <c r="H83" s="411"/>
      <c r="I83" s="411"/>
      <c r="J83" s="411"/>
      <c r="K83" s="585" t="s">
        <v>200</v>
      </c>
      <c r="L83" s="586"/>
      <c r="M83" s="409"/>
    </row>
    <row r="84" spans="2:19" ht="13.9" customHeight="1" x14ac:dyDescent="0.35">
      <c r="B84" s="514" t="s">
        <v>66</v>
      </c>
      <c r="C84" s="515"/>
      <c r="D84" s="117" t="e">
        <f>D83/M74</f>
        <v>#DIV/0!</v>
      </c>
      <c r="E84" s="113"/>
      <c r="F84" s="117" t="e">
        <f>F83/M74</f>
        <v>#DIV/0!</v>
      </c>
      <c r="G84" s="119"/>
      <c r="H84" s="411"/>
      <c r="I84" s="411"/>
      <c r="J84" s="411"/>
      <c r="K84" s="567" t="s">
        <v>203</v>
      </c>
      <c r="L84" s="568"/>
      <c r="M84" s="407"/>
    </row>
    <row r="85" spans="2:19" ht="13.5" customHeight="1" x14ac:dyDescent="0.35">
      <c r="B85" s="514" t="s">
        <v>65</v>
      </c>
      <c r="C85" s="515"/>
      <c r="D85" s="118" t="e">
        <f>D80/(D81+D82)</f>
        <v>#DIV/0!</v>
      </c>
      <c r="E85" s="113"/>
      <c r="F85" s="118" t="e">
        <f>F80/(F81+F82)</f>
        <v>#DIV/0!</v>
      </c>
      <c r="G85" s="107">
        <v>1</v>
      </c>
      <c r="H85" s="411"/>
      <c r="I85" s="411"/>
      <c r="J85" s="411"/>
      <c r="K85" s="567" t="s">
        <v>204</v>
      </c>
      <c r="L85" s="568"/>
      <c r="M85" s="407"/>
    </row>
    <row r="86" spans="2:19" ht="13.15" thickBot="1" x14ac:dyDescent="0.4">
      <c r="B86" s="514" t="s">
        <v>64</v>
      </c>
      <c r="C86" s="515"/>
      <c r="D86" s="117" t="e">
        <f>D77/D52</f>
        <v>#DIV/0!</v>
      </c>
      <c r="E86" s="113"/>
      <c r="F86" s="117" t="e">
        <f>F77/D52</f>
        <v>#DIV/0!</v>
      </c>
      <c r="G86" s="107">
        <v>2</v>
      </c>
      <c r="H86" s="411"/>
      <c r="I86" s="411"/>
      <c r="J86" s="411"/>
      <c r="K86" s="567" t="s">
        <v>201</v>
      </c>
      <c r="L86" s="568"/>
      <c r="M86" s="407"/>
    </row>
    <row r="87" spans="2:19" ht="12.75" customHeight="1" thickBot="1" x14ac:dyDescent="0.4">
      <c r="B87" s="514" t="s">
        <v>176</v>
      </c>
      <c r="C87" s="515"/>
      <c r="D87" s="112">
        <f>D83*E87</f>
        <v>0</v>
      </c>
      <c r="E87" s="116">
        <v>0.3</v>
      </c>
      <c r="F87" s="112">
        <f>F83*E87</f>
        <v>0</v>
      </c>
      <c r="G87" s="115">
        <v>0.03</v>
      </c>
      <c r="H87" s="411"/>
      <c r="I87" s="411"/>
      <c r="J87" s="411"/>
      <c r="K87" s="567" t="s">
        <v>202</v>
      </c>
      <c r="L87" s="568"/>
      <c r="M87" s="407"/>
    </row>
    <row r="88" spans="2:19" x14ac:dyDescent="0.35">
      <c r="B88" s="514" t="s">
        <v>173</v>
      </c>
      <c r="C88" s="515"/>
      <c r="D88" s="112">
        <f>D83-D87</f>
        <v>0</v>
      </c>
      <c r="E88" s="113"/>
      <c r="F88" s="112">
        <f>F83-F87</f>
        <v>0</v>
      </c>
      <c r="G88" s="107"/>
      <c r="H88" s="411"/>
      <c r="I88" s="411"/>
      <c r="J88" s="411"/>
      <c r="K88" s="567" t="s">
        <v>205</v>
      </c>
      <c r="L88" s="568"/>
      <c r="M88" s="407"/>
    </row>
    <row r="89" spans="2:19" ht="12.75" customHeight="1" thickBot="1" x14ac:dyDescent="0.4">
      <c r="B89" s="512" t="s">
        <v>171</v>
      </c>
      <c r="C89" s="513"/>
      <c r="D89" s="108" t="e">
        <f>D88/M74</f>
        <v>#DIV/0!</v>
      </c>
      <c r="E89" s="109"/>
      <c r="F89" s="108" t="e">
        <f>F88/M74</f>
        <v>#DIV/0!</v>
      </c>
      <c r="G89" s="107"/>
      <c r="H89" s="411"/>
      <c r="I89" s="411"/>
      <c r="J89" s="411"/>
      <c r="K89" s="571"/>
      <c r="L89" s="572"/>
      <c r="M89" s="407"/>
      <c r="S89" s="106" t="s">
        <v>63</v>
      </c>
    </row>
    <row r="90" spans="2:19" ht="17.25" customHeight="1" thickBot="1" x14ac:dyDescent="0.4">
      <c r="F90" s="104" t="s">
        <v>63</v>
      </c>
      <c r="K90" s="580"/>
      <c r="L90" s="581"/>
      <c r="M90" s="408"/>
    </row>
    <row r="91" spans="2:19" ht="15.6" customHeight="1" x14ac:dyDescent="0.4">
      <c r="B91" s="105"/>
    </row>
  </sheetData>
  <sheetProtection password="9D59" sheet="1" selectLockedCells="1"/>
  <mergeCells count="120">
    <mergeCell ref="K90:L90"/>
    <mergeCell ref="B41:O41"/>
    <mergeCell ref="K82:M82"/>
    <mergeCell ref="K83:L83"/>
    <mergeCell ref="K84:L84"/>
    <mergeCell ref="K85:L85"/>
    <mergeCell ref="E54:F54"/>
    <mergeCell ref="K76:M76"/>
    <mergeCell ref="K71:L71"/>
    <mergeCell ref="K86:L86"/>
    <mergeCell ref="K87:L87"/>
    <mergeCell ref="G69:H69"/>
    <mergeCell ref="K60:L60"/>
    <mergeCell ref="G76:H76"/>
    <mergeCell ref="B72:C72"/>
    <mergeCell ref="K88:L88"/>
    <mergeCell ref="K89:L89"/>
    <mergeCell ref="K79:L79"/>
    <mergeCell ref="G73:H73"/>
    <mergeCell ref="G72:H72"/>
    <mergeCell ref="B63:C63"/>
    <mergeCell ref="K62:L62"/>
    <mergeCell ref="G62:H62"/>
    <mergeCell ref="G57:H57"/>
    <mergeCell ref="C50:D50"/>
    <mergeCell ref="G61:H61"/>
    <mergeCell ref="B49:D49"/>
    <mergeCell ref="B77:C78"/>
    <mergeCell ref="D77:D78"/>
    <mergeCell ref="F77:F78"/>
    <mergeCell ref="G54:H54"/>
    <mergeCell ref="G63:H63"/>
    <mergeCell ref="G64:H64"/>
    <mergeCell ref="G60:H60"/>
    <mergeCell ref="B54:C54"/>
    <mergeCell ref="E55:F55"/>
    <mergeCell ref="G55:H55"/>
    <mergeCell ref="G70:H70"/>
    <mergeCell ref="B89:C89"/>
    <mergeCell ref="B88:C88"/>
    <mergeCell ref="B87:C87"/>
    <mergeCell ref="B86:C86"/>
    <mergeCell ref="B85:C85"/>
    <mergeCell ref="G67:H67"/>
    <mergeCell ref="G71:H71"/>
    <mergeCell ref="B83:C83"/>
    <mergeCell ref="B84:C84"/>
    <mergeCell ref="B70:C70"/>
    <mergeCell ref="B73:C73"/>
    <mergeCell ref="G75:H75"/>
    <mergeCell ref="B82:C82"/>
    <mergeCell ref="B81:C81"/>
    <mergeCell ref="B79:C79"/>
    <mergeCell ref="G74:H74"/>
    <mergeCell ref="B74:C74"/>
    <mergeCell ref="B67:C67"/>
    <mergeCell ref="B75:C75"/>
    <mergeCell ref="B68:C68"/>
    <mergeCell ref="G68:H68"/>
    <mergeCell ref="E51:H52"/>
    <mergeCell ref="E53:F53"/>
    <mergeCell ref="D19:I19"/>
    <mergeCell ref="B20:C20"/>
    <mergeCell ref="B21:C21"/>
    <mergeCell ref="D20:I20"/>
    <mergeCell ref="B47:M47"/>
    <mergeCell ref="B53:C53"/>
    <mergeCell ref="B51:C51"/>
    <mergeCell ref="G59:H59"/>
    <mergeCell ref="B61:C61"/>
    <mergeCell ref="K63:L63"/>
    <mergeCell ref="K57:M57"/>
    <mergeCell ref="K61:L61"/>
    <mergeCell ref="K58:L58"/>
    <mergeCell ref="B58:C58"/>
    <mergeCell ref="G58:H58"/>
    <mergeCell ref="K66:M66"/>
    <mergeCell ref="G66:H66"/>
    <mergeCell ref="G65:H65"/>
    <mergeCell ref="K50:M50"/>
    <mergeCell ref="B60:C60"/>
    <mergeCell ref="B55:C55"/>
    <mergeCell ref="G53:H53"/>
    <mergeCell ref="C27:D27"/>
    <mergeCell ref="C28:D28"/>
    <mergeCell ref="B2:O2"/>
    <mergeCell ref="F3:O3"/>
    <mergeCell ref="B7:O7"/>
    <mergeCell ref="B6:O6"/>
    <mergeCell ref="B5:O5"/>
    <mergeCell ref="B4:O4"/>
    <mergeCell ref="B10:I11"/>
    <mergeCell ref="I51:I52"/>
    <mergeCell ref="B52:C52"/>
    <mergeCell ref="B31:O31"/>
    <mergeCell ref="B32:O32"/>
    <mergeCell ref="B33:O33"/>
    <mergeCell ref="B38:O38"/>
    <mergeCell ref="B39:O39"/>
    <mergeCell ref="B40:O40"/>
    <mergeCell ref="D12:I12"/>
    <mergeCell ref="D14:I14"/>
    <mergeCell ref="D15:I15"/>
    <mergeCell ref="B15:C15"/>
    <mergeCell ref="B12:C12"/>
    <mergeCell ref="B13:C13"/>
    <mergeCell ref="B14:C14"/>
    <mergeCell ref="B22:C22"/>
    <mergeCell ref="D13:I13"/>
    <mergeCell ref="C26:D26"/>
    <mergeCell ref="D17:I17"/>
    <mergeCell ref="D18:I18"/>
    <mergeCell ref="B19:C19"/>
    <mergeCell ref="B16:C16"/>
    <mergeCell ref="D16:I16"/>
    <mergeCell ref="D21:I21"/>
    <mergeCell ref="D22:I22"/>
    <mergeCell ref="B18:C18"/>
    <mergeCell ref="B17:C17"/>
    <mergeCell ref="B25:D25"/>
  </mergeCells>
  <conditionalFormatting sqref="E68">
    <cfRule type="cellIs" dxfId="84" priority="25" stopIfTrue="1" operator="between">
      <formula>0.01</formula>
      <formula>249.99</formula>
    </cfRule>
    <cfRule type="cellIs" dxfId="83" priority="26" stopIfTrue="1" operator="equal">
      <formula>250</formula>
    </cfRule>
    <cfRule type="cellIs" dxfId="82" priority="27" stopIfTrue="1" operator="greaterThan">
      <formula>250</formula>
    </cfRule>
  </conditionalFormatting>
  <conditionalFormatting sqref="E69">
    <cfRule type="cellIs" dxfId="81" priority="28" stopIfTrue="1" operator="between">
      <formula>0.01</formula>
      <formula>299.99</formula>
    </cfRule>
    <cfRule type="cellIs" dxfId="80" priority="29" stopIfTrue="1" operator="between">
      <formula>300</formula>
      <formula>600</formula>
    </cfRule>
    <cfRule type="cellIs" dxfId="79" priority="30" stopIfTrue="1" operator="greaterThan">
      <formula>600</formula>
    </cfRule>
  </conditionalFormatting>
  <conditionalFormatting sqref="E70">
    <cfRule type="cellIs" dxfId="78" priority="31" stopIfTrue="1" operator="between">
      <formula>0.01</formula>
      <formula>99.99</formula>
    </cfRule>
    <cfRule type="cellIs" dxfId="77" priority="32" stopIfTrue="1" operator="between">
      <formula>100</formula>
      <formula>250</formula>
    </cfRule>
    <cfRule type="cellIs" dxfId="76" priority="33" stopIfTrue="1" operator="greaterThan">
      <formula>250</formula>
    </cfRule>
  </conditionalFormatting>
  <conditionalFormatting sqref="E74">
    <cfRule type="cellIs" dxfId="75" priority="34" stopIfTrue="1" operator="between">
      <formula>0.01</formula>
      <formula>199.99</formula>
    </cfRule>
    <cfRule type="cellIs" dxfId="74" priority="35" stopIfTrue="1" operator="between">
      <formula>200</formula>
      <formula>400</formula>
    </cfRule>
    <cfRule type="cellIs" dxfId="73" priority="36" stopIfTrue="1" operator="greaterThan">
      <formula>400</formula>
    </cfRule>
  </conditionalFormatting>
  <conditionalFormatting sqref="E75">
    <cfRule type="cellIs" dxfId="72" priority="37" stopIfTrue="1" operator="between">
      <formula>0.01</formula>
      <formula>699.99</formula>
    </cfRule>
    <cfRule type="cellIs" dxfId="71" priority="38" stopIfTrue="1" operator="between">
      <formula>700</formula>
      <formula>1000</formula>
    </cfRule>
    <cfRule type="cellIs" dxfId="70" priority="39" stopIfTrue="1" operator="greaterThan">
      <formula>1000</formula>
    </cfRule>
  </conditionalFormatting>
  <conditionalFormatting sqref="E72">
    <cfRule type="cellIs" dxfId="69" priority="40" stopIfTrue="1" operator="between">
      <formula>0.01</formula>
      <formula>99.99</formula>
    </cfRule>
    <cfRule type="cellIs" dxfId="68" priority="41" stopIfTrue="1" operator="equal">
      <formula>100</formula>
    </cfRule>
    <cfRule type="cellIs" dxfId="67" priority="42" stopIfTrue="1" operator="greaterThan">
      <formula>100</formula>
    </cfRule>
  </conditionalFormatting>
  <conditionalFormatting sqref="E68">
    <cfRule type="cellIs" dxfId="66" priority="22" stopIfTrue="1" operator="between">
      <formula>1</formula>
      <formula>249</formula>
    </cfRule>
    <cfRule type="cellIs" dxfId="65" priority="23" stopIfTrue="1" operator="greaterThan">
      <formula>250</formula>
    </cfRule>
    <cfRule type="cellIs" dxfId="64" priority="24" stopIfTrue="1" operator="equal">
      <formula>250</formula>
    </cfRule>
  </conditionalFormatting>
  <conditionalFormatting sqref="E69">
    <cfRule type="cellIs" dxfId="63" priority="19" stopIfTrue="1" operator="between">
      <formula>0.01</formula>
      <formula>299</formula>
    </cfRule>
    <cfRule type="cellIs" dxfId="62" priority="20" stopIfTrue="1" operator="between">
      <formula>300</formula>
      <formula>600</formula>
    </cfRule>
    <cfRule type="cellIs" dxfId="61" priority="21" stopIfTrue="1" operator="greaterThan">
      <formula>600</formula>
    </cfRule>
  </conditionalFormatting>
  <conditionalFormatting sqref="E70">
    <cfRule type="cellIs" dxfId="60" priority="16" stopIfTrue="1" operator="between">
      <formula>100</formula>
      <formula>250</formula>
    </cfRule>
    <cfRule type="cellIs" dxfId="59" priority="17" stopIfTrue="1" operator="between">
      <formula>0.01</formula>
      <formula>99.99</formula>
    </cfRule>
    <cfRule type="cellIs" dxfId="58" priority="18" stopIfTrue="1" operator="greaterThan">
      <formula>250</formula>
    </cfRule>
  </conditionalFormatting>
  <conditionalFormatting sqref="E72">
    <cfRule type="cellIs" dxfId="57" priority="13" stopIfTrue="1" operator="between">
      <formula>0.01</formula>
      <formula>99.99</formula>
    </cfRule>
    <cfRule type="cellIs" dxfId="56" priority="14" stopIfTrue="1" operator="equal">
      <formula>100</formula>
    </cfRule>
    <cfRule type="cellIs" dxfId="55" priority="15" stopIfTrue="1" operator="greaterThan">
      <formula>100</formula>
    </cfRule>
  </conditionalFormatting>
  <conditionalFormatting sqref="E74">
    <cfRule type="cellIs" dxfId="54" priority="10" stopIfTrue="1" operator="between">
      <formula>0.01</formula>
      <formula>199.99</formula>
    </cfRule>
    <cfRule type="cellIs" dxfId="53" priority="11" stopIfTrue="1" operator="between">
      <formula>200</formula>
      <formula>400</formula>
    </cfRule>
    <cfRule type="cellIs" dxfId="52" priority="12" stopIfTrue="1" operator="greaterThan">
      <formula>400</formula>
    </cfRule>
  </conditionalFormatting>
  <conditionalFormatting sqref="E75">
    <cfRule type="cellIs" dxfId="51" priority="7" stopIfTrue="1" operator="between">
      <formula>700</formula>
      <formula>1000</formula>
    </cfRule>
    <cfRule type="cellIs" dxfId="50" priority="8" stopIfTrue="1" operator="between">
      <formula>0.01</formula>
      <formula>699.99</formula>
    </cfRule>
    <cfRule type="cellIs" dxfId="49" priority="9" stopIfTrue="1" operator="greaterThan">
      <formula>1000</formula>
    </cfRule>
  </conditionalFormatting>
  <conditionalFormatting sqref="E68">
    <cfRule type="cellIs" dxfId="48" priority="4" stopIfTrue="1" operator="between">
      <formula>0.01</formula>
      <formula>249.99</formula>
    </cfRule>
    <cfRule type="cellIs" dxfId="47" priority="5" stopIfTrue="1" operator="equal">
      <formula>250</formula>
    </cfRule>
    <cfRule type="cellIs" dxfId="46" priority="6" stopIfTrue="1" operator="greaterThan">
      <formula>250</formula>
    </cfRule>
  </conditionalFormatting>
  <conditionalFormatting sqref="E68">
    <cfRule type="cellIs" dxfId="45" priority="1" stopIfTrue="1" operator="between">
      <formula>1</formula>
      <formula>399</formula>
    </cfRule>
    <cfRule type="cellIs" dxfId="44" priority="2" stopIfTrue="1" operator="greaterThan">
      <formula>400</formula>
    </cfRule>
    <cfRule type="cellIs" dxfId="43" priority="3" stopIfTrue="1" operator="equal">
      <formula>400</formula>
    </cfRule>
  </conditionalFormatting>
  <pageMargins left="0.25" right="0.25" top="0.2" bottom="0.25" header="0" footer="0"/>
  <pageSetup orientation="landscape" horizontalDpi="4294967293" verticalDpi="300" r:id="rId1"/>
  <headerFooter alignWithMargins="0">
    <oddFooter xml:space="preserve">&amp;CRE Mentor Underwriting Template©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6" zoomScaleNormal="100" workbookViewId="0">
      <selection activeCell="F18" sqref="F18"/>
    </sheetView>
  </sheetViews>
  <sheetFormatPr defaultColWidth="9.1328125" defaultRowHeight="12.75" x14ac:dyDescent="0.35"/>
  <cols>
    <col min="1" max="1" width="1.265625" style="104" customWidth="1"/>
    <col min="2" max="2" width="17.86328125" style="104" customWidth="1"/>
    <col min="3" max="3" width="12.59765625" style="104" customWidth="1"/>
    <col min="4" max="4" width="13.265625" style="104" customWidth="1"/>
    <col min="5" max="5" width="11.265625" style="104" customWidth="1"/>
    <col min="6" max="6" width="12.1328125" style="104" customWidth="1"/>
    <col min="7" max="7" width="1.3984375" style="104" customWidth="1"/>
    <col min="8" max="8" width="9.86328125" style="104" customWidth="1"/>
    <col min="9" max="9" width="13.73046875" style="104" customWidth="1"/>
    <col min="10" max="10" width="1.3984375" style="104" customWidth="1"/>
    <col min="11" max="11" width="7.59765625" style="104" customWidth="1"/>
    <col min="12" max="12" width="22" style="104" customWidth="1"/>
    <col min="13" max="13" width="13" style="104" customWidth="1"/>
    <col min="14" max="14" width="1.3984375" style="104" customWidth="1"/>
    <col min="15" max="15" width="1" style="104" customWidth="1"/>
    <col min="16" max="16" width="16" style="104" customWidth="1"/>
    <col min="17" max="17" width="7.86328125" style="104" customWidth="1"/>
    <col min="18" max="18" width="18.3984375" style="104" customWidth="1"/>
    <col min="19" max="19" width="18.265625" style="104" customWidth="1"/>
    <col min="20" max="20" width="46" style="104" customWidth="1"/>
    <col min="21" max="16384" width="9.1328125" style="104"/>
  </cols>
  <sheetData>
    <row r="1" spans="2:21" ht="6" customHeight="1" thickBot="1" x14ac:dyDescent="0.4"/>
    <row r="2" spans="2:21" ht="24.75" customHeight="1" thickBot="1" x14ac:dyDescent="0.55000000000000004">
      <c r="B2" s="504" t="s">
        <v>209</v>
      </c>
      <c r="C2" s="505"/>
      <c r="D2" s="505"/>
      <c r="E2" s="505"/>
      <c r="F2" s="505"/>
      <c r="G2" s="505"/>
      <c r="H2" s="505"/>
      <c r="I2" s="505"/>
      <c r="J2" s="505"/>
      <c r="K2" s="505"/>
      <c r="L2" s="505"/>
      <c r="M2" s="506"/>
      <c r="P2" s="624" t="s">
        <v>144</v>
      </c>
      <c r="Q2" s="625"/>
      <c r="R2" s="625"/>
      <c r="S2" s="625"/>
      <c r="T2" s="626"/>
      <c r="U2" s="231"/>
    </row>
    <row r="3" spans="2:21" ht="5.25" customHeight="1" thickBot="1" x14ac:dyDescent="0.45">
      <c r="B3" s="230"/>
      <c r="C3" s="229"/>
      <c r="D3" s="229"/>
      <c r="E3" s="229"/>
      <c r="F3" s="229"/>
      <c r="G3" s="229"/>
      <c r="H3" s="229"/>
      <c r="I3" s="229"/>
      <c r="J3" s="229"/>
      <c r="K3" s="229"/>
      <c r="L3" s="229"/>
      <c r="M3" s="228"/>
      <c r="P3" s="273"/>
      <c r="Q3" s="272"/>
      <c r="R3" s="272"/>
      <c r="S3" s="272"/>
      <c r="T3" s="272"/>
      <c r="U3" s="105"/>
    </row>
    <row r="4" spans="2:21" ht="15" customHeight="1" thickBot="1" x14ac:dyDescent="0.45">
      <c r="B4" s="455" t="s">
        <v>143</v>
      </c>
      <c r="C4" s="456"/>
      <c r="D4" s="457"/>
      <c r="E4" s="621" t="s">
        <v>198</v>
      </c>
      <c r="F4" s="622"/>
      <c r="G4" s="622"/>
      <c r="H4" s="622"/>
      <c r="I4" s="623"/>
      <c r="J4" s="375"/>
      <c r="K4" s="632" t="s">
        <v>150</v>
      </c>
      <c r="L4" s="632"/>
      <c r="M4" s="633"/>
      <c r="P4" s="627" t="s">
        <v>141</v>
      </c>
      <c r="Q4" s="628"/>
      <c r="R4" s="628"/>
      <c r="S4" s="628"/>
      <c r="T4" s="629"/>
      <c r="U4" s="105"/>
    </row>
    <row r="5" spans="2:21" ht="15" customHeight="1" thickBot="1" x14ac:dyDescent="0.45">
      <c r="B5" s="224" t="s">
        <v>140</v>
      </c>
      <c r="C5" s="630">
        <f>'Acqusition-NF'!C50</f>
        <v>0</v>
      </c>
      <c r="D5" s="631"/>
      <c r="E5" s="611" t="s">
        <v>194</v>
      </c>
      <c r="F5" s="612"/>
      <c r="G5" s="612"/>
      <c r="H5" s="613"/>
      <c r="I5" s="380">
        <f>'Acqusition-NF'!M51</f>
        <v>0</v>
      </c>
      <c r="J5" s="600"/>
      <c r="K5" s="634"/>
      <c r="L5" s="635"/>
      <c r="M5" s="636"/>
      <c r="P5" s="627" t="s">
        <v>149</v>
      </c>
      <c r="Q5" s="628"/>
      <c r="R5" s="628"/>
      <c r="S5" s="628"/>
      <c r="T5" s="629"/>
      <c r="U5" s="105"/>
    </row>
    <row r="6" spans="2:21" ht="12.75" customHeight="1" thickBot="1" x14ac:dyDescent="0.45">
      <c r="B6" s="507" t="s">
        <v>137</v>
      </c>
      <c r="C6" s="509"/>
      <c r="D6" s="271">
        <f>'Acqusition-NF'!D51</f>
        <v>0</v>
      </c>
      <c r="E6" s="607" t="s">
        <v>195</v>
      </c>
      <c r="F6" s="608"/>
      <c r="G6" s="609"/>
      <c r="H6" s="610"/>
      <c r="I6" s="381">
        <f>'Acqusition-NF'!M53</f>
        <v>0</v>
      </c>
      <c r="J6" s="601"/>
      <c r="K6" s="591"/>
      <c r="L6" s="592"/>
      <c r="M6" s="593"/>
      <c r="P6" s="627" t="s">
        <v>133</v>
      </c>
      <c r="Q6" s="628"/>
      <c r="R6" s="628"/>
      <c r="S6" s="628"/>
      <c r="T6" s="629"/>
      <c r="U6" s="211"/>
    </row>
    <row r="7" spans="2:21" ht="13.5" customHeight="1" thickBot="1" x14ac:dyDescent="0.45">
      <c r="B7" s="507" t="s">
        <v>116</v>
      </c>
      <c r="C7" s="508"/>
      <c r="D7" s="252">
        <f>'Acqusition-NF'!D52</f>
        <v>0</v>
      </c>
      <c r="E7" s="607" t="s">
        <v>196</v>
      </c>
      <c r="F7" s="620"/>
      <c r="G7" s="614">
        <v>0</v>
      </c>
      <c r="H7" s="615"/>
      <c r="I7" s="381">
        <f xml:space="preserve"> I6-(I6*G7)</f>
        <v>0</v>
      </c>
      <c r="J7" s="601"/>
      <c r="K7" s="591"/>
      <c r="L7" s="592"/>
      <c r="M7" s="593"/>
      <c r="P7" s="214" t="s">
        <v>131</v>
      </c>
      <c r="Q7" s="213"/>
      <c r="R7" s="213"/>
      <c r="S7" s="213"/>
      <c r="T7" s="212"/>
      <c r="U7" s="211"/>
    </row>
    <row r="8" spans="2:21" ht="13.15" thickBot="1" x14ac:dyDescent="0.4">
      <c r="B8" s="507" t="s">
        <v>130</v>
      </c>
      <c r="C8" s="508"/>
      <c r="D8" s="252" t="e">
        <f>'Acqusition-NF'!D53</f>
        <v>#DIV/0!</v>
      </c>
      <c r="E8" s="616" t="s">
        <v>197</v>
      </c>
      <c r="F8" s="617"/>
      <c r="G8" s="618"/>
      <c r="H8" s="619"/>
      <c r="I8" s="382">
        <f>I5-I7</f>
        <v>0</v>
      </c>
      <c r="J8" s="601"/>
      <c r="K8" s="591"/>
      <c r="L8" s="592"/>
      <c r="M8" s="593"/>
    </row>
    <row r="9" spans="2:21" x14ac:dyDescent="0.35">
      <c r="B9" s="507" t="s">
        <v>127</v>
      </c>
      <c r="C9" s="508"/>
      <c r="D9" s="270">
        <f>'Acqusition-NF'!D54</f>
        <v>0</v>
      </c>
      <c r="E9" s="594"/>
      <c r="F9" s="595"/>
      <c r="G9" s="595"/>
      <c r="H9" s="595"/>
      <c r="I9" s="596"/>
      <c r="J9" s="602"/>
      <c r="K9" s="591"/>
      <c r="L9" s="592"/>
      <c r="M9" s="593"/>
    </row>
    <row r="10" spans="2:21" ht="13.9" customHeight="1" thickBot="1" x14ac:dyDescent="0.4">
      <c r="B10" s="543" t="s">
        <v>125</v>
      </c>
      <c r="C10" s="544"/>
      <c r="D10" s="374" t="e">
        <f>'Acqusition-NF'!D55</f>
        <v>#DIV/0!</v>
      </c>
      <c r="E10" s="597"/>
      <c r="F10" s="598"/>
      <c r="G10" s="598"/>
      <c r="H10" s="598"/>
      <c r="I10" s="599"/>
      <c r="J10" s="603"/>
      <c r="K10" s="604"/>
      <c r="L10" s="605"/>
      <c r="M10" s="606"/>
    </row>
    <row r="11" spans="2:21" ht="5.25" customHeight="1" thickBot="1" x14ac:dyDescent="0.4">
      <c r="B11" s="201"/>
      <c r="C11" s="120"/>
      <c r="D11" s="113"/>
      <c r="E11" s="200"/>
      <c r="F11" s="113"/>
      <c r="G11" s="113"/>
      <c r="H11" s="113"/>
      <c r="I11" s="113"/>
      <c r="J11" s="113"/>
      <c r="K11" s="113"/>
      <c r="L11" s="113"/>
      <c r="M11" s="185"/>
    </row>
    <row r="12" spans="2:21" ht="13.9" thickBot="1" x14ac:dyDescent="0.4">
      <c r="B12" s="184" t="s">
        <v>122</v>
      </c>
      <c r="C12" s="199"/>
      <c r="D12" s="262" t="s">
        <v>148</v>
      </c>
      <c r="E12" s="181" t="s">
        <v>97</v>
      </c>
      <c r="F12" s="182" t="s">
        <v>0</v>
      </c>
      <c r="G12" s="456" t="s">
        <v>97</v>
      </c>
      <c r="H12" s="457"/>
      <c r="I12" s="261" t="s">
        <v>147</v>
      </c>
      <c r="J12" s="107"/>
      <c r="K12" s="455" t="s">
        <v>120</v>
      </c>
      <c r="L12" s="456"/>
      <c r="M12" s="457"/>
      <c r="P12" s="455" t="s">
        <v>83</v>
      </c>
      <c r="Q12" s="456"/>
      <c r="R12" s="457"/>
    </row>
    <row r="13" spans="2:21" ht="13.15" thickBot="1" x14ac:dyDescent="0.4">
      <c r="B13" s="532" t="s">
        <v>117</v>
      </c>
      <c r="C13" s="533"/>
      <c r="D13" s="252">
        <f>'Acqusition-NF'!D58</f>
        <v>0</v>
      </c>
      <c r="E13" s="179" t="e">
        <f>D13/D6</f>
        <v>#DIV/0!</v>
      </c>
      <c r="F13" s="260"/>
      <c r="G13" s="534" t="e">
        <f>F13/D6</f>
        <v>#DIV/0!</v>
      </c>
      <c r="H13" s="535"/>
      <c r="I13" s="259" t="e">
        <f>F13/F13</f>
        <v>#DIV/0!</v>
      </c>
      <c r="J13" s="141"/>
      <c r="K13" s="530" t="s">
        <v>116</v>
      </c>
      <c r="L13" s="531"/>
      <c r="M13" s="175">
        <f>D7</f>
        <v>0</v>
      </c>
      <c r="P13" s="162"/>
      <c r="Q13" s="440" t="s">
        <v>81</v>
      </c>
      <c r="R13" s="441"/>
    </row>
    <row r="14" spans="2:21" ht="13.15" thickBot="1" x14ac:dyDescent="0.4">
      <c r="B14" s="159" t="s">
        <v>33</v>
      </c>
      <c r="C14" s="269">
        <v>0</v>
      </c>
      <c r="D14" s="257">
        <f>'Acqusition-NF'!D59</f>
        <v>0</v>
      </c>
      <c r="E14" s="156" t="e">
        <f>D14/D6</f>
        <v>#DIV/0!</v>
      </c>
      <c r="F14" s="256">
        <f>C14*F13</f>
        <v>0</v>
      </c>
      <c r="G14" s="510" t="e">
        <f>F14/D6</f>
        <v>#DIV/0!</v>
      </c>
      <c r="H14" s="511"/>
      <c r="I14" s="235" t="e">
        <f>F14/F13</f>
        <v>#DIV/0!</v>
      </c>
      <c r="J14" s="141"/>
      <c r="K14" s="159" t="s">
        <v>113</v>
      </c>
      <c r="L14" s="158"/>
      <c r="M14" s="205">
        <f>'Acqusition-NF'!M59</f>
        <v>0.2</v>
      </c>
      <c r="P14" s="160"/>
      <c r="Q14" s="440" t="s">
        <v>80</v>
      </c>
      <c r="R14" s="441"/>
    </row>
    <row r="15" spans="2:21" ht="13.15" thickBot="1" x14ac:dyDescent="0.4">
      <c r="B15" s="539" t="s">
        <v>111</v>
      </c>
      <c r="C15" s="542"/>
      <c r="D15" s="265">
        <f>'Acqusition-NF'!D60</f>
        <v>0</v>
      </c>
      <c r="E15" s="150" t="e">
        <f>D15/D6</f>
        <v>#DIV/0!</v>
      </c>
      <c r="F15" s="250"/>
      <c r="G15" s="559" t="e">
        <f>F15/D6</f>
        <v>#DIV/0!</v>
      </c>
      <c r="H15" s="560"/>
      <c r="I15" s="249" t="e">
        <f>F15/F13</f>
        <v>#DIV/0!</v>
      </c>
      <c r="J15" s="141"/>
      <c r="K15" s="569" t="s">
        <v>110</v>
      </c>
      <c r="L15" s="570"/>
      <c r="M15" s="168">
        <f>M13*M14</f>
        <v>0</v>
      </c>
      <c r="P15" s="152"/>
      <c r="Q15" s="440" t="s">
        <v>77</v>
      </c>
      <c r="R15" s="441"/>
    </row>
    <row r="16" spans="2:21" ht="13.15" thickTop="1" x14ac:dyDescent="0.35">
      <c r="B16" s="195" t="s">
        <v>108</v>
      </c>
      <c r="C16" s="268"/>
      <c r="D16" s="252">
        <f>'Acqusition-NF'!D61</f>
        <v>0</v>
      </c>
      <c r="E16" s="267" t="e">
        <f>D16/D6</f>
        <v>#DIV/0!</v>
      </c>
      <c r="F16" s="193">
        <f>F13-F14-F15</f>
        <v>0</v>
      </c>
      <c r="G16" s="637" t="e">
        <f>F16/D6</f>
        <v>#DIV/0!</v>
      </c>
      <c r="H16" s="638"/>
      <c r="I16" s="259" t="e">
        <f>F16/F13</f>
        <v>#DIV/0!</v>
      </c>
      <c r="J16" s="141"/>
      <c r="K16" s="520" t="s">
        <v>75</v>
      </c>
      <c r="L16" s="529"/>
      <c r="M16" s="168">
        <f>M13-M15</f>
        <v>0</v>
      </c>
    </row>
    <row r="17" spans="2:19" x14ac:dyDescent="0.35">
      <c r="B17" s="167" t="s">
        <v>27</v>
      </c>
      <c r="C17" s="171"/>
      <c r="D17" s="252">
        <f>'Acqusition-NF'!D62</f>
        <v>0</v>
      </c>
      <c r="E17" s="156" t="e">
        <f>D17/D6</f>
        <v>#DIV/0!</v>
      </c>
      <c r="F17" s="251"/>
      <c r="G17" s="510" t="e">
        <f>F17/D6</f>
        <v>#DIV/0!</v>
      </c>
      <c r="H17" s="511"/>
      <c r="I17" s="235" t="e">
        <f>F17/F13</f>
        <v>#DIV/0!</v>
      </c>
      <c r="J17" s="141"/>
      <c r="K17" s="520" t="s">
        <v>74</v>
      </c>
      <c r="L17" s="529"/>
      <c r="M17" s="266">
        <f>'Acqusition-NF'!M62</f>
        <v>0.04</v>
      </c>
    </row>
    <row r="18" spans="2:19" ht="13.15" thickBot="1" x14ac:dyDescent="0.4">
      <c r="B18" s="539" t="s">
        <v>7</v>
      </c>
      <c r="C18" s="540"/>
      <c r="D18" s="265">
        <f>'Acqusition-NF'!D63</f>
        <v>0</v>
      </c>
      <c r="E18" s="150" t="e">
        <f>D18/D6</f>
        <v>#DIV/0!</v>
      </c>
      <c r="F18" s="250"/>
      <c r="G18" s="559" t="e">
        <f>F18/D6</f>
        <v>#DIV/0!</v>
      </c>
      <c r="H18" s="560"/>
      <c r="I18" s="249" t="e">
        <f>F18/F13</f>
        <v>#DIV/0!</v>
      </c>
      <c r="J18" s="141"/>
      <c r="K18" s="527" t="s">
        <v>104</v>
      </c>
      <c r="L18" s="528"/>
      <c r="M18" s="264">
        <f>'Acqusition-NF'!M63</f>
        <v>250</v>
      </c>
    </row>
    <row r="19" spans="2:19" ht="14.25" customHeight="1" thickTop="1" thickBot="1" x14ac:dyDescent="0.4">
      <c r="B19" s="146" t="s">
        <v>102</v>
      </c>
      <c r="C19" s="109"/>
      <c r="D19" s="263">
        <f>'Acqusition-NF'!D64</f>
        <v>0</v>
      </c>
      <c r="E19" s="190" t="e">
        <f>D19/D6</f>
        <v>#DIV/0!</v>
      </c>
      <c r="F19" s="143">
        <f>F16+F17+F18</f>
        <v>0</v>
      </c>
      <c r="G19" s="561" t="e">
        <f>F19/D6</f>
        <v>#DIV/0!</v>
      </c>
      <c r="H19" s="562"/>
      <c r="I19" s="248" t="e">
        <f>F19/F13</f>
        <v>#DIV/0!</v>
      </c>
      <c r="J19" s="141"/>
      <c r="K19" s="126" t="s">
        <v>70</v>
      </c>
      <c r="L19" s="125"/>
      <c r="M19" s="124">
        <f>PMT((M17/12),(12*M18),-M16)*12</f>
        <v>0</v>
      </c>
    </row>
    <row r="20" spans="2:19" ht="7.15" customHeight="1" thickBot="1" x14ac:dyDescent="0.4">
      <c r="B20" s="189"/>
      <c r="C20" s="113"/>
      <c r="D20" s="188"/>
      <c r="E20" s="187"/>
      <c r="F20" s="186"/>
      <c r="G20" s="541"/>
      <c r="H20" s="541"/>
      <c r="I20" s="113"/>
      <c r="J20" s="113"/>
      <c r="K20" s="113"/>
      <c r="L20" s="113"/>
      <c r="M20" s="185"/>
    </row>
    <row r="21" spans="2:19" ht="14.25" thickBot="1" x14ac:dyDescent="0.45">
      <c r="B21" s="184" t="s">
        <v>100</v>
      </c>
      <c r="C21" s="183"/>
      <c r="D21" s="262" t="s">
        <v>148</v>
      </c>
      <c r="E21" s="181" t="s">
        <v>97</v>
      </c>
      <c r="F21" s="182" t="s">
        <v>0</v>
      </c>
      <c r="G21" s="456" t="s">
        <v>97</v>
      </c>
      <c r="H21" s="457"/>
      <c r="I21" s="261" t="s">
        <v>147</v>
      </c>
      <c r="J21" s="107"/>
      <c r="K21" s="649" t="s">
        <v>95</v>
      </c>
      <c r="L21" s="650"/>
      <c r="M21" s="651"/>
      <c r="N21" s="105"/>
      <c r="O21" s="105"/>
    </row>
    <row r="22" spans="2:19" x14ac:dyDescent="0.35">
      <c r="B22" s="532" t="s">
        <v>9</v>
      </c>
      <c r="C22" s="538"/>
      <c r="D22" s="252">
        <f>'Acqusition-NF'!D67</f>
        <v>0</v>
      </c>
      <c r="E22" s="179" t="e">
        <f>D22/D6</f>
        <v>#DIV/0!</v>
      </c>
      <c r="F22" s="260"/>
      <c r="G22" s="516" t="e">
        <f>F22/D6</f>
        <v>#DIV/0!</v>
      </c>
      <c r="H22" s="517"/>
      <c r="I22" s="259" t="e">
        <f>F22/F13</f>
        <v>#DIV/0!</v>
      </c>
      <c r="J22" s="141"/>
      <c r="K22" s="665" t="s">
        <v>93</v>
      </c>
      <c r="L22" s="666"/>
      <c r="M22" s="175">
        <f>'Acqusition-NF'!M67</f>
        <v>0</v>
      </c>
    </row>
    <row r="23" spans="2:19" x14ac:dyDescent="0.35">
      <c r="B23" s="520" t="s">
        <v>10</v>
      </c>
      <c r="C23" s="522"/>
      <c r="D23" s="252">
        <f>'Acqusition-NF'!D68</f>
        <v>0</v>
      </c>
      <c r="E23" s="156" t="e">
        <f>D23/D6</f>
        <v>#DIV/0!</v>
      </c>
      <c r="F23" s="251"/>
      <c r="G23" s="489" t="e">
        <f>F23/D6</f>
        <v>#DIV/0!</v>
      </c>
      <c r="H23" s="490"/>
      <c r="I23" s="235" t="e">
        <f>F23/F13</f>
        <v>#DIV/0!</v>
      </c>
      <c r="J23" s="141"/>
      <c r="K23" s="520" t="s">
        <v>91</v>
      </c>
      <c r="L23" s="529"/>
      <c r="M23" s="205">
        <f>'Acqusition-NF'!M68</f>
        <v>0.01</v>
      </c>
    </row>
    <row r="24" spans="2:19" x14ac:dyDescent="0.35">
      <c r="B24" s="172" t="s">
        <v>89</v>
      </c>
      <c r="C24" s="171"/>
      <c r="D24" s="252">
        <f>'Acqusition-NF'!D69</f>
        <v>0</v>
      </c>
      <c r="E24" s="170" t="e">
        <f>D24/D6</f>
        <v>#DIV/0!</v>
      </c>
      <c r="F24" s="251"/>
      <c r="G24" s="489" t="e">
        <f>F24/D6</f>
        <v>#DIV/0!</v>
      </c>
      <c r="H24" s="490"/>
      <c r="I24" s="235" t="e">
        <f>F24/F13</f>
        <v>#DIV/0!</v>
      </c>
      <c r="J24" s="141"/>
      <c r="K24" s="520" t="s">
        <v>88</v>
      </c>
      <c r="L24" s="529"/>
      <c r="M24" s="168">
        <f>'Acqusition-NF'!M69</f>
        <v>0</v>
      </c>
    </row>
    <row r="25" spans="2:19" ht="13.15" thickBot="1" x14ac:dyDescent="0.4">
      <c r="B25" s="520" t="s">
        <v>87</v>
      </c>
      <c r="C25" s="521"/>
      <c r="D25" s="252">
        <f>'Acqusition-NF'!D70</f>
        <v>0</v>
      </c>
      <c r="E25" s="170" t="e">
        <f>D25/D6</f>
        <v>#DIV/0!</v>
      </c>
      <c r="F25" s="251"/>
      <c r="G25" s="489" t="e">
        <f>F25/D6</f>
        <v>#DIV/0!</v>
      </c>
      <c r="H25" s="490"/>
      <c r="I25" s="235" t="e">
        <f>D25/D13</f>
        <v>#DIV/0!</v>
      </c>
      <c r="J25" s="141"/>
      <c r="K25" s="527" t="s">
        <v>86</v>
      </c>
      <c r="L25" s="528"/>
      <c r="M25" s="168">
        <f>'Acqusition-NF'!M70</f>
        <v>0</v>
      </c>
    </row>
    <row r="26" spans="2:19" ht="13.15" thickBot="1" x14ac:dyDescent="0.4">
      <c r="B26" s="167" t="s">
        <v>85</v>
      </c>
      <c r="C26" s="258">
        <f>'Acqusition-NF'!C71</f>
        <v>0</v>
      </c>
      <c r="D26" s="257">
        <f>'Acqusition-NF'!D71</f>
        <v>0</v>
      </c>
      <c r="E26" s="156" t="e">
        <f>D26/D6</f>
        <v>#DIV/0!</v>
      </c>
      <c r="F26" s="256">
        <f>F19*C26</f>
        <v>0</v>
      </c>
      <c r="G26" s="489" t="e">
        <f>F26/D6</f>
        <v>#DIV/0!</v>
      </c>
      <c r="H26" s="490"/>
      <c r="I26" s="235" t="e">
        <f>F26/F13</f>
        <v>#DIV/0!</v>
      </c>
      <c r="J26" s="141"/>
      <c r="K26" s="647" t="s">
        <v>84</v>
      </c>
      <c r="L26" s="648"/>
      <c r="M26" s="124">
        <f>'Acqusition-NF'!M71</f>
        <v>0</v>
      </c>
    </row>
    <row r="27" spans="2:19" ht="13.15" thickBot="1" x14ac:dyDescent="0.4">
      <c r="B27" s="520" t="s">
        <v>13</v>
      </c>
      <c r="C27" s="538"/>
      <c r="D27" s="252">
        <f>'Acqusition-NF'!D72</f>
        <v>0</v>
      </c>
      <c r="E27" s="156" t="e">
        <f>D27/D6</f>
        <v>#DIV/0!</v>
      </c>
      <c r="F27" s="251"/>
      <c r="G27" s="489" t="e">
        <f>F27/D6</f>
        <v>#DIV/0!</v>
      </c>
      <c r="H27" s="490"/>
      <c r="I27" s="235" t="e">
        <f>F27/F13</f>
        <v>#DIV/0!</v>
      </c>
      <c r="J27" s="141"/>
      <c r="K27" s="146" t="s">
        <v>82</v>
      </c>
      <c r="L27" s="255"/>
      <c r="M27" s="254">
        <f>M22+M24+M25+M26</f>
        <v>0</v>
      </c>
    </row>
    <row r="28" spans="2:19" ht="13.15" thickBot="1" x14ac:dyDescent="0.4">
      <c r="B28" s="520" t="s">
        <v>26</v>
      </c>
      <c r="C28" s="522"/>
      <c r="D28" s="252">
        <f>'Acqusition-NF'!D73</f>
        <v>0</v>
      </c>
      <c r="E28" s="156" t="e">
        <f>D28/D6</f>
        <v>#DIV/0!</v>
      </c>
      <c r="F28" s="251"/>
      <c r="G28" s="489" t="e">
        <f>F28/D6</f>
        <v>#DIV/0!</v>
      </c>
      <c r="H28" s="490"/>
      <c r="I28" s="235" t="e">
        <f>F28/F13</f>
        <v>#DIV/0!</v>
      </c>
      <c r="J28" s="141"/>
      <c r="K28" s="146"/>
      <c r="L28" s="208"/>
      <c r="M28" s="253"/>
    </row>
    <row r="29" spans="2:19" ht="13.15" thickBot="1" x14ac:dyDescent="0.4">
      <c r="B29" s="520" t="s">
        <v>79</v>
      </c>
      <c r="C29" s="522"/>
      <c r="D29" s="252">
        <f>'Acqusition-NF'!D74</f>
        <v>0</v>
      </c>
      <c r="E29" s="156" t="e">
        <f>D29/D6</f>
        <v>#DIV/0!</v>
      </c>
      <c r="F29" s="251"/>
      <c r="G29" s="489" t="e">
        <f>F29/D6</f>
        <v>#DIV/0!</v>
      </c>
      <c r="H29" s="490"/>
      <c r="I29" s="235" t="e">
        <f>F29/F13</f>
        <v>#DIV/0!</v>
      </c>
      <c r="J29" s="141"/>
      <c r="K29" s="126" t="s">
        <v>78</v>
      </c>
      <c r="L29" s="125"/>
      <c r="M29" s="161">
        <f>M27+M15-M32</f>
        <v>0</v>
      </c>
    </row>
    <row r="30" spans="2:19" ht="13.15" thickBot="1" x14ac:dyDescent="0.4">
      <c r="B30" s="539" t="s">
        <v>22</v>
      </c>
      <c r="C30" s="540"/>
      <c r="D30" s="192">
        <f>'Acqusition-NF'!D75</f>
        <v>0</v>
      </c>
      <c r="E30" s="150" t="e">
        <f>D30/D6</f>
        <v>#DIV/0!</v>
      </c>
      <c r="F30" s="250"/>
      <c r="G30" s="523" t="e">
        <f>F30/D6</f>
        <v>#DIV/0!</v>
      </c>
      <c r="H30" s="524"/>
      <c r="I30" s="249" t="e">
        <f>F30/F13</f>
        <v>#DIV/0!</v>
      </c>
      <c r="J30" s="141"/>
      <c r="K30" s="113"/>
      <c r="L30" s="113"/>
      <c r="M30" s="113"/>
      <c r="S30" s="122"/>
    </row>
    <row r="31" spans="2:19" ht="14.25" thickTop="1" thickBot="1" x14ac:dyDescent="0.4">
      <c r="B31" s="146" t="s">
        <v>37</v>
      </c>
      <c r="C31" s="145"/>
      <c r="D31" s="143">
        <f>'Acqusition-NF'!D76</f>
        <v>0</v>
      </c>
      <c r="E31" s="144" t="e">
        <f>D31/D6</f>
        <v>#DIV/0!</v>
      </c>
      <c r="F31" s="143">
        <f>SUM(F22:F30)</f>
        <v>0</v>
      </c>
      <c r="G31" s="654" t="e">
        <f>F31/D6</f>
        <v>#DIV/0!</v>
      </c>
      <c r="H31" s="655"/>
      <c r="I31" s="248" t="e">
        <f>F31/F13</f>
        <v>#DIV/0!</v>
      </c>
      <c r="J31" s="141"/>
      <c r="K31" s="455" t="s">
        <v>76</v>
      </c>
      <c r="L31" s="456"/>
      <c r="M31" s="651"/>
      <c r="S31" s="122"/>
    </row>
    <row r="32" spans="2:19" ht="13.15" customHeight="1" x14ac:dyDescent="0.35">
      <c r="B32" s="551" t="s">
        <v>16</v>
      </c>
      <c r="C32" s="552"/>
      <c r="D32" s="657">
        <f>'Acqusition-NF'!D77</f>
        <v>0</v>
      </c>
      <c r="E32" s="247"/>
      <c r="F32" s="659">
        <f>F19-F31</f>
        <v>0</v>
      </c>
      <c r="G32" s="113"/>
      <c r="H32" s="113"/>
      <c r="I32" s="113"/>
      <c r="J32" s="113"/>
      <c r="K32" s="139" t="s">
        <v>75</v>
      </c>
      <c r="L32" s="246"/>
      <c r="M32" s="175">
        <f>'Acqusition-NF'!M77</f>
        <v>0</v>
      </c>
      <c r="S32" s="122"/>
    </row>
    <row r="33" spans="2:19" ht="13.5" customHeight="1" thickBot="1" x14ac:dyDescent="0.4">
      <c r="B33" s="553"/>
      <c r="C33" s="554"/>
      <c r="D33" s="658"/>
      <c r="E33" s="245"/>
      <c r="F33" s="660"/>
      <c r="G33" s="120"/>
      <c r="H33" s="120"/>
      <c r="I33" s="120"/>
      <c r="J33" s="120"/>
      <c r="K33" s="133" t="s">
        <v>74</v>
      </c>
      <c r="L33" s="243"/>
      <c r="M33" s="168">
        <f>'Acqusition-NF'!M78</f>
        <v>0</v>
      </c>
      <c r="S33" s="122"/>
    </row>
    <row r="34" spans="2:19" ht="13.15" thickBot="1" x14ac:dyDescent="0.4">
      <c r="B34" s="536" t="s">
        <v>17</v>
      </c>
      <c r="C34" s="537"/>
      <c r="D34" s="134">
        <f>'Acqusition-NF'!D79</f>
        <v>0</v>
      </c>
      <c r="E34" s="244"/>
      <c r="F34" s="148">
        <f>D34</f>
        <v>0</v>
      </c>
      <c r="G34" s="120"/>
      <c r="H34" s="120"/>
      <c r="I34" s="120"/>
      <c r="J34" s="120"/>
      <c r="K34" s="507" t="s">
        <v>72</v>
      </c>
      <c r="L34" s="661"/>
      <c r="M34" s="168">
        <f>'Acqusition-NF'!M79</f>
        <v>250</v>
      </c>
      <c r="S34" s="122"/>
    </row>
    <row r="35" spans="2:19" ht="13.5" customHeight="1" thickTop="1" thickBot="1" x14ac:dyDescent="0.4">
      <c r="B35" s="130" t="s">
        <v>71</v>
      </c>
      <c r="C35" s="242"/>
      <c r="D35" s="241">
        <f>'Acqusition-NF'!D80</f>
        <v>0</v>
      </c>
      <c r="E35" s="185"/>
      <c r="F35" s="128">
        <f>F32-F34</f>
        <v>0</v>
      </c>
      <c r="G35" s="120"/>
      <c r="H35" s="127"/>
      <c r="I35" s="127"/>
      <c r="J35" s="127"/>
      <c r="K35" s="126" t="s">
        <v>70</v>
      </c>
      <c r="L35" s="125"/>
      <c r="M35" s="124">
        <f>PMT((M33/12),(12*M34),-M32)*12</f>
        <v>0</v>
      </c>
      <c r="S35" s="122"/>
    </row>
    <row r="36" spans="2:19" ht="13.5" customHeight="1" thickBot="1" x14ac:dyDescent="0.4">
      <c r="B36" s="518" t="s">
        <v>69</v>
      </c>
      <c r="C36" s="662"/>
      <c r="D36" s="233">
        <f>'Acqusition-NF'!D81</f>
        <v>0</v>
      </c>
      <c r="E36" s="185"/>
      <c r="F36" s="240">
        <f>M19</f>
        <v>0</v>
      </c>
      <c r="G36" s="119"/>
      <c r="H36" s="120"/>
      <c r="I36" s="120"/>
      <c r="J36" s="120"/>
      <c r="K36" s="113"/>
      <c r="L36" s="113"/>
      <c r="M36" s="113"/>
      <c r="S36" s="122"/>
    </row>
    <row r="37" spans="2:19" ht="15" customHeight="1" thickBot="1" x14ac:dyDescent="0.45">
      <c r="B37" s="514" t="s">
        <v>68</v>
      </c>
      <c r="C37" s="656"/>
      <c r="D37" s="233">
        <f>'Acqusition-NF'!D82</f>
        <v>0</v>
      </c>
      <c r="E37" s="185"/>
      <c r="F37" s="154">
        <f>M35</f>
        <v>0</v>
      </c>
      <c r="G37" s="119"/>
      <c r="H37" s="582" t="s">
        <v>146</v>
      </c>
      <c r="I37" s="583"/>
      <c r="J37" s="583"/>
      <c r="K37" s="583"/>
      <c r="L37" s="582" t="s">
        <v>145</v>
      </c>
      <c r="M37" s="584"/>
      <c r="S37" s="122"/>
    </row>
    <row r="38" spans="2:19" ht="12.75" customHeight="1" x14ac:dyDescent="0.35">
      <c r="B38" s="518" t="s">
        <v>174</v>
      </c>
      <c r="C38" s="662"/>
      <c r="D38" s="233">
        <f>'Acqusition-NF'!D83</f>
        <v>0</v>
      </c>
      <c r="E38" s="185"/>
      <c r="F38" s="240">
        <f>(F35-F36-F37)</f>
        <v>0</v>
      </c>
      <c r="G38" s="120"/>
      <c r="H38" s="652"/>
      <c r="I38" s="663"/>
      <c r="J38" s="663"/>
      <c r="K38" s="664"/>
      <c r="L38" s="652"/>
      <c r="M38" s="653"/>
    </row>
    <row r="39" spans="2:19" ht="13.9" customHeight="1" x14ac:dyDescent="0.35">
      <c r="B39" s="514" t="s">
        <v>66</v>
      </c>
      <c r="C39" s="656"/>
      <c r="D39" s="237" t="e">
        <f>'Acqusition-NF'!D84</f>
        <v>#DIV/0!</v>
      </c>
      <c r="E39" s="185"/>
      <c r="F39" s="235" t="e">
        <f>F38/M29</f>
        <v>#DIV/0!</v>
      </c>
      <c r="G39" s="119"/>
      <c r="H39" s="639"/>
      <c r="I39" s="643"/>
      <c r="J39" s="643"/>
      <c r="K39" s="644"/>
      <c r="L39" s="639"/>
      <c r="M39" s="640"/>
    </row>
    <row r="40" spans="2:19" ht="13.5" customHeight="1" x14ac:dyDescent="0.35">
      <c r="B40" s="514" t="s">
        <v>65</v>
      </c>
      <c r="C40" s="656"/>
      <c r="D40" s="239" t="e">
        <f>'Acqusition-NF'!D85</f>
        <v>#DIV/0!</v>
      </c>
      <c r="E40" s="185"/>
      <c r="F40" s="238" t="e">
        <f>F35/(F36+F37)</f>
        <v>#DIV/0!</v>
      </c>
      <c r="G40" s="107">
        <v>1</v>
      </c>
      <c r="H40" s="639"/>
      <c r="I40" s="643"/>
      <c r="J40" s="643"/>
      <c r="K40" s="644"/>
      <c r="L40" s="639"/>
      <c r="M40" s="640"/>
    </row>
    <row r="41" spans="2:19" ht="13.15" thickBot="1" x14ac:dyDescent="0.4">
      <c r="B41" s="514" t="s">
        <v>64</v>
      </c>
      <c r="C41" s="656"/>
      <c r="D41" s="237" t="e">
        <f>'Acqusition-NF'!D86</f>
        <v>#DIV/0!</v>
      </c>
      <c r="E41" s="236"/>
      <c r="F41" s="235" t="e">
        <f>F32/D7</f>
        <v>#DIV/0!</v>
      </c>
      <c r="G41" s="107">
        <v>2</v>
      </c>
      <c r="H41" s="639"/>
      <c r="I41" s="643"/>
      <c r="J41" s="643"/>
      <c r="K41" s="644"/>
      <c r="L41" s="639"/>
      <c r="M41" s="640"/>
    </row>
    <row r="42" spans="2:19" ht="12.75" customHeight="1" thickBot="1" x14ac:dyDescent="0.4">
      <c r="B42" s="514" t="s">
        <v>176</v>
      </c>
      <c r="C42" s="656"/>
      <c r="D42" s="233">
        <f>'Acqusition-NF'!D87</f>
        <v>0</v>
      </c>
      <c r="E42" s="234">
        <f>'Acqusition-NF'!E87</f>
        <v>0.3</v>
      </c>
      <c r="F42" s="112">
        <f>F38*E42</f>
        <v>0</v>
      </c>
      <c r="G42" s="115">
        <v>0.03</v>
      </c>
      <c r="H42" s="639"/>
      <c r="I42" s="643"/>
      <c r="J42" s="643"/>
      <c r="K42" s="644"/>
      <c r="L42" s="639"/>
      <c r="M42" s="640"/>
    </row>
    <row r="43" spans="2:19" x14ac:dyDescent="0.35">
      <c r="B43" s="514" t="s">
        <v>172</v>
      </c>
      <c r="C43" s="656"/>
      <c r="D43" s="233">
        <f>'Acqusition-NF'!D88</f>
        <v>0</v>
      </c>
      <c r="E43" s="113"/>
      <c r="F43" s="112">
        <f>F38-F42</f>
        <v>0</v>
      </c>
      <c r="G43" s="107"/>
      <c r="H43" s="639"/>
      <c r="I43" s="643"/>
      <c r="J43" s="643"/>
      <c r="K43" s="644"/>
      <c r="L43" s="639"/>
      <c r="M43" s="640"/>
    </row>
    <row r="44" spans="2:19" ht="13.15" customHeight="1" thickBot="1" x14ac:dyDescent="0.4">
      <c r="B44" s="512" t="s">
        <v>171</v>
      </c>
      <c r="C44" s="513"/>
      <c r="D44" s="232" t="e">
        <f>'Acqusition-NF'!D89</f>
        <v>#DIV/0!</v>
      </c>
      <c r="E44" s="109"/>
      <c r="F44" s="108" t="e">
        <f>F43/M29</f>
        <v>#DIV/0!</v>
      </c>
      <c r="G44" s="107"/>
      <c r="H44" s="641"/>
      <c r="I44" s="645"/>
      <c r="J44" s="645"/>
      <c r="K44" s="646"/>
      <c r="L44" s="641"/>
      <c r="M44" s="642"/>
      <c r="S44" s="106" t="s">
        <v>63</v>
      </c>
    </row>
    <row r="45" spans="2:19" ht="15" customHeight="1" x14ac:dyDescent="0.35">
      <c r="F45" s="104" t="s">
        <v>63</v>
      </c>
    </row>
    <row r="46" spans="2:19" ht="13.15" x14ac:dyDescent="0.4">
      <c r="B46" s="105"/>
    </row>
  </sheetData>
  <sheetProtection selectLockedCells="1"/>
  <mergeCells count="104">
    <mergeCell ref="B44:C44"/>
    <mergeCell ref="H42:K42"/>
    <mergeCell ref="B32:C33"/>
    <mergeCell ref="D32:D33"/>
    <mergeCell ref="F32:F33"/>
    <mergeCell ref="B34:C34"/>
    <mergeCell ref="K34:L34"/>
    <mergeCell ref="B36:C36"/>
    <mergeCell ref="H38:K38"/>
    <mergeCell ref="B40:C40"/>
    <mergeCell ref="B41:C41"/>
    <mergeCell ref="B42:C42"/>
    <mergeCell ref="B37:C37"/>
    <mergeCell ref="B38:C38"/>
    <mergeCell ref="B39:C39"/>
    <mergeCell ref="H37:K37"/>
    <mergeCell ref="H39:K39"/>
    <mergeCell ref="H40:K40"/>
    <mergeCell ref="B25:C25"/>
    <mergeCell ref="G25:H25"/>
    <mergeCell ref="B29:C29"/>
    <mergeCell ref="G29:H29"/>
    <mergeCell ref="B30:C30"/>
    <mergeCell ref="G30:H30"/>
    <mergeCell ref="G31:H31"/>
    <mergeCell ref="K31:M31"/>
    <mergeCell ref="B43:C43"/>
    <mergeCell ref="B18:C18"/>
    <mergeCell ref="G18:H18"/>
    <mergeCell ref="K18:L18"/>
    <mergeCell ref="G19:H19"/>
    <mergeCell ref="L41:M41"/>
    <mergeCell ref="L42:M42"/>
    <mergeCell ref="G20:H20"/>
    <mergeCell ref="G21:H21"/>
    <mergeCell ref="K21:M21"/>
    <mergeCell ref="L40:M40"/>
    <mergeCell ref="H41:K41"/>
    <mergeCell ref="L38:M38"/>
    <mergeCell ref="L39:M39"/>
    <mergeCell ref="L37:M37"/>
    <mergeCell ref="B22:C22"/>
    <mergeCell ref="G22:H22"/>
    <mergeCell ref="B23:C23"/>
    <mergeCell ref="G23:H23"/>
    <mergeCell ref="B27:C27"/>
    <mergeCell ref="G27:H27"/>
    <mergeCell ref="B28:C28"/>
    <mergeCell ref="G28:H28"/>
    <mergeCell ref="K25:L25"/>
    <mergeCell ref="K23:L23"/>
    <mergeCell ref="G16:H16"/>
    <mergeCell ref="K16:L16"/>
    <mergeCell ref="G17:H17"/>
    <mergeCell ref="K17:L17"/>
    <mergeCell ref="L43:M43"/>
    <mergeCell ref="L44:M44"/>
    <mergeCell ref="H43:K43"/>
    <mergeCell ref="H44:K44"/>
    <mergeCell ref="G26:H26"/>
    <mergeCell ref="K26:L26"/>
    <mergeCell ref="K24:L24"/>
    <mergeCell ref="G24:H24"/>
    <mergeCell ref="K22:L22"/>
    <mergeCell ref="Q14:R14"/>
    <mergeCell ref="Q15:R15"/>
    <mergeCell ref="B6:C6"/>
    <mergeCell ref="P6:T6"/>
    <mergeCell ref="B7:C7"/>
    <mergeCell ref="B8:C8"/>
    <mergeCell ref="P12:R12"/>
    <mergeCell ref="B9:C9"/>
    <mergeCell ref="B10:C10"/>
    <mergeCell ref="Q13:R13"/>
    <mergeCell ref="G14:H14"/>
    <mergeCell ref="B15:C15"/>
    <mergeCell ref="G15:H15"/>
    <mergeCell ref="K15:L15"/>
    <mergeCell ref="G12:H12"/>
    <mergeCell ref="K12:M12"/>
    <mergeCell ref="B13:C13"/>
    <mergeCell ref="G13:H13"/>
    <mergeCell ref="K13:L13"/>
    <mergeCell ref="E4:I4"/>
    <mergeCell ref="B2:M2"/>
    <mergeCell ref="P2:T2"/>
    <mergeCell ref="B4:D4"/>
    <mergeCell ref="P4:T4"/>
    <mergeCell ref="C5:D5"/>
    <mergeCell ref="P5:T5"/>
    <mergeCell ref="K4:M4"/>
    <mergeCell ref="K5:M5"/>
    <mergeCell ref="K8:M8"/>
    <mergeCell ref="K6:M6"/>
    <mergeCell ref="K7:M7"/>
    <mergeCell ref="E9:I10"/>
    <mergeCell ref="J5:J10"/>
    <mergeCell ref="K9:M9"/>
    <mergeCell ref="K10:M10"/>
    <mergeCell ref="E6:H6"/>
    <mergeCell ref="E5:H5"/>
    <mergeCell ref="G7:H7"/>
    <mergeCell ref="E8:H8"/>
    <mergeCell ref="E7:F7"/>
  </mergeCells>
  <conditionalFormatting sqref="E23">
    <cfRule type="cellIs" dxfId="42" priority="40" stopIfTrue="1" operator="between">
      <formula>0.01</formula>
      <formula>249.99</formula>
    </cfRule>
    <cfRule type="cellIs" dxfId="41" priority="41" stopIfTrue="1" operator="equal">
      <formula>250</formula>
    </cfRule>
    <cfRule type="cellIs" dxfId="40" priority="42" stopIfTrue="1" operator="greaterThan">
      <formula>250</formula>
    </cfRule>
  </conditionalFormatting>
  <conditionalFormatting sqref="E24">
    <cfRule type="cellIs" dxfId="39" priority="37" stopIfTrue="1" operator="between">
      <formula>0.01</formula>
      <formula>299.99</formula>
    </cfRule>
    <cfRule type="cellIs" dxfId="38" priority="38" stopIfTrue="1" operator="between">
      <formula>300</formula>
      <formula>600</formula>
    </cfRule>
    <cfRule type="cellIs" dxfId="37" priority="39" stopIfTrue="1" operator="greaterThan">
      <formula>600</formula>
    </cfRule>
  </conditionalFormatting>
  <conditionalFormatting sqref="E25">
    <cfRule type="cellIs" dxfId="36" priority="34" stopIfTrue="1" operator="between">
      <formula>0.01</formula>
      <formula>99.99</formula>
    </cfRule>
    <cfRule type="cellIs" dxfId="35" priority="35" stopIfTrue="1" operator="between">
      <formula>100</formula>
      <formula>250</formula>
    </cfRule>
    <cfRule type="cellIs" dxfId="34" priority="36" stopIfTrue="1" operator="greaterThan">
      <formula>250</formula>
    </cfRule>
  </conditionalFormatting>
  <conditionalFormatting sqref="E29">
    <cfRule type="cellIs" dxfId="33" priority="31" stopIfTrue="1" operator="between">
      <formula>0.01</formula>
      <formula>199.99</formula>
    </cfRule>
    <cfRule type="cellIs" dxfId="32" priority="32" stopIfTrue="1" operator="between">
      <formula>200</formula>
      <formula>400</formula>
    </cfRule>
    <cfRule type="cellIs" dxfId="31" priority="33" stopIfTrue="1" operator="greaterThan">
      <formula>400</formula>
    </cfRule>
  </conditionalFormatting>
  <conditionalFormatting sqref="E30">
    <cfRule type="cellIs" dxfId="30" priority="28" stopIfTrue="1" operator="between">
      <formula>0.01</formula>
      <formula>699.99</formula>
    </cfRule>
    <cfRule type="cellIs" dxfId="29" priority="29" stopIfTrue="1" operator="between">
      <formula>700</formula>
      <formula>1000</formula>
    </cfRule>
    <cfRule type="cellIs" dxfId="28" priority="30" stopIfTrue="1" operator="greaterThan">
      <formula>1000</formula>
    </cfRule>
  </conditionalFormatting>
  <conditionalFormatting sqref="E27">
    <cfRule type="cellIs" dxfId="27" priority="25" stopIfTrue="1" operator="between">
      <formula>0.01</formula>
      <formula>99.99</formula>
    </cfRule>
    <cfRule type="cellIs" dxfId="26" priority="26" stopIfTrue="1" operator="equal">
      <formula>100</formula>
    </cfRule>
    <cfRule type="cellIs" dxfId="25" priority="27" stopIfTrue="1" operator="greaterThan">
      <formula>100</formula>
    </cfRule>
  </conditionalFormatting>
  <conditionalFormatting sqref="E23">
    <cfRule type="cellIs" dxfId="24" priority="22" stopIfTrue="1" operator="between">
      <formula>1</formula>
      <formula>249</formula>
    </cfRule>
    <cfRule type="cellIs" dxfId="23" priority="23" stopIfTrue="1" operator="greaterThan">
      <formula>250</formula>
    </cfRule>
    <cfRule type="cellIs" dxfId="22" priority="24" stopIfTrue="1" operator="equal">
      <formula>250</formula>
    </cfRule>
  </conditionalFormatting>
  <conditionalFormatting sqref="E24">
    <cfRule type="cellIs" dxfId="21" priority="19" stopIfTrue="1" operator="between">
      <formula>0.01</formula>
      <formula>299</formula>
    </cfRule>
    <cfRule type="cellIs" dxfId="20" priority="20" stopIfTrue="1" operator="between">
      <formula>300</formula>
      <formula>600</formula>
    </cfRule>
    <cfRule type="cellIs" dxfId="19" priority="21" stopIfTrue="1" operator="greaterThan">
      <formula>600</formula>
    </cfRule>
  </conditionalFormatting>
  <conditionalFormatting sqref="E25">
    <cfRule type="cellIs" dxfId="18" priority="16" stopIfTrue="1" operator="between">
      <formula>100</formula>
      <formula>250</formula>
    </cfRule>
    <cfRule type="cellIs" dxfId="17" priority="17" stopIfTrue="1" operator="between">
      <formula>0.01</formula>
      <formula>99.99</formula>
    </cfRule>
    <cfRule type="cellIs" dxfId="16" priority="18" stopIfTrue="1" operator="greaterThan">
      <formula>250</formula>
    </cfRule>
  </conditionalFormatting>
  <conditionalFormatting sqref="E27">
    <cfRule type="cellIs" dxfId="15" priority="13" stopIfTrue="1" operator="between">
      <formula>0.01</formula>
      <formula>99.99</formula>
    </cfRule>
    <cfRule type="cellIs" dxfId="14" priority="14" stopIfTrue="1" operator="equal">
      <formula>100</formula>
    </cfRule>
    <cfRule type="cellIs" dxfId="13" priority="15" stopIfTrue="1" operator="greaterThan">
      <formula>100</formula>
    </cfRule>
  </conditionalFormatting>
  <conditionalFormatting sqref="E29">
    <cfRule type="cellIs" dxfId="12" priority="10" stopIfTrue="1" operator="between">
      <formula>0.01</formula>
      <formula>199.99</formula>
    </cfRule>
    <cfRule type="cellIs" dxfId="11" priority="11" stopIfTrue="1" operator="between">
      <formula>200</formula>
      <formula>400</formula>
    </cfRule>
    <cfRule type="cellIs" dxfId="10" priority="12" stopIfTrue="1" operator="greaterThan">
      <formula>400</formula>
    </cfRule>
  </conditionalFormatting>
  <conditionalFormatting sqref="E30">
    <cfRule type="cellIs" dxfId="9" priority="7" stopIfTrue="1" operator="between">
      <formula>700</formula>
      <formula>1000</formula>
    </cfRule>
    <cfRule type="cellIs" dxfId="8" priority="8" stopIfTrue="1" operator="between">
      <formula>0.01</formula>
      <formula>699.99</formula>
    </cfRule>
    <cfRule type="cellIs" dxfId="7" priority="9" stopIfTrue="1" operator="greaterThan">
      <formula>1000</formula>
    </cfRule>
  </conditionalFormatting>
  <conditionalFormatting sqref="E23">
    <cfRule type="cellIs" dxfId="6" priority="4" stopIfTrue="1" operator="between">
      <formula>0.01</formula>
      <formula>249.99</formula>
    </cfRule>
    <cfRule type="cellIs" dxfId="5" priority="5" stopIfTrue="1" operator="equal">
      <formula>250</formula>
    </cfRule>
    <cfRule type="cellIs" dxfId="4" priority="6" stopIfTrue="1" operator="greaterThan">
      <formula>250</formula>
    </cfRule>
  </conditionalFormatting>
  <conditionalFormatting sqref="E23">
    <cfRule type="cellIs" dxfId="3" priority="1" stopIfTrue="1" operator="between">
      <formula>1</formula>
      <formula>399</formula>
    </cfRule>
    <cfRule type="cellIs" dxfId="2" priority="2" stopIfTrue="1" operator="greaterThan">
      <formula>400</formula>
    </cfRule>
    <cfRule type="cellIs" dxfId="1" priority="3" stopIfTrue="1" operator="equal">
      <formula>400</formula>
    </cfRule>
  </conditionalFormatting>
  <pageMargins left="0.25" right="0.25" top="0.2" bottom="0.25" header="0" footer="0"/>
  <pageSetup orientation="landscape" horizontalDpi="4294967293"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T59"/>
  <sheetViews>
    <sheetView topLeftCell="A10" zoomScaleNormal="100" workbookViewId="0">
      <selection activeCell="U41" sqref="U41"/>
    </sheetView>
  </sheetViews>
  <sheetFormatPr defaultRowHeight="12.75" x14ac:dyDescent="0.35"/>
  <cols>
    <col min="1" max="1" width="0.265625" customWidth="1"/>
    <col min="2" max="2" width="0.59765625" customWidth="1"/>
    <col min="3" max="3" width="5.73046875" customWidth="1"/>
    <col min="4" max="4" width="12.3984375" customWidth="1"/>
    <col min="5" max="5" width="7" customWidth="1"/>
    <col min="6" max="15" width="10.59765625" customWidth="1"/>
    <col min="16" max="16" width="11.265625" customWidth="1"/>
    <col min="17" max="17" width="2.1328125" customWidth="1"/>
    <col min="18" max="18" width="27.73046875" customWidth="1"/>
    <col min="19" max="19" width="15.73046875" customWidth="1"/>
    <col min="20" max="20" width="14.86328125" customWidth="1"/>
  </cols>
  <sheetData>
    <row r="1" spans="3:20" ht="4.5" customHeight="1" thickBot="1" x14ac:dyDescent="0.4"/>
    <row r="2" spans="3:20" ht="17.25" customHeight="1" thickBot="1" x14ac:dyDescent="0.45">
      <c r="C2" s="758" t="s">
        <v>36</v>
      </c>
      <c r="D2" s="759"/>
      <c r="E2" s="759"/>
      <c r="F2" s="759"/>
      <c r="G2" s="759"/>
      <c r="H2" s="759"/>
      <c r="I2" s="759"/>
      <c r="J2" s="759"/>
      <c r="K2" s="759"/>
      <c r="L2" s="759"/>
      <c r="M2" s="759"/>
      <c r="N2" s="759"/>
      <c r="O2" s="760"/>
    </row>
    <row r="3" spans="3:20" ht="13.15" x14ac:dyDescent="0.4">
      <c r="C3" s="761" t="s">
        <v>211</v>
      </c>
      <c r="D3" s="762"/>
      <c r="E3" s="762"/>
      <c r="F3" s="762"/>
      <c r="G3" s="762"/>
      <c r="H3" s="762"/>
      <c r="I3" s="762"/>
      <c r="J3" s="762"/>
      <c r="K3" s="762"/>
      <c r="L3" s="762"/>
      <c r="M3" s="762"/>
      <c r="N3" s="762"/>
      <c r="O3" s="763"/>
    </row>
    <row r="4" spans="3:20" ht="13.5" thickBot="1" x14ac:dyDescent="0.45">
      <c r="C4" s="764" t="s">
        <v>212</v>
      </c>
      <c r="D4" s="765"/>
      <c r="E4" s="765"/>
      <c r="F4" s="765"/>
      <c r="G4" s="765"/>
      <c r="H4" s="765"/>
      <c r="I4" s="765"/>
      <c r="J4" s="765"/>
      <c r="K4" s="765"/>
      <c r="L4" s="765"/>
      <c r="M4" s="765"/>
      <c r="N4" s="765"/>
      <c r="O4" s="766"/>
    </row>
    <row r="5" spans="3:20" ht="6.75" customHeight="1" thickBot="1" x14ac:dyDescent="0.45">
      <c r="C5" s="32"/>
      <c r="D5" s="33"/>
      <c r="E5" s="33"/>
      <c r="F5" s="33"/>
      <c r="G5" s="33"/>
      <c r="H5" s="33"/>
      <c r="I5" s="34"/>
      <c r="J5" s="34"/>
      <c r="K5" s="34"/>
      <c r="L5" s="34"/>
      <c r="M5" s="34"/>
      <c r="N5" s="34"/>
      <c r="O5" s="35"/>
    </row>
    <row r="6" spans="3:20" ht="18" thickBot="1" x14ac:dyDescent="0.55000000000000004">
      <c r="C6" s="749" t="s">
        <v>210</v>
      </c>
      <c r="D6" s="750"/>
      <c r="E6" s="750"/>
      <c r="F6" s="750"/>
      <c r="G6" s="750"/>
      <c r="H6" s="750"/>
      <c r="I6" s="751"/>
      <c r="J6" s="751"/>
      <c r="K6" s="751"/>
      <c r="L6" s="751"/>
      <c r="M6" s="751"/>
      <c r="N6" s="751"/>
      <c r="O6" s="752"/>
      <c r="R6" s="769" t="s">
        <v>187</v>
      </c>
      <c r="S6" s="770"/>
      <c r="T6" s="771"/>
    </row>
    <row r="7" spans="3:20" ht="14.25" thickBot="1" x14ac:dyDescent="0.45">
      <c r="C7" s="753" t="s">
        <v>21</v>
      </c>
      <c r="D7" s="754"/>
      <c r="E7" s="755">
        <f>'Acqusition-NF'!C50</f>
        <v>0</v>
      </c>
      <c r="F7" s="756"/>
      <c r="G7" s="756"/>
      <c r="H7" s="757"/>
      <c r="I7" s="28" t="s">
        <v>24</v>
      </c>
      <c r="J7" s="744">
        <f>'Acqusition-NF'!F49</f>
        <v>0</v>
      </c>
      <c r="K7" s="745"/>
      <c r="L7" s="28"/>
      <c r="M7" s="28"/>
      <c r="N7" s="28"/>
      <c r="O7" s="29"/>
      <c r="R7" s="772" t="s">
        <v>51</v>
      </c>
      <c r="S7" s="773"/>
      <c r="T7" s="85"/>
    </row>
    <row r="8" spans="3:20" ht="14.25" customHeight="1" thickBot="1" x14ac:dyDescent="0.45">
      <c r="C8" s="705" t="s">
        <v>5</v>
      </c>
      <c r="D8" s="706"/>
      <c r="E8" s="706"/>
      <c r="F8" s="706"/>
      <c r="G8" s="707"/>
      <c r="H8" s="706"/>
      <c r="I8" s="706"/>
      <c r="J8" s="706"/>
      <c r="K8" s="706"/>
      <c r="L8" s="706"/>
      <c r="M8" s="706"/>
      <c r="N8" s="706"/>
      <c r="O8" s="730"/>
      <c r="R8" s="774" t="s">
        <v>52</v>
      </c>
      <c r="S8" s="775"/>
      <c r="T8" s="87"/>
    </row>
    <row r="9" spans="3:20" ht="14.25" thickBot="1" x14ac:dyDescent="0.45">
      <c r="C9" s="737" t="s">
        <v>170</v>
      </c>
      <c r="D9" s="738"/>
      <c r="E9" s="739"/>
      <c r="F9" s="383" t="s">
        <v>31</v>
      </c>
      <c r="G9" s="30">
        <v>0.03</v>
      </c>
      <c r="H9" s="30">
        <v>0.03</v>
      </c>
      <c r="I9" s="30">
        <v>0.03</v>
      </c>
      <c r="J9" s="30">
        <v>0.03</v>
      </c>
      <c r="K9" s="30">
        <v>0.03</v>
      </c>
      <c r="L9" s="30">
        <v>0.03</v>
      </c>
      <c r="M9" s="30">
        <v>0.03</v>
      </c>
      <c r="N9" s="30">
        <v>0.03</v>
      </c>
      <c r="O9" s="30">
        <v>0.03</v>
      </c>
      <c r="R9" s="776" t="s">
        <v>53</v>
      </c>
      <c r="S9" s="777"/>
      <c r="T9" s="88"/>
    </row>
    <row r="10" spans="3:20" ht="15.4" thickBot="1" x14ac:dyDescent="0.45">
      <c r="C10" s="18"/>
      <c r="D10" s="17"/>
      <c r="E10" s="17"/>
      <c r="F10" s="26" t="s">
        <v>0</v>
      </c>
      <c r="G10" s="26" t="s">
        <v>1</v>
      </c>
      <c r="H10" s="26" t="s">
        <v>2</v>
      </c>
      <c r="I10" s="26" t="s">
        <v>3</v>
      </c>
      <c r="J10" s="27" t="s">
        <v>4</v>
      </c>
      <c r="K10" s="27" t="s">
        <v>42</v>
      </c>
      <c r="L10" s="27" t="s">
        <v>54</v>
      </c>
      <c r="M10" s="27" t="s">
        <v>55</v>
      </c>
      <c r="N10" s="27" t="s">
        <v>45</v>
      </c>
      <c r="O10" s="27" t="s">
        <v>46</v>
      </c>
      <c r="R10" s="778" t="s">
        <v>48</v>
      </c>
      <c r="S10" s="779"/>
      <c r="T10" s="342" t="e">
        <f>T8/T9</f>
        <v>#DIV/0!</v>
      </c>
    </row>
    <row r="11" spans="3:20" ht="17.25" customHeight="1" thickBot="1" x14ac:dyDescent="0.45">
      <c r="C11" s="718" t="s">
        <v>30</v>
      </c>
      <c r="D11" s="719"/>
      <c r="E11" s="720"/>
      <c r="F11" s="373">
        <f>'Year 1 Projection - NF'!I5</f>
        <v>0</v>
      </c>
      <c r="G11" s="36">
        <f>F11+F11*G9</f>
        <v>0</v>
      </c>
      <c r="H11" s="36">
        <f t="shared" ref="H11:O11" si="0">G11+H9*G11</f>
        <v>0</v>
      </c>
      <c r="I11" s="36">
        <f t="shared" si="0"/>
        <v>0</v>
      </c>
      <c r="J11" s="36">
        <f t="shared" si="0"/>
        <v>0</v>
      </c>
      <c r="K11" s="36">
        <f t="shared" si="0"/>
        <v>0</v>
      </c>
      <c r="L11" s="36">
        <f t="shared" si="0"/>
        <v>0</v>
      </c>
      <c r="M11" s="36">
        <f t="shared" si="0"/>
        <v>0</v>
      </c>
      <c r="N11" s="36">
        <f t="shared" si="0"/>
        <v>0</v>
      </c>
      <c r="O11" s="37">
        <f t="shared" si="0"/>
        <v>0</v>
      </c>
      <c r="R11" s="782" t="s">
        <v>47</v>
      </c>
      <c r="S11" s="783"/>
      <c r="T11" s="784"/>
    </row>
    <row r="12" spans="3:20" ht="13.9" thickBot="1" x14ac:dyDescent="0.4">
      <c r="C12" s="734" t="s">
        <v>28</v>
      </c>
      <c r="D12" s="735"/>
      <c r="E12" s="736"/>
      <c r="F12" s="376">
        <f>'Year 1 Projection - NF'!I7</f>
        <v>0</v>
      </c>
      <c r="G12" s="101"/>
      <c r="H12" s="101"/>
      <c r="I12" s="101"/>
      <c r="J12" s="101"/>
      <c r="K12" s="101"/>
      <c r="L12" s="101"/>
      <c r="M12" s="101"/>
      <c r="N12" s="101"/>
      <c r="O12" s="387"/>
      <c r="R12" s="94" t="s">
        <v>48</v>
      </c>
      <c r="S12" s="95"/>
      <c r="T12" s="337" t="e">
        <f>T10</f>
        <v>#DIV/0!</v>
      </c>
    </row>
    <row r="13" spans="3:20" ht="14.25" thickBot="1" x14ac:dyDescent="0.45">
      <c r="C13" s="741" t="s">
        <v>169</v>
      </c>
      <c r="D13" s="742"/>
      <c r="E13" s="743"/>
      <c r="F13" s="308" t="e">
        <f>F12/F11</f>
        <v>#DIV/0!</v>
      </c>
      <c r="G13" s="308" t="e">
        <f t="shared" ref="G13:O13" si="1">G12/G11</f>
        <v>#DIV/0!</v>
      </c>
      <c r="H13" s="308" t="e">
        <f t="shared" si="1"/>
        <v>#DIV/0!</v>
      </c>
      <c r="I13" s="308" t="e">
        <f t="shared" si="1"/>
        <v>#DIV/0!</v>
      </c>
      <c r="J13" s="308" t="e">
        <f t="shared" si="1"/>
        <v>#DIV/0!</v>
      </c>
      <c r="K13" s="308" t="e">
        <f t="shared" si="1"/>
        <v>#DIV/0!</v>
      </c>
      <c r="L13" s="308" t="e">
        <f t="shared" si="1"/>
        <v>#DIV/0!</v>
      </c>
      <c r="M13" s="308" t="e">
        <f t="shared" si="1"/>
        <v>#DIV/0!</v>
      </c>
      <c r="N13" s="308" t="e">
        <f t="shared" si="1"/>
        <v>#DIV/0!</v>
      </c>
      <c r="O13" s="308" t="e">
        <f t="shared" si="1"/>
        <v>#DIV/0!</v>
      </c>
      <c r="R13" s="86" t="s">
        <v>189</v>
      </c>
      <c r="S13" s="345">
        <v>0.04</v>
      </c>
      <c r="T13" s="366" t="e">
        <f>S13*T10</f>
        <v>#DIV/0!</v>
      </c>
    </row>
    <row r="14" spans="3:20" ht="13.9" thickBot="1" x14ac:dyDescent="0.4">
      <c r="C14" s="734" t="s">
        <v>29</v>
      </c>
      <c r="D14" s="735"/>
      <c r="E14" s="736"/>
      <c r="F14" s="318">
        <f>F11-F12</f>
        <v>0</v>
      </c>
      <c r="G14" s="318">
        <f t="shared" ref="G14:O14" si="2">G11-G12</f>
        <v>0</v>
      </c>
      <c r="H14" s="318">
        <f t="shared" si="2"/>
        <v>0</v>
      </c>
      <c r="I14" s="318">
        <f t="shared" si="2"/>
        <v>0</v>
      </c>
      <c r="J14" s="318">
        <f t="shared" si="2"/>
        <v>0</v>
      </c>
      <c r="K14" s="318">
        <f t="shared" si="2"/>
        <v>0</v>
      </c>
      <c r="L14" s="318">
        <f t="shared" si="2"/>
        <v>0</v>
      </c>
      <c r="M14" s="318">
        <f t="shared" si="2"/>
        <v>0</v>
      </c>
      <c r="N14" s="318">
        <f t="shared" si="2"/>
        <v>0</v>
      </c>
      <c r="O14" s="388">
        <f t="shared" si="2"/>
        <v>0</v>
      </c>
      <c r="R14" s="86" t="s">
        <v>49</v>
      </c>
      <c r="S14" s="84"/>
      <c r="T14" s="338">
        <f>'Year 1 Projection - NF'!M16</f>
        <v>0</v>
      </c>
    </row>
    <row r="15" spans="3:20" ht="14.25" thickBot="1" x14ac:dyDescent="0.45">
      <c r="C15" s="746" t="s">
        <v>168</v>
      </c>
      <c r="D15" s="747"/>
      <c r="E15" s="748"/>
      <c r="F15" s="317">
        <f>'Year 1 Projection - NF'!C14</f>
        <v>0</v>
      </c>
      <c r="G15" s="30">
        <v>0.1</v>
      </c>
      <c r="H15" s="30">
        <v>0.1</v>
      </c>
      <c r="I15" s="30">
        <v>0.1</v>
      </c>
      <c r="J15" s="30">
        <v>0.1</v>
      </c>
      <c r="K15" s="30">
        <v>0.1</v>
      </c>
      <c r="L15" s="30">
        <v>0.1</v>
      </c>
      <c r="M15" s="30">
        <v>0.1</v>
      </c>
      <c r="N15" s="30">
        <v>0.1</v>
      </c>
      <c r="O15" s="30">
        <v>0.1</v>
      </c>
      <c r="R15" s="86" t="s">
        <v>50</v>
      </c>
      <c r="S15" s="84"/>
      <c r="T15" s="315"/>
    </row>
    <row r="16" spans="3:20" ht="13.9" thickBot="1" x14ac:dyDescent="0.4">
      <c r="C16" s="740" t="s">
        <v>33</v>
      </c>
      <c r="D16" s="732"/>
      <c r="E16" s="733"/>
      <c r="F16" s="38">
        <f>'Year 1 Projection - NF'!F14</f>
        <v>0</v>
      </c>
      <c r="G16" s="38">
        <f>G14*G15</f>
        <v>0</v>
      </c>
      <c r="H16" s="38">
        <f t="shared" ref="H16:O16" si="3">H14*H15</f>
        <v>0</v>
      </c>
      <c r="I16" s="38">
        <f t="shared" si="3"/>
        <v>0</v>
      </c>
      <c r="J16" s="38">
        <f t="shared" si="3"/>
        <v>0</v>
      </c>
      <c r="K16" s="38">
        <f t="shared" si="3"/>
        <v>0</v>
      </c>
      <c r="L16" s="38">
        <f t="shared" si="3"/>
        <v>0</v>
      </c>
      <c r="M16" s="38">
        <f t="shared" si="3"/>
        <v>0</v>
      </c>
      <c r="N16" s="38">
        <f t="shared" si="3"/>
        <v>0</v>
      </c>
      <c r="O16" s="389">
        <f t="shared" si="3"/>
        <v>0</v>
      </c>
      <c r="R16" s="86" t="s">
        <v>56</v>
      </c>
      <c r="S16" s="84"/>
      <c r="T16" s="339">
        <f>T14-T15</f>
        <v>0</v>
      </c>
    </row>
    <row r="17" spans="3:20" ht="14.25" thickBot="1" x14ac:dyDescent="0.45">
      <c r="C17" s="672" t="s">
        <v>62</v>
      </c>
      <c r="D17" s="673"/>
      <c r="E17" s="674"/>
      <c r="F17" s="317" t="s">
        <v>31</v>
      </c>
      <c r="G17" s="30">
        <v>0.02</v>
      </c>
      <c r="H17" s="30">
        <v>0.02</v>
      </c>
      <c r="I17" s="30">
        <v>0.02</v>
      </c>
      <c r="J17" s="30">
        <v>0.02</v>
      </c>
      <c r="K17" s="30">
        <v>0.02</v>
      </c>
      <c r="L17" s="30">
        <v>0.02</v>
      </c>
      <c r="M17" s="30">
        <v>0.02</v>
      </c>
      <c r="N17" s="30">
        <v>0.02</v>
      </c>
      <c r="O17" s="30">
        <v>0.02</v>
      </c>
      <c r="R17" s="86" t="s">
        <v>193</v>
      </c>
      <c r="S17" s="84"/>
      <c r="T17" s="339" t="e">
        <f>T12-T13-T16</f>
        <v>#DIV/0!</v>
      </c>
    </row>
    <row r="18" spans="3:20" ht="13.9" thickBot="1" x14ac:dyDescent="0.4">
      <c r="C18" s="721" t="s">
        <v>34</v>
      </c>
      <c r="D18" s="722"/>
      <c r="E18" s="723"/>
      <c r="F18" s="309">
        <f>'Year 1 Projection - NF'!F15</f>
        <v>0</v>
      </c>
      <c r="G18" s="309">
        <f>G14*G17</f>
        <v>0</v>
      </c>
      <c r="H18" s="309">
        <f>H14*H17</f>
        <v>0</v>
      </c>
      <c r="I18" s="309">
        <f>I14*I17</f>
        <v>0</v>
      </c>
      <c r="J18" s="309">
        <f>J14*J17</f>
        <v>0</v>
      </c>
      <c r="K18" s="309">
        <f>K17*K14</f>
        <v>0</v>
      </c>
      <c r="L18" s="309">
        <f>L17*L14</f>
        <v>0</v>
      </c>
      <c r="M18" s="309">
        <f>M17*M14</f>
        <v>0</v>
      </c>
      <c r="N18" s="309">
        <f>N17*N14</f>
        <v>0</v>
      </c>
      <c r="O18" s="310">
        <f>O17*O14</f>
        <v>0</v>
      </c>
      <c r="R18" s="93" t="s">
        <v>188</v>
      </c>
      <c r="S18" s="90"/>
      <c r="T18" s="340">
        <f>F43</f>
        <v>0</v>
      </c>
    </row>
    <row r="19" spans="3:20" ht="13.9" thickTop="1" x14ac:dyDescent="0.35">
      <c r="C19" s="724" t="s">
        <v>6</v>
      </c>
      <c r="D19" s="725"/>
      <c r="E19" s="726"/>
      <c r="F19" s="43">
        <f>'Year 1 Projection - NF'!F16</f>
        <v>0</v>
      </c>
      <c r="G19" s="43">
        <f>G14-G16-G18</f>
        <v>0</v>
      </c>
      <c r="H19" s="43">
        <f t="shared" ref="H19:O19" si="4">H14-H16-H18</f>
        <v>0</v>
      </c>
      <c r="I19" s="43">
        <f t="shared" si="4"/>
        <v>0</v>
      </c>
      <c r="J19" s="43">
        <f t="shared" si="4"/>
        <v>0</v>
      </c>
      <c r="K19" s="43">
        <f t="shared" si="4"/>
        <v>0</v>
      </c>
      <c r="L19" s="43">
        <f t="shared" si="4"/>
        <v>0</v>
      </c>
      <c r="M19" s="43">
        <f t="shared" si="4"/>
        <v>0</v>
      </c>
      <c r="N19" s="43">
        <f t="shared" si="4"/>
        <v>0</v>
      </c>
      <c r="O19" s="390">
        <f t="shared" si="4"/>
        <v>0</v>
      </c>
      <c r="R19" s="80" t="s">
        <v>181</v>
      </c>
      <c r="S19" s="81"/>
      <c r="T19" s="346" t="e">
        <f>T17-T18</f>
        <v>#DIV/0!</v>
      </c>
    </row>
    <row r="20" spans="3:20" ht="13.5" x14ac:dyDescent="0.35">
      <c r="C20" s="731" t="s">
        <v>27</v>
      </c>
      <c r="D20" s="732"/>
      <c r="E20" s="733"/>
      <c r="F20" s="38">
        <f>'Year 1 Projection - NF'!F17</f>
        <v>0</v>
      </c>
      <c r="G20" s="39"/>
      <c r="H20" s="39"/>
      <c r="I20" s="39"/>
      <c r="J20" s="39"/>
      <c r="K20" s="39"/>
      <c r="L20" s="39"/>
      <c r="M20" s="39"/>
      <c r="N20" s="39"/>
      <c r="O20" s="40"/>
      <c r="R20" s="80" t="s">
        <v>153</v>
      </c>
      <c r="S20" s="81"/>
      <c r="T20" s="346" t="e">
        <f>T19*E41</f>
        <v>#DIV/0!</v>
      </c>
    </row>
    <row r="21" spans="3:20" ht="13.9" thickBot="1" x14ac:dyDescent="0.4">
      <c r="C21" s="727" t="s">
        <v>7</v>
      </c>
      <c r="D21" s="728"/>
      <c r="E21" s="729"/>
      <c r="F21" s="384">
        <f>'Year 1 Projection - NF'!F18</f>
        <v>0</v>
      </c>
      <c r="G21" s="41"/>
      <c r="H21" s="41"/>
      <c r="I21" s="41"/>
      <c r="J21" s="41"/>
      <c r="K21" s="41"/>
      <c r="L21" s="41"/>
      <c r="M21" s="41"/>
      <c r="N21" s="41"/>
      <c r="O21" s="42"/>
      <c r="R21" s="82" t="s">
        <v>182</v>
      </c>
      <c r="S21" s="83"/>
      <c r="T21" s="347" t="e">
        <f>T19-T20</f>
        <v>#DIV/0!</v>
      </c>
    </row>
    <row r="22" spans="3:20" ht="15.4" thickBot="1" x14ac:dyDescent="0.45">
      <c r="C22" s="702" t="s">
        <v>23</v>
      </c>
      <c r="D22" s="703"/>
      <c r="E22" s="704"/>
      <c r="F22" s="385">
        <f>SUM(F19:F21)</f>
        <v>0</v>
      </c>
      <c r="G22" s="385">
        <f>SUM(G19:G21)</f>
        <v>0</v>
      </c>
      <c r="H22" s="385">
        <f>SUM(H19:H21)</f>
        <v>0</v>
      </c>
      <c r="I22" s="385">
        <f>SUM(I19:I21)</f>
        <v>0</v>
      </c>
      <c r="J22" s="385">
        <f t="shared" ref="J22:O22" si="5">SUM(J19:J21)</f>
        <v>0</v>
      </c>
      <c r="K22" s="385">
        <f t="shared" si="5"/>
        <v>0</v>
      </c>
      <c r="L22" s="385">
        <f t="shared" si="5"/>
        <v>0</v>
      </c>
      <c r="M22" s="385">
        <f t="shared" si="5"/>
        <v>0</v>
      </c>
      <c r="N22" s="385">
        <f t="shared" si="5"/>
        <v>0</v>
      </c>
      <c r="O22" s="386">
        <f t="shared" si="5"/>
        <v>0</v>
      </c>
      <c r="R22" s="789" t="s">
        <v>57</v>
      </c>
      <c r="S22" s="790"/>
      <c r="T22" s="791"/>
    </row>
    <row r="23" spans="3:20" ht="15" customHeight="1" thickBot="1" x14ac:dyDescent="0.45">
      <c r="C23" s="705" t="s">
        <v>8</v>
      </c>
      <c r="D23" s="706"/>
      <c r="E23" s="706"/>
      <c r="F23" s="707"/>
      <c r="G23" s="707"/>
      <c r="H23" s="707"/>
      <c r="I23" s="707"/>
      <c r="J23" s="707"/>
      <c r="K23" s="707"/>
      <c r="L23" s="707"/>
      <c r="M23" s="707"/>
      <c r="N23" s="707"/>
      <c r="O23" s="708"/>
      <c r="R23" s="767" t="s">
        <v>58</v>
      </c>
      <c r="S23" s="768"/>
      <c r="T23" s="98">
        <f>T7</f>
        <v>0</v>
      </c>
    </row>
    <row r="24" spans="3:20" ht="13.5" customHeight="1" thickBot="1" x14ac:dyDescent="0.45">
      <c r="C24" s="737" t="s">
        <v>32</v>
      </c>
      <c r="D24" s="738"/>
      <c r="E24" s="739"/>
      <c r="F24" s="16" t="s">
        <v>31</v>
      </c>
      <c r="G24" s="30">
        <v>0.02</v>
      </c>
      <c r="H24" s="30">
        <v>0.02</v>
      </c>
      <c r="I24" s="30">
        <v>0.02</v>
      </c>
      <c r="J24" s="30">
        <v>0.02</v>
      </c>
      <c r="K24" s="30">
        <v>0.02</v>
      </c>
      <c r="L24" s="30">
        <v>0.02</v>
      </c>
      <c r="M24" s="30">
        <v>0.02</v>
      </c>
      <c r="N24" s="30">
        <v>0.02</v>
      </c>
      <c r="O24" s="30">
        <v>0.02</v>
      </c>
      <c r="R24" s="785" t="s">
        <v>61</v>
      </c>
      <c r="S24" s="786"/>
      <c r="T24" s="99">
        <f>F43</f>
        <v>0</v>
      </c>
    </row>
    <row r="25" spans="3:20" ht="13.5" x14ac:dyDescent="0.35">
      <c r="C25" s="693" t="s">
        <v>9</v>
      </c>
      <c r="D25" s="694"/>
      <c r="E25" s="695"/>
      <c r="F25" s="311">
        <f>'Year 1 Projection - NF'!F22</f>
        <v>0</v>
      </c>
      <c r="G25" s="274"/>
      <c r="H25" s="275"/>
      <c r="I25" s="275"/>
      <c r="J25" s="275"/>
      <c r="K25" s="275"/>
      <c r="L25" s="275"/>
      <c r="M25" s="275"/>
      <c r="N25" s="275"/>
      <c r="O25" s="276"/>
      <c r="R25" s="96" t="s">
        <v>191</v>
      </c>
      <c r="S25" s="97"/>
      <c r="T25" s="351"/>
    </row>
    <row r="26" spans="3:20" ht="13.9" thickBot="1" x14ac:dyDescent="0.4">
      <c r="C26" s="696" t="s">
        <v>10</v>
      </c>
      <c r="D26" s="697"/>
      <c r="E26" s="712"/>
      <c r="F26" s="312">
        <f>'Year 1 Projection - NF'!F23</f>
        <v>0</v>
      </c>
      <c r="G26" s="10">
        <f t="shared" ref="G26:N26" si="6">F26+G24*F26</f>
        <v>0</v>
      </c>
      <c r="H26" s="10">
        <f t="shared" si="6"/>
        <v>0</v>
      </c>
      <c r="I26" s="10">
        <f t="shared" si="6"/>
        <v>0</v>
      </c>
      <c r="J26" s="10">
        <f t="shared" si="6"/>
        <v>0</v>
      </c>
      <c r="K26" s="10">
        <f t="shared" si="6"/>
        <v>0</v>
      </c>
      <c r="L26" s="10">
        <f t="shared" si="6"/>
        <v>0</v>
      </c>
      <c r="M26" s="10">
        <f t="shared" si="6"/>
        <v>0</v>
      </c>
      <c r="N26" s="10">
        <f t="shared" si="6"/>
        <v>0</v>
      </c>
      <c r="O26" s="10">
        <f>N26+O24*N26</f>
        <v>0</v>
      </c>
      <c r="R26" s="785" t="s">
        <v>152</v>
      </c>
      <c r="S26" s="786"/>
      <c r="T26" s="99" t="e">
        <f>T21</f>
        <v>#DIV/0!</v>
      </c>
    </row>
    <row r="27" spans="3:20" ht="13.9" x14ac:dyDescent="0.4">
      <c r="C27" s="696" t="s">
        <v>11</v>
      </c>
      <c r="D27" s="697"/>
      <c r="E27" s="712"/>
      <c r="F27" s="312">
        <f>'Year 1 Projection - NF'!F24</f>
        <v>0</v>
      </c>
      <c r="G27" s="10">
        <f t="shared" ref="G27:N27" si="7">F27+F27*G24</f>
        <v>0</v>
      </c>
      <c r="H27" s="10">
        <f t="shared" si="7"/>
        <v>0</v>
      </c>
      <c r="I27" s="10">
        <f t="shared" si="7"/>
        <v>0</v>
      </c>
      <c r="J27" s="10">
        <f t="shared" si="7"/>
        <v>0</v>
      </c>
      <c r="K27" s="10">
        <f t="shared" si="7"/>
        <v>0</v>
      </c>
      <c r="L27" s="10">
        <f t="shared" si="7"/>
        <v>0</v>
      </c>
      <c r="M27" s="10">
        <f t="shared" si="7"/>
        <v>0</v>
      </c>
      <c r="N27" s="10">
        <f t="shared" si="7"/>
        <v>0</v>
      </c>
      <c r="O27" s="10">
        <f>N27+N27*O24</f>
        <v>0</v>
      </c>
      <c r="R27" s="787" t="s">
        <v>59</v>
      </c>
      <c r="S27" s="788"/>
      <c r="T27" s="100" t="e">
        <f>(T25+T26)/T24</f>
        <v>#DIV/0!</v>
      </c>
    </row>
    <row r="28" spans="3:20" ht="14.25" thickBot="1" x14ac:dyDescent="0.45">
      <c r="C28" s="709" t="s">
        <v>12</v>
      </c>
      <c r="D28" s="710"/>
      <c r="E28" s="711"/>
      <c r="F28" s="312">
        <f>'Year 1 Projection - NF'!F25</f>
        <v>0</v>
      </c>
      <c r="G28" s="10">
        <f t="shared" ref="G28:N28" si="8">F28+F28*G24</f>
        <v>0</v>
      </c>
      <c r="H28" s="10">
        <f t="shared" si="8"/>
        <v>0</v>
      </c>
      <c r="I28" s="10">
        <f t="shared" si="8"/>
        <v>0</v>
      </c>
      <c r="J28" s="10">
        <f t="shared" si="8"/>
        <v>0</v>
      </c>
      <c r="K28" s="10">
        <f t="shared" si="8"/>
        <v>0</v>
      </c>
      <c r="L28" s="10">
        <f t="shared" si="8"/>
        <v>0</v>
      </c>
      <c r="M28" s="10">
        <f t="shared" si="8"/>
        <v>0</v>
      </c>
      <c r="N28" s="10">
        <f t="shared" si="8"/>
        <v>0</v>
      </c>
      <c r="O28" s="10">
        <f>N28+N28*O24</f>
        <v>0</v>
      </c>
      <c r="R28" s="670" t="s">
        <v>60</v>
      </c>
      <c r="S28" s="671"/>
      <c r="T28" s="341" t="e">
        <f>T27/T23</f>
        <v>#DIV/0!</v>
      </c>
    </row>
    <row r="29" spans="3:20" ht="13.15" thickBot="1" x14ac:dyDescent="0.4">
      <c r="C29" s="20" t="s">
        <v>25</v>
      </c>
      <c r="D29" s="21"/>
      <c r="E29" s="313">
        <f>'Year 1 Projection - NF'!C26</f>
        <v>0</v>
      </c>
      <c r="F29" s="312">
        <f>'Year 1 Projection - NF'!F26</f>
        <v>0</v>
      </c>
      <c r="G29" s="10">
        <f>F29*(G24 +1)</f>
        <v>0</v>
      </c>
      <c r="H29" s="10">
        <f t="shared" ref="H29:O29" si="9">G29*(H24 +1)</f>
        <v>0</v>
      </c>
      <c r="I29" s="10">
        <f t="shared" si="9"/>
        <v>0</v>
      </c>
      <c r="J29" s="10">
        <f t="shared" si="9"/>
        <v>0</v>
      </c>
      <c r="K29" s="10">
        <f t="shared" si="9"/>
        <v>0</v>
      </c>
      <c r="L29" s="10">
        <f t="shared" si="9"/>
        <v>0</v>
      </c>
      <c r="M29" s="10">
        <f t="shared" si="9"/>
        <v>0</v>
      </c>
      <c r="N29" s="10">
        <f t="shared" si="9"/>
        <v>0</v>
      </c>
      <c r="O29" s="10">
        <f t="shared" si="9"/>
        <v>0</v>
      </c>
    </row>
    <row r="30" spans="3:20" ht="13.9" thickBot="1" x14ac:dyDescent="0.4">
      <c r="C30" s="696" t="s">
        <v>13</v>
      </c>
      <c r="D30" s="697"/>
      <c r="E30" s="698"/>
      <c r="F30" s="312">
        <f>'Year 1 Projection - NF'!F27</f>
        <v>0</v>
      </c>
      <c r="G30" s="10">
        <f t="shared" ref="G30:N30" si="10">F30+F30*G24</f>
        <v>0</v>
      </c>
      <c r="H30" s="10">
        <f t="shared" si="10"/>
        <v>0</v>
      </c>
      <c r="I30" s="10">
        <f t="shared" si="10"/>
        <v>0</v>
      </c>
      <c r="J30" s="10">
        <f t="shared" si="10"/>
        <v>0</v>
      </c>
      <c r="K30" s="10">
        <f t="shared" si="10"/>
        <v>0</v>
      </c>
      <c r="L30" s="10">
        <f t="shared" si="10"/>
        <v>0</v>
      </c>
      <c r="M30" s="10">
        <f t="shared" si="10"/>
        <v>0</v>
      </c>
      <c r="N30" s="10">
        <f t="shared" si="10"/>
        <v>0</v>
      </c>
      <c r="O30" s="10">
        <f>N30+N30*O24</f>
        <v>0</v>
      </c>
      <c r="R30" s="675" t="s">
        <v>190</v>
      </c>
      <c r="S30" s="676"/>
      <c r="T30" s="677"/>
    </row>
    <row r="31" spans="3:20" ht="13.5" x14ac:dyDescent="0.35">
      <c r="C31" s="696" t="s">
        <v>26</v>
      </c>
      <c r="D31" s="697"/>
      <c r="E31" s="712"/>
      <c r="F31" s="312">
        <f>'Year 1 Projection - NF'!F28</f>
        <v>0</v>
      </c>
      <c r="G31" s="10">
        <f t="shared" ref="G31:N31" si="11">F31 + F31*G24</f>
        <v>0</v>
      </c>
      <c r="H31" s="10">
        <f t="shared" si="11"/>
        <v>0</v>
      </c>
      <c r="I31" s="10">
        <f t="shared" si="11"/>
        <v>0</v>
      </c>
      <c r="J31" s="10">
        <f t="shared" si="11"/>
        <v>0</v>
      </c>
      <c r="K31" s="10">
        <f t="shared" si="11"/>
        <v>0</v>
      </c>
      <c r="L31" s="10">
        <f t="shared" si="11"/>
        <v>0</v>
      </c>
      <c r="M31" s="10">
        <f t="shared" si="11"/>
        <v>0</v>
      </c>
      <c r="N31" s="10">
        <f t="shared" si="11"/>
        <v>0</v>
      </c>
      <c r="O31" s="10">
        <f>N31 + N31*O24</f>
        <v>0</v>
      </c>
      <c r="R31" s="678" t="s">
        <v>2</v>
      </c>
      <c r="S31" s="679"/>
      <c r="T31" s="350">
        <f>F42+G42+H42</f>
        <v>0</v>
      </c>
    </row>
    <row r="32" spans="3:20" ht="13.5" x14ac:dyDescent="0.35">
      <c r="C32" s="696" t="s">
        <v>14</v>
      </c>
      <c r="D32" s="697"/>
      <c r="E32" s="712"/>
      <c r="F32" s="312">
        <f>'Year 1 Projection - NF'!F29</f>
        <v>0</v>
      </c>
      <c r="G32" s="10">
        <f t="shared" ref="G32:N32" si="12">F32 + F32*G24</f>
        <v>0</v>
      </c>
      <c r="H32" s="10">
        <f t="shared" si="12"/>
        <v>0</v>
      </c>
      <c r="I32" s="10">
        <f t="shared" si="12"/>
        <v>0</v>
      </c>
      <c r="J32" s="10">
        <f t="shared" si="12"/>
        <v>0</v>
      </c>
      <c r="K32" s="10">
        <f t="shared" si="12"/>
        <v>0</v>
      </c>
      <c r="L32" s="10">
        <f t="shared" si="12"/>
        <v>0</v>
      </c>
      <c r="M32" s="10">
        <f t="shared" si="12"/>
        <v>0</v>
      </c>
      <c r="N32" s="10">
        <f t="shared" si="12"/>
        <v>0</v>
      </c>
      <c r="O32" s="10">
        <f>N32 + N32*O24</f>
        <v>0</v>
      </c>
      <c r="R32" s="683" t="s">
        <v>4</v>
      </c>
      <c r="S32" s="684"/>
      <c r="T32" s="349">
        <f>T31+I42+J42</f>
        <v>0</v>
      </c>
    </row>
    <row r="33" spans="3:20" ht="13.9" thickBot="1" x14ac:dyDescent="0.4">
      <c r="C33" s="699" t="s">
        <v>22</v>
      </c>
      <c r="D33" s="700"/>
      <c r="E33" s="701"/>
      <c r="F33" s="314">
        <f>'Year 1 Projection - NF'!F30</f>
        <v>0</v>
      </c>
      <c r="G33" s="11">
        <f t="shared" ref="G33:N33" si="13">F33 +F33*G24</f>
        <v>0</v>
      </c>
      <c r="H33" s="11">
        <f t="shared" si="13"/>
        <v>0</v>
      </c>
      <c r="I33" s="11">
        <f t="shared" si="13"/>
        <v>0</v>
      </c>
      <c r="J33" s="11">
        <f t="shared" si="13"/>
        <v>0</v>
      </c>
      <c r="K33" s="11">
        <f t="shared" si="13"/>
        <v>0</v>
      </c>
      <c r="L33" s="11">
        <f t="shared" si="13"/>
        <v>0</v>
      </c>
      <c r="M33" s="11">
        <f t="shared" si="13"/>
        <v>0</v>
      </c>
      <c r="N33" s="11">
        <f t="shared" si="13"/>
        <v>0</v>
      </c>
      <c r="O33" s="11">
        <f>N33 +N33*O24</f>
        <v>0</v>
      </c>
      <c r="R33" s="685" t="s">
        <v>54</v>
      </c>
      <c r="S33" s="686"/>
      <c r="T33" s="349">
        <f>T32+K42+L42</f>
        <v>0</v>
      </c>
    </row>
    <row r="34" spans="3:20" ht="14.25" thickBot="1" x14ac:dyDescent="0.45">
      <c r="C34" s="702" t="s">
        <v>15</v>
      </c>
      <c r="D34" s="703"/>
      <c r="E34" s="704"/>
      <c r="F34" s="9">
        <f>SUM(F25:F33)</f>
        <v>0</v>
      </c>
      <c r="G34" s="12">
        <f t="shared" ref="G34:O34" si="14">SUM(G25:G33)</f>
        <v>0</v>
      </c>
      <c r="H34" s="7">
        <f t="shared" si="14"/>
        <v>0</v>
      </c>
      <c r="I34" s="7">
        <f t="shared" si="14"/>
        <v>0</v>
      </c>
      <c r="J34" s="7">
        <f t="shared" si="14"/>
        <v>0</v>
      </c>
      <c r="K34" s="7">
        <f t="shared" si="14"/>
        <v>0</v>
      </c>
      <c r="L34" s="7">
        <f t="shared" si="14"/>
        <v>0</v>
      </c>
      <c r="M34" s="7">
        <f t="shared" si="14"/>
        <v>0</v>
      </c>
      <c r="N34" s="7">
        <f t="shared" si="14"/>
        <v>0</v>
      </c>
      <c r="O34" s="8">
        <f t="shared" si="14"/>
        <v>0</v>
      </c>
      <c r="R34" s="687" t="s">
        <v>46</v>
      </c>
      <c r="S34" s="688"/>
      <c r="T34" s="348">
        <f>T33+M42+N42+O42</f>
        <v>0</v>
      </c>
    </row>
    <row r="35" spans="3:20" ht="13.5" thickBot="1" x14ac:dyDescent="0.45">
      <c r="C35" s="702" t="s">
        <v>16</v>
      </c>
      <c r="D35" s="703"/>
      <c r="E35" s="704"/>
      <c r="F35" s="9">
        <f>F22-F34</f>
        <v>0</v>
      </c>
      <c r="G35" s="9">
        <f t="shared" ref="G35:O35" si="15">SUM(G22-G34)</f>
        <v>0</v>
      </c>
      <c r="H35" s="9">
        <f t="shared" si="15"/>
        <v>0</v>
      </c>
      <c r="I35" s="9">
        <f t="shared" si="15"/>
        <v>0</v>
      </c>
      <c r="J35" s="9">
        <f t="shared" si="15"/>
        <v>0</v>
      </c>
      <c r="K35" s="9">
        <f t="shared" si="15"/>
        <v>0</v>
      </c>
      <c r="L35" s="9">
        <f t="shared" si="15"/>
        <v>0</v>
      </c>
      <c r="M35" s="9">
        <f t="shared" si="15"/>
        <v>0</v>
      </c>
      <c r="N35" s="9">
        <f t="shared" si="15"/>
        <v>0</v>
      </c>
      <c r="O35" s="9">
        <f t="shared" si="15"/>
        <v>0</v>
      </c>
    </row>
    <row r="36" spans="3:20" ht="14.25" thickBot="1" x14ac:dyDescent="0.45">
      <c r="C36" s="715" t="s">
        <v>17</v>
      </c>
      <c r="D36" s="716"/>
      <c r="E36" s="682"/>
      <c r="F36" s="15">
        <f>'Year 1 Projection - NF'!F34</f>
        <v>0</v>
      </c>
      <c r="G36" s="15">
        <f>F36</f>
        <v>0</v>
      </c>
      <c r="H36" s="15">
        <f>F36</f>
        <v>0</v>
      </c>
      <c r="I36" s="15">
        <f>F36</f>
        <v>0</v>
      </c>
      <c r="J36" s="15">
        <f t="shared" ref="J36:O36" si="16">G36</f>
        <v>0</v>
      </c>
      <c r="K36" s="15">
        <f t="shared" si="16"/>
        <v>0</v>
      </c>
      <c r="L36" s="15">
        <f t="shared" si="16"/>
        <v>0</v>
      </c>
      <c r="M36" s="15">
        <f t="shared" si="16"/>
        <v>0</v>
      </c>
      <c r="N36" s="15">
        <f t="shared" si="16"/>
        <v>0</v>
      </c>
      <c r="O36" s="15">
        <f t="shared" si="16"/>
        <v>0</v>
      </c>
      <c r="R36" s="780" t="s">
        <v>151</v>
      </c>
      <c r="S36" s="781"/>
    </row>
    <row r="37" spans="3:20" ht="13.5" x14ac:dyDescent="0.35">
      <c r="C37" s="680" t="s">
        <v>177</v>
      </c>
      <c r="D37" s="716"/>
      <c r="E37" s="682"/>
      <c r="F37" s="13">
        <f>'Year 1 Projection - NF'!F35</f>
        <v>0</v>
      </c>
      <c r="G37" s="13">
        <f>G35-G36</f>
        <v>0</v>
      </c>
      <c r="H37" s="13">
        <f>H35-H36</f>
        <v>0</v>
      </c>
      <c r="I37" s="13">
        <f t="shared" ref="I37:O37" si="17">I35-I36</f>
        <v>0</v>
      </c>
      <c r="J37" s="13">
        <f t="shared" si="17"/>
        <v>0</v>
      </c>
      <c r="K37" s="13">
        <f t="shared" si="17"/>
        <v>0</v>
      </c>
      <c r="L37" s="13">
        <f t="shared" si="17"/>
        <v>0</v>
      </c>
      <c r="M37" s="13">
        <f t="shared" si="17"/>
        <v>0</v>
      </c>
      <c r="N37" s="13">
        <f t="shared" si="17"/>
        <v>0</v>
      </c>
      <c r="O37" s="13">
        <f t="shared" si="17"/>
        <v>0</v>
      </c>
      <c r="R37" s="352" t="s">
        <v>116</v>
      </c>
      <c r="S37" s="353">
        <f>'Year 1 Projection - NF'!M13</f>
        <v>0</v>
      </c>
    </row>
    <row r="38" spans="3:20" ht="13.9" thickBot="1" x14ac:dyDescent="0.4">
      <c r="C38" s="680" t="s">
        <v>19</v>
      </c>
      <c r="D38" s="717"/>
      <c r="E38" s="717"/>
      <c r="F38" s="15">
        <f>'Year 1 Projection - NF'!M19</f>
        <v>0</v>
      </c>
      <c r="G38" s="31"/>
      <c r="H38" s="31"/>
      <c r="I38" s="31"/>
      <c r="J38" s="31"/>
      <c r="K38" s="31"/>
      <c r="L38" s="31"/>
      <c r="M38" s="31"/>
      <c r="N38" s="31"/>
      <c r="O38" s="31"/>
      <c r="R38" s="354" t="s">
        <v>113</v>
      </c>
      <c r="S38" s="355">
        <f>'Year 1 Projection - NF'!M14</f>
        <v>0.2</v>
      </c>
    </row>
    <row r="39" spans="3:20" ht="14.25" thickBot="1" x14ac:dyDescent="0.45">
      <c r="C39" s="713" t="s">
        <v>20</v>
      </c>
      <c r="D39" s="714"/>
      <c r="E39" s="714"/>
      <c r="F39" s="9">
        <f>SUM(F37-F38)</f>
        <v>0</v>
      </c>
      <c r="G39" s="9">
        <f>SUM(G37-G38)</f>
        <v>0</v>
      </c>
      <c r="H39" s="9">
        <f t="shared" ref="H39:O39" si="18">SUM(H37-H38)</f>
        <v>0</v>
      </c>
      <c r="I39" s="9">
        <f t="shared" si="18"/>
        <v>0</v>
      </c>
      <c r="J39" s="9">
        <f t="shared" si="18"/>
        <v>0</v>
      </c>
      <c r="K39" s="9">
        <f t="shared" si="18"/>
        <v>0</v>
      </c>
      <c r="L39" s="9">
        <f t="shared" si="18"/>
        <v>0</v>
      </c>
      <c r="M39" s="9">
        <f t="shared" si="18"/>
        <v>0</v>
      </c>
      <c r="N39" s="9">
        <f t="shared" si="18"/>
        <v>0</v>
      </c>
      <c r="O39" s="9">
        <f t="shared" si="18"/>
        <v>0</v>
      </c>
      <c r="R39" s="356" t="s">
        <v>110</v>
      </c>
      <c r="S39" s="357">
        <f>'Year 1 Projection - NF'!M15</f>
        <v>0</v>
      </c>
    </row>
    <row r="40" spans="3:20" ht="14.25" thickBot="1" x14ac:dyDescent="0.45">
      <c r="C40" s="102" t="s">
        <v>179</v>
      </c>
      <c r="D40" s="103"/>
      <c r="E40" s="319">
        <v>0.01</v>
      </c>
      <c r="F40" s="364">
        <f>E40*F22</f>
        <v>0</v>
      </c>
      <c r="G40" s="365">
        <f>E40*G22</f>
        <v>0</v>
      </c>
      <c r="H40" s="365">
        <f>E40*H22</f>
        <v>0</v>
      </c>
      <c r="I40" s="365">
        <f>E40*I22</f>
        <v>0</v>
      </c>
      <c r="J40" s="365">
        <f>E40*J22</f>
        <v>0</v>
      </c>
      <c r="K40" s="365">
        <f>E40*K22</f>
        <v>0</v>
      </c>
      <c r="L40" s="365">
        <f>E40*L22</f>
        <v>0</v>
      </c>
      <c r="M40" s="365">
        <f>E40*M22</f>
        <v>0</v>
      </c>
      <c r="N40" s="365">
        <f>E40*N22</f>
        <v>0</v>
      </c>
      <c r="O40" s="365">
        <f>E40*O22</f>
        <v>0</v>
      </c>
      <c r="R40" s="354" t="s">
        <v>75</v>
      </c>
      <c r="S40" s="357">
        <f>'Year 1 Projection - NF'!M16</f>
        <v>0</v>
      </c>
    </row>
    <row r="41" spans="3:20" ht="13.9" thickBot="1" x14ac:dyDescent="0.4">
      <c r="C41" s="689" t="s">
        <v>178</v>
      </c>
      <c r="D41" s="690"/>
      <c r="E41" s="320">
        <v>0.3</v>
      </c>
      <c r="F41" s="14">
        <f>SUM(F39*E41)</f>
        <v>0</v>
      </c>
      <c r="G41" s="14">
        <f>SUM(G39*E41)</f>
        <v>0</v>
      </c>
      <c r="H41" s="14">
        <f>SUM(H39*E41)</f>
        <v>0</v>
      </c>
      <c r="I41" s="14">
        <f>SUM(I39*E41)</f>
        <v>0</v>
      </c>
      <c r="J41" s="14">
        <f>SUM(J39*E41)</f>
        <v>0</v>
      </c>
      <c r="K41" s="14">
        <f>SUM(K39*E41)</f>
        <v>0</v>
      </c>
      <c r="L41" s="14">
        <f>SUM(L39*E41)</f>
        <v>0</v>
      </c>
      <c r="M41" s="14">
        <f>SUM(M39*E41)</f>
        <v>0</v>
      </c>
      <c r="N41" s="14">
        <f>SUM(N39*E41)</f>
        <v>0</v>
      </c>
      <c r="O41" s="14">
        <f>SUM(O39*E41)</f>
        <v>0</v>
      </c>
      <c r="R41" s="354" t="s">
        <v>74</v>
      </c>
      <c r="S41" s="358"/>
    </row>
    <row r="42" spans="3:20" ht="13.5" customHeight="1" thickBot="1" x14ac:dyDescent="0.45">
      <c r="C42" s="680" t="s">
        <v>161</v>
      </c>
      <c r="D42" s="681"/>
      <c r="E42" s="682"/>
      <c r="F42" s="12">
        <f>SUM(F39-F40-F41)</f>
        <v>0</v>
      </c>
      <c r="G42" s="8">
        <f>SUM(G39-G40-G41)</f>
        <v>0</v>
      </c>
      <c r="H42" s="8">
        <f>SUM(H39-H40-H41)</f>
        <v>0</v>
      </c>
      <c r="I42" s="8">
        <f t="shared" ref="I42:O42" si="19">SUM(I39-I40-I41)</f>
        <v>0</v>
      </c>
      <c r="J42" s="8">
        <f t="shared" si="19"/>
        <v>0</v>
      </c>
      <c r="K42" s="8">
        <f t="shared" si="19"/>
        <v>0</v>
      </c>
      <c r="L42" s="8">
        <f t="shared" si="19"/>
        <v>0</v>
      </c>
      <c r="M42" s="8">
        <f t="shared" si="19"/>
        <v>0</v>
      </c>
      <c r="N42" s="8">
        <f t="shared" si="19"/>
        <v>0</v>
      </c>
      <c r="O42" s="8">
        <f t="shared" si="19"/>
        <v>0</v>
      </c>
      <c r="P42" s="363"/>
      <c r="Q42" s="91"/>
      <c r="R42" s="359" t="s">
        <v>104</v>
      </c>
      <c r="S42" s="360">
        <v>30</v>
      </c>
    </row>
    <row r="43" spans="3:20" ht="14.25" thickBot="1" x14ac:dyDescent="0.45">
      <c r="C43" s="667" t="s">
        <v>162</v>
      </c>
      <c r="D43" s="668"/>
      <c r="E43" s="669"/>
      <c r="F43" s="322">
        <f>'Acqusition-NF'!M74</f>
        <v>0</v>
      </c>
      <c r="G43" s="280"/>
      <c r="H43" s="280"/>
      <c r="I43" s="280"/>
      <c r="J43" s="280"/>
      <c r="K43" s="280"/>
      <c r="L43" s="280"/>
      <c r="M43" s="280"/>
      <c r="N43" s="280"/>
      <c r="O43" s="280"/>
      <c r="R43" s="361" t="s">
        <v>70</v>
      </c>
      <c r="S43" s="362">
        <f>PMT((S41/12),(12*S42),-S40)*12</f>
        <v>0</v>
      </c>
    </row>
    <row r="44" spans="3:20" ht="18" customHeight="1" thickBot="1" x14ac:dyDescent="0.45">
      <c r="C44" s="691" t="s">
        <v>35</v>
      </c>
      <c r="D44" s="692"/>
      <c r="E44" s="692"/>
      <c r="F44" s="44" t="e">
        <f>SUM(F42/F43)</f>
        <v>#DIV/0!</v>
      </c>
      <c r="G44" s="45" t="e">
        <f>SUM(G42/F43)</f>
        <v>#DIV/0!</v>
      </c>
      <c r="H44" s="44" t="e">
        <f>SUM(H42/F43)</f>
        <v>#DIV/0!</v>
      </c>
      <c r="I44" s="44" t="e">
        <f>SUM(I42/F43)</f>
        <v>#DIV/0!</v>
      </c>
      <c r="J44" s="44" t="e">
        <f>SUM(J42/F43)</f>
        <v>#DIV/0!</v>
      </c>
      <c r="K44" s="44" t="e">
        <f>SUM(K42/F43)</f>
        <v>#DIV/0!</v>
      </c>
      <c r="L44" s="44" t="e">
        <f>SUM(L42/F43)</f>
        <v>#DIV/0!</v>
      </c>
      <c r="M44" s="44" t="e">
        <f>SUM(M42/F43)</f>
        <v>#DIV/0!</v>
      </c>
      <c r="N44" s="44" t="e">
        <f>SUM(N42/F43)</f>
        <v>#DIV/0!</v>
      </c>
      <c r="O44" s="46" t="e">
        <f>SUM(O42/F43)</f>
        <v>#DIV/0!</v>
      </c>
      <c r="P44" s="89" t="e">
        <f>SUM(F44:O44)</f>
        <v>#DIV/0!</v>
      </c>
      <c r="Q44" s="92"/>
    </row>
    <row r="45" spans="3:20" ht="10.15" customHeight="1" x14ac:dyDescent="0.35">
      <c r="F45" s="3"/>
      <c r="G45" s="3"/>
      <c r="H45" s="3"/>
      <c r="I45" s="3"/>
      <c r="J45" s="3"/>
      <c r="K45" s="3"/>
      <c r="L45" s="3"/>
      <c r="M45" s="3"/>
      <c r="N45" s="3"/>
      <c r="O45" s="3"/>
    </row>
    <row r="46" spans="3:20" x14ac:dyDescent="0.35">
      <c r="F46" s="3"/>
      <c r="G46" s="3"/>
      <c r="H46" s="3"/>
      <c r="I46" s="3"/>
      <c r="J46" s="3"/>
      <c r="K46" s="3"/>
      <c r="L46" s="3"/>
      <c r="M46" s="3"/>
      <c r="N46" s="3"/>
      <c r="O46" s="3"/>
    </row>
    <row r="47" spans="3:20" x14ac:dyDescent="0.35">
      <c r="F47" s="3"/>
      <c r="G47" s="3"/>
      <c r="H47" s="3"/>
      <c r="I47" s="3"/>
      <c r="J47" s="3"/>
      <c r="K47" s="3"/>
      <c r="L47" s="3"/>
      <c r="M47" s="3"/>
      <c r="N47" s="3"/>
      <c r="O47" s="3"/>
    </row>
    <row r="48" spans="3:20" x14ac:dyDescent="0.35">
      <c r="F48" s="3"/>
      <c r="G48" s="3"/>
      <c r="H48" s="3"/>
      <c r="I48" s="3"/>
      <c r="J48" s="3"/>
      <c r="K48" s="3"/>
      <c r="L48" s="3"/>
      <c r="M48" s="3"/>
      <c r="N48" s="3"/>
      <c r="O48" s="3"/>
    </row>
    <row r="51" spans="3:17" ht="13.15" x14ac:dyDescent="0.4">
      <c r="C51" s="1"/>
      <c r="D51" s="1"/>
      <c r="E51" s="1"/>
      <c r="F51" s="1"/>
      <c r="G51" s="1"/>
      <c r="H51" s="1"/>
      <c r="I51" s="1"/>
      <c r="J51" s="1"/>
      <c r="K51" s="1"/>
      <c r="L51" s="1"/>
      <c r="M51" s="1"/>
      <c r="N51" s="1"/>
    </row>
    <row r="52" spans="3:17" ht="13.15" x14ac:dyDescent="0.4">
      <c r="C52" s="1"/>
      <c r="D52" s="1"/>
      <c r="E52" s="1"/>
      <c r="F52" s="1"/>
      <c r="G52" s="1"/>
      <c r="H52" s="1"/>
      <c r="I52" s="1"/>
      <c r="J52" s="1"/>
      <c r="K52" s="1"/>
      <c r="L52" s="1"/>
      <c r="M52" s="1"/>
      <c r="N52" s="1"/>
    </row>
    <row r="53" spans="3:17" x14ac:dyDescent="0.35">
      <c r="C53" s="2"/>
      <c r="E53" s="5"/>
    </row>
    <row r="54" spans="3:17" x14ac:dyDescent="0.35">
      <c r="F54" s="3"/>
      <c r="G54" s="3"/>
      <c r="H54" s="3"/>
      <c r="I54" s="3"/>
      <c r="J54" s="3"/>
      <c r="K54" s="3"/>
      <c r="L54" s="3"/>
      <c r="M54" s="3"/>
      <c r="N54" s="3"/>
      <c r="O54" s="3"/>
      <c r="P54" s="3"/>
      <c r="Q54" s="3"/>
    </row>
    <row r="55" spans="3:17" x14ac:dyDescent="0.35">
      <c r="F55" s="4"/>
      <c r="G55" s="4"/>
      <c r="H55" s="4"/>
      <c r="I55" s="4"/>
      <c r="J55" s="4"/>
      <c r="K55" s="4"/>
      <c r="L55" s="4"/>
      <c r="M55" s="4"/>
      <c r="N55" s="4"/>
      <c r="O55" s="4"/>
    </row>
    <row r="56" spans="3:17" x14ac:dyDescent="0.35">
      <c r="P56" s="5"/>
      <c r="Q56" s="5"/>
    </row>
    <row r="59" spans="3:17" x14ac:dyDescent="0.35">
      <c r="H59" s="6"/>
    </row>
  </sheetData>
  <mergeCells count="59">
    <mergeCell ref="R27:S27"/>
    <mergeCell ref="R22:T22"/>
    <mergeCell ref="C2:O2"/>
    <mergeCell ref="C3:O3"/>
    <mergeCell ref="C9:E9"/>
    <mergeCell ref="C4:O4"/>
    <mergeCell ref="R23:S23"/>
    <mergeCell ref="R6:T6"/>
    <mergeCell ref="R7:S7"/>
    <mergeCell ref="R8:S8"/>
    <mergeCell ref="R9:S9"/>
    <mergeCell ref="R10:S10"/>
    <mergeCell ref="R11:T11"/>
    <mergeCell ref="J7:K7"/>
    <mergeCell ref="C15:E15"/>
    <mergeCell ref="C6:O6"/>
    <mergeCell ref="C7:D7"/>
    <mergeCell ref="E7:H7"/>
    <mergeCell ref="C11:E11"/>
    <mergeCell ref="C18:E18"/>
    <mergeCell ref="C19:E19"/>
    <mergeCell ref="C21:E21"/>
    <mergeCell ref="C8:O8"/>
    <mergeCell ref="C20:E20"/>
    <mergeCell ref="C14:E14"/>
    <mergeCell ref="C16:E16"/>
    <mergeCell ref="C13:E13"/>
    <mergeCell ref="C12:E12"/>
    <mergeCell ref="C44:E44"/>
    <mergeCell ref="C25:E25"/>
    <mergeCell ref="C30:E30"/>
    <mergeCell ref="C33:E33"/>
    <mergeCell ref="C35:E35"/>
    <mergeCell ref="C28:E28"/>
    <mergeCell ref="C26:E26"/>
    <mergeCell ref="C39:E39"/>
    <mergeCell ref="C36:E36"/>
    <mergeCell ref="C38:E38"/>
    <mergeCell ref="C27:E27"/>
    <mergeCell ref="C32:E32"/>
    <mergeCell ref="C31:E31"/>
    <mergeCell ref="C34:E34"/>
    <mergeCell ref="C37:E37"/>
    <mergeCell ref="C43:E43"/>
    <mergeCell ref="R28:S28"/>
    <mergeCell ref="C17:E17"/>
    <mergeCell ref="R30:T30"/>
    <mergeCell ref="R31:S31"/>
    <mergeCell ref="C42:E42"/>
    <mergeCell ref="R32:S32"/>
    <mergeCell ref="R33:S33"/>
    <mergeCell ref="R34:S34"/>
    <mergeCell ref="C41:D41"/>
    <mergeCell ref="C23:O23"/>
    <mergeCell ref="C24:E24"/>
    <mergeCell ref="C22:E22"/>
    <mergeCell ref="R36:S36"/>
    <mergeCell ref="R26:S26"/>
    <mergeCell ref="R24:S24"/>
  </mergeCells>
  <phoneticPr fontId="4" type="noConversion"/>
  <pageMargins left="0.4" right="0.4" top="0.25" bottom="0.25" header="0" footer="0"/>
  <pageSetup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O22"/>
  <sheetViews>
    <sheetView topLeftCell="A4" workbookViewId="0">
      <selection activeCell="H9" sqref="H9"/>
    </sheetView>
  </sheetViews>
  <sheetFormatPr defaultRowHeight="12.75" x14ac:dyDescent="0.35"/>
  <cols>
    <col min="2" max="2" width="25.86328125" customWidth="1"/>
    <col min="3" max="3" width="11.86328125" customWidth="1"/>
    <col min="4" max="13" width="10.265625" customWidth="1"/>
    <col min="14" max="14" width="13.3984375" customWidth="1"/>
    <col min="15" max="15" width="13.265625" customWidth="1"/>
  </cols>
  <sheetData>
    <row r="5" spans="2:15" ht="13.15" thickBot="1" x14ac:dyDescent="0.4"/>
    <row r="6" spans="2:15" ht="18" thickBot="1" x14ac:dyDescent="0.55000000000000004">
      <c r="B6" s="749" t="s">
        <v>206</v>
      </c>
      <c r="C6" s="750"/>
      <c r="D6" s="750"/>
      <c r="E6" s="750"/>
      <c r="F6" s="750"/>
      <c r="G6" s="750"/>
      <c r="H6" s="750"/>
      <c r="I6" s="750"/>
      <c r="J6" s="750"/>
      <c r="K6" s="750"/>
      <c r="L6" s="750"/>
      <c r="M6" s="750"/>
      <c r="N6" s="750"/>
      <c r="O6" s="804"/>
    </row>
    <row r="7" spans="2:15" ht="17.25" customHeight="1" thickBot="1" x14ac:dyDescent="0.45">
      <c r="B7" s="344" t="s">
        <v>186</v>
      </c>
      <c r="C7" s="343">
        <f>'10 year Proforma'!F43</f>
        <v>0</v>
      </c>
      <c r="D7" s="805"/>
      <c r="E7" s="806"/>
      <c r="F7" s="806"/>
      <c r="G7" s="806"/>
      <c r="H7" s="806"/>
      <c r="I7" s="806"/>
      <c r="J7" s="806"/>
      <c r="K7" s="806"/>
      <c r="L7" s="806"/>
      <c r="M7" s="806"/>
      <c r="N7" s="806"/>
      <c r="O7" s="321"/>
    </row>
    <row r="8" spans="2:15" ht="19.5" customHeight="1" thickBot="1" x14ac:dyDescent="0.45">
      <c r="B8" s="281"/>
      <c r="C8" s="282"/>
      <c r="D8" s="284" t="s">
        <v>0</v>
      </c>
      <c r="E8" s="283" t="s">
        <v>1</v>
      </c>
      <c r="F8" s="283" t="s">
        <v>158</v>
      </c>
      <c r="G8" s="283" t="s">
        <v>3</v>
      </c>
      <c r="H8" s="283" t="s">
        <v>4</v>
      </c>
      <c r="I8" s="283" t="s">
        <v>42</v>
      </c>
      <c r="J8" s="283" t="s">
        <v>43</v>
      </c>
      <c r="K8" s="283" t="s">
        <v>44</v>
      </c>
      <c r="L8" s="283" t="s">
        <v>159</v>
      </c>
      <c r="M8" s="283" t="s">
        <v>160</v>
      </c>
      <c r="N8" s="316" t="s">
        <v>163</v>
      </c>
      <c r="O8" s="316" t="s">
        <v>167</v>
      </c>
    </row>
    <row r="9" spans="2:15" ht="35.1" customHeight="1" x14ac:dyDescent="0.4">
      <c r="B9" s="797" t="s">
        <v>164</v>
      </c>
      <c r="C9" s="798"/>
      <c r="D9" s="300">
        <f>'10 year Proforma'!F42</f>
        <v>0</v>
      </c>
      <c r="E9" s="289">
        <f>'10 year Proforma'!G42</f>
        <v>0</v>
      </c>
      <c r="F9" s="289">
        <f>'10 year Proforma'!H42</f>
        <v>0</v>
      </c>
      <c r="G9" s="289">
        <f>'10 year Proforma'!I42</f>
        <v>0</v>
      </c>
      <c r="H9" s="289">
        <f>'10 year Proforma'!J42</f>
        <v>0</v>
      </c>
      <c r="I9" s="289">
        <f>'10 year Proforma'!K42</f>
        <v>0</v>
      </c>
      <c r="J9" s="289">
        <f>'10 year Proforma'!L42</f>
        <v>0</v>
      </c>
      <c r="K9" s="289">
        <f>'10 year Proforma'!M42</f>
        <v>0</v>
      </c>
      <c r="L9" s="289">
        <f>'10 year Proforma'!N42</f>
        <v>0</v>
      </c>
      <c r="M9" s="301">
        <f>'10 year Proforma'!O42</f>
        <v>0</v>
      </c>
      <c r="N9" s="291">
        <f>SUM(D9:M9)</f>
        <v>0</v>
      </c>
      <c r="O9" s="297"/>
    </row>
    <row r="10" spans="2:15" ht="35.1" customHeight="1" x14ac:dyDescent="0.4">
      <c r="B10" s="799" t="s">
        <v>157</v>
      </c>
      <c r="C10" s="800"/>
      <c r="D10" s="302" t="e">
        <f>'10 year Proforma'!F44</f>
        <v>#DIV/0!</v>
      </c>
      <c r="E10" s="285" t="e">
        <f>'10 year Proforma'!G44</f>
        <v>#DIV/0!</v>
      </c>
      <c r="F10" s="285" t="e">
        <f>'10 year Proforma'!H44</f>
        <v>#DIV/0!</v>
      </c>
      <c r="G10" s="285" t="e">
        <f>'10 year Proforma'!I44</f>
        <v>#DIV/0!</v>
      </c>
      <c r="H10" s="285" t="e">
        <f>'10 year Proforma'!J44</f>
        <v>#DIV/0!</v>
      </c>
      <c r="I10" s="285" t="e">
        <f>'10 year Proforma'!K44</f>
        <v>#DIV/0!</v>
      </c>
      <c r="J10" s="285" t="e">
        <f>'10 year Proforma'!L44</f>
        <v>#DIV/0!</v>
      </c>
      <c r="K10" s="285" t="e">
        <f>'10 year Proforma'!M44</f>
        <v>#DIV/0!</v>
      </c>
      <c r="L10" s="285" t="e">
        <f>'10 year Proforma'!N44</f>
        <v>#DIV/0!</v>
      </c>
      <c r="M10" s="303" t="e">
        <f>'10 year Proforma'!O44</f>
        <v>#DIV/0!</v>
      </c>
      <c r="N10" s="290"/>
      <c r="O10" s="294" t="e">
        <f>SUM(D10:M10)</f>
        <v>#DIV/0!</v>
      </c>
    </row>
    <row r="11" spans="2:15" ht="35.1" customHeight="1" x14ac:dyDescent="0.4">
      <c r="B11" s="799" t="s">
        <v>180</v>
      </c>
      <c r="C11" s="800"/>
      <c r="D11" s="304"/>
      <c r="E11" s="286"/>
      <c r="F11" s="286"/>
      <c r="G11" s="286"/>
      <c r="H11" s="286"/>
      <c r="I11" s="286"/>
      <c r="J11" s="286"/>
      <c r="K11" s="286"/>
      <c r="L11" s="286"/>
      <c r="M11" s="305"/>
      <c r="N11" s="292" t="e">
        <f>'10 year Proforma'!T26</f>
        <v>#DIV/0!</v>
      </c>
      <c r="O11" s="298"/>
    </row>
    <row r="12" spans="2:15" ht="35.1" customHeight="1" x14ac:dyDescent="0.4">
      <c r="B12" s="799" t="s">
        <v>165</v>
      </c>
      <c r="C12" s="800"/>
      <c r="D12" s="304"/>
      <c r="E12" s="286"/>
      <c r="F12" s="286"/>
      <c r="G12" s="286"/>
      <c r="H12" s="286"/>
      <c r="I12" s="286"/>
      <c r="J12" s="286"/>
      <c r="K12" s="286"/>
      <c r="L12" s="286"/>
      <c r="M12" s="305"/>
      <c r="N12" s="293"/>
      <c r="O12" s="294" t="e">
        <f>N11/C7</f>
        <v>#DIV/0!</v>
      </c>
    </row>
    <row r="13" spans="2:15" ht="35.1" customHeight="1" thickBot="1" x14ac:dyDescent="0.45">
      <c r="B13" s="792" t="s">
        <v>166</v>
      </c>
      <c r="C13" s="793"/>
      <c r="D13" s="306"/>
      <c r="E13" s="287"/>
      <c r="F13" s="287"/>
      <c r="G13" s="287"/>
      <c r="H13" s="287"/>
      <c r="I13" s="287"/>
      <c r="J13" s="287"/>
      <c r="K13" s="287"/>
      <c r="L13" s="287"/>
      <c r="M13" s="307"/>
      <c r="N13" s="295"/>
      <c r="O13" s="299" t="e">
        <f>O10+O12</f>
        <v>#DIV/0!</v>
      </c>
    </row>
    <row r="14" spans="2:15" ht="35.1" customHeight="1" thickBot="1" x14ac:dyDescent="0.4">
      <c r="B14" s="801" t="s">
        <v>60</v>
      </c>
      <c r="C14" s="802"/>
      <c r="D14" s="287"/>
      <c r="E14" s="287"/>
      <c r="F14" s="287"/>
      <c r="G14" s="287"/>
      <c r="H14" s="287"/>
      <c r="I14" s="287"/>
      <c r="J14" s="287"/>
      <c r="K14" s="287"/>
      <c r="L14" s="287"/>
      <c r="M14" s="287"/>
      <c r="N14" s="288"/>
      <c r="O14" s="296" t="e">
        <f>'10 year Proforma'!T28</f>
        <v>#DIV/0!</v>
      </c>
    </row>
    <row r="16" spans="2:15" ht="13.15" thickBot="1" x14ac:dyDescent="0.4"/>
    <row r="17" spans="2:15" ht="18" thickBot="1" x14ac:dyDescent="0.55000000000000004">
      <c r="B17" s="794" t="s">
        <v>192</v>
      </c>
      <c r="C17" s="795"/>
      <c r="D17" s="795"/>
      <c r="E17" s="795"/>
      <c r="F17" s="795"/>
      <c r="G17" s="795"/>
      <c r="H17" s="795"/>
      <c r="I17" s="795"/>
      <c r="J17" s="795"/>
      <c r="K17" s="795"/>
      <c r="L17" s="795"/>
      <c r="M17" s="795"/>
      <c r="N17" s="795"/>
      <c r="O17" s="796"/>
    </row>
    <row r="18" spans="2:15" ht="25.5" customHeight="1" thickBot="1" x14ac:dyDescent="0.45">
      <c r="B18" s="281"/>
      <c r="C18" s="282"/>
      <c r="D18" s="325" t="s">
        <v>0</v>
      </c>
      <c r="E18" s="326" t="s">
        <v>1</v>
      </c>
      <c r="F18" s="326" t="s">
        <v>158</v>
      </c>
      <c r="G18" s="326" t="s">
        <v>3</v>
      </c>
      <c r="H18" s="326" t="s">
        <v>4</v>
      </c>
      <c r="I18" s="326" t="s">
        <v>42</v>
      </c>
      <c r="J18" s="326" t="s">
        <v>43</v>
      </c>
      <c r="K18" s="326" t="s">
        <v>44</v>
      </c>
      <c r="L18" s="326" t="s">
        <v>159</v>
      </c>
      <c r="M18" s="326" t="s">
        <v>160</v>
      </c>
      <c r="N18" s="316" t="s">
        <v>163</v>
      </c>
      <c r="O18" s="316"/>
    </row>
    <row r="19" spans="2:15" ht="35.1" customHeight="1" x14ac:dyDescent="0.4">
      <c r="B19" s="797" t="s">
        <v>164</v>
      </c>
      <c r="C19" s="798"/>
      <c r="D19" s="300">
        <f>'10 year Proforma'!F41</f>
        <v>0</v>
      </c>
      <c r="E19" s="289">
        <f>'10 year Proforma'!G41</f>
        <v>0</v>
      </c>
      <c r="F19" s="289">
        <f>'10 year Proforma'!H41</f>
        <v>0</v>
      </c>
      <c r="G19" s="289">
        <f>'10 year Proforma'!I41</f>
        <v>0</v>
      </c>
      <c r="H19" s="289">
        <f>'10 year Proforma'!J41</f>
        <v>0</v>
      </c>
      <c r="I19" s="289">
        <f>'10 year Proforma'!K41</f>
        <v>0</v>
      </c>
      <c r="J19" s="289">
        <f>'10 year Proforma'!L41</f>
        <v>0</v>
      </c>
      <c r="K19" s="289">
        <f>'10 year Proforma'!M41</f>
        <v>0</v>
      </c>
      <c r="L19" s="289">
        <f>'10 year Proforma'!N41</f>
        <v>0</v>
      </c>
      <c r="M19" s="301">
        <f>'10 year Proforma'!O41</f>
        <v>0</v>
      </c>
      <c r="N19" s="323">
        <f>SUM(D19:M19)</f>
        <v>0</v>
      </c>
      <c r="O19" s="297"/>
    </row>
    <row r="20" spans="2:15" ht="35.1" customHeight="1" x14ac:dyDescent="0.4">
      <c r="B20" s="799" t="s">
        <v>184</v>
      </c>
      <c r="C20" s="803"/>
      <c r="D20" s="327">
        <f>'10 year Proforma'!F41</f>
        <v>0</v>
      </c>
      <c r="E20" s="328">
        <f>'10 year Proforma'!G40</f>
        <v>0</v>
      </c>
      <c r="F20" s="328">
        <f>'10 year Proforma'!H40</f>
        <v>0</v>
      </c>
      <c r="G20" s="328">
        <f>'10 year Proforma'!I40</f>
        <v>0</v>
      </c>
      <c r="H20" s="328">
        <f>'10 year Proforma'!J40</f>
        <v>0</v>
      </c>
      <c r="I20" s="328">
        <f>'10 year Proforma'!K40</f>
        <v>0</v>
      </c>
      <c r="J20" s="328">
        <f>'10 year Proforma'!L40</f>
        <v>0</v>
      </c>
      <c r="K20" s="328">
        <f>'10 year Proforma'!M40</f>
        <v>0</v>
      </c>
      <c r="L20" s="328">
        <f>'10 year Proforma'!N40</f>
        <v>0</v>
      </c>
      <c r="M20" s="329">
        <f>'10 year Proforma'!N40</f>
        <v>0</v>
      </c>
      <c r="N20" s="324">
        <f>SUM(D20:M20)</f>
        <v>0</v>
      </c>
      <c r="O20" s="298"/>
    </row>
    <row r="21" spans="2:15" ht="35.1" customHeight="1" x14ac:dyDescent="0.4">
      <c r="B21" s="799" t="s">
        <v>180</v>
      </c>
      <c r="C21" s="800"/>
      <c r="D21" s="330" t="e">
        <f>'10 year Proforma'!T20</f>
        <v>#DIV/0!</v>
      </c>
      <c r="E21" s="331"/>
      <c r="F21" s="331"/>
      <c r="G21" s="331"/>
      <c r="H21" s="331"/>
      <c r="I21" s="331"/>
      <c r="J21" s="331"/>
      <c r="K21" s="331"/>
      <c r="L21" s="331"/>
      <c r="M21" s="332"/>
      <c r="N21" s="324" t="e">
        <f>'10 year Proforma'!T20</f>
        <v>#DIV/0!</v>
      </c>
      <c r="O21" s="298"/>
    </row>
    <row r="22" spans="2:15" ht="35.1" customHeight="1" thickBot="1" x14ac:dyDescent="0.45">
      <c r="B22" s="792" t="s">
        <v>183</v>
      </c>
      <c r="C22" s="793"/>
      <c r="D22" s="333"/>
      <c r="E22" s="334"/>
      <c r="F22" s="334"/>
      <c r="G22" s="334"/>
      <c r="H22" s="334"/>
      <c r="I22" s="334"/>
      <c r="J22" s="334"/>
      <c r="K22" s="334"/>
      <c r="L22" s="334"/>
      <c r="M22" s="335"/>
      <c r="N22" s="336" t="e">
        <f>N19+N20+N21</f>
        <v>#DIV/0!</v>
      </c>
      <c r="O22" s="299"/>
    </row>
  </sheetData>
  <mergeCells count="13">
    <mergeCell ref="B13:C13"/>
    <mergeCell ref="B20:C20"/>
    <mergeCell ref="B6:O6"/>
    <mergeCell ref="D7:N7"/>
    <mergeCell ref="B9:C9"/>
    <mergeCell ref="B10:C10"/>
    <mergeCell ref="B11:C11"/>
    <mergeCell ref="B12:C12"/>
    <mergeCell ref="B22:C22"/>
    <mergeCell ref="B17:O17"/>
    <mergeCell ref="B19:C19"/>
    <mergeCell ref="B21:C21"/>
    <mergeCell ref="B14:C14"/>
  </mergeCells>
  <phoneticPr fontId="4"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O60"/>
  <sheetViews>
    <sheetView topLeftCell="B13" zoomScaleNormal="100" workbookViewId="0">
      <selection activeCell="G37" sqref="G37"/>
    </sheetView>
  </sheetViews>
  <sheetFormatPr defaultRowHeight="12.75" x14ac:dyDescent="0.35"/>
  <cols>
    <col min="1" max="1" width="1.1328125" customWidth="1"/>
    <col min="2" max="2" width="0.73046875" customWidth="1"/>
    <col min="3" max="3" width="5.73046875" customWidth="1"/>
    <col min="4" max="4" width="14.73046875" customWidth="1"/>
    <col min="5" max="5" width="5.3984375" customWidth="1"/>
    <col min="6" max="15" width="9.73046875" customWidth="1"/>
  </cols>
  <sheetData>
    <row r="1" spans="3:15" ht="6" customHeight="1" thickBot="1" x14ac:dyDescent="0.4"/>
    <row r="2" spans="3:15" ht="18" thickBot="1" x14ac:dyDescent="0.55000000000000004">
      <c r="C2" s="821" t="s">
        <v>185</v>
      </c>
      <c r="D2" s="822"/>
      <c r="E2" s="822"/>
      <c r="F2" s="822"/>
      <c r="G2" s="822"/>
      <c r="H2" s="822"/>
      <c r="I2" s="822"/>
      <c r="J2" s="822"/>
      <c r="K2" s="822"/>
      <c r="L2" s="822"/>
      <c r="M2" s="822"/>
      <c r="N2" s="822"/>
      <c r="O2" s="823"/>
    </row>
    <row r="3" spans="3:15" ht="18.600000000000001" customHeight="1" thickBot="1" x14ac:dyDescent="0.45">
      <c r="C3" s="23"/>
      <c r="D3" s="24"/>
      <c r="E3" s="24"/>
      <c r="F3" s="367" t="s">
        <v>0</v>
      </c>
      <c r="G3" s="367" t="s">
        <v>1</v>
      </c>
      <c r="H3" s="367" t="s">
        <v>2</v>
      </c>
      <c r="I3" s="367" t="s">
        <v>3</v>
      </c>
      <c r="J3" s="368" t="s">
        <v>4</v>
      </c>
      <c r="K3" s="372" t="s">
        <v>42</v>
      </c>
      <c r="L3" s="367" t="s">
        <v>43</v>
      </c>
      <c r="M3" s="367" t="s">
        <v>44</v>
      </c>
      <c r="N3" s="367" t="s">
        <v>45</v>
      </c>
      <c r="O3" s="368" t="s">
        <v>46</v>
      </c>
    </row>
    <row r="4" spans="3:15" ht="15.4" thickBot="1" x14ac:dyDescent="0.45">
      <c r="C4" s="810" t="s">
        <v>5</v>
      </c>
      <c r="D4" s="811"/>
      <c r="E4" s="811"/>
      <c r="F4" s="49"/>
      <c r="G4" s="47"/>
      <c r="H4" s="47"/>
      <c r="I4" s="47"/>
      <c r="J4" s="47"/>
      <c r="K4" s="49"/>
      <c r="L4" s="47"/>
      <c r="M4" s="47"/>
      <c r="N4" s="47"/>
      <c r="O4" s="48"/>
    </row>
    <row r="5" spans="3:15" x14ac:dyDescent="0.35">
      <c r="C5" s="816" t="s">
        <v>30</v>
      </c>
      <c r="D5" s="817"/>
      <c r="E5" s="817"/>
      <c r="F5" s="52">
        <f>'10 year Proforma'!F11</f>
        <v>0</v>
      </c>
      <c r="G5" s="50">
        <f>'10 year Proforma'!G11</f>
        <v>0</v>
      </c>
      <c r="H5" s="50">
        <f>'10 year Proforma'!H11</f>
        <v>0</v>
      </c>
      <c r="I5" s="50">
        <f>'10 year Proforma'!I11</f>
        <v>0</v>
      </c>
      <c r="J5" s="50">
        <f>'10 year Proforma'!J11</f>
        <v>0</v>
      </c>
      <c r="K5" s="52">
        <f>'10 year Proforma'!K11</f>
        <v>0</v>
      </c>
      <c r="L5" s="50">
        <f>'10 year Proforma'!L11</f>
        <v>0</v>
      </c>
      <c r="M5" s="50">
        <f>'10 year Proforma'!M11</f>
        <v>0</v>
      </c>
      <c r="N5" s="50">
        <f>'10 year Proforma'!N11</f>
        <v>0</v>
      </c>
      <c r="O5" s="51">
        <f>'10 year Proforma'!O11</f>
        <v>0</v>
      </c>
    </row>
    <row r="6" spans="3:15" x14ac:dyDescent="0.35">
      <c r="C6" s="816" t="s">
        <v>28</v>
      </c>
      <c r="D6" s="817"/>
      <c r="E6" s="817"/>
      <c r="F6" s="55">
        <f>'10 year Proforma'!F12</f>
        <v>0</v>
      </c>
      <c r="G6" s="53">
        <f>'10 year Proforma'!G12</f>
        <v>0</v>
      </c>
      <c r="H6" s="53">
        <f>'10 year Proforma'!H12</f>
        <v>0</v>
      </c>
      <c r="I6" s="53">
        <f>'10 year Proforma'!I12</f>
        <v>0</v>
      </c>
      <c r="J6" s="53">
        <f>'10 year Proforma'!O12</f>
        <v>0</v>
      </c>
      <c r="K6" s="55">
        <f>'10 year Proforma'!K12</f>
        <v>0</v>
      </c>
      <c r="L6" s="53">
        <f>'10 year Proforma'!L12</f>
        <v>0</v>
      </c>
      <c r="M6" s="53">
        <f>'10 year Proforma'!M12</f>
        <v>0</v>
      </c>
      <c r="N6" s="53">
        <f>'10 year Proforma'!N12</f>
        <v>0</v>
      </c>
      <c r="O6" s="54">
        <f>'10 year Proforma'!O12</f>
        <v>0</v>
      </c>
    </row>
    <row r="7" spans="3:15" x14ac:dyDescent="0.35">
      <c r="C7" s="816" t="s">
        <v>29</v>
      </c>
      <c r="D7" s="817"/>
      <c r="E7" s="817"/>
      <c r="F7" s="370">
        <f>'10 year Proforma'!F14</f>
        <v>0</v>
      </c>
      <c r="G7" s="369">
        <f>'10 year Proforma'!G14</f>
        <v>0</v>
      </c>
      <c r="H7" s="369">
        <f>'10 year Proforma'!H14</f>
        <v>0</v>
      </c>
      <c r="I7" s="369">
        <f>'10 year Proforma'!I14</f>
        <v>0</v>
      </c>
      <c r="J7" s="369">
        <f>'10 year Proforma'!J14</f>
        <v>0</v>
      </c>
      <c r="K7" s="370">
        <f>'10 year Proforma'!K14</f>
        <v>0</v>
      </c>
      <c r="L7" s="369">
        <f>'10 year Proforma'!L14</f>
        <v>0</v>
      </c>
      <c r="M7" s="369">
        <f>'10 year Proforma'!M14</f>
        <v>0</v>
      </c>
      <c r="N7" s="369">
        <f>'10 year Proforma'!N14</f>
        <v>0</v>
      </c>
      <c r="O7" s="371">
        <f>'10 year Proforma'!O14</f>
        <v>0</v>
      </c>
    </row>
    <row r="8" spans="3:15" x14ac:dyDescent="0.35">
      <c r="C8" s="807" t="s">
        <v>33</v>
      </c>
      <c r="D8" s="817"/>
      <c r="E8" s="817"/>
      <c r="F8" s="55">
        <f>'10 year Proforma'!F16</f>
        <v>0</v>
      </c>
      <c r="G8" s="53">
        <f>'10 year Proforma'!G16</f>
        <v>0</v>
      </c>
      <c r="H8" s="53">
        <f>'10 year Proforma'!H16</f>
        <v>0</v>
      </c>
      <c r="I8" s="53">
        <f>'10 year Proforma'!I16</f>
        <v>0</v>
      </c>
      <c r="J8" s="53">
        <f>'10 year Proforma'!O16</f>
        <v>0</v>
      </c>
      <c r="K8" s="55">
        <f>'10 year Proforma'!K16</f>
        <v>0</v>
      </c>
      <c r="L8" s="53">
        <f>'10 year Proforma'!L16</f>
        <v>0</v>
      </c>
      <c r="M8" s="53">
        <f>'10 year Proforma'!M16</f>
        <v>0</v>
      </c>
      <c r="N8" s="53">
        <f>'10 year Proforma'!N16</f>
        <v>0</v>
      </c>
      <c r="O8" s="54">
        <f>'10 year Proforma'!O16</f>
        <v>0</v>
      </c>
    </row>
    <row r="9" spans="3:15" x14ac:dyDescent="0.35">
      <c r="C9" s="807" t="s">
        <v>34</v>
      </c>
      <c r="D9" s="817"/>
      <c r="E9" s="817"/>
      <c r="F9" s="55">
        <f>'10 year Proforma'!F18</f>
        <v>0</v>
      </c>
      <c r="G9" s="53">
        <f>'10 year Proforma'!G18</f>
        <v>0</v>
      </c>
      <c r="H9" s="53">
        <f>'10 year Proforma'!H18</f>
        <v>0</v>
      </c>
      <c r="I9" s="53">
        <f>'10 year Proforma'!I18</f>
        <v>0</v>
      </c>
      <c r="J9" s="53">
        <f>'10 year Proforma'!O18</f>
        <v>0</v>
      </c>
      <c r="K9" s="55">
        <f>'10 year Proforma'!K18</f>
        <v>0</v>
      </c>
      <c r="L9" s="53">
        <f>'10 year Proforma'!L18</f>
        <v>0</v>
      </c>
      <c r="M9" s="53">
        <f>'10 year Proforma'!M18</f>
        <v>0</v>
      </c>
      <c r="N9" s="53">
        <f>'10 year Proforma'!N18</f>
        <v>0</v>
      </c>
      <c r="O9" s="54">
        <f>'10 year Proforma'!O18</f>
        <v>0</v>
      </c>
    </row>
    <row r="10" spans="3:15" x14ac:dyDescent="0.35">
      <c r="C10" s="816" t="s">
        <v>6</v>
      </c>
      <c r="D10" s="817"/>
      <c r="E10" s="817"/>
      <c r="F10" s="52">
        <f>'10 year Proforma'!F19</f>
        <v>0</v>
      </c>
      <c r="G10" s="50">
        <f>'10 year Proforma'!G19</f>
        <v>0</v>
      </c>
      <c r="H10" s="50">
        <f>'10 year Proforma'!H19</f>
        <v>0</v>
      </c>
      <c r="I10" s="50">
        <f>'10 year Proforma'!I19</f>
        <v>0</v>
      </c>
      <c r="J10" s="50">
        <f>'10 year Proforma'!O19</f>
        <v>0</v>
      </c>
      <c r="K10" s="52">
        <f>'10 year Proforma'!K19</f>
        <v>0</v>
      </c>
      <c r="L10" s="50">
        <f>'10 year Proforma'!L19</f>
        <v>0</v>
      </c>
      <c r="M10" s="50">
        <f>'10 year Proforma'!M19</f>
        <v>0</v>
      </c>
      <c r="N10" s="50">
        <f>'10 year Proforma'!N19</f>
        <v>0</v>
      </c>
      <c r="O10" s="51">
        <f>'10 year Proforma'!O19</f>
        <v>0</v>
      </c>
    </row>
    <row r="11" spans="3:15" x14ac:dyDescent="0.35">
      <c r="C11" s="816" t="s">
        <v>27</v>
      </c>
      <c r="D11" s="817"/>
      <c r="E11" s="817"/>
      <c r="F11" s="52">
        <f>'10 year Proforma'!F20</f>
        <v>0</v>
      </c>
      <c r="G11" s="50">
        <f>'10 year Proforma'!G20</f>
        <v>0</v>
      </c>
      <c r="H11" s="50">
        <f>'10 year Proforma'!H20</f>
        <v>0</v>
      </c>
      <c r="I11" s="50">
        <f>'10 year Proforma'!I20</f>
        <v>0</v>
      </c>
      <c r="J11" s="50">
        <f>'10 year Proforma'!O20</f>
        <v>0</v>
      </c>
      <c r="K11" s="52">
        <f>'10 year Proforma'!K20</f>
        <v>0</v>
      </c>
      <c r="L11" s="50">
        <f>'10 year Proforma'!L20</f>
        <v>0</v>
      </c>
      <c r="M11" s="50">
        <f>'10 year Proforma'!M20</f>
        <v>0</v>
      </c>
      <c r="N11" s="50">
        <f>'10 year Proforma'!N20</f>
        <v>0</v>
      </c>
      <c r="O11" s="51">
        <f>'10 year Proforma'!O20</f>
        <v>0</v>
      </c>
    </row>
    <row r="12" spans="3:15" ht="13.15" thickBot="1" x14ac:dyDescent="0.4">
      <c r="C12" s="816" t="s">
        <v>7</v>
      </c>
      <c r="D12" s="817"/>
      <c r="E12" s="817"/>
      <c r="F12" s="58">
        <f>'10 year Proforma'!F21</f>
        <v>0</v>
      </c>
      <c r="G12" s="56">
        <f>'10 year Proforma'!G21</f>
        <v>0</v>
      </c>
      <c r="H12" s="56">
        <f>'10 year Proforma'!H21</f>
        <v>0</v>
      </c>
      <c r="I12" s="56">
        <f>'10 year Proforma'!I21</f>
        <v>0</v>
      </c>
      <c r="J12" s="56">
        <f>'10 year Proforma'!O21</f>
        <v>0</v>
      </c>
      <c r="K12" s="58">
        <f>'10 year Proforma'!K21</f>
        <v>0</v>
      </c>
      <c r="L12" s="56">
        <f>'10 year Proforma'!L21</f>
        <v>0</v>
      </c>
      <c r="M12" s="56">
        <f>'10 year Proforma'!M21</f>
        <v>0</v>
      </c>
      <c r="N12" s="56">
        <f>'10 year Proforma'!N21</f>
        <v>0</v>
      </c>
      <c r="O12" s="57">
        <f>'10 year Proforma'!O21</f>
        <v>0</v>
      </c>
    </row>
    <row r="13" spans="3:15" ht="6.6" customHeight="1" thickTop="1" thickBot="1" x14ac:dyDescent="0.4">
      <c r="C13" s="22"/>
      <c r="D13" s="19"/>
      <c r="E13" s="25"/>
      <c r="F13" s="50"/>
      <c r="G13" s="50"/>
      <c r="H13" s="50"/>
      <c r="I13" s="50"/>
      <c r="J13" s="51"/>
      <c r="K13" s="52"/>
      <c r="L13" s="50"/>
      <c r="M13" s="50"/>
      <c r="N13" s="50"/>
      <c r="O13" s="51"/>
    </row>
    <row r="14" spans="3:15" ht="13.5" thickBot="1" x14ac:dyDescent="0.45">
      <c r="C14" s="818" t="s">
        <v>38</v>
      </c>
      <c r="D14" s="819"/>
      <c r="E14" s="820"/>
      <c r="F14" s="77">
        <f>'10 year Proforma'!F22</f>
        <v>0</v>
      </c>
      <c r="G14" s="78">
        <f>'10 year Proforma'!G22</f>
        <v>0</v>
      </c>
      <c r="H14" s="78">
        <f>'10 year Proforma'!H22</f>
        <v>0</v>
      </c>
      <c r="I14" s="78">
        <f>'10 year Proforma'!I22</f>
        <v>0</v>
      </c>
      <c r="J14" s="79">
        <f>'10 year Proforma'!O22</f>
        <v>0</v>
      </c>
      <c r="K14" s="77">
        <f>'10 year Proforma'!K22</f>
        <v>0</v>
      </c>
      <c r="L14" s="78">
        <f>'10 year Proforma'!L22</f>
        <v>0</v>
      </c>
      <c r="M14" s="78">
        <f>'10 year Proforma'!M22</f>
        <v>0</v>
      </c>
      <c r="N14" s="78">
        <f>'10 year Proforma'!N22</f>
        <v>0</v>
      </c>
      <c r="O14" s="79">
        <f>'10 year Proforma'!O22</f>
        <v>0</v>
      </c>
    </row>
    <row r="15" spans="3:15" ht="15.4" thickBot="1" x14ac:dyDescent="0.45">
      <c r="C15" s="810" t="s">
        <v>8</v>
      </c>
      <c r="D15" s="811"/>
      <c r="E15" s="812"/>
      <c r="F15" s="59"/>
      <c r="G15" s="59"/>
      <c r="H15" s="59"/>
      <c r="I15" s="59"/>
      <c r="J15" s="60"/>
      <c r="K15" s="61"/>
      <c r="L15" s="59"/>
      <c r="M15" s="59"/>
      <c r="N15" s="59"/>
      <c r="O15" s="60"/>
    </row>
    <row r="16" spans="3:15" x14ac:dyDescent="0.35">
      <c r="C16" s="813" t="s">
        <v>9</v>
      </c>
      <c r="D16" s="814"/>
      <c r="E16" s="815"/>
      <c r="F16" s="62">
        <f>'10 year Proforma'!F25</f>
        <v>0</v>
      </c>
      <c r="G16" s="62">
        <f>'10 year Proforma'!G25</f>
        <v>0</v>
      </c>
      <c r="H16" s="62">
        <f>'10 year Proforma'!H25</f>
        <v>0</v>
      </c>
      <c r="I16" s="62">
        <f>'10 year Proforma'!I25</f>
        <v>0</v>
      </c>
      <c r="J16" s="63">
        <f>'10 year Proforma'!O25</f>
        <v>0</v>
      </c>
      <c r="K16" s="64">
        <f>'10 year Proforma'!K25</f>
        <v>0</v>
      </c>
      <c r="L16" s="62">
        <f>'10 year Proforma'!L25</f>
        <v>0</v>
      </c>
      <c r="M16" s="62">
        <f>'10 year Proforma'!M25</f>
        <v>0</v>
      </c>
      <c r="N16" s="62">
        <f>'10 year Proforma'!N25</f>
        <v>0</v>
      </c>
      <c r="O16" s="63">
        <f>'10 year Proforma'!O25</f>
        <v>0</v>
      </c>
    </row>
    <row r="17" spans="3:15" x14ac:dyDescent="0.35">
      <c r="C17" s="807" t="s">
        <v>10</v>
      </c>
      <c r="D17" s="808"/>
      <c r="E17" s="809"/>
      <c r="F17" s="62">
        <f>'10 year Proforma'!F26</f>
        <v>0</v>
      </c>
      <c r="G17" s="62">
        <f>'10 year Proforma'!G26</f>
        <v>0</v>
      </c>
      <c r="H17" s="62">
        <f>'10 year Proforma'!H26</f>
        <v>0</v>
      </c>
      <c r="I17" s="62">
        <f>'10 year Proforma'!I26</f>
        <v>0</v>
      </c>
      <c r="J17" s="63">
        <f>'10 year Proforma'!O26</f>
        <v>0</v>
      </c>
      <c r="K17" s="64">
        <f>'10 year Proforma'!K26</f>
        <v>0</v>
      </c>
      <c r="L17" s="62">
        <f>'10 year Proforma'!L26</f>
        <v>0</v>
      </c>
      <c r="M17" s="62">
        <f>'10 year Proforma'!M26</f>
        <v>0</v>
      </c>
      <c r="N17" s="62">
        <f>'10 year Proforma'!N26</f>
        <v>0</v>
      </c>
      <c r="O17" s="63">
        <f>'10 year Proforma'!O26</f>
        <v>0</v>
      </c>
    </row>
    <row r="18" spans="3:15" x14ac:dyDescent="0.35">
      <c r="C18" s="807" t="s">
        <v>11</v>
      </c>
      <c r="D18" s="808"/>
      <c r="E18" s="809"/>
      <c r="F18" s="62">
        <f>'10 year Proforma'!F27</f>
        <v>0</v>
      </c>
      <c r="G18" s="62">
        <f>'10 year Proforma'!G27</f>
        <v>0</v>
      </c>
      <c r="H18" s="62">
        <f>'10 year Proforma'!H27</f>
        <v>0</v>
      </c>
      <c r="I18" s="62">
        <f>'10 year Proforma'!I27</f>
        <v>0</v>
      </c>
      <c r="J18" s="63">
        <f>'10 year Proforma'!O27</f>
        <v>0</v>
      </c>
      <c r="K18" s="64">
        <f>'10 year Proforma'!K27</f>
        <v>0</v>
      </c>
      <c r="L18" s="62">
        <f>'10 year Proforma'!L27</f>
        <v>0</v>
      </c>
      <c r="M18" s="62">
        <f>'10 year Proforma'!M27</f>
        <v>0</v>
      </c>
      <c r="N18" s="62">
        <f>'10 year Proforma'!N27</f>
        <v>0</v>
      </c>
      <c r="O18" s="63">
        <f>'10 year Proforma'!O27</f>
        <v>0</v>
      </c>
    </row>
    <row r="19" spans="3:15" x14ac:dyDescent="0.35">
      <c r="C19" s="807" t="s">
        <v>12</v>
      </c>
      <c r="D19" s="808"/>
      <c r="E19" s="809"/>
      <c r="F19" s="62">
        <f>'10 year Proforma'!F28</f>
        <v>0</v>
      </c>
      <c r="G19" s="62">
        <f>'10 year Proforma'!G28</f>
        <v>0</v>
      </c>
      <c r="H19" s="62">
        <f>'10 year Proforma'!H28</f>
        <v>0</v>
      </c>
      <c r="I19" s="62">
        <f>'10 year Proforma'!I28</f>
        <v>0</v>
      </c>
      <c r="J19" s="63">
        <f>'10 year Proforma'!O28</f>
        <v>0</v>
      </c>
      <c r="K19" s="64">
        <f>'10 year Proforma'!K28</f>
        <v>0</v>
      </c>
      <c r="L19" s="62">
        <f>'10 year Proforma'!L28</f>
        <v>0</v>
      </c>
      <c r="M19" s="62">
        <f>'10 year Proforma'!M28</f>
        <v>0</v>
      </c>
      <c r="N19" s="62">
        <f>'10 year Proforma'!N28</f>
        <v>0</v>
      </c>
      <c r="O19" s="63">
        <f>'10 year Proforma'!O28</f>
        <v>0</v>
      </c>
    </row>
    <row r="20" spans="3:15" x14ac:dyDescent="0.35">
      <c r="C20" s="807" t="s">
        <v>25</v>
      </c>
      <c r="D20" s="808"/>
      <c r="E20" s="809"/>
      <c r="F20" s="62">
        <f>'10 year Proforma'!F29</f>
        <v>0</v>
      </c>
      <c r="G20" s="62">
        <f>'10 year Proforma'!G29</f>
        <v>0</v>
      </c>
      <c r="H20" s="62">
        <f>'10 year Proforma'!H29</f>
        <v>0</v>
      </c>
      <c r="I20" s="62">
        <f>'10 year Proforma'!I29</f>
        <v>0</v>
      </c>
      <c r="J20" s="63">
        <f>'10 year Proforma'!O29</f>
        <v>0</v>
      </c>
      <c r="K20" s="64">
        <f>'10 year Proforma'!K29</f>
        <v>0</v>
      </c>
      <c r="L20" s="62">
        <f>'10 year Proforma'!L29</f>
        <v>0</v>
      </c>
      <c r="M20" s="62">
        <f>'10 year Proforma'!M29</f>
        <v>0</v>
      </c>
      <c r="N20" s="62">
        <f>'10 year Proforma'!N29</f>
        <v>0</v>
      </c>
      <c r="O20" s="63">
        <f>'10 year Proforma'!O29</f>
        <v>0</v>
      </c>
    </row>
    <row r="21" spans="3:15" x14ac:dyDescent="0.35">
      <c r="C21" s="807" t="s">
        <v>13</v>
      </c>
      <c r="D21" s="808"/>
      <c r="E21" s="809"/>
      <c r="F21" s="62">
        <f>'10 year Proforma'!F30</f>
        <v>0</v>
      </c>
      <c r="G21" s="62">
        <f>'10 year Proforma'!G30</f>
        <v>0</v>
      </c>
      <c r="H21" s="62">
        <f>'10 year Proforma'!H30</f>
        <v>0</v>
      </c>
      <c r="I21" s="62">
        <f>'10 year Proforma'!I30</f>
        <v>0</v>
      </c>
      <c r="J21" s="63">
        <f>'10 year Proforma'!O30</f>
        <v>0</v>
      </c>
      <c r="K21" s="64">
        <f>'10 year Proforma'!K30</f>
        <v>0</v>
      </c>
      <c r="L21" s="62">
        <f>'10 year Proforma'!L30</f>
        <v>0</v>
      </c>
      <c r="M21" s="62">
        <f>'10 year Proforma'!M30</f>
        <v>0</v>
      </c>
      <c r="N21" s="62">
        <f>'10 year Proforma'!N30</f>
        <v>0</v>
      </c>
      <c r="O21" s="63">
        <f>'10 year Proforma'!O30</f>
        <v>0</v>
      </c>
    </row>
    <row r="22" spans="3:15" x14ac:dyDescent="0.35">
      <c r="C22" s="807" t="s">
        <v>26</v>
      </c>
      <c r="D22" s="808"/>
      <c r="E22" s="809"/>
      <c r="F22" s="62">
        <f>'10 year Proforma'!F31</f>
        <v>0</v>
      </c>
      <c r="G22" s="62">
        <f>'10 year Proforma'!G31</f>
        <v>0</v>
      </c>
      <c r="H22" s="62">
        <f>'10 year Proforma'!H31</f>
        <v>0</v>
      </c>
      <c r="I22" s="62">
        <f>'10 year Proforma'!I31</f>
        <v>0</v>
      </c>
      <c r="J22" s="63">
        <f>'10 year Proforma'!O31</f>
        <v>0</v>
      </c>
      <c r="K22" s="64">
        <f>'10 year Proforma'!K31</f>
        <v>0</v>
      </c>
      <c r="L22" s="62">
        <f>'10 year Proforma'!L31</f>
        <v>0</v>
      </c>
      <c r="M22" s="62">
        <f>'10 year Proforma'!M31</f>
        <v>0</v>
      </c>
      <c r="N22" s="62">
        <f>'10 year Proforma'!N31</f>
        <v>0</v>
      </c>
      <c r="O22" s="63">
        <f>'10 year Proforma'!O31</f>
        <v>0</v>
      </c>
    </row>
    <row r="23" spans="3:15" x14ac:dyDescent="0.35">
      <c r="C23" s="807" t="s">
        <v>14</v>
      </c>
      <c r="D23" s="808"/>
      <c r="E23" s="809"/>
      <c r="F23" s="62">
        <f>'10 year Proforma'!F32</f>
        <v>0</v>
      </c>
      <c r="G23" s="62">
        <f>'10 year Proforma'!G32</f>
        <v>0</v>
      </c>
      <c r="H23" s="62">
        <f>'10 year Proforma'!H32</f>
        <v>0</v>
      </c>
      <c r="I23" s="62">
        <f>'10 year Proforma'!I32</f>
        <v>0</v>
      </c>
      <c r="J23" s="63">
        <f>'10 year Proforma'!O32</f>
        <v>0</v>
      </c>
      <c r="K23" s="64">
        <f>'10 year Proforma'!K32</f>
        <v>0</v>
      </c>
      <c r="L23" s="62">
        <f>'10 year Proforma'!L32</f>
        <v>0</v>
      </c>
      <c r="M23" s="62">
        <f>'10 year Proforma'!M32</f>
        <v>0</v>
      </c>
      <c r="N23" s="62">
        <f>'10 year Proforma'!N32</f>
        <v>0</v>
      </c>
      <c r="O23" s="63">
        <f>'10 year Proforma'!O32</f>
        <v>0</v>
      </c>
    </row>
    <row r="24" spans="3:15" ht="13.15" thickBot="1" x14ac:dyDescent="0.4">
      <c r="C24" s="807" t="s">
        <v>22</v>
      </c>
      <c r="D24" s="808"/>
      <c r="E24" s="809"/>
      <c r="F24" s="65">
        <f>'10 year Proforma'!F33</f>
        <v>0</v>
      </c>
      <c r="G24" s="65">
        <f>'10 year Proforma'!G33</f>
        <v>0</v>
      </c>
      <c r="H24" s="65">
        <f>'10 year Proforma'!H33</f>
        <v>0</v>
      </c>
      <c r="I24" s="65">
        <f>'10 year Proforma'!I33</f>
        <v>0</v>
      </c>
      <c r="J24" s="66">
        <f>'10 year Proforma'!O33</f>
        <v>0</v>
      </c>
      <c r="K24" s="67">
        <f>'10 year Proforma'!K33</f>
        <v>0</v>
      </c>
      <c r="L24" s="65">
        <f>'10 year Proforma'!L33</f>
        <v>0</v>
      </c>
      <c r="M24" s="65">
        <f>'10 year Proforma'!M33</f>
        <v>0</v>
      </c>
      <c r="N24" s="65">
        <f>'10 year Proforma'!N33</f>
        <v>0</v>
      </c>
      <c r="O24" s="66">
        <f>'10 year Proforma'!O33</f>
        <v>0</v>
      </c>
    </row>
    <row r="25" spans="3:15" ht="6.6" customHeight="1" thickTop="1" thickBot="1" x14ac:dyDescent="0.4">
      <c r="C25" s="74"/>
      <c r="D25" s="75"/>
      <c r="E25" s="76"/>
      <c r="F25" s="62"/>
      <c r="G25" s="62"/>
      <c r="H25" s="62"/>
      <c r="I25" s="62"/>
      <c r="J25" s="63"/>
      <c r="K25" s="64"/>
      <c r="L25" s="62"/>
      <c r="M25" s="62"/>
      <c r="N25" s="62"/>
      <c r="O25" s="63"/>
    </row>
    <row r="26" spans="3:15" ht="13.5" thickBot="1" x14ac:dyDescent="0.45">
      <c r="C26" s="818" t="s">
        <v>37</v>
      </c>
      <c r="D26" s="819"/>
      <c r="E26" s="820"/>
      <c r="F26" s="71">
        <f>'10 year Proforma'!F34</f>
        <v>0</v>
      </c>
      <c r="G26" s="72">
        <f>'10 year Proforma'!G34</f>
        <v>0</v>
      </c>
      <c r="H26" s="72">
        <f>'10 year Proforma'!H34</f>
        <v>0</v>
      </c>
      <c r="I26" s="72">
        <f>'10 year Proforma'!I34</f>
        <v>0</v>
      </c>
      <c r="J26" s="73">
        <f>'10 year Proforma'!O34</f>
        <v>0</v>
      </c>
      <c r="K26" s="71">
        <f>'10 year Proforma'!K34</f>
        <v>0</v>
      </c>
      <c r="L26" s="72">
        <f>'10 year Proforma'!L34</f>
        <v>0</v>
      </c>
      <c r="M26" s="72">
        <f>'10 year Proforma'!M34</f>
        <v>0</v>
      </c>
      <c r="N26" s="72">
        <f>'10 year Proforma'!N34</f>
        <v>0</v>
      </c>
      <c r="O26" s="73">
        <f>'10 year Proforma'!O34</f>
        <v>0</v>
      </c>
    </row>
    <row r="27" spans="3:15" ht="7.5" customHeight="1" x14ac:dyDescent="0.4">
      <c r="C27" s="834"/>
      <c r="D27" s="835"/>
      <c r="E27" s="836"/>
      <c r="F27" s="827"/>
      <c r="G27" s="828"/>
      <c r="H27" s="828"/>
      <c r="I27" s="828"/>
      <c r="J27" s="829"/>
      <c r="K27" s="827"/>
      <c r="L27" s="828"/>
      <c r="M27" s="828"/>
      <c r="N27" s="828"/>
      <c r="O27" s="829"/>
    </row>
    <row r="28" spans="3:15" x14ac:dyDescent="0.35">
      <c r="C28" s="816" t="s">
        <v>16</v>
      </c>
      <c r="D28" s="817"/>
      <c r="E28" s="833"/>
      <c r="F28" s="62">
        <f>'10 year Proforma'!F35</f>
        <v>0</v>
      </c>
      <c r="G28" s="62">
        <f>'10 year Proforma'!G35</f>
        <v>0</v>
      </c>
      <c r="H28" s="62">
        <f>'10 year Proforma'!H35</f>
        <v>0</v>
      </c>
      <c r="I28" s="62">
        <f>'10 year Proforma'!I35</f>
        <v>0</v>
      </c>
      <c r="J28" s="63">
        <f>'10 year Proforma'!O35</f>
        <v>0</v>
      </c>
      <c r="K28" s="64">
        <f>'10 year Proforma'!K35</f>
        <v>0</v>
      </c>
      <c r="L28" s="62">
        <f>'10 year Proforma'!L35</f>
        <v>0</v>
      </c>
      <c r="M28" s="62">
        <f>'10 year Proforma'!M35</f>
        <v>0</v>
      </c>
      <c r="N28" s="62">
        <f>'10 year Proforma'!N35</f>
        <v>0</v>
      </c>
      <c r="O28" s="63">
        <f>'10 year Proforma'!O35</f>
        <v>0</v>
      </c>
    </row>
    <row r="29" spans="3:15" x14ac:dyDescent="0.35">
      <c r="C29" s="816" t="s">
        <v>17</v>
      </c>
      <c r="D29" s="817"/>
      <c r="E29" s="833"/>
      <c r="F29" s="53">
        <f>'10 year Proforma'!F36</f>
        <v>0</v>
      </c>
      <c r="G29" s="53">
        <f>'10 year Proforma'!G36</f>
        <v>0</v>
      </c>
      <c r="H29" s="53">
        <f>'10 year Proforma'!H36</f>
        <v>0</v>
      </c>
      <c r="I29" s="53">
        <f>'10 year Proforma'!I36</f>
        <v>0</v>
      </c>
      <c r="J29" s="54">
        <f>'10 year Proforma'!O36</f>
        <v>0</v>
      </c>
      <c r="K29" s="55">
        <f>'10 year Proforma'!K36</f>
        <v>0</v>
      </c>
      <c r="L29" s="53">
        <f>'10 year Proforma'!L36</f>
        <v>0</v>
      </c>
      <c r="M29" s="53">
        <f>'10 year Proforma'!M36</f>
        <v>0</v>
      </c>
      <c r="N29" s="53">
        <f>'10 year Proforma'!N36</f>
        <v>0</v>
      </c>
      <c r="O29" s="54">
        <f>'10 year Proforma'!O36</f>
        <v>0</v>
      </c>
    </row>
    <row r="30" spans="3:15" x14ac:dyDescent="0.35">
      <c r="C30" s="816" t="s">
        <v>18</v>
      </c>
      <c r="D30" s="817"/>
      <c r="E30" s="833"/>
      <c r="F30" s="50">
        <f>'10 year Proforma'!F37</f>
        <v>0</v>
      </c>
      <c r="G30" s="50">
        <f>'10 year Proforma'!G37</f>
        <v>0</v>
      </c>
      <c r="H30" s="50">
        <f>'10 year Proforma'!H37</f>
        <v>0</v>
      </c>
      <c r="I30" s="50">
        <f>'10 year Proforma'!I37</f>
        <v>0</v>
      </c>
      <c r="J30" s="51">
        <f>'10 year Proforma'!O37</f>
        <v>0</v>
      </c>
      <c r="K30" s="52">
        <f>'10 year Proforma'!K37</f>
        <v>0</v>
      </c>
      <c r="L30" s="50">
        <f>'10 year Proforma'!L37</f>
        <v>0</v>
      </c>
      <c r="M30" s="50">
        <f>'10 year Proforma'!M37</f>
        <v>0</v>
      </c>
      <c r="N30" s="50">
        <f>'10 year Proforma'!N37</f>
        <v>0</v>
      </c>
      <c r="O30" s="51">
        <f>'10 year Proforma'!O37</f>
        <v>0</v>
      </c>
    </row>
    <row r="31" spans="3:15" ht="13.15" thickBot="1" x14ac:dyDescent="0.4">
      <c r="C31" s="807" t="s">
        <v>19</v>
      </c>
      <c r="D31" s="808"/>
      <c r="E31" s="809"/>
      <c r="F31" s="68">
        <f>'10 year Proforma'!F38</f>
        <v>0</v>
      </c>
      <c r="G31" s="68">
        <f>'10 year Proforma'!G38</f>
        <v>0</v>
      </c>
      <c r="H31" s="68">
        <f>'10 year Proforma'!H38</f>
        <v>0</v>
      </c>
      <c r="I31" s="68">
        <f>'10 year Proforma'!I38</f>
        <v>0</v>
      </c>
      <c r="J31" s="69">
        <f>'10 year Proforma'!O38</f>
        <v>0</v>
      </c>
      <c r="K31" s="70">
        <f>'10 year Proforma'!K38</f>
        <v>0</v>
      </c>
      <c r="L31" s="68">
        <f>'10 year Proforma'!L38</f>
        <v>0</v>
      </c>
      <c r="M31" s="68">
        <f>'10 year Proforma'!M38</f>
        <v>0</v>
      </c>
      <c r="N31" s="68">
        <f>'10 year Proforma'!N38</f>
        <v>0</v>
      </c>
      <c r="O31" s="69">
        <f>'10 year Proforma'!O38</f>
        <v>0</v>
      </c>
    </row>
    <row r="32" spans="3:15" ht="16.149999999999999" customHeight="1" thickTop="1" thickBot="1" x14ac:dyDescent="0.45">
      <c r="C32" s="818" t="s">
        <v>20</v>
      </c>
      <c r="D32" s="819"/>
      <c r="E32" s="820"/>
      <c r="F32" s="377">
        <f>'10 year Proforma'!F39</f>
        <v>0</v>
      </c>
      <c r="G32" s="377">
        <f>'10 year Proforma'!G39</f>
        <v>0</v>
      </c>
      <c r="H32" s="377">
        <f>'10 year Proforma'!H39</f>
        <v>0</v>
      </c>
      <c r="I32" s="377">
        <f>'10 year Proforma'!I39</f>
        <v>0</v>
      </c>
      <c r="J32" s="378">
        <f>'10 year Proforma'!O39</f>
        <v>0</v>
      </c>
      <c r="K32" s="379">
        <f>'10 year Proforma'!K39</f>
        <v>0</v>
      </c>
      <c r="L32" s="377">
        <f>'10 year Proforma'!L39</f>
        <v>0</v>
      </c>
      <c r="M32" s="377">
        <f>'10 year Proforma'!M39</f>
        <v>0</v>
      </c>
      <c r="N32" s="377">
        <f>'10 year Proforma'!N39</f>
        <v>0</v>
      </c>
      <c r="O32" s="378">
        <f>'10 year Proforma'!O39</f>
        <v>0</v>
      </c>
    </row>
    <row r="33" spans="3:15" ht="3.75" customHeight="1" x14ac:dyDescent="0.35">
      <c r="C33" s="813" t="str">
        <f>'10 year Proforma'!C40:D40</f>
        <v xml:space="preserve">Asset Management </v>
      </c>
      <c r="D33" s="814"/>
      <c r="E33" s="814"/>
      <c r="F33" s="830"/>
      <c r="G33" s="831"/>
      <c r="H33" s="831"/>
      <c r="I33" s="831"/>
      <c r="J33" s="831"/>
      <c r="K33" s="830"/>
      <c r="L33" s="831"/>
      <c r="M33" s="831"/>
      <c r="N33" s="831"/>
      <c r="O33" s="832"/>
    </row>
    <row r="34" spans="3:15" ht="13.15" thickBot="1" x14ac:dyDescent="0.4">
      <c r="C34" s="807"/>
      <c r="D34" s="808"/>
      <c r="E34" s="808"/>
      <c r="F34" s="55">
        <f>'10 year Proforma'!F40</f>
        <v>0</v>
      </c>
      <c r="G34" s="53">
        <f>'10 year Proforma'!G40</f>
        <v>0</v>
      </c>
      <c r="H34" s="53">
        <f>'10 year Proforma'!H40</f>
        <v>0</v>
      </c>
      <c r="I34" s="53">
        <f>'10 year Proforma'!I40</f>
        <v>0</v>
      </c>
      <c r="J34" s="53">
        <f>'10 year Proforma'!O40</f>
        <v>0</v>
      </c>
      <c r="K34" s="55">
        <f>'10 year Proforma'!K40</f>
        <v>0</v>
      </c>
      <c r="L34" s="53">
        <f>'10 year Proforma'!L40</f>
        <v>0</v>
      </c>
      <c r="M34" s="53">
        <f>'10 year Proforma'!M40</f>
        <v>0</v>
      </c>
      <c r="N34" s="53">
        <f>'10 year Proforma'!N40</f>
        <v>0</v>
      </c>
      <c r="O34" s="54">
        <f>'10 year Proforma'!O40</f>
        <v>0</v>
      </c>
    </row>
    <row r="35" spans="3:15" ht="13.15" thickBot="1" x14ac:dyDescent="0.4">
      <c r="C35" s="689" t="s">
        <v>178</v>
      </c>
      <c r="D35" s="690"/>
      <c r="E35" s="391">
        <v>0.3</v>
      </c>
      <c r="F35" s="397">
        <f>SUM(F33*E35)</f>
        <v>0</v>
      </c>
      <c r="G35" s="396">
        <f>SUM(G33*E35)</f>
        <v>0</v>
      </c>
      <c r="H35" s="396">
        <f>SUM(H33*E35)</f>
        <v>0</v>
      </c>
      <c r="I35" s="396">
        <f>SUM(I33*E35)</f>
        <v>0</v>
      </c>
      <c r="J35" s="396">
        <f>SUM(J33*E35)</f>
        <v>0</v>
      </c>
      <c r="K35" s="397">
        <f>SUM(K33*E35)</f>
        <v>0</v>
      </c>
      <c r="L35" s="396">
        <f>SUM(L33*E35)</f>
        <v>0</v>
      </c>
      <c r="M35" s="396">
        <f>SUM(M33*E35)</f>
        <v>0</v>
      </c>
      <c r="N35" s="396">
        <f>SUM(N33*E35)</f>
        <v>0</v>
      </c>
      <c r="O35" s="392">
        <f>SUM(O33*E35)</f>
        <v>0</v>
      </c>
    </row>
    <row r="36" spans="3:15" x14ac:dyDescent="0.35">
      <c r="C36" s="807" t="s">
        <v>39</v>
      </c>
      <c r="D36" s="817"/>
      <c r="E36" s="817"/>
      <c r="F36" s="52">
        <f>'10 year Proforma'!F42</f>
        <v>0</v>
      </c>
      <c r="G36" s="50">
        <f>'10 year Proforma'!G42</f>
        <v>0</v>
      </c>
      <c r="H36" s="50">
        <f>'10 year Proforma'!H42</f>
        <v>0</v>
      </c>
      <c r="I36" s="50">
        <f>'10 year Proforma'!I42</f>
        <v>0</v>
      </c>
      <c r="J36" s="50">
        <f>'10 year Proforma'!O42</f>
        <v>0</v>
      </c>
      <c r="K36" s="52">
        <f>'10 year Proforma'!K42</f>
        <v>0</v>
      </c>
      <c r="L36" s="50">
        <f>'10 year Proforma'!L42</f>
        <v>0</v>
      </c>
      <c r="M36" s="50">
        <f>'10 year Proforma'!M42</f>
        <v>0</v>
      </c>
      <c r="N36" s="50">
        <f>'10 year Proforma'!N42</f>
        <v>0</v>
      </c>
      <c r="O36" s="51">
        <f>'10 year Proforma'!O42</f>
        <v>0</v>
      </c>
    </row>
    <row r="37" spans="3:15" ht="18" customHeight="1" thickBot="1" x14ac:dyDescent="0.4">
      <c r="C37" s="667" t="s">
        <v>40</v>
      </c>
      <c r="D37" s="668"/>
      <c r="E37" s="668"/>
      <c r="F37" s="398">
        <f>'10 year Proforma'!F43</f>
        <v>0</v>
      </c>
      <c r="G37" s="399">
        <f>'10 year Proforma'!G43</f>
        <v>0</v>
      </c>
      <c r="H37" s="399">
        <f>'10 year Proforma'!H43</f>
        <v>0</v>
      </c>
      <c r="I37" s="399">
        <f>'10 year Proforma'!I43</f>
        <v>0</v>
      </c>
      <c r="J37" s="399">
        <f>'10 year Proforma'!O43</f>
        <v>0</v>
      </c>
      <c r="K37" s="398">
        <f>'10 year Proforma'!K43</f>
        <v>0</v>
      </c>
      <c r="L37" s="399">
        <f>'10 year Proforma'!L43</f>
        <v>0</v>
      </c>
      <c r="M37" s="399">
        <f>'10 year Proforma'!M43</f>
        <v>0</v>
      </c>
      <c r="N37" s="399">
        <f>'10 year Proforma'!N43</f>
        <v>0</v>
      </c>
      <c r="O37" s="400">
        <f>'10 year Proforma'!O43</f>
        <v>0</v>
      </c>
    </row>
    <row r="38" spans="3:15" ht="14.25" thickBot="1" x14ac:dyDescent="0.4">
      <c r="C38" s="824" t="s">
        <v>41</v>
      </c>
      <c r="D38" s="825"/>
      <c r="E38" s="826"/>
      <c r="F38" s="393" t="e">
        <f>'10 year Proforma'!F44</f>
        <v>#DIV/0!</v>
      </c>
      <c r="G38" s="394" t="e">
        <f>'10 year Proforma'!G44</f>
        <v>#DIV/0!</v>
      </c>
      <c r="H38" s="394" t="e">
        <f>'10 year Proforma'!H44</f>
        <v>#DIV/0!</v>
      </c>
      <c r="I38" s="394" t="e">
        <f>'10 year Proforma'!I44</f>
        <v>#DIV/0!</v>
      </c>
      <c r="J38" s="395" t="e">
        <f>'10 year Proforma'!J44</f>
        <v>#DIV/0!</v>
      </c>
      <c r="K38" s="393" t="e">
        <f>'10 year Proforma'!K44</f>
        <v>#DIV/0!</v>
      </c>
      <c r="L38" s="394" t="e">
        <f>'10 year Proforma'!L44</f>
        <v>#DIV/0!</v>
      </c>
      <c r="M38" s="394" t="e">
        <f>'10 year Proforma'!M44</f>
        <v>#DIV/0!</v>
      </c>
      <c r="N38" s="394" t="e">
        <f>'10 year Proforma'!N44</f>
        <v>#DIV/0!</v>
      </c>
      <c r="O38" s="395" t="e">
        <f>'10 year Proforma'!O44</f>
        <v>#DIV/0!</v>
      </c>
    </row>
    <row r="39" spans="3:15" x14ac:dyDescent="0.35">
      <c r="F39" s="3"/>
      <c r="G39" s="3"/>
      <c r="H39" s="3"/>
      <c r="I39" s="3"/>
      <c r="J39" s="3"/>
      <c r="K39" s="3"/>
      <c r="L39" s="3"/>
      <c r="M39" s="3"/>
      <c r="N39" s="3"/>
      <c r="O39" s="3"/>
    </row>
    <row r="40" spans="3:15" ht="13.15" x14ac:dyDescent="0.4">
      <c r="C40" s="1"/>
      <c r="F40" s="3"/>
      <c r="G40" s="3"/>
      <c r="H40" s="3"/>
      <c r="I40" s="3"/>
      <c r="J40" s="3"/>
      <c r="K40" s="3"/>
      <c r="L40" s="3"/>
      <c r="M40" s="3"/>
      <c r="N40" s="3"/>
      <c r="O40" s="3"/>
    </row>
    <row r="41" spans="3:15" x14ac:dyDescent="0.35">
      <c r="F41" s="3"/>
      <c r="G41" s="3"/>
      <c r="H41" s="3"/>
      <c r="I41" s="3"/>
      <c r="J41" s="3"/>
      <c r="K41" s="3"/>
      <c r="L41" s="3"/>
      <c r="M41" s="3"/>
      <c r="N41" s="3"/>
      <c r="O41" s="3"/>
    </row>
    <row r="42" spans="3:15" x14ac:dyDescent="0.35">
      <c r="F42" s="3"/>
      <c r="G42" s="3"/>
      <c r="H42" s="3"/>
      <c r="I42" s="3"/>
      <c r="J42" s="3"/>
      <c r="K42" s="3"/>
      <c r="L42" s="3"/>
      <c r="M42" s="3"/>
      <c r="N42" s="3"/>
      <c r="O42" s="3"/>
    </row>
    <row r="43" spans="3:15" x14ac:dyDescent="0.35">
      <c r="F43" s="3"/>
      <c r="G43" s="3"/>
      <c r="H43" s="3"/>
      <c r="I43" s="3"/>
      <c r="J43" s="3"/>
      <c r="K43" s="3"/>
      <c r="L43" s="3"/>
      <c r="M43" s="3"/>
      <c r="N43" s="3"/>
      <c r="O43" s="3"/>
    </row>
    <row r="44" spans="3:15" x14ac:dyDescent="0.35">
      <c r="F44" s="3"/>
      <c r="G44" s="3"/>
      <c r="H44" s="3"/>
      <c r="I44" s="3"/>
      <c r="J44" s="3"/>
      <c r="K44" s="3"/>
      <c r="L44" s="3"/>
      <c r="M44" s="3"/>
      <c r="N44" s="3"/>
      <c r="O44" s="3"/>
    </row>
    <row r="45" spans="3:15" x14ac:dyDescent="0.35">
      <c r="F45" s="3"/>
      <c r="G45" s="3"/>
      <c r="H45" s="3"/>
      <c r="I45" s="3"/>
      <c r="J45" s="3"/>
      <c r="K45" s="3"/>
      <c r="L45" s="3"/>
      <c r="M45" s="3"/>
      <c r="N45" s="3"/>
      <c r="O45" s="3"/>
    </row>
    <row r="46" spans="3:15" x14ac:dyDescent="0.35">
      <c r="F46" s="3"/>
      <c r="G46" s="3"/>
      <c r="H46" s="3"/>
      <c r="I46" s="3"/>
      <c r="J46" s="3"/>
      <c r="K46" s="3"/>
      <c r="L46" s="3"/>
      <c r="M46" s="3"/>
      <c r="N46" s="3"/>
      <c r="O46" s="3"/>
    </row>
    <row r="47" spans="3:15" x14ac:dyDescent="0.35">
      <c r="F47" s="3"/>
      <c r="G47" s="3"/>
      <c r="H47" s="3"/>
      <c r="I47" s="3"/>
      <c r="J47" s="3"/>
      <c r="K47" s="3"/>
      <c r="L47" s="3"/>
      <c r="M47" s="3"/>
      <c r="N47" s="3"/>
      <c r="O47" s="3"/>
    </row>
    <row r="48" spans="3:15" x14ac:dyDescent="0.35">
      <c r="F48" s="3"/>
      <c r="G48" s="3"/>
      <c r="H48" s="3"/>
      <c r="I48" s="3"/>
      <c r="J48" s="3"/>
      <c r="K48" s="3"/>
      <c r="L48" s="3"/>
      <c r="M48" s="3"/>
      <c r="N48" s="3"/>
      <c r="O48" s="3"/>
    </row>
    <row r="49" spans="3:15" x14ac:dyDescent="0.35">
      <c r="F49" s="3"/>
      <c r="G49" s="3"/>
      <c r="H49" s="3"/>
      <c r="I49" s="3"/>
      <c r="J49" s="3"/>
      <c r="K49" s="3"/>
      <c r="L49" s="3"/>
      <c r="M49" s="3"/>
      <c r="N49" s="3"/>
      <c r="O49" s="3"/>
    </row>
    <row r="52" spans="3:15" ht="13.15" x14ac:dyDescent="0.4">
      <c r="C52" s="1"/>
      <c r="D52" s="1"/>
      <c r="E52" s="1"/>
      <c r="F52" s="1"/>
      <c r="G52" s="1"/>
      <c r="H52" s="1"/>
      <c r="I52" s="1"/>
      <c r="K52" s="1"/>
      <c r="L52" s="1"/>
      <c r="M52" s="1"/>
      <c r="N52" s="1"/>
    </row>
    <row r="53" spans="3:15" ht="13.15" x14ac:dyDescent="0.4">
      <c r="C53" s="1"/>
      <c r="D53" s="1"/>
      <c r="E53" s="1"/>
      <c r="F53" s="1"/>
      <c r="G53" s="1"/>
      <c r="H53" s="1"/>
      <c r="I53" s="1"/>
      <c r="K53" s="1"/>
      <c r="L53" s="1"/>
      <c r="M53" s="1"/>
      <c r="N53" s="1"/>
    </row>
    <row r="54" spans="3:15" x14ac:dyDescent="0.35">
      <c r="C54" s="2"/>
      <c r="E54" s="5"/>
    </row>
    <row r="55" spans="3:15" x14ac:dyDescent="0.35">
      <c r="F55" s="3"/>
      <c r="G55" s="3"/>
      <c r="H55" s="3"/>
      <c r="I55" s="3"/>
      <c r="J55" s="3"/>
      <c r="K55" s="3"/>
      <c r="L55" s="3"/>
      <c r="M55" s="3"/>
      <c r="N55" s="3"/>
      <c r="O55" s="3"/>
    </row>
    <row r="56" spans="3:15" x14ac:dyDescent="0.35">
      <c r="F56" s="4"/>
      <c r="G56" s="4"/>
      <c r="H56" s="4"/>
      <c r="I56" s="4"/>
      <c r="J56" s="4"/>
      <c r="K56" s="4"/>
      <c r="L56" s="4"/>
      <c r="M56" s="4"/>
      <c r="N56" s="4"/>
      <c r="O56" s="4"/>
    </row>
    <row r="60" spans="3:15" x14ac:dyDescent="0.35">
      <c r="H60" s="6"/>
      <c r="M60" s="6"/>
    </row>
  </sheetData>
  <mergeCells count="37">
    <mergeCell ref="F27:J27"/>
    <mergeCell ref="K27:O27"/>
    <mergeCell ref="F33:J33"/>
    <mergeCell ref="K33:O33"/>
    <mergeCell ref="C32:E32"/>
    <mergeCell ref="C33:E34"/>
    <mergeCell ref="C28:E28"/>
    <mergeCell ref="C30:E30"/>
    <mergeCell ref="C27:E27"/>
    <mergeCell ref="C29:E29"/>
    <mergeCell ref="C10:E10"/>
    <mergeCell ref="C5:E5"/>
    <mergeCell ref="C4:E4"/>
    <mergeCell ref="C37:E37"/>
    <mergeCell ref="C38:E38"/>
    <mergeCell ref="C22:E22"/>
    <mergeCell ref="C23:E23"/>
    <mergeCell ref="C24:E24"/>
    <mergeCell ref="C26:E26"/>
    <mergeCell ref="C31:E31"/>
    <mergeCell ref="C35:D35"/>
    <mergeCell ref="C36:E36"/>
    <mergeCell ref="C19:E19"/>
    <mergeCell ref="C20:E20"/>
    <mergeCell ref="C21:E21"/>
    <mergeCell ref="C2:O2"/>
    <mergeCell ref="C6:E6"/>
    <mergeCell ref="C7:E7"/>
    <mergeCell ref="C8:E8"/>
    <mergeCell ref="C9:E9"/>
    <mergeCell ref="C18:E18"/>
    <mergeCell ref="C15:E15"/>
    <mergeCell ref="C16:E16"/>
    <mergeCell ref="C17:E17"/>
    <mergeCell ref="C11:E11"/>
    <mergeCell ref="C12:E12"/>
    <mergeCell ref="C14:E14"/>
  </mergeCells>
  <pageMargins left="0.5" right="0.5" top="0.75" bottom="0.75" header="0.5" footer="0.5"/>
  <pageSetup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8"/>
  <sheetViews>
    <sheetView workbookViewId="0">
      <selection activeCell="C18" sqref="C18"/>
    </sheetView>
  </sheetViews>
  <sheetFormatPr defaultRowHeight="12.75" x14ac:dyDescent="0.35"/>
  <cols>
    <col min="1" max="1" width="18.19921875" customWidth="1"/>
    <col min="2" max="2" width="23.86328125" customWidth="1"/>
    <col min="3" max="3" width="72.9296875" customWidth="1"/>
  </cols>
  <sheetData>
    <row r="1" spans="1:3" ht="20.65" x14ac:dyDescent="0.6">
      <c r="A1" s="837" t="s">
        <v>241</v>
      </c>
      <c r="B1" s="837"/>
      <c r="C1" s="837"/>
    </row>
    <row r="2" spans="1:3" ht="13.15" x14ac:dyDescent="0.4">
      <c r="A2" s="420" t="s">
        <v>242</v>
      </c>
      <c r="B2" s="421" t="s">
        <v>142</v>
      </c>
      <c r="C2" s="420" t="s">
        <v>150</v>
      </c>
    </row>
    <row r="3" spans="1:3" ht="14.25" x14ac:dyDescent="0.45">
      <c r="A3" s="422"/>
      <c r="B3" s="423"/>
      <c r="C3" s="422"/>
    </row>
    <row r="4" spans="1:3" ht="14.25" x14ac:dyDescent="0.45">
      <c r="A4" s="422"/>
      <c r="B4" s="423"/>
      <c r="C4" s="422"/>
    </row>
    <row r="5" spans="1:3" ht="14.25" x14ac:dyDescent="0.45">
      <c r="A5" s="422"/>
      <c r="B5" s="423"/>
      <c r="C5" s="422"/>
    </row>
    <row r="6" spans="1:3" ht="14.25" x14ac:dyDescent="0.45">
      <c r="A6" s="422"/>
      <c r="B6" s="423"/>
      <c r="C6" s="422"/>
    </row>
    <row r="7" spans="1:3" ht="14.25" x14ac:dyDescent="0.45">
      <c r="A7" s="422"/>
      <c r="B7" s="423"/>
      <c r="C7" s="422"/>
    </row>
    <row r="8" spans="1:3" ht="14.25" x14ac:dyDescent="0.45">
      <c r="A8" s="422"/>
      <c r="B8" s="423"/>
      <c r="C8" s="422"/>
    </row>
    <row r="9" spans="1:3" ht="14.25" x14ac:dyDescent="0.45">
      <c r="A9" s="422"/>
      <c r="B9" s="423"/>
      <c r="C9" s="422"/>
    </row>
    <row r="10" spans="1:3" ht="14.25" x14ac:dyDescent="0.45">
      <c r="A10" s="422"/>
      <c r="B10" s="423"/>
      <c r="C10" s="422"/>
    </row>
    <row r="11" spans="1:3" ht="14.25" x14ac:dyDescent="0.45">
      <c r="A11" s="422"/>
      <c r="B11" s="423"/>
      <c r="C11" s="422"/>
    </row>
    <row r="12" spans="1:3" ht="14.25" x14ac:dyDescent="0.45">
      <c r="A12" s="422"/>
      <c r="B12" s="423"/>
      <c r="C12" s="422"/>
    </row>
    <row r="13" spans="1:3" ht="14.25" x14ac:dyDescent="0.45">
      <c r="A13" s="422"/>
      <c r="B13" s="423"/>
      <c r="C13" s="422"/>
    </row>
    <row r="14" spans="1:3" ht="14.25" x14ac:dyDescent="0.45">
      <c r="A14" s="422"/>
      <c r="B14" s="423"/>
      <c r="C14" s="422"/>
    </row>
    <row r="15" spans="1:3" ht="14.25" x14ac:dyDescent="0.45">
      <c r="A15" s="422"/>
      <c r="B15" s="423"/>
      <c r="C15" s="422"/>
    </row>
    <row r="16" spans="1:3" ht="14.25" x14ac:dyDescent="0.45">
      <c r="A16" s="422"/>
      <c r="B16" s="423"/>
      <c r="C16" s="422"/>
    </row>
    <row r="17" spans="1:3" ht="14.25" x14ac:dyDescent="0.45">
      <c r="A17" s="422"/>
      <c r="B17" s="423"/>
      <c r="C17" s="422"/>
    </row>
    <row r="18" spans="1:3" ht="14.25" x14ac:dyDescent="0.45">
      <c r="A18" s="422"/>
      <c r="B18" s="423"/>
      <c r="C18" s="422"/>
    </row>
    <row r="19" spans="1:3" ht="14.25" x14ac:dyDescent="0.45">
      <c r="A19" s="422"/>
      <c r="B19" s="423"/>
      <c r="C19" s="422"/>
    </row>
    <row r="20" spans="1:3" ht="14.25" x14ac:dyDescent="0.45">
      <c r="A20" s="422"/>
      <c r="B20" s="423"/>
      <c r="C20" s="422"/>
    </row>
    <row r="21" spans="1:3" ht="14.25" x14ac:dyDescent="0.45">
      <c r="A21" s="422"/>
      <c r="B21" s="423"/>
      <c r="C21" s="422"/>
    </row>
    <row r="22" spans="1:3" ht="14.25" x14ac:dyDescent="0.45">
      <c r="A22" s="422"/>
      <c r="B22" s="423"/>
      <c r="C22" s="422"/>
    </row>
    <row r="23" spans="1:3" ht="14.25" x14ac:dyDescent="0.45">
      <c r="A23" s="422"/>
      <c r="B23" s="423"/>
      <c r="C23" s="422"/>
    </row>
    <row r="24" spans="1:3" ht="14.25" x14ac:dyDescent="0.45">
      <c r="A24" s="422"/>
      <c r="B24" s="423"/>
      <c r="C24" s="422"/>
    </row>
    <row r="25" spans="1:3" ht="14.25" x14ac:dyDescent="0.45">
      <c r="A25" s="422"/>
      <c r="B25" s="423"/>
      <c r="C25" s="422"/>
    </row>
    <row r="26" spans="1:3" ht="14.25" x14ac:dyDescent="0.45">
      <c r="A26" s="422"/>
      <c r="B26" s="423"/>
      <c r="C26" s="422"/>
    </row>
    <row r="27" spans="1:3" ht="14.25" x14ac:dyDescent="0.45">
      <c r="A27" s="422"/>
      <c r="B27" s="423"/>
      <c r="C27" s="422"/>
    </row>
    <row r="28" spans="1:3" ht="14.25" x14ac:dyDescent="0.45">
      <c r="A28" s="422"/>
      <c r="B28" s="423"/>
      <c r="C28" s="422"/>
    </row>
    <row r="29" spans="1:3" ht="14.25" x14ac:dyDescent="0.45">
      <c r="A29" s="422"/>
      <c r="B29" s="423"/>
      <c r="C29" s="422"/>
    </row>
    <row r="30" spans="1:3" ht="14.25" x14ac:dyDescent="0.45">
      <c r="A30" s="422"/>
      <c r="B30" s="423"/>
      <c r="C30" s="422"/>
    </row>
    <row r="31" spans="1:3" ht="14.25" x14ac:dyDescent="0.45">
      <c r="A31" s="422"/>
      <c r="B31" s="423"/>
      <c r="C31" s="422"/>
    </row>
    <row r="32" spans="1:3" ht="14.25" x14ac:dyDescent="0.45">
      <c r="A32" s="422"/>
      <c r="B32" s="423"/>
      <c r="C32" s="422"/>
    </row>
    <row r="33" spans="1:3" ht="14.25" x14ac:dyDescent="0.45">
      <c r="A33" s="422"/>
      <c r="B33" s="423"/>
      <c r="C33" s="422"/>
    </row>
    <row r="34" spans="1:3" ht="14.25" x14ac:dyDescent="0.45">
      <c r="A34" s="422"/>
      <c r="B34" s="423"/>
      <c r="C34" s="422"/>
    </row>
    <row r="35" spans="1:3" ht="14.25" x14ac:dyDescent="0.45">
      <c r="A35" s="422"/>
      <c r="B35" s="423"/>
      <c r="C35" s="422"/>
    </row>
    <row r="36" spans="1:3" ht="14.25" x14ac:dyDescent="0.45">
      <c r="A36" s="422"/>
      <c r="B36" s="423"/>
      <c r="C36" s="422"/>
    </row>
    <row r="37" spans="1:3" ht="14.25" x14ac:dyDescent="0.45">
      <c r="A37" s="422"/>
      <c r="B37" s="423"/>
      <c r="C37" s="422"/>
    </row>
    <row r="38" spans="1:3" ht="14.25" x14ac:dyDescent="0.45">
      <c r="A38" s="422"/>
      <c r="B38" s="423"/>
      <c r="C38" s="422"/>
    </row>
    <row r="39" spans="1:3" ht="14.25" x14ac:dyDescent="0.45">
      <c r="A39" s="422"/>
      <c r="B39" s="423"/>
      <c r="C39" s="422"/>
    </row>
    <row r="40" spans="1:3" ht="14.25" x14ac:dyDescent="0.45">
      <c r="A40" s="422"/>
      <c r="B40" s="423"/>
      <c r="C40" s="422"/>
    </row>
    <row r="41" spans="1:3" ht="14.25" x14ac:dyDescent="0.45">
      <c r="A41" s="422"/>
      <c r="B41" s="423"/>
      <c r="C41" s="422"/>
    </row>
    <row r="42" spans="1:3" ht="14.25" x14ac:dyDescent="0.45">
      <c r="A42" s="422"/>
      <c r="B42" s="423"/>
      <c r="C42" s="422"/>
    </row>
    <row r="43" spans="1:3" ht="14.25" x14ac:dyDescent="0.45">
      <c r="A43" s="422"/>
      <c r="B43" s="423"/>
      <c r="C43" s="422"/>
    </row>
    <row r="44" spans="1:3" ht="14.25" x14ac:dyDescent="0.45">
      <c r="A44" s="422"/>
      <c r="B44" s="423"/>
      <c r="C44" s="422"/>
    </row>
    <row r="45" spans="1:3" ht="14.25" x14ac:dyDescent="0.45">
      <c r="A45" s="422"/>
      <c r="B45" s="423"/>
      <c r="C45" s="422"/>
    </row>
    <row r="46" spans="1:3" ht="14.25" x14ac:dyDescent="0.45">
      <c r="A46" s="422"/>
      <c r="B46" s="423"/>
      <c r="C46" s="422"/>
    </row>
    <row r="47" spans="1:3" ht="14.25" x14ac:dyDescent="0.45">
      <c r="A47" s="422"/>
      <c r="B47" s="423"/>
      <c r="C47" s="422"/>
    </row>
    <row r="48" spans="1:3" ht="14.25" x14ac:dyDescent="0.45">
      <c r="A48" s="422"/>
      <c r="B48" s="423"/>
      <c r="C48" s="422"/>
    </row>
    <row r="49" spans="1:3" ht="14.25" x14ac:dyDescent="0.45">
      <c r="A49" s="422"/>
      <c r="B49" s="423"/>
      <c r="C49" s="422"/>
    </row>
    <row r="50" spans="1:3" ht="14.25" x14ac:dyDescent="0.45">
      <c r="A50" s="422"/>
      <c r="B50" s="423"/>
      <c r="C50" s="422"/>
    </row>
    <row r="51" spans="1:3" ht="14.25" x14ac:dyDescent="0.45">
      <c r="A51" s="422"/>
      <c r="B51" s="423"/>
      <c r="C51" s="422"/>
    </row>
    <row r="52" spans="1:3" ht="14.25" x14ac:dyDescent="0.45">
      <c r="A52" s="422"/>
      <c r="B52" s="423"/>
      <c r="C52" s="422"/>
    </row>
    <row r="53" spans="1:3" ht="14.25" x14ac:dyDescent="0.45">
      <c r="A53" s="422"/>
      <c r="B53" s="423"/>
      <c r="C53" s="422"/>
    </row>
    <row r="54" spans="1:3" ht="14.25" x14ac:dyDescent="0.45">
      <c r="A54" s="422"/>
      <c r="B54" s="423"/>
      <c r="C54" s="422"/>
    </row>
    <row r="55" spans="1:3" ht="14.25" x14ac:dyDescent="0.45">
      <c r="A55" s="422"/>
      <c r="B55" s="423"/>
      <c r="C55" s="422"/>
    </row>
    <row r="56" spans="1:3" ht="14.25" x14ac:dyDescent="0.45">
      <c r="A56" s="422"/>
      <c r="B56" s="423"/>
      <c r="C56" s="422"/>
    </row>
    <row r="57" spans="1:3" ht="14.25" x14ac:dyDescent="0.45">
      <c r="A57" s="422"/>
      <c r="B57" s="423"/>
      <c r="C57" s="422"/>
    </row>
    <row r="58" spans="1:3" ht="14.25" x14ac:dyDescent="0.45">
      <c r="A58" s="422"/>
      <c r="B58" s="423"/>
      <c r="C58" s="422"/>
    </row>
    <row r="59" spans="1:3" ht="14.25" x14ac:dyDescent="0.45">
      <c r="A59" s="422"/>
      <c r="B59" s="423"/>
      <c r="C59" s="422"/>
    </row>
    <row r="60" spans="1:3" ht="14.25" x14ac:dyDescent="0.45">
      <c r="A60" s="422"/>
      <c r="B60" s="423"/>
      <c r="C60" s="422"/>
    </row>
    <row r="61" spans="1:3" ht="14.25" x14ac:dyDescent="0.45">
      <c r="A61" s="422"/>
      <c r="B61" s="423"/>
      <c r="C61" s="422"/>
    </row>
    <row r="62" spans="1:3" ht="14.25" x14ac:dyDescent="0.45">
      <c r="A62" s="422"/>
      <c r="B62" s="423"/>
      <c r="C62" s="422"/>
    </row>
    <row r="63" spans="1:3" ht="14.25" x14ac:dyDescent="0.45">
      <c r="A63" s="422"/>
      <c r="B63" s="423"/>
      <c r="C63" s="422"/>
    </row>
    <row r="64" spans="1:3" ht="14.25" x14ac:dyDescent="0.45">
      <c r="A64" s="422"/>
      <c r="B64" s="423"/>
      <c r="C64" s="422"/>
    </row>
    <row r="65" spans="1:3" ht="14.25" x14ac:dyDescent="0.45">
      <c r="A65" s="422"/>
      <c r="B65" s="423"/>
      <c r="C65" s="422"/>
    </row>
    <row r="66" spans="1:3" ht="14.25" x14ac:dyDescent="0.45">
      <c r="A66" s="422"/>
      <c r="B66" s="423"/>
      <c r="C66" s="422"/>
    </row>
    <row r="67" spans="1:3" ht="14.25" x14ac:dyDescent="0.45">
      <c r="A67" s="422"/>
      <c r="B67" s="423"/>
      <c r="C67" s="422"/>
    </row>
    <row r="68" spans="1:3" ht="14.25" x14ac:dyDescent="0.45">
      <c r="A68" s="422"/>
      <c r="B68" s="423"/>
      <c r="C68" s="422"/>
    </row>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Disclaimer</vt:lpstr>
      <vt:lpstr>Coaching Form</vt:lpstr>
      <vt:lpstr>Acqusition-NF</vt:lpstr>
      <vt:lpstr>Year 1 Projection - NF</vt:lpstr>
      <vt:lpstr>10 year Proforma</vt:lpstr>
      <vt:lpstr>Summary of Returns</vt:lpstr>
      <vt:lpstr>copy for package</vt:lpstr>
      <vt:lpstr>Underwriting Notes</vt:lpstr>
    </vt:vector>
  </TitlesOfParts>
  <Company>Contractor Connection,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Authorized Customer</dc:creator>
  <cp:lastModifiedBy>Dan Siegel</cp:lastModifiedBy>
  <cp:lastPrinted>2021-11-03T19:04:19Z</cp:lastPrinted>
  <dcterms:created xsi:type="dcterms:W3CDTF">2007-08-10T21:48:03Z</dcterms:created>
  <dcterms:modified xsi:type="dcterms:W3CDTF">2021-11-14T21:10:45Z</dcterms:modified>
</cp:coreProperties>
</file>